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showInkAnnotation="0" codeName="ThisWorkbook"/>
  <mc:AlternateContent xmlns:mc="http://schemas.openxmlformats.org/markup-compatibility/2006">
    <mc:Choice Requires="x15">
      <x15ac:absPath xmlns:x15ac="http://schemas.microsoft.com/office/spreadsheetml/2010/11/ac" url="C:\Users\smolyneu\Downloads\"/>
    </mc:Choice>
  </mc:AlternateContent>
  <xr:revisionPtr revIDLastSave="0" documentId="13_ncr:1_{9F1B1CA3-07EA-422E-B81A-89572F3F72C5}" xr6:coauthVersionLast="47" xr6:coauthVersionMax="47" xr10:uidLastSave="{00000000-0000-0000-0000-000000000000}"/>
  <bookViews>
    <workbookView xWindow="30240" yWindow="1440" windowWidth="21600" windowHeight="11325" tabRatio="800" activeTab="3" xr2:uid="{00000000-000D-0000-FFFF-FFFF00000000}"/>
  </bookViews>
  <sheets>
    <sheet name="Cover" sheetId="142" r:id="rId1"/>
    <sheet name="Change Log" sheetId="143" r:id="rId2"/>
    <sheet name="Map &amp; Key" sheetId="115" r:id="rId3"/>
    <sheet name="Inputs" sheetId="139" r:id="rId4"/>
    <sheet name="Time" sheetId="17" r:id="rId5"/>
    <sheet name="Indexation" sheetId="141" r:id="rId6"/>
    <sheet name="Calc" sheetId="66" r:id="rId7"/>
    <sheet name="Summary_Output" sheetId="140" r:id="rId8"/>
    <sheet name="App9" sheetId="161" r:id="rId9"/>
    <sheet name="App23" sheetId="147" r:id="rId10"/>
    <sheet name="App25" sheetId="148" r:id="rId11"/>
    <sheet name="App27" sheetId="149" r:id="rId12"/>
    <sheet name="WS15" sheetId="163" r:id="rId13"/>
    <sheet name="WWS15" sheetId="154" r:id="rId14"/>
    <sheet name="Dmmy10" sheetId="155" r:id="rId15"/>
    <sheet name="Counters Creek" sheetId="156" r:id="rId16"/>
    <sheet name="SC9" sheetId="157" r:id="rId17"/>
    <sheet name="TTT" sheetId="162" r:id="rId18"/>
  </sheets>
  <externalReferences>
    <externalReference r:id="rId19"/>
  </externalReferences>
  <definedNames>
    <definedName name="__123Graph_A" localSheetId="11" hidden="1">[1]Kent!#REF!</definedName>
    <definedName name="__123Graph_A" localSheetId="14" hidden="1">[1]Kent!#REF!</definedName>
    <definedName name="__123Graph_A" localSheetId="12" hidden="1">[1]Kent!#REF!</definedName>
    <definedName name="__123Graph_A" localSheetId="13" hidden="1">[1]Kent!#REF!</definedName>
    <definedName name="__123Graph_A" hidden="1">[1]Kent!#REF!</definedName>
    <definedName name="__123Graph_AHSIZE" localSheetId="11" hidden="1">[1]Kent!#REF!</definedName>
    <definedName name="__123Graph_AHSIZE" localSheetId="14" hidden="1">[1]Kent!#REF!</definedName>
    <definedName name="__123Graph_AHSIZE" localSheetId="12" hidden="1">[1]Kent!#REF!</definedName>
    <definedName name="__123Graph_AHSIZE" localSheetId="13" hidden="1">[1]Kent!#REF!</definedName>
    <definedName name="__123Graph_AHSIZE" hidden="1">[1]Kent!#REF!</definedName>
    <definedName name="__123Graph_B" localSheetId="11" hidden="1">[1]Kent!#REF!</definedName>
    <definedName name="__123Graph_B" localSheetId="14" hidden="1">[1]Kent!#REF!</definedName>
    <definedName name="__123Graph_B" localSheetId="12" hidden="1">[1]Kent!#REF!</definedName>
    <definedName name="__123Graph_B" localSheetId="13" hidden="1">[1]Kent!#REF!</definedName>
    <definedName name="__123Graph_B" hidden="1">[1]Kent!#REF!</definedName>
    <definedName name="__123Graph_BHSIZE" localSheetId="11" hidden="1">[1]Kent!#REF!</definedName>
    <definedName name="__123Graph_BHSIZE" localSheetId="14" hidden="1">[1]Kent!#REF!</definedName>
    <definedName name="__123Graph_BHSIZE" localSheetId="12" hidden="1">[1]Kent!#REF!</definedName>
    <definedName name="__123Graph_BHSIZE" localSheetId="13" hidden="1">[1]Kent!#REF!</definedName>
    <definedName name="__123Graph_BHSIZE" hidden="1">[1]Kent!#REF!</definedName>
    <definedName name="__123Graph_C" localSheetId="11" hidden="1">[1]Kent!#REF!</definedName>
    <definedName name="__123Graph_C" localSheetId="14" hidden="1">[1]Kent!#REF!</definedName>
    <definedName name="__123Graph_C" localSheetId="12" hidden="1">[1]Kent!#REF!</definedName>
    <definedName name="__123Graph_C" localSheetId="13" hidden="1">[1]Kent!#REF!</definedName>
    <definedName name="__123Graph_C" hidden="1">[1]Kent!#REF!</definedName>
    <definedName name="__123Graph_CHSIZE" localSheetId="12" hidden="1">[1]Kent!#REF!</definedName>
    <definedName name="__123Graph_CHSIZE" hidden="1">[1]Kent!#REF!</definedName>
    <definedName name="__123Graph_X" localSheetId="12" hidden="1">[1]Kent!#REF!</definedName>
    <definedName name="__123Graph_X" hidden="1">[1]Kent!#REF!</definedName>
    <definedName name="__123Graph_XHSIZE" localSheetId="12" hidden="1">[1]Kent!#REF!</definedName>
    <definedName name="__123Graph_XHSIZE" hidden="1">[1]Kent!#REF!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AccessDatabase" hidden="1">"C:\Budgets\2003\NM and VS BP forecast 2003 NM37 VS197 311002 v1.mdb"</definedName>
    <definedName name="CIQWBGuid" hidden="1">"11d00f47-3900-44c9-951d-c750de87608c"</definedName>
    <definedName name="d" localSheetId="11" hidden="1">[1]Kent!#REF!</definedName>
    <definedName name="d" localSheetId="14" hidden="1">[1]Kent!#REF!</definedName>
    <definedName name="d" localSheetId="12" hidden="1">[1]Kent!#REF!</definedName>
    <definedName name="d" localSheetId="13" hidden="1">[1]Kent!#REF!</definedName>
    <definedName name="d" hidden="1">[1]Kent!#REF!</definedName>
    <definedName name="ddd" localSheetId="11" hidden="1">[1]Kent!#REF!</definedName>
    <definedName name="ddd" localSheetId="14" hidden="1">[1]Kent!#REF!</definedName>
    <definedName name="ddd" localSheetId="12" hidden="1">[1]Kent!#REF!</definedName>
    <definedName name="ddd" localSheetId="13" hidden="1">[1]Kent!#REF!</definedName>
    <definedName name="ddd" hidden="1">[1]Kent!#REF!</definedName>
    <definedName name="dddd" localSheetId="11" hidden="1">[1]Kent!#REF!</definedName>
    <definedName name="dddd" localSheetId="14" hidden="1">[1]Kent!#REF!</definedName>
    <definedName name="dddd" localSheetId="12" hidden="1">[1]Kent!#REF!</definedName>
    <definedName name="dddd" localSheetId="13" hidden="1">[1]Kent!#REF!</definedName>
    <definedName name="dddd" hidden="1">[1]Kent!#REF!</definedName>
    <definedName name="dddddddddddd" localSheetId="11" hidden="1">[1]Kent!#REF!</definedName>
    <definedName name="dddddddddddd" localSheetId="14" hidden="1">[1]Kent!#REF!</definedName>
    <definedName name="dddddddddddd" localSheetId="12" hidden="1">[1]Kent!#REF!</definedName>
    <definedName name="dddddddddddd" localSheetId="13" hidden="1">[1]Kent!#REF!</definedName>
    <definedName name="dddddddddddd" hidden="1">[1]Kent!#REF!</definedName>
    <definedName name="delete" localSheetId="11" hidden="1">[1]Kent!#REF!</definedName>
    <definedName name="delete" localSheetId="14" hidden="1">[1]Kent!#REF!</definedName>
    <definedName name="delete" localSheetId="12" hidden="1">[1]Kent!#REF!</definedName>
    <definedName name="delete" localSheetId="13" hidden="1">[1]Kent!#REF!</definedName>
    <definedName name="delete" hidden="1">[1]Kent!#REF!</definedName>
    <definedName name="dlete" localSheetId="11" hidden="1">[1]Kent!#REF!</definedName>
    <definedName name="dlete" localSheetId="14" hidden="1">[1]Kent!#REF!</definedName>
    <definedName name="dlete" localSheetId="12" hidden="1">[1]Kent!#REF!</definedName>
    <definedName name="dlete" localSheetId="13" hidden="1">[1]Kent!#REF!</definedName>
    <definedName name="dlete" hidden="1">[1]Kent!#REF!</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8" hidden="1">{"bal",#N/A,FALSE,"working papers";"income",#N/A,FALSE,"working papers"}</definedName>
    <definedName name="F" localSheetId="14"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8" hidden="1">{"bal",#N/A,FALSE,"working papers";"income",#N/A,FALSE,"working papers"}</definedName>
    <definedName name="fdraf" localSheetId="14"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8" hidden="1">{"bal",#N/A,FALSE,"working papers";"income",#N/A,FALSE,"working papers"}</definedName>
    <definedName name="Fdraft" localSheetId="14"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hidden="1">{"bal",#N/A,FALSE,"working papers";"income",#N/A,FALSE,"working papers"}</definedName>
    <definedName name="IQ_2" hidden="1">41366.3748958333</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9" hidden="1">7</definedName>
    <definedName name="RiskHasSettings" localSheetId="10" hidden="1">7</definedName>
    <definedName name="RiskHasSettings" localSheetId="11" hidden="1">7</definedName>
    <definedName name="RiskHasSettings" localSheetId="8" hidden="1">7</definedName>
    <definedName name="RiskHasSettings" localSheetId="1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2" localSheetId="12" hidden="1">{"bal",#N/A,FALSE,"working papers";"income",#N/A,FALSE,"working papers"}</definedName>
    <definedName name="wrn.2"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8" hidden="1">{"bal",#N/A,FALSE,"working papers";"income",#N/A,FALSE,"working papers"}</definedName>
    <definedName name="wrn.papersdraft" localSheetId="14"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8" hidden="1">{"bal",#N/A,FALSE,"working papers";"income",#N/A,FALSE,"working papers"}</definedName>
    <definedName name="wrn.wpapers." localSheetId="15" hidden="1">{"bal",#N/A,FALSE,"working papers";"income",#N/A,FALSE,"working papers"}</definedName>
    <definedName name="wrn.wpapers." localSheetId="14"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hidden="1">{"bal",#N/A,FALSE,"working papers";"income",#N/A,FALSE,"working papers"}</definedName>
    <definedName name="Z_69104686_4F2A_41D5_9B15_E00B9826BCA2_.wvu.PrintArea" localSheetId="11" hidden="1">'App27'!$B$1:$P$79,'App27'!$B$81:$K$83</definedName>
    <definedName name="Z_A8453347_62D5_433C_AC17_73E6B4F2766F_.wvu.PrintArea" localSheetId="11" hidden="1">'App27'!$B$1:$P$79,'App27'!$B$81:$K$83</definedName>
    <definedName name="Z_D4B52F44_4691_4CEE_AF88_48CCB001F972_.wvu.PrintArea" localSheetId="11" hidden="1">'App27'!$B$1:$P$79,'App27'!$B$81:$K$83</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0" i="139" l="1"/>
  <c r="C76" i="163"/>
  <c r="C74" i="163"/>
  <c r="C72" i="163"/>
  <c r="C69" i="163"/>
  <c r="C65" i="163"/>
  <c r="C61" i="163"/>
  <c r="C57" i="163"/>
  <c r="AB43" i="163"/>
  <c r="S43" i="163" s="1"/>
  <c r="AB42" i="163"/>
  <c r="S42" i="163" s="1"/>
  <c r="AB41" i="163"/>
  <c r="S41" i="163" s="1"/>
  <c r="AB38" i="163"/>
  <c r="S38" i="163" s="1"/>
  <c r="AA38" i="163"/>
  <c r="Z38" i="163"/>
  <c r="AB37" i="163"/>
  <c r="AA37" i="163"/>
  <c r="Z37" i="163"/>
  <c r="S37" i="163"/>
  <c r="AB35" i="163"/>
  <c r="AA35" i="163"/>
  <c r="Z35" i="163"/>
  <c r="AC32" i="163"/>
  <c r="S32" i="163"/>
  <c r="AB25" i="163"/>
  <c r="AA25" i="163"/>
  <c r="Z25" i="163"/>
  <c r="Y25" i="163"/>
  <c r="X25" i="163"/>
  <c r="AB24" i="163"/>
  <c r="AA24" i="163"/>
  <c r="Z24" i="163"/>
  <c r="Y24" i="163"/>
  <c r="X24" i="163"/>
  <c r="AB23" i="163"/>
  <c r="AA23" i="163"/>
  <c r="Z23" i="163"/>
  <c r="AB22" i="163"/>
  <c r="AA22" i="163"/>
  <c r="Z22" i="163"/>
  <c r="AB21" i="163"/>
  <c r="AA21" i="163"/>
  <c r="Z21" i="163"/>
  <c r="AB18" i="163"/>
  <c r="AA18" i="163"/>
  <c r="S18" i="163" s="1"/>
  <c r="Z18" i="163"/>
  <c r="S21" i="163" l="1"/>
  <c r="S25" i="163"/>
  <c r="S22" i="163"/>
  <c r="S35" i="163"/>
  <c r="S23" i="163"/>
  <c r="S24" i="163"/>
  <c r="F125" i="139" l="1"/>
  <c r="H19" i="162" l="1"/>
  <c r="H21" i="162" s="1"/>
  <c r="H25" i="162" s="1"/>
  <c r="H10" i="162"/>
  <c r="H12" i="162" s="1"/>
  <c r="H24" i="162" s="1"/>
  <c r="H26" i="162" s="1"/>
  <c r="K124" i="139" s="1"/>
  <c r="F123" i="139" l="1"/>
  <c r="F110" i="139"/>
  <c r="Q108" i="139"/>
  <c r="F108" i="139"/>
  <c r="F106" i="139"/>
  <c r="F105" i="139"/>
  <c r="F92" i="139"/>
  <c r="F87" i="139"/>
  <c r="F86" i="139"/>
  <c r="C79" i="161" l="1"/>
  <c r="C67" i="161"/>
  <c r="C55" i="161"/>
  <c r="S42" i="161"/>
  <c r="S35" i="161"/>
  <c r="S32" i="161"/>
  <c r="S29" i="161"/>
  <c r="S22" i="161"/>
  <c r="S19" i="161"/>
  <c r="S16" i="161"/>
  <c r="S6" i="161"/>
  <c r="S7" i="161" l="1"/>
  <c r="S20" i="161"/>
  <c r="S33" i="161"/>
  <c r="U63" i="139" l="1"/>
  <c r="T63" i="139"/>
  <c r="S63" i="139"/>
  <c r="R63" i="139"/>
  <c r="Q63" i="139"/>
  <c r="P63" i="139"/>
  <c r="O63" i="139"/>
  <c r="N63" i="139"/>
  <c r="M63" i="139"/>
  <c r="L63" i="139"/>
  <c r="K63" i="139"/>
  <c r="J63" i="139"/>
  <c r="U62" i="139"/>
  <c r="T62" i="139"/>
  <c r="S62" i="139"/>
  <c r="R62" i="139"/>
  <c r="Q62" i="139"/>
  <c r="P62" i="139"/>
  <c r="O62" i="139"/>
  <c r="N62" i="139"/>
  <c r="M62" i="139"/>
  <c r="L62" i="139"/>
  <c r="K62" i="139"/>
  <c r="J62" i="139"/>
  <c r="U61" i="139"/>
  <c r="T61" i="139"/>
  <c r="S61" i="139"/>
  <c r="R61" i="139"/>
  <c r="Q61" i="139"/>
  <c r="P61" i="139"/>
  <c r="O61" i="139"/>
  <c r="N61" i="139"/>
  <c r="M61" i="139"/>
  <c r="L61" i="139"/>
  <c r="K61" i="139"/>
  <c r="J61" i="139"/>
  <c r="U60" i="139"/>
  <c r="T60" i="139"/>
  <c r="S60" i="139"/>
  <c r="R60" i="139"/>
  <c r="Q60" i="139"/>
  <c r="P60" i="139"/>
  <c r="O60" i="139"/>
  <c r="N60" i="139"/>
  <c r="M60" i="139"/>
  <c r="L60" i="139"/>
  <c r="K60" i="139"/>
  <c r="J60" i="139"/>
  <c r="U59" i="139"/>
  <c r="T59" i="139"/>
  <c r="S59" i="139"/>
  <c r="R59" i="139"/>
  <c r="Q59" i="139"/>
  <c r="P59" i="139"/>
  <c r="O59" i="139"/>
  <c r="N59" i="139"/>
  <c r="M59" i="139"/>
  <c r="L59" i="139"/>
  <c r="K59" i="139"/>
  <c r="J59" i="139"/>
  <c r="U58" i="139"/>
  <c r="T58" i="139"/>
  <c r="S58" i="139"/>
  <c r="R58" i="139"/>
  <c r="Q58" i="139"/>
  <c r="P58" i="139"/>
  <c r="O58" i="139"/>
  <c r="N58" i="139"/>
  <c r="M58" i="139"/>
  <c r="L58" i="139"/>
  <c r="K58" i="139"/>
  <c r="J58" i="139"/>
  <c r="U57" i="139"/>
  <c r="T57" i="139"/>
  <c r="S57" i="139"/>
  <c r="R57" i="139"/>
  <c r="Q57" i="139"/>
  <c r="P57" i="139"/>
  <c r="O57" i="139"/>
  <c r="N57" i="139"/>
  <c r="M57" i="139"/>
  <c r="L57" i="139"/>
  <c r="K57" i="139"/>
  <c r="J57" i="139"/>
  <c r="U56" i="139"/>
  <c r="T56" i="139"/>
  <c r="S56" i="139"/>
  <c r="R56" i="139"/>
  <c r="Q56" i="139"/>
  <c r="P56" i="139"/>
  <c r="O56" i="139"/>
  <c r="N56" i="139"/>
  <c r="M56" i="139"/>
  <c r="L56" i="139"/>
  <c r="K56" i="139"/>
  <c r="J56" i="139"/>
  <c r="U55" i="139"/>
  <c r="T55" i="139"/>
  <c r="S55" i="139"/>
  <c r="R55" i="139"/>
  <c r="Q55" i="139"/>
  <c r="P55" i="139"/>
  <c r="O55" i="139"/>
  <c r="N55" i="139"/>
  <c r="M55" i="139"/>
  <c r="L55" i="139"/>
  <c r="K55" i="139"/>
  <c r="J55" i="139"/>
  <c r="U54" i="139"/>
  <c r="T54" i="139"/>
  <c r="S54" i="139"/>
  <c r="R54" i="139"/>
  <c r="Q54" i="139"/>
  <c r="P54" i="139"/>
  <c r="O54" i="139"/>
  <c r="N54" i="139"/>
  <c r="M54" i="139"/>
  <c r="L54" i="139"/>
  <c r="K54" i="139"/>
  <c r="J54" i="139"/>
  <c r="U53" i="139"/>
  <c r="T53" i="139"/>
  <c r="S53" i="139"/>
  <c r="R53" i="139"/>
  <c r="Q53" i="139"/>
  <c r="P53" i="139"/>
  <c r="O53" i="139"/>
  <c r="N53" i="139"/>
  <c r="M53" i="139"/>
  <c r="L53" i="139"/>
  <c r="K53" i="139"/>
  <c r="J53" i="139"/>
  <c r="U52" i="139"/>
  <c r="T52" i="139"/>
  <c r="S52" i="139"/>
  <c r="R52" i="139"/>
  <c r="Q52" i="139"/>
  <c r="P52" i="139"/>
  <c r="O52" i="139"/>
  <c r="N52" i="139"/>
  <c r="M52" i="139"/>
  <c r="L52" i="139"/>
  <c r="K52" i="139"/>
  <c r="J52" i="139"/>
  <c r="U46" i="139"/>
  <c r="T46" i="139"/>
  <c r="S46" i="139"/>
  <c r="R46" i="139"/>
  <c r="Q46" i="139"/>
  <c r="P46" i="139"/>
  <c r="O46" i="139"/>
  <c r="N46" i="139"/>
  <c r="M46" i="139"/>
  <c r="L46" i="139"/>
  <c r="K46" i="139"/>
  <c r="J46" i="139"/>
  <c r="U45" i="139"/>
  <c r="T45" i="139"/>
  <c r="S45" i="139"/>
  <c r="R45" i="139"/>
  <c r="Q45" i="139"/>
  <c r="P45" i="139"/>
  <c r="O45" i="139"/>
  <c r="N45" i="139"/>
  <c r="M45" i="139"/>
  <c r="L45" i="139"/>
  <c r="K45" i="139"/>
  <c r="J45" i="139"/>
  <c r="U44" i="139"/>
  <c r="T44" i="139"/>
  <c r="S44" i="139"/>
  <c r="R44" i="139"/>
  <c r="Q44" i="139"/>
  <c r="P44" i="139"/>
  <c r="O44" i="139"/>
  <c r="N44" i="139"/>
  <c r="M44" i="139"/>
  <c r="L44" i="139"/>
  <c r="K44" i="139"/>
  <c r="J44" i="139"/>
  <c r="U43" i="139"/>
  <c r="T43" i="139"/>
  <c r="S43" i="139"/>
  <c r="R43" i="139"/>
  <c r="Q43" i="139"/>
  <c r="P43" i="139"/>
  <c r="O43" i="139"/>
  <c r="N43" i="139"/>
  <c r="M43" i="139"/>
  <c r="L43" i="139"/>
  <c r="K43" i="139"/>
  <c r="J43" i="139"/>
  <c r="U42" i="139"/>
  <c r="T42" i="139"/>
  <c r="S42" i="139"/>
  <c r="R42" i="139"/>
  <c r="Q42" i="139"/>
  <c r="P42" i="139"/>
  <c r="O42" i="139"/>
  <c r="N42" i="139"/>
  <c r="M42" i="139"/>
  <c r="L42" i="139"/>
  <c r="K42" i="139"/>
  <c r="J42" i="139"/>
  <c r="U41" i="139"/>
  <c r="T41" i="139"/>
  <c r="S41" i="139"/>
  <c r="R41" i="139"/>
  <c r="Q41" i="139"/>
  <c r="P41" i="139"/>
  <c r="O41" i="139"/>
  <c r="N41" i="139"/>
  <c r="M41" i="139"/>
  <c r="L41" i="139"/>
  <c r="K41" i="139"/>
  <c r="J41" i="139"/>
  <c r="U40" i="139"/>
  <c r="T40" i="139"/>
  <c r="S40" i="139"/>
  <c r="R40" i="139"/>
  <c r="Q40" i="139"/>
  <c r="P40" i="139"/>
  <c r="O40" i="139"/>
  <c r="N40" i="139"/>
  <c r="M40" i="139"/>
  <c r="L40" i="139"/>
  <c r="K40" i="139"/>
  <c r="J40" i="139"/>
  <c r="U39" i="139"/>
  <c r="T39" i="139"/>
  <c r="S39" i="139"/>
  <c r="R39" i="139"/>
  <c r="Q39" i="139"/>
  <c r="P39" i="139"/>
  <c r="O39" i="139"/>
  <c r="N39" i="139"/>
  <c r="M39" i="139"/>
  <c r="L39" i="139"/>
  <c r="K39" i="139"/>
  <c r="J39" i="139"/>
  <c r="U38" i="139"/>
  <c r="T38" i="139"/>
  <c r="S38" i="139"/>
  <c r="R38" i="139"/>
  <c r="Q38" i="139"/>
  <c r="P38" i="139"/>
  <c r="O38" i="139"/>
  <c r="N38" i="139"/>
  <c r="M38" i="139"/>
  <c r="L38" i="139"/>
  <c r="K38" i="139"/>
  <c r="J38" i="139"/>
  <c r="U37" i="139"/>
  <c r="T37" i="139"/>
  <c r="S37" i="139"/>
  <c r="R37" i="139"/>
  <c r="Q37" i="139"/>
  <c r="P37" i="139"/>
  <c r="O37" i="139"/>
  <c r="N37" i="139"/>
  <c r="M37" i="139"/>
  <c r="L37" i="139"/>
  <c r="K37" i="139"/>
  <c r="J37" i="139"/>
  <c r="U36" i="139"/>
  <c r="T36" i="139"/>
  <c r="S36" i="139"/>
  <c r="R36" i="139"/>
  <c r="Q36" i="139"/>
  <c r="P36" i="139"/>
  <c r="O36" i="139"/>
  <c r="N36" i="139"/>
  <c r="M36" i="139"/>
  <c r="L36" i="139"/>
  <c r="K36" i="139"/>
  <c r="J36" i="139"/>
  <c r="U35" i="139"/>
  <c r="T35" i="139"/>
  <c r="S35" i="139"/>
  <c r="R35" i="139"/>
  <c r="Q35" i="139"/>
  <c r="P35" i="139"/>
  <c r="O35" i="139"/>
  <c r="N35" i="139"/>
  <c r="M35" i="139"/>
  <c r="L35" i="139"/>
  <c r="K35" i="139"/>
  <c r="J35" i="139"/>
  <c r="N42" i="156"/>
  <c r="I31" i="156"/>
  <c r="G45" i="156" s="1"/>
  <c r="I30" i="156"/>
  <c r="H45" i="156" s="1"/>
  <c r="H47" i="156" s="1"/>
  <c r="L18" i="156"/>
  <c r="K17" i="156"/>
  <c r="K23" i="156" s="1"/>
  <c r="J17" i="156"/>
  <c r="J23" i="156" s="1"/>
  <c r="I17" i="156"/>
  <c r="H17" i="156"/>
  <c r="G17" i="156"/>
  <c r="L15" i="156"/>
  <c r="K14" i="156"/>
  <c r="J14" i="156"/>
  <c r="I14" i="156"/>
  <c r="H14" i="156"/>
  <c r="G14" i="156"/>
  <c r="K11" i="156"/>
  <c r="K20" i="156" s="1"/>
  <c r="J11" i="156"/>
  <c r="J12" i="156" s="1"/>
  <c r="J24" i="156" s="1"/>
  <c r="J41" i="156" s="1"/>
  <c r="I11" i="156"/>
  <c r="H11" i="156"/>
  <c r="G11" i="156"/>
  <c r="L10" i="156"/>
  <c r="L9" i="156"/>
  <c r="C72" i="155"/>
  <c r="C71" i="155"/>
  <c r="C69" i="155"/>
  <c r="C64" i="155"/>
  <c r="C60" i="155"/>
  <c r="C56" i="155"/>
  <c r="C52" i="155"/>
  <c r="S39" i="155"/>
  <c r="S38" i="155"/>
  <c r="S37" i="155"/>
  <c r="S36" i="155"/>
  <c r="S31" i="155"/>
  <c r="S28" i="155"/>
  <c r="S27" i="155"/>
  <c r="S26" i="155"/>
  <c r="S25" i="155"/>
  <c r="S24" i="155"/>
  <c r="S23" i="155"/>
  <c r="S22" i="155"/>
  <c r="S21" i="155"/>
  <c r="S18" i="155"/>
  <c r="S17" i="155"/>
  <c r="S16" i="155"/>
  <c r="S13" i="155"/>
  <c r="S12" i="155"/>
  <c r="S11" i="155"/>
  <c r="S8" i="155"/>
  <c r="S7" i="155"/>
  <c r="S6" i="155"/>
  <c r="C72" i="154"/>
  <c r="C71" i="154"/>
  <c r="C69" i="154"/>
  <c r="C64" i="154"/>
  <c r="C60" i="154"/>
  <c r="C56" i="154"/>
  <c r="C52" i="154"/>
  <c r="S39" i="154"/>
  <c r="S38" i="154"/>
  <c r="S37" i="154"/>
  <c r="S36" i="154"/>
  <c r="S27" i="154"/>
  <c r="S26" i="154"/>
  <c r="S25" i="154"/>
  <c r="S24" i="154"/>
  <c r="S23" i="154"/>
  <c r="S22" i="154"/>
  <c r="S21" i="154"/>
  <c r="S18" i="154"/>
  <c r="M66" i="149"/>
  <c r="AB65" i="149"/>
  <c r="R65" i="149" s="1"/>
  <c r="AB64" i="149"/>
  <c r="R64" i="149" s="1"/>
  <c r="AB63" i="149"/>
  <c r="R63" i="149"/>
  <c r="AB62" i="149"/>
  <c r="R62" i="149" s="1"/>
  <c r="AB61" i="149"/>
  <c r="R61" i="149"/>
  <c r="AB60" i="149"/>
  <c r="R60" i="149" s="1"/>
  <c r="M57" i="149"/>
  <c r="AB56" i="149"/>
  <c r="R56" i="149" s="1"/>
  <c r="AB55" i="149"/>
  <c r="R55" i="149" s="1"/>
  <c r="AB54" i="149"/>
  <c r="R54" i="149" s="1"/>
  <c r="AB53" i="149"/>
  <c r="R53" i="149" s="1"/>
  <c r="AB52" i="149"/>
  <c r="R52" i="149" s="1"/>
  <c r="AB51" i="149"/>
  <c r="R51" i="149" s="1"/>
  <c r="K48" i="149"/>
  <c r="J48" i="149"/>
  <c r="I48" i="149"/>
  <c r="H48" i="149"/>
  <c r="G48" i="149"/>
  <c r="Z47" i="149"/>
  <c r="Y47" i="149"/>
  <c r="X47" i="149"/>
  <c r="W47" i="149"/>
  <c r="V47" i="149"/>
  <c r="M47" i="149"/>
  <c r="F122" i="139" s="1"/>
  <c r="Z46" i="149"/>
  <c r="Y46" i="149"/>
  <c r="X46" i="149"/>
  <c r="W46" i="149"/>
  <c r="V46" i="149"/>
  <c r="M46" i="149"/>
  <c r="F107" i="139" s="1"/>
  <c r="Z45" i="149"/>
  <c r="Y45" i="149"/>
  <c r="X45" i="149"/>
  <c r="W45" i="149"/>
  <c r="V45" i="149"/>
  <c r="M45" i="149"/>
  <c r="F89" i="139" s="1"/>
  <c r="Z44" i="149"/>
  <c r="Y44" i="149"/>
  <c r="X44" i="149"/>
  <c r="W44" i="149"/>
  <c r="V44" i="149"/>
  <c r="M44" i="149"/>
  <c r="F88" i="139" s="1"/>
  <c r="K41" i="149"/>
  <c r="J41" i="149"/>
  <c r="I41" i="149"/>
  <c r="H41" i="149"/>
  <c r="G41" i="149"/>
  <c r="Z40" i="149"/>
  <c r="Y40" i="149"/>
  <c r="X40" i="149"/>
  <c r="W40" i="149"/>
  <c r="V40" i="149"/>
  <c r="M40" i="149"/>
  <c r="AB40" i="149" s="1"/>
  <c r="Z39" i="149"/>
  <c r="Y39" i="149"/>
  <c r="X39" i="149"/>
  <c r="W39" i="149"/>
  <c r="V39" i="149"/>
  <c r="M39" i="149"/>
  <c r="AB39" i="149" s="1"/>
  <c r="Z38" i="149"/>
  <c r="Y38" i="149"/>
  <c r="X38" i="149"/>
  <c r="W38" i="149"/>
  <c r="V38" i="149"/>
  <c r="M38" i="149"/>
  <c r="AB38" i="149" s="1"/>
  <c r="Z37" i="149"/>
  <c r="Y37" i="149"/>
  <c r="X37" i="149"/>
  <c r="W37" i="149"/>
  <c r="V37" i="149"/>
  <c r="M37" i="149"/>
  <c r="AB37" i="149" s="1"/>
  <c r="Z36" i="149"/>
  <c r="Y36" i="149"/>
  <c r="X36" i="149"/>
  <c r="W36" i="149"/>
  <c r="V36" i="149"/>
  <c r="M36" i="149"/>
  <c r="AB36" i="149" s="1"/>
  <c r="Z35" i="149"/>
  <c r="Y35" i="149"/>
  <c r="X35" i="149"/>
  <c r="W35" i="149"/>
  <c r="V35" i="149"/>
  <c r="M35" i="149"/>
  <c r="K32" i="149"/>
  <c r="J32" i="149"/>
  <c r="I32" i="149"/>
  <c r="H32" i="149"/>
  <c r="G32" i="149"/>
  <c r="AB31" i="149"/>
  <c r="Z31" i="149"/>
  <c r="Y31" i="149"/>
  <c r="X31" i="149"/>
  <c r="W31" i="149"/>
  <c r="V31" i="149"/>
  <c r="M31" i="149"/>
  <c r="AB30" i="149"/>
  <c r="Z30" i="149"/>
  <c r="Y30" i="149"/>
  <c r="X30" i="149"/>
  <c r="W30" i="149"/>
  <c r="V30" i="149"/>
  <c r="M30" i="149"/>
  <c r="Z29" i="149"/>
  <c r="Y29" i="149"/>
  <c r="X29" i="149"/>
  <c r="W29" i="149"/>
  <c r="V29" i="149"/>
  <c r="M29" i="149"/>
  <c r="AB29" i="149" s="1"/>
  <c r="AB28" i="149"/>
  <c r="Z28" i="149"/>
  <c r="Y28" i="149"/>
  <c r="X28" i="149"/>
  <c r="W28" i="149"/>
  <c r="V28" i="149"/>
  <c r="M28" i="149"/>
  <c r="Z27" i="149"/>
  <c r="Y27" i="149"/>
  <c r="X27" i="149"/>
  <c r="W27" i="149"/>
  <c r="V27" i="149"/>
  <c r="M27" i="149"/>
  <c r="AB27" i="149" s="1"/>
  <c r="Z26" i="149"/>
  <c r="Y26" i="149"/>
  <c r="X26" i="149"/>
  <c r="W26" i="149"/>
  <c r="V26" i="149"/>
  <c r="M26" i="149"/>
  <c r="R23" i="149"/>
  <c r="K23" i="149"/>
  <c r="J23" i="149"/>
  <c r="I23" i="149"/>
  <c r="H23" i="149"/>
  <c r="G23" i="149"/>
  <c r="Z22" i="149"/>
  <c r="Y22" i="149"/>
  <c r="X22" i="149"/>
  <c r="W22" i="149"/>
  <c r="V22" i="149"/>
  <c r="M22" i="149"/>
  <c r="AB22" i="149" s="1"/>
  <c r="Z21" i="149"/>
  <c r="Y21" i="149"/>
  <c r="X21" i="149"/>
  <c r="W21" i="149"/>
  <c r="V21" i="149"/>
  <c r="M21" i="149"/>
  <c r="AB21" i="149" s="1"/>
  <c r="Z20" i="149"/>
  <c r="Y20" i="149"/>
  <c r="X20" i="149"/>
  <c r="W20" i="149"/>
  <c r="V20" i="149"/>
  <c r="M20" i="149"/>
  <c r="AB20" i="149" s="1"/>
  <c r="AI17" i="149"/>
  <c r="AF17" i="149"/>
  <c r="K17" i="149"/>
  <c r="J17" i="149"/>
  <c r="AI41" i="149" s="1"/>
  <c r="I17" i="149"/>
  <c r="H17" i="149"/>
  <c r="G17" i="149"/>
  <c r="AB16" i="149"/>
  <c r="Z16" i="149"/>
  <c r="Y16" i="149"/>
  <c r="X16" i="149"/>
  <c r="W16" i="149"/>
  <c r="V16" i="149"/>
  <c r="M16" i="149"/>
  <c r="Z15" i="149"/>
  <c r="Y15" i="149"/>
  <c r="X15" i="149"/>
  <c r="W15" i="149"/>
  <c r="V15" i="149"/>
  <c r="M15" i="149"/>
  <c r="AB15" i="149" s="1"/>
  <c r="Z14" i="149"/>
  <c r="Y14" i="149"/>
  <c r="X14" i="149"/>
  <c r="W14" i="149"/>
  <c r="V14" i="149"/>
  <c r="M14" i="149"/>
  <c r="AB14" i="149" s="1"/>
  <c r="AB13" i="149"/>
  <c r="Z13" i="149"/>
  <c r="Y13" i="149"/>
  <c r="X13" i="149"/>
  <c r="W13" i="149"/>
  <c r="V13" i="149"/>
  <c r="R13" i="149" s="1"/>
  <c r="M13" i="149"/>
  <c r="K10" i="149"/>
  <c r="AJ10" i="149" s="1"/>
  <c r="J10" i="149"/>
  <c r="I10" i="149"/>
  <c r="H10" i="149"/>
  <c r="AG10" i="149" s="1"/>
  <c r="G10" i="149"/>
  <c r="Z9" i="149"/>
  <c r="Y9" i="149"/>
  <c r="X9" i="149"/>
  <c r="W9" i="149"/>
  <c r="V9" i="149"/>
  <c r="M9" i="149"/>
  <c r="AB9" i="149" s="1"/>
  <c r="Z8" i="149"/>
  <c r="Y8" i="149"/>
  <c r="X8" i="149"/>
  <c r="W8" i="149"/>
  <c r="V8" i="149"/>
  <c r="M8" i="149"/>
  <c r="AB8" i="149" s="1"/>
  <c r="Z7" i="149"/>
  <c r="Y7" i="149"/>
  <c r="X7" i="149"/>
  <c r="W7" i="149"/>
  <c r="V7" i="149"/>
  <c r="M7" i="149"/>
  <c r="AB7" i="149" s="1"/>
  <c r="Z6" i="149"/>
  <c r="Y6" i="149"/>
  <c r="X6" i="149"/>
  <c r="W6" i="149"/>
  <c r="V6" i="149"/>
  <c r="M6" i="149"/>
  <c r="C62" i="148"/>
  <c r="R17" i="148"/>
  <c r="R16" i="148"/>
  <c r="R15" i="148"/>
  <c r="R14" i="148"/>
  <c r="R13" i="148"/>
  <c r="R12" i="148"/>
  <c r="C77" i="147"/>
  <c r="C74" i="147"/>
  <c r="C72" i="147"/>
  <c r="C70" i="147"/>
  <c r="C68" i="147"/>
  <c r="C66" i="147"/>
  <c r="AS53" i="147"/>
  <c r="AR53" i="147"/>
  <c r="AQ53" i="147"/>
  <c r="AP53" i="147"/>
  <c r="AO53" i="147"/>
  <c r="AN53" i="147"/>
  <c r="AM53" i="147"/>
  <c r="AL53" i="147"/>
  <c r="AK53" i="147"/>
  <c r="AJ53" i="147"/>
  <c r="AS52" i="147"/>
  <c r="AR52" i="147"/>
  <c r="AQ52" i="147"/>
  <c r="AP52" i="147"/>
  <c r="AO52" i="147"/>
  <c r="AN52" i="147"/>
  <c r="AM52" i="147"/>
  <c r="AL52" i="147"/>
  <c r="AK52" i="147"/>
  <c r="AJ52" i="147"/>
  <c r="Y48" i="147"/>
  <c r="X48" i="147"/>
  <c r="W48" i="147"/>
  <c r="V48" i="147"/>
  <c r="U48" i="147"/>
  <c r="T48" i="147"/>
  <c r="S48" i="147"/>
  <c r="R48" i="147"/>
  <c r="Q48" i="147"/>
  <c r="P48" i="147"/>
  <c r="O48" i="147"/>
  <c r="N48" i="147"/>
  <c r="M48" i="147"/>
  <c r="L48" i="147"/>
  <c r="K48" i="147"/>
  <c r="J48" i="147"/>
  <c r="I48" i="147"/>
  <c r="H48" i="147"/>
  <c r="Y46" i="147"/>
  <c r="X46" i="147"/>
  <c r="W46" i="147"/>
  <c r="V46" i="147"/>
  <c r="U46" i="147"/>
  <c r="T46" i="147"/>
  <c r="S46" i="147"/>
  <c r="R46" i="147"/>
  <c r="Q46" i="147"/>
  <c r="P46" i="147"/>
  <c r="O46" i="147"/>
  <c r="N46" i="147"/>
  <c r="M46" i="147"/>
  <c r="L46" i="147"/>
  <c r="K46" i="147"/>
  <c r="J46" i="147"/>
  <c r="I46" i="147"/>
  <c r="H46" i="147"/>
  <c r="Y45" i="147"/>
  <c r="X45" i="147"/>
  <c r="W45" i="147"/>
  <c r="V45" i="147"/>
  <c r="U45" i="147"/>
  <c r="T45" i="147"/>
  <c r="S45" i="147"/>
  <c r="R45" i="147"/>
  <c r="Q45" i="147"/>
  <c r="P45" i="147"/>
  <c r="O45" i="147"/>
  <c r="N45" i="147"/>
  <c r="M45" i="147"/>
  <c r="L45" i="147"/>
  <c r="K45" i="147"/>
  <c r="J45" i="147"/>
  <c r="I45" i="147"/>
  <c r="H45" i="147"/>
  <c r="Y43" i="147"/>
  <c r="X43" i="147"/>
  <c r="W43" i="147"/>
  <c r="V43" i="147"/>
  <c r="U43" i="147"/>
  <c r="T43" i="147"/>
  <c r="S43" i="147"/>
  <c r="R43" i="147"/>
  <c r="Q43" i="147"/>
  <c r="P43" i="147"/>
  <c r="O43" i="147"/>
  <c r="N43" i="147"/>
  <c r="M43" i="147"/>
  <c r="L43" i="147"/>
  <c r="K43" i="147"/>
  <c r="J43" i="147"/>
  <c r="I43" i="147"/>
  <c r="H43" i="147"/>
  <c r="Y40" i="147"/>
  <c r="X40" i="147"/>
  <c r="W40" i="147"/>
  <c r="V40" i="147"/>
  <c r="U40" i="147"/>
  <c r="V47" i="147" s="1"/>
  <c r="T40" i="147"/>
  <c r="S40" i="147"/>
  <c r="R40" i="147"/>
  <c r="Q40" i="147"/>
  <c r="P40" i="147"/>
  <c r="O40" i="147"/>
  <c r="N40" i="147"/>
  <c r="M40" i="147"/>
  <c r="N47" i="147" s="1"/>
  <c r="L40" i="147"/>
  <c r="K40" i="147"/>
  <c r="J40" i="147"/>
  <c r="I40" i="147"/>
  <c r="J47" i="147" s="1"/>
  <c r="H40" i="147"/>
  <c r="G40" i="147"/>
  <c r="Y39" i="147"/>
  <c r="X39" i="147"/>
  <c r="Y44" i="147" s="1"/>
  <c r="W39" i="147"/>
  <c r="V39" i="147"/>
  <c r="U39" i="147"/>
  <c r="T39" i="147"/>
  <c r="S39" i="147"/>
  <c r="R39" i="147"/>
  <c r="S44" i="147" s="1"/>
  <c r="Q39" i="147"/>
  <c r="P39" i="147"/>
  <c r="Q44" i="147" s="1"/>
  <c r="O39" i="147"/>
  <c r="N39" i="147"/>
  <c r="M39" i="147"/>
  <c r="L39" i="147"/>
  <c r="K39" i="147"/>
  <c r="J39" i="147"/>
  <c r="K44" i="147" s="1"/>
  <c r="I39" i="147"/>
  <c r="H39" i="147"/>
  <c r="I44" i="147" s="1"/>
  <c r="G39" i="147"/>
  <c r="AS36" i="147"/>
  <c r="AR36" i="147"/>
  <c r="AQ36" i="147"/>
  <c r="AP36" i="147"/>
  <c r="AO36" i="147"/>
  <c r="AN36" i="147"/>
  <c r="AM36" i="147"/>
  <c r="AL36" i="147"/>
  <c r="AK36" i="147"/>
  <c r="AJ36" i="147"/>
  <c r="AI36" i="147"/>
  <c r="AH36" i="147"/>
  <c r="AS33" i="147"/>
  <c r="AR33" i="147"/>
  <c r="AQ33" i="147"/>
  <c r="AP33" i="147"/>
  <c r="AO33" i="147"/>
  <c r="AN33" i="147"/>
  <c r="AM33" i="147"/>
  <c r="AL33" i="147"/>
  <c r="AK33" i="147"/>
  <c r="AJ33" i="147"/>
  <c r="AI33" i="147"/>
  <c r="AH33" i="147"/>
  <c r="AS32" i="147"/>
  <c r="AR32" i="147"/>
  <c r="AQ32" i="147"/>
  <c r="AP32" i="147"/>
  <c r="AO32" i="147"/>
  <c r="AN32" i="147"/>
  <c r="AM32" i="147"/>
  <c r="AL32" i="147"/>
  <c r="AK32" i="147"/>
  <c r="AJ32" i="147"/>
  <c r="AI32" i="147"/>
  <c r="AH32" i="147"/>
  <c r="AS31" i="147"/>
  <c r="AR31" i="147"/>
  <c r="AQ31" i="147"/>
  <c r="AP31" i="147"/>
  <c r="AO31" i="147"/>
  <c r="AN31" i="147"/>
  <c r="AM31" i="147"/>
  <c r="AL31" i="147"/>
  <c r="AK31" i="147"/>
  <c r="AJ31" i="147"/>
  <c r="AI31" i="147"/>
  <c r="AH31" i="147"/>
  <c r="AS30" i="147"/>
  <c r="AR30" i="147"/>
  <c r="AQ30" i="147"/>
  <c r="AP30" i="147"/>
  <c r="AO30" i="147"/>
  <c r="AN30" i="147"/>
  <c r="AM30" i="147"/>
  <c r="AL30" i="147"/>
  <c r="AK30" i="147"/>
  <c r="AJ30" i="147"/>
  <c r="AI30" i="147"/>
  <c r="AH30" i="147"/>
  <c r="AS29" i="147"/>
  <c r="AR29" i="147"/>
  <c r="AQ29" i="147"/>
  <c r="AP29" i="147"/>
  <c r="AO29" i="147"/>
  <c r="AN29" i="147"/>
  <c r="AM29" i="147"/>
  <c r="AL29" i="147"/>
  <c r="AK29" i="147"/>
  <c r="AJ29" i="147"/>
  <c r="AI29" i="147"/>
  <c r="AH29" i="147"/>
  <c r="AS28" i="147"/>
  <c r="AR28" i="147"/>
  <c r="AQ28" i="147"/>
  <c r="AP28" i="147"/>
  <c r="AO28" i="147"/>
  <c r="AN28" i="147"/>
  <c r="AM28" i="147"/>
  <c r="AL28" i="147"/>
  <c r="AK28" i="147"/>
  <c r="AJ28" i="147"/>
  <c r="AI28" i="147"/>
  <c r="AH28" i="147"/>
  <c r="AS27" i="147"/>
  <c r="AR27" i="147"/>
  <c r="AQ27" i="147"/>
  <c r="AP27" i="147"/>
  <c r="AO27" i="147"/>
  <c r="AN27" i="147"/>
  <c r="AM27" i="147"/>
  <c r="AL27" i="147"/>
  <c r="AK27" i="147"/>
  <c r="AJ27" i="147"/>
  <c r="AI27" i="147"/>
  <c r="AH27" i="147"/>
  <c r="AS26" i="147"/>
  <c r="AR26" i="147"/>
  <c r="AQ26" i="147"/>
  <c r="AP26" i="147"/>
  <c r="AO26" i="147"/>
  <c r="AN26" i="147"/>
  <c r="AM26" i="147"/>
  <c r="AL26" i="147"/>
  <c r="AK26" i="147"/>
  <c r="AJ26" i="147"/>
  <c r="AI26" i="147"/>
  <c r="AH26" i="147"/>
  <c r="AS25" i="147"/>
  <c r="AR25" i="147"/>
  <c r="AQ25" i="147"/>
  <c r="AP25" i="147"/>
  <c r="AO25" i="147"/>
  <c r="AN25" i="147"/>
  <c r="AM25" i="147"/>
  <c r="AL25" i="147"/>
  <c r="AK25" i="147"/>
  <c r="AJ25" i="147"/>
  <c r="AI25" i="147"/>
  <c r="AH25" i="147"/>
  <c r="AS24" i="147"/>
  <c r="AR24" i="147"/>
  <c r="AQ24" i="147"/>
  <c r="AP24" i="147"/>
  <c r="AO24" i="147"/>
  <c r="AN24" i="147"/>
  <c r="AM24" i="147"/>
  <c r="AL24" i="147"/>
  <c r="AK24" i="147"/>
  <c r="AJ24" i="147"/>
  <c r="AI24" i="147"/>
  <c r="AH24" i="147"/>
  <c r="AD24" i="147" s="1"/>
  <c r="AS23" i="147"/>
  <c r="AR23" i="147"/>
  <c r="AQ23" i="147"/>
  <c r="AP23" i="147"/>
  <c r="AO23" i="147"/>
  <c r="AN23" i="147"/>
  <c r="AM23" i="147"/>
  <c r="AL23" i="147"/>
  <c r="AK23" i="147"/>
  <c r="AJ23" i="147"/>
  <c r="AI23" i="147"/>
  <c r="AH23" i="147"/>
  <c r="AS22" i="147"/>
  <c r="AR22" i="147"/>
  <c r="AQ22" i="147"/>
  <c r="AP22" i="147"/>
  <c r="AO22" i="147"/>
  <c r="AN22" i="147"/>
  <c r="AM22" i="147"/>
  <c r="AL22" i="147"/>
  <c r="AK22" i="147"/>
  <c r="AJ22" i="147"/>
  <c r="AI22" i="147"/>
  <c r="AH22" i="147"/>
  <c r="Y21" i="147"/>
  <c r="BJ21" i="147" s="1"/>
  <c r="X21" i="147"/>
  <c r="BI21" i="147" s="1"/>
  <c r="W21" i="147"/>
  <c r="BH21" i="147" s="1"/>
  <c r="V21" i="147"/>
  <c r="BG21" i="147" s="1"/>
  <c r="U21" i="147"/>
  <c r="BF21" i="147" s="1"/>
  <c r="T21" i="147"/>
  <c r="BE21" i="147" s="1"/>
  <c r="S21" i="147"/>
  <c r="BD21" i="147" s="1"/>
  <c r="R21" i="147"/>
  <c r="BC21" i="147" s="1"/>
  <c r="Q21" i="147"/>
  <c r="BB21" i="147" s="1"/>
  <c r="P21" i="147"/>
  <c r="BA21" i="147" s="1"/>
  <c r="O21" i="147"/>
  <c r="AZ21" i="147" s="1"/>
  <c r="N21" i="147"/>
  <c r="AY21" i="147" s="1"/>
  <c r="M21" i="147"/>
  <c r="AX21" i="147" s="1"/>
  <c r="AS18" i="147"/>
  <c r="AR18" i="147"/>
  <c r="AQ18" i="147"/>
  <c r="AP18" i="147"/>
  <c r="AO18" i="147"/>
  <c r="AN18" i="147"/>
  <c r="AM18" i="147"/>
  <c r="AL18" i="147"/>
  <c r="AK18" i="147"/>
  <c r="AJ18" i="147"/>
  <c r="AI18" i="147"/>
  <c r="AH18" i="147"/>
  <c r="AS17" i="147"/>
  <c r="AR17" i="147"/>
  <c r="AQ17" i="147"/>
  <c r="AP17" i="147"/>
  <c r="AO17" i="147"/>
  <c r="AN17" i="147"/>
  <c r="AM17" i="147"/>
  <c r="AL17" i="147"/>
  <c r="AK17" i="147"/>
  <c r="AJ17" i="147"/>
  <c r="AI17" i="147"/>
  <c r="AH17" i="147"/>
  <c r="AS16" i="147"/>
  <c r="AR16" i="147"/>
  <c r="AQ16" i="147"/>
  <c r="AP16" i="147"/>
  <c r="AO16" i="147"/>
  <c r="AN16" i="147"/>
  <c r="AM16" i="147"/>
  <c r="AL16" i="147"/>
  <c r="AK16" i="147"/>
  <c r="AJ16" i="147"/>
  <c r="AI16" i="147"/>
  <c r="AH16" i="147"/>
  <c r="AS15" i="147"/>
  <c r="AR15" i="147"/>
  <c r="AQ15" i="147"/>
  <c r="AP15" i="147"/>
  <c r="AO15" i="147"/>
  <c r="AN15" i="147"/>
  <c r="AM15" i="147"/>
  <c r="AL15" i="147"/>
  <c r="AK15" i="147"/>
  <c r="AJ15" i="147"/>
  <c r="AI15" i="147"/>
  <c r="AH15" i="147"/>
  <c r="AS14" i="147"/>
  <c r="AR14" i="147"/>
  <c r="AQ14" i="147"/>
  <c r="AP14" i="147"/>
  <c r="AO14" i="147"/>
  <c r="AN14" i="147"/>
  <c r="AM14" i="147"/>
  <c r="AL14" i="147"/>
  <c r="AK14" i="147"/>
  <c r="AJ14" i="147"/>
  <c r="AI14" i="147"/>
  <c r="AH14" i="147"/>
  <c r="AS13" i="147"/>
  <c r="AR13" i="147"/>
  <c r="AQ13" i="147"/>
  <c r="AP13" i="147"/>
  <c r="AO13" i="147"/>
  <c r="AN13" i="147"/>
  <c r="AM13" i="147"/>
  <c r="AL13" i="147"/>
  <c r="AK13" i="147"/>
  <c r="AJ13" i="147"/>
  <c r="AI13" i="147"/>
  <c r="AH13" i="147"/>
  <c r="AS12" i="147"/>
  <c r="AR12" i="147"/>
  <c r="AQ12" i="147"/>
  <c r="AP12" i="147"/>
  <c r="AO12" i="147"/>
  <c r="AN12" i="147"/>
  <c r="AM12" i="147"/>
  <c r="AL12" i="147"/>
  <c r="AK12" i="147"/>
  <c r="AJ12" i="147"/>
  <c r="AI12" i="147"/>
  <c r="AH12" i="147"/>
  <c r="AD12" i="147" s="1"/>
  <c r="AS11" i="147"/>
  <c r="AR11" i="147"/>
  <c r="AQ11" i="147"/>
  <c r="AP11" i="147"/>
  <c r="AO11" i="147"/>
  <c r="AN11" i="147"/>
  <c r="AM11" i="147"/>
  <c r="AL11" i="147"/>
  <c r="AK11" i="147"/>
  <c r="AJ11" i="147"/>
  <c r="AI11" i="147"/>
  <c r="AH11" i="147"/>
  <c r="AS10" i="147"/>
  <c r="AR10" i="147"/>
  <c r="AQ10" i="147"/>
  <c r="AP10" i="147"/>
  <c r="AO10" i="147"/>
  <c r="AN10" i="147"/>
  <c r="AM10" i="147"/>
  <c r="AL10" i="147"/>
  <c r="AK10" i="147"/>
  <c r="AJ10" i="147"/>
  <c r="AI10" i="147"/>
  <c r="AH10" i="147"/>
  <c r="AS9" i="147"/>
  <c r="AR9" i="147"/>
  <c r="AQ9" i="147"/>
  <c r="AP9" i="147"/>
  <c r="AO9" i="147"/>
  <c r="AN9" i="147"/>
  <c r="AM9" i="147"/>
  <c r="AL9" i="147"/>
  <c r="AK9" i="147"/>
  <c r="AJ9" i="147"/>
  <c r="AI9" i="147"/>
  <c r="AH9" i="147"/>
  <c r="AS8" i="147"/>
  <c r="AR8" i="147"/>
  <c r="AQ8" i="147"/>
  <c r="AP8" i="147"/>
  <c r="AO8" i="147"/>
  <c r="AN8" i="147"/>
  <c r="AM8" i="147"/>
  <c r="AL8" i="147"/>
  <c r="AK8" i="147"/>
  <c r="AJ8" i="147"/>
  <c r="AI8" i="147"/>
  <c r="AH8" i="147"/>
  <c r="AS7" i="147"/>
  <c r="AR7" i="147"/>
  <c r="AQ7" i="147"/>
  <c r="AP7" i="147"/>
  <c r="AO7" i="147"/>
  <c r="AN7" i="147"/>
  <c r="AM7" i="147"/>
  <c r="AL7" i="147"/>
  <c r="AK7" i="147"/>
  <c r="AJ7" i="147"/>
  <c r="AI7" i="147"/>
  <c r="AH7" i="147"/>
  <c r="BH6" i="147"/>
  <c r="Y6" i="147"/>
  <c r="BJ6" i="147" s="1"/>
  <c r="X6" i="147"/>
  <c r="BI6" i="147" s="1"/>
  <c r="W6" i="147"/>
  <c r="V6" i="147"/>
  <c r="BG6" i="147" s="1"/>
  <c r="U6" i="147"/>
  <c r="BF6" i="147" s="1"/>
  <c r="T6" i="147"/>
  <c r="BE6" i="147" s="1"/>
  <c r="S6" i="147"/>
  <c r="BD6" i="147" s="1"/>
  <c r="R6" i="147"/>
  <c r="BC6" i="147" s="1"/>
  <c r="Q6" i="147"/>
  <c r="BB6" i="147" s="1"/>
  <c r="P6" i="147"/>
  <c r="BA6" i="147" s="1"/>
  <c r="O6" i="147"/>
  <c r="AZ6" i="147" s="1"/>
  <c r="N6" i="147"/>
  <c r="AY6" i="147" s="1"/>
  <c r="M6" i="147"/>
  <c r="AX6" i="147" s="1"/>
  <c r="AD8" i="147" l="1"/>
  <c r="AD10" i="147"/>
  <c r="AD32" i="147"/>
  <c r="Y49" i="147"/>
  <c r="R21" i="149"/>
  <c r="G20" i="156"/>
  <c r="L20" i="156" s="1"/>
  <c r="M32" i="149"/>
  <c r="H20" i="156"/>
  <c r="AF41" i="149"/>
  <c r="AD28" i="147"/>
  <c r="L44" i="147"/>
  <c r="T44" i="147"/>
  <c r="I47" i="147"/>
  <c r="I49" i="147" s="1"/>
  <c r="Q47" i="147"/>
  <c r="Q49" i="147" s="1"/>
  <c r="Y47" i="147"/>
  <c r="AI10" i="149"/>
  <c r="R31" i="149"/>
  <c r="AH10" i="149"/>
  <c r="J20" i="156"/>
  <c r="R16" i="149"/>
  <c r="R15" i="149"/>
  <c r="G12" i="156"/>
  <c r="G24" i="156" s="1"/>
  <c r="G41" i="156" s="1"/>
  <c r="G42" i="156" s="1"/>
  <c r="O44" i="147"/>
  <c r="W44" i="147"/>
  <c r="AD52" i="147"/>
  <c r="R7" i="149"/>
  <c r="M17" i="149"/>
  <c r="R14" i="149"/>
  <c r="AJ17" i="149"/>
  <c r="AB44" i="149"/>
  <c r="R44" i="149" s="1"/>
  <c r="AB45" i="149"/>
  <c r="R45" i="149" s="1"/>
  <c r="AB46" i="149"/>
  <c r="R46" i="149" s="1"/>
  <c r="AB47" i="149"/>
  <c r="R47" i="149" s="1"/>
  <c r="K12" i="156"/>
  <c r="K24" i="156" s="1"/>
  <c r="K41" i="156" s="1"/>
  <c r="H23" i="156"/>
  <c r="AD22" i="147"/>
  <c r="J44" i="147"/>
  <c r="J49" i="147" s="1"/>
  <c r="R44" i="147"/>
  <c r="O47" i="147"/>
  <c r="W47" i="147"/>
  <c r="AG32" i="149"/>
  <c r="S49" i="147"/>
  <c r="AH56" i="147"/>
  <c r="AD9" i="147"/>
  <c r="AD16" i="147"/>
  <c r="M10" i="149"/>
  <c r="AL10" i="149" s="1"/>
  <c r="R22" i="149"/>
  <c r="R30" i="149"/>
  <c r="AI32" i="149"/>
  <c r="R37" i="149"/>
  <c r="AD18" i="147"/>
  <c r="AD11" i="147"/>
  <c r="AD30" i="147"/>
  <c r="AD13" i="147"/>
  <c r="AD15" i="147"/>
  <c r="AD17" i="147"/>
  <c r="AD23" i="147"/>
  <c r="AD36" i="147"/>
  <c r="M44" i="147"/>
  <c r="U44" i="147"/>
  <c r="AD53" i="147"/>
  <c r="AB26" i="149"/>
  <c r="R26" i="149" s="1"/>
  <c r="R29" i="149"/>
  <c r="AH17" i="149"/>
  <c r="M48" i="149"/>
  <c r="L14" i="156"/>
  <c r="AD25" i="147"/>
  <c r="AD27" i="147"/>
  <c r="N44" i="147"/>
  <c r="N49" i="147" s="1"/>
  <c r="V44" i="147"/>
  <c r="V49" i="147" s="1"/>
  <c r="K47" i="147"/>
  <c r="K49" i="147" s="1"/>
  <c r="S47" i="147"/>
  <c r="R47" i="147"/>
  <c r="AF32" i="149"/>
  <c r="AG41" i="149"/>
  <c r="R28" i="149"/>
  <c r="I23" i="156"/>
  <c r="AD29" i="147"/>
  <c r="AD31" i="147"/>
  <c r="O49" i="147"/>
  <c r="W49" i="147"/>
  <c r="R20" i="149"/>
  <c r="R27" i="149"/>
  <c r="AJ41" i="149"/>
  <c r="AD14" i="147"/>
  <c r="AD7" i="147"/>
  <c r="AD26" i="147"/>
  <c r="AD33" i="147"/>
  <c r="H44" i="147"/>
  <c r="P44" i="147"/>
  <c r="X44" i="147"/>
  <c r="M47" i="147"/>
  <c r="U47" i="147"/>
  <c r="AH32" i="149"/>
  <c r="R39" i="149"/>
  <c r="AE21" i="147"/>
  <c r="AE6" i="147"/>
  <c r="AW38" i="147"/>
  <c r="H47" i="147"/>
  <c r="L47" i="147"/>
  <c r="L49" i="147" s="1"/>
  <c r="P47" i="147"/>
  <c r="T47" i="147"/>
  <c r="X47" i="147"/>
  <c r="X49" i="147" s="1"/>
  <c r="AB6" i="149"/>
  <c r="R6" i="149" s="1"/>
  <c r="R9" i="149"/>
  <c r="AF10" i="149"/>
  <c r="AJ32" i="149"/>
  <c r="R36" i="149"/>
  <c r="R38" i="149"/>
  <c r="R40" i="149"/>
  <c r="R8" i="149"/>
  <c r="M41" i="149"/>
  <c r="AB35" i="149"/>
  <c r="R35" i="149" s="1"/>
  <c r="G23" i="156"/>
  <c r="L23" i="156" s="1"/>
  <c r="L17" i="156"/>
  <c r="M23" i="149"/>
  <c r="AG17" i="149"/>
  <c r="I45" i="156"/>
  <c r="AH41" i="149"/>
  <c r="J21" i="156"/>
  <c r="H12" i="156"/>
  <c r="L11" i="156"/>
  <c r="I12" i="156"/>
  <c r="I20" i="156"/>
  <c r="K21" i="156"/>
  <c r="G99" i="140"/>
  <c r="E99" i="140"/>
  <c r="G89" i="140"/>
  <c r="E89" i="140"/>
  <c r="G88" i="140"/>
  <c r="E88" i="140"/>
  <c r="G381" i="66"/>
  <c r="G382" i="66"/>
  <c r="G366" i="66"/>
  <c r="G367" i="66"/>
  <c r="G402" i="66"/>
  <c r="G403" i="66"/>
  <c r="G354" i="66"/>
  <c r="F354" i="66"/>
  <c r="E354" i="66"/>
  <c r="E360" i="66" s="1"/>
  <c r="G353" i="66"/>
  <c r="E353" i="66"/>
  <c r="E359" i="66"/>
  <c r="G357" i="66"/>
  <c r="G356" i="66"/>
  <c r="G401" i="66"/>
  <c r="G103" i="140"/>
  <c r="E103" i="140"/>
  <c r="G87" i="140"/>
  <c r="E87" i="140"/>
  <c r="G380" i="66"/>
  <c r="G365" i="66"/>
  <c r="G346" i="66"/>
  <c r="F346" i="66"/>
  <c r="E346" i="66"/>
  <c r="E351" i="66" s="1"/>
  <c r="E365" i="66" s="1"/>
  <c r="G25" i="140"/>
  <c r="E25" i="140"/>
  <c r="G90" i="140"/>
  <c r="E90" i="140"/>
  <c r="G93" i="140"/>
  <c r="E93" i="140"/>
  <c r="G63" i="140"/>
  <c r="E63" i="140"/>
  <c r="G59" i="140"/>
  <c r="E59" i="140"/>
  <c r="G58" i="140"/>
  <c r="E58" i="140"/>
  <c r="G21" i="140"/>
  <c r="E21" i="140"/>
  <c r="G242" i="66"/>
  <c r="G240" i="66"/>
  <c r="G435" i="66"/>
  <c r="G434" i="66"/>
  <c r="E435" i="66"/>
  <c r="E434" i="66"/>
  <c r="G427" i="66"/>
  <c r="F427" i="66"/>
  <c r="E427" i="66"/>
  <c r="G426" i="66"/>
  <c r="E426" i="66"/>
  <c r="G423" i="66"/>
  <c r="F423" i="66"/>
  <c r="E423" i="66"/>
  <c r="G422" i="66"/>
  <c r="E422" i="66"/>
  <c r="G431" i="66"/>
  <c r="E431" i="66"/>
  <c r="G430" i="66"/>
  <c r="E430" i="66"/>
  <c r="G392" i="66"/>
  <c r="F392" i="66"/>
  <c r="E392" i="66"/>
  <c r="G394" i="66"/>
  <c r="E394" i="66"/>
  <c r="G332" i="66"/>
  <c r="E332" i="66"/>
  <c r="E331" i="66"/>
  <c r="E327" i="66"/>
  <c r="G323" i="66"/>
  <c r="E323" i="66"/>
  <c r="G319" i="66"/>
  <c r="E319" i="66"/>
  <c r="G328" i="66"/>
  <c r="E328" i="66"/>
  <c r="G324" i="66"/>
  <c r="F324" i="66"/>
  <c r="E324" i="66"/>
  <c r="G320" i="66"/>
  <c r="F320" i="66"/>
  <c r="E320" i="66"/>
  <c r="G317" i="66"/>
  <c r="G331" i="66" s="1"/>
  <c r="G316" i="66"/>
  <c r="G327" i="66"/>
  <c r="G299" i="66"/>
  <c r="E299" i="66"/>
  <c r="E298" i="66"/>
  <c r="G290" i="66"/>
  <c r="E290" i="66"/>
  <c r="G291" i="66"/>
  <c r="F291" i="66"/>
  <c r="E291" i="66"/>
  <c r="G287" i="66"/>
  <c r="F287" i="66"/>
  <c r="E287" i="66"/>
  <c r="G286" i="66"/>
  <c r="E286" i="66"/>
  <c r="G295" i="66"/>
  <c r="E295" i="66"/>
  <c r="E294" i="66"/>
  <c r="G284" i="66"/>
  <c r="G298" i="66" s="1"/>
  <c r="G283" i="66"/>
  <c r="G294" i="66" s="1"/>
  <c r="G171" i="66"/>
  <c r="G170" i="66"/>
  <c r="E171" i="66"/>
  <c r="E170" i="66"/>
  <c r="G162" i="66"/>
  <c r="E162" i="66"/>
  <c r="G158" i="66"/>
  <c r="E158" i="66"/>
  <c r="G167" i="66"/>
  <c r="E167" i="66"/>
  <c r="G166" i="66"/>
  <c r="E166" i="66"/>
  <c r="G163" i="66"/>
  <c r="F163" i="66"/>
  <c r="E163" i="66"/>
  <c r="G159" i="66"/>
  <c r="F159" i="66"/>
  <c r="E159" i="66"/>
  <c r="G132" i="66"/>
  <c r="G128" i="66"/>
  <c r="G131" i="66"/>
  <c r="G127" i="66"/>
  <c r="E132" i="66"/>
  <c r="E128" i="66"/>
  <c r="G123" i="66"/>
  <c r="E123" i="66"/>
  <c r="F124" i="66"/>
  <c r="G124" i="66"/>
  <c r="E124" i="66"/>
  <c r="E131" i="66"/>
  <c r="E127" i="66"/>
  <c r="G120" i="66"/>
  <c r="F120" i="66"/>
  <c r="E120" i="66"/>
  <c r="G119" i="66"/>
  <c r="E119" i="66"/>
  <c r="G78" i="66"/>
  <c r="G77" i="66"/>
  <c r="F78" i="66"/>
  <c r="F77" i="66"/>
  <c r="E78" i="66"/>
  <c r="E77" i="66"/>
  <c r="G80" i="66"/>
  <c r="E80" i="66"/>
  <c r="G248" i="66"/>
  <c r="F248" i="66"/>
  <c r="G247" i="66"/>
  <c r="F247" i="66"/>
  <c r="E248" i="66"/>
  <c r="E247" i="66"/>
  <c r="G250" i="66"/>
  <c r="E250" i="66"/>
  <c r="G102" i="141"/>
  <c r="F102" i="141"/>
  <c r="E102" i="141"/>
  <c r="E40" i="140"/>
  <c r="G40" i="140"/>
  <c r="E32" i="140"/>
  <c r="G32" i="140"/>
  <c r="E22" i="140"/>
  <c r="G22" i="140"/>
  <c r="G55" i="140"/>
  <c r="E55" i="140"/>
  <c r="E18" i="140"/>
  <c r="G18" i="140"/>
  <c r="G363" i="66"/>
  <c r="G204" i="66"/>
  <c r="G36" i="66"/>
  <c r="G85" i="140"/>
  <c r="E85" i="140"/>
  <c r="G48" i="140"/>
  <c r="E48" i="140"/>
  <c r="G10" i="140"/>
  <c r="E10" i="140"/>
  <c r="G13" i="140"/>
  <c r="G17" i="140"/>
  <c r="G16" i="140"/>
  <c r="G15" i="140"/>
  <c r="G14" i="140"/>
  <c r="G12" i="140"/>
  <c r="G11" i="140"/>
  <c r="E13" i="140"/>
  <c r="E17" i="140"/>
  <c r="E16" i="140"/>
  <c r="E15" i="140"/>
  <c r="E14" i="140"/>
  <c r="E12" i="140"/>
  <c r="E11" i="140"/>
  <c r="G51" i="140"/>
  <c r="G54" i="140"/>
  <c r="G53" i="140"/>
  <c r="G52" i="140"/>
  <c r="G50" i="140"/>
  <c r="G49" i="140"/>
  <c r="E51" i="140"/>
  <c r="E54" i="140"/>
  <c r="E53" i="140"/>
  <c r="E52" i="140"/>
  <c r="E50" i="140"/>
  <c r="E49" i="140"/>
  <c r="G86" i="140"/>
  <c r="E86" i="140"/>
  <c r="G369" i="66"/>
  <c r="G364" i="66"/>
  <c r="G212" i="66"/>
  <c r="G207" i="66"/>
  <c r="G210" i="66"/>
  <c r="G209" i="66"/>
  <c r="G208" i="66"/>
  <c r="G206" i="66"/>
  <c r="G205" i="66"/>
  <c r="G45" i="66"/>
  <c r="G39" i="66"/>
  <c r="G43" i="66"/>
  <c r="G42" i="66"/>
  <c r="G41" i="66"/>
  <c r="G40" i="66"/>
  <c r="G38" i="66"/>
  <c r="G37" i="66"/>
  <c r="G415" i="66"/>
  <c r="G414" i="66"/>
  <c r="E415" i="66"/>
  <c r="E414" i="66"/>
  <c r="G95" i="140"/>
  <c r="G94" i="140"/>
  <c r="E95" i="140"/>
  <c r="E94" i="140"/>
  <c r="G417" i="66"/>
  <c r="G411" i="66"/>
  <c r="F411" i="66"/>
  <c r="E411" i="66"/>
  <c r="G410" i="66"/>
  <c r="E410" i="66"/>
  <c r="G406" i="66"/>
  <c r="E406" i="66"/>
  <c r="G407" i="66"/>
  <c r="F407" i="66"/>
  <c r="E407" i="66"/>
  <c r="G307" i="66"/>
  <c r="G303" i="66"/>
  <c r="G267" i="66"/>
  <c r="G192" i="66"/>
  <c r="F192" i="66"/>
  <c r="E192" i="66"/>
  <c r="E199" i="66" s="1"/>
  <c r="E240" i="66" s="1"/>
  <c r="G399" i="66"/>
  <c r="G339" i="66"/>
  <c r="F339" i="66"/>
  <c r="E339" i="66"/>
  <c r="E343" i="66" s="1"/>
  <c r="E363" i="66" s="1"/>
  <c r="G341" i="66"/>
  <c r="G384" i="66"/>
  <c r="G348" i="66"/>
  <c r="G101" i="140"/>
  <c r="E101" i="140"/>
  <c r="G38" i="140"/>
  <c r="E38" i="140"/>
  <c r="G400" i="66"/>
  <c r="G379" i="66"/>
  <c r="G90" i="66"/>
  <c r="G139" i="66" s="1"/>
  <c r="G62" i="66"/>
  <c r="G345" i="66"/>
  <c r="F345" i="66"/>
  <c r="E345" i="66"/>
  <c r="E350" i="66" s="1"/>
  <c r="E379" i="66" s="1"/>
  <c r="G14" i="66"/>
  <c r="F14" i="66"/>
  <c r="E14" i="66"/>
  <c r="E23" i="66" s="1"/>
  <c r="I103" i="141"/>
  <c r="H103" i="141"/>
  <c r="G103" i="141"/>
  <c r="F103" i="141"/>
  <c r="E103" i="141"/>
  <c r="D5" i="142"/>
  <c r="A1" i="142"/>
  <c r="E70" i="140"/>
  <c r="G70" i="140"/>
  <c r="E79" i="140"/>
  <c r="G79" i="140"/>
  <c r="E77" i="140"/>
  <c r="G77" i="140"/>
  <c r="E75" i="140"/>
  <c r="G75" i="140"/>
  <c r="E73" i="140"/>
  <c r="G73" i="140"/>
  <c r="E72" i="140"/>
  <c r="G72" i="140"/>
  <c r="G226" i="66"/>
  <c r="G229" i="66"/>
  <c r="G228" i="66"/>
  <c r="G227" i="66"/>
  <c r="G225" i="66"/>
  <c r="G224" i="66"/>
  <c r="G231" i="66"/>
  <c r="G42" i="140"/>
  <c r="G37" i="140"/>
  <c r="G35" i="140"/>
  <c r="G34" i="140"/>
  <c r="E42" i="140"/>
  <c r="E37" i="140"/>
  <c r="E35" i="140"/>
  <c r="E34" i="140"/>
  <c r="G66" i="66"/>
  <c r="G60" i="66"/>
  <c r="G64" i="66"/>
  <c r="G63" i="66"/>
  <c r="G61" i="66"/>
  <c r="G59" i="66"/>
  <c r="G58" i="66"/>
  <c r="E65" i="140"/>
  <c r="G65" i="140"/>
  <c r="E64" i="140"/>
  <c r="G64" i="140"/>
  <c r="E61" i="140"/>
  <c r="G61" i="140"/>
  <c r="E60" i="140"/>
  <c r="G60" i="140"/>
  <c r="E27" i="140"/>
  <c r="G27" i="140"/>
  <c r="E26" i="140"/>
  <c r="G26" i="140"/>
  <c r="E23" i="140"/>
  <c r="G23" i="140"/>
  <c r="E311" i="66"/>
  <c r="G311" i="66"/>
  <c r="E312" i="66"/>
  <c r="G312" i="66"/>
  <c r="E279" i="66"/>
  <c r="G279" i="66"/>
  <c r="E278" i="66"/>
  <c r="G278" i="66"/>
  <c r="G274" i="66"/>
  <c r="E274" i="66"/>
  <c r="E270" i="66"/>
  <c r="G270" i="66"/>
  <c r="E266" i="66"/>
  <c r="G266" i="66"/>
  <c r="G262" i="66"/>
  <c r="G261" i="66"/>
  <c r="G260" i="66"/>
  <c r="G259" i="66"/>
  <c r="G258" i="66"/>
  <c r="G257" i="66"/>
  <c r="G256" i="66"/>
  <c r="G308" i="66"/>
  <c r="F308" i="66"/>
  <c r="E308" i="66"/>
  <c r="G304" i="66"/>
  <c r="F304" i="66"/>
  <c r="E304" i="66"/>
  <c r="G275" i="66"/>
  <c r="F275" i="66"/>
  <c r="E275" i="66"/>
  <c r="E271" i="66"/>
  <c r="F271" i="66"/>
  <c r="G271" i="66"/>
  <c r="E194" i="66"/>
  <c r="E201" i="66"/>
  <c r="F194" i="66"/>
  <c r="G194" i="66"/>
  <c r="E193" i="66"/>
  <c r="E200" i="66" s="1"/>
  <c r="G193" i="66"/>
  <c r="E182" i="66"/>
  <c r="E190" i="66" s="1"/>
  <c r="E228" i="66" s="1"/>
  <c r="F182" i="66"/>
  <c r="G182" i="66"/>
  <c r="E181" i="66"/>
  <c r="E189" i="66" s="1"/>
  <c r="F181" i="66"/>
  <c r="G181" i="66"/>
  <c r="E180" i="66"/>
  <c r="E188" i="66" s="1"/>
  <c r="E206" i="66" s="1"/>
  <c r="F180" i="66"/>
  <c r="G180" i="66"/>
  <c r="E179" i="66"/>
  <c r="E187" i="66" s="1"/>
  <c r="F179" i="66"/>
  <c r="G179" i="66"/>
  <c r="E178" i="66"/>
  <c r="E186" i="66" s="1"/>
  <c r="E204" i="66" s="1"/>
  <c r="F178" i="66"/>
  <c r="G178" i="66"/>
  <c r="G314" i="66"/>
  <c r="G281" i="66"/>
  <c r="G197" i="66"/>
  <c r="G196" i="66"/>
  <c r="G184" i="66"/>
  <c r="G29" i="66"/>
  <c r="E92" i="141"/>
  <c r="F92" i="141"/>
  <c r="G92" i="141"/>
  <c r="I94" i="141"/>
  <c r="H94" i="141"/>
  <c r="G94" i="141"/>
  <c r="F94" i="141"/>
  <c r="E94" i="141"/>
  <c r="G93" i="141"/>
  <c r="F93" i="141"/>
  <c r="E93" i="141"/>
  <c r="G147" i="66"/>
  <c r="F147" i="66"/>
  <c r="E147" i="66"/>
  <c r="G143" i="66"/>
  <c r="F143" i="66"/>
  <c r="E143" i="66"/>
  <c r="G108" i="66"/>
  <c r="F108" i="66"/>
  <c r="E108" i="66"/>
  <c r="E104" i="66"/>
  <c r="F104" i="66"/>
  <c r="G104" i="66"/>
  <c r="E137" i="66"/>
  <c r="G137" i="66"/>
  <c r="E98" i="66"/>
  <c r="F98" i="66"/>
  <c r="G98" i="66"/>
  <c r="F97" i="139"/>
  <c r="F137" i="66" s="1"/>
  <c r="E27" i="66"/>
  <c r="E33" i="66" s="1"/>
  <c r="F27" i="66"/>
  <c r="G27" i="66"/>
  <c r="E26" i="66"/>
  <c r="E32" i="66" s="1"/>
  <c r="E92" i="66" s="1"/>
  <c r="F26" i="66"/>
  <c r="G26" i="66"/>
  <c r="E15" i="66"/>
  <c r="E24" i="66" s="1"/>
  <c r="F15" i="66"/>
  <c r="G15" i="66"/>
  <c r="E13" i="66"/>
  <c r="E22" i="66" s="1"/>
  <c r="E61" i="66" s="1"/>
  <c r="F13" i="66"/>
  <c r="G13" i="66"/>
  <c r="E12" i="66"/>
  <c r="E21" i="66" s="1"/>
  <c r="E59" i="66" s="1"/>
  <c r="F12" i="66"/>
  <c r="G12" i="66"/>
  <c r="E11" i="66"/>
  <c r="E20" i="66" s="1"/>
  <c r="E37" i="66" s="1"/>
  <c r="F11" i="66"/>
  <c r="G11" i="66"/>
  <c r="E10" i="66"/>
  <c r="E19" i="66" s="1"/>
  <c r="E36" i="66" s="1"/>
  <c r="F10" i="66"/>
  <c r="G10" i="66"/>
  <c r="G30" i="66"/>
  <c r="E151" i="66"/>
  <c r="G151" i="66"/>
  <c r="G153" i="66"/>
  <c r="E150" i="66"/>
  <c r="G150" i="66"/>
  <c r="G146" i="66"/>
  <c r="E146" i="66"/>
  <c r="E142" i="66"/>
  <c r="G142" i="66"/>
  <c r="G136" i="66"/>
  <c r="E136" i="66"/>
  <c r="E112" i="66"/>
  <c r="G112" i="66"/>
  <c r="G114" i="66"/>
  <c r="E111" i="66"/>
  <c r="G111" i="66"/>
  <c r="G107" i="66"/>
  <c r="E107" i="66"/>
  <c r="E103" i="66"/>
  <c r="G103" i="66"/>
  <c r="E97" i="66"/>
  <c r="G97" i="66"/>
  <c r="G93" i="66"/>
  <c r="G92" i="66"/>
  <c r="G91" i="66"/>
  <c r="G89" i="66"/>
  <c r="G99" i="66" s="1"/>
  <c r="G88" i="66"/>
  <c r="G87" i="66"/>
  <c r="G86" i="66"/>
  <c r="G17" i="66"/>
  <c r="U57" i="141"/>
  <c r="T57" i="141"/>
  <c r="S57" i="141"/>
  <c r="R57" i="141"/>
  <c r="Q57" i="141"/>
  <c r="P57" i="141"/>
  <c r="O57" i="141"/>
  <c r="N57" i="141"/>
  <c r="M57" i="141"/>
  <c r="L57" i="141"/>
  <c r="K57" i="141"/>
  <c r="J57" i="141"/>
  <c r="I57" i="141"/>
  <c r="H57" i="141"/>
  <c r="G57" i="141"/>
  <c r="F57" i="141"/>
  <c r="E57" i="141"/>
  <c r="J55" i="141"/>
  <c r="J70" i="141" s="1"/>
  <c r="J94" i="141" s="1"/>
  <c r="K55" i="141"/>
  <c r="K70" i="141" s="1"/>
  <c r="L55" i="141"/>
  <c r="L70" i="141" s="1"/>
  <c r="L88" i="141" s="1"/>
  <c r="M55" i="141"/>
  <c r="M70" i="141" s="1"/>
  <c r="N55" i="141"/>
  <c r="N70" i="141" s="1"/>
  <c r="N88" i="141" s="1"/>
  <c r="O55" i="141"/>
  <c r="O70" i="141" s="1"/>
  <c r="P55" i="141"/>
  <c r="Q55" i="141"/>
  <c r="R55" i="141"/>
  <c r="S55" i="141"/>
  <c r="T55" i="141"/>
  <c r="U55" i="141"/>
  <c r="J54" i="141"/>
  <c r="J69" i="141" s="1"/>
  <c r="K54" i="141"/>
  <c r="K69" i="141" s="1"/>
  <c r="L54" i="141"/>
  <c r="L69" i="141" s="1"/>
  <c r="M54" i="141"/>
  <c r="M69" i="141" s="1"/>
  <c r="N54" i="141"/>
  <c r="N69" i="141" s="1"/>
  <c r="O54" i="141"/>
  <c r="O69" i="141" s="1"/>
  <c r="P54" i="141"/>
  <c r="Q54" i="141"/>
  <c r="R54" i="141"/>
  <c r="S54" i="141"/>
  <c r="T54" i="141"/>
  <c r="U54" i="141"/>
  <c r="J53" i="141"/>
  <c r="J68" i="141" s="1"/>
  <c r="K53" i="141"/>
  <c r="K68" i="141" s="1"/>
  <c r="L53" i="141"/>
  <c r="L68" i="141" s="1"/>
  <c r="M53" i="141"/>
  <c r="M68" i="141" s="1"/>
  <c r="N53" i="141"/>
  <c r="N68" i="141" s="1"/>
  <c r="O53" i="141"/>
  <c r="O68" i="141" s="1"/>
  <c r="P53" i="141"/>
  <c r="Q53" i="141"/>
  <c r="R53" i="141"/>
  <c r="S53" i="141"/>
  <c r="T53" i="141"/>
  <c r="U53" i="141"/>
  <c r="J52" i="141"/>
  <c r="J67" i="141" s="1"/>
  <c r="K52" i="141"/>
  <c r="K67" i="141" s="1"/>
  <c r="L52" i="141"/>
  <c r="L67" i="141" s="1"/>
  <c r="M52" i="141"/>
  <c r="M67" i="141" s="1"/>
  <c r="N52" i="141"/>
  <c r="N67" i="141" s="1"/>
  <c r="O52" i="141"/>
  <c r="P52" i="141"/>
  <c r="P67" i="141" s="1"/>
  <c r="Q52" i="141"/>
  <c r="R52" i="141"/>
  <c r="S52" i="141"/>
  <c r="T52" i="141"/>
  <c r="U52" i="141"/>
  <c r="J51" i="141"/>
  <c r="J66" i="141" s="1"/>
  <c r="K51" i="141"/>
  <c r="K66" i="141"/>
  <c r="L51" i="141"/>
  <c r="L66" i="141" s="1"/>
  <c r="M51" i="141"/>
  <c r="M66" i="141" s="1"/>
  <c r="N51" i="141"/>
  <c r="N66" i="141" s="1"/>
  <c r="O51" i="141"/>
  <c r="O66" i="141" s="1"/>
  <c r="P51" i="141"/>
  <c r="P66" i="141" s="1"/>
  <c r="Q51" i="141"/>
  <c r="R51" i="141"/>
  <c r="S51" i="141"/>
  <c r="T51" i="141"/>
  <c r="U51" i="141"/>
  <c r="J50" i="141"/>
  <c r="J65" i="141" s="1"/>
  <c r="K50" i="141"/>
  <c r="K65" i="141" s="1"/>
  <c r="L50" i="141"/>
  <c r="L65" i="141" s="1"/>
  <c r="M50" i="141"/>
  <c r="M65" i="141" s="1"/>
  <c r="N50" i="141"/>
  <c r="N65" i="141" s="1"/>
  <c r="O50" i="141"/>
  <c r="O65" i="141" s="1"/>
  <c r="P50" i="141"/>
  <c r="Q50" i="141"/>
  <c r="R50" i="141"/>
  <c r="S50" i="141"/>
  <c r="T50" i="141"/>
  <c r="U50" i="141"/>
  <c r="J49" i="141"/>
  <c r="J64" i="141" s="1"/>
  <c r="K49" i="141"/>
  <c r="K64" i="141" s="1"/>
  <c r="L49" i="141"/>
  <c r="L64" i="141" s="1"/>
  <c r="M49" i="141"/>
  <c r="M64" i="141" s="1"/>
  <c r="N49" i="141"/>
  <c r="N64" i="141" s="1"/>
  <c r="O49" i="141"/>
  <c r="O64" i="141" s="1"/>
  <c r="P49" i="141"/>
  <c r="Q49" i="141"/>
  <c r="R49" i="141"/>
  <c r="S49" i="141"/>
  <c r="T49" i="141"/>
  <c r="U49" i="141"/>
  <c r="J48" i="141"/>
  <c r="J63" i="141" s="1"/>
  <c r="K48" i="141"/>
  <c r="K63" i="141" s="1"/>
  <c r="L48" i="141"/>
  <c r="L63" i="141" s="1"/>
  <c r="M48" i="141"/>
  <c r="M63" i="141" s="1"/>
  <c r="N48" i="141"/>
  <c r="N63" i="141" s="1"/>
  <c r="O48" i="141"/>
  <c r="O63" i="141" s="1"/>
  <c r="P48" i="141"/>
  <c r="Q48" i="141"/>
  <c r="R48" i="141"/>
  <c r="S48" i="141"/>
  <c r="T48" i="141"/>
  <c r="U48" i="141"/>
  <c r="J47" i="141"/>
  <c r="J62" i="141" s="1"/>
  <c r="K47" i="141"/>
  <c r="K62" i="141" s="1"/>
  <c r="L47" i="141"/>
  <c r="L62" i="141"/>
  <c r="M47" i="141"/>
  <c r="M62" i="141" s="1"/>
  <c r="N47" i="141"/>
  <c r="N62" i="141" s="1"/>
  <c r="O47" i="141"/>
  <c r="O62" i="141" s="1"/>
  <c r="P47" i="141"/>
  <c r="Q47" i="141"/>
  <c r="R47" i="141"/>
  <c r="S47" i="141"/>
  <c r="T47" i="141"/>
  <c r="U47" i="141"/>
  <c r="J46" i="141"/>
  <c r="J61" i="141" s="1"/>
  <c r="K46" i="141"/>
  <c r="K61" i="141" s="1"/>
  <c r="L46" i="141"/>
  <c r="L61" i="141" s="1"/>
  <c r="M46" i="141"/>
  <c r="M61" i="141" s="1"/>
  <c r="N46" i="141"/>
  <c r="N61" i="141" s="1"/>
  <c r="O46" i="141"/>
  <c r="O61" i="141" s="1"/>
  <c r="P46" i="141"/>
  <c r="Q46" i="141"/>
  <c r="R46" i="141"/>
  <c r="S46" i="141"/>
  <c r="T46" i="141"/>
  <c r="U46" i="141"/>
  <c r="J45" i="141"/>
  <c r="J60" i="141" s="1"/>
  <c r="K45" i="141"/>
  <c r="K60" i="141" s="1"/>
  <c r="L45" i="141"/>
  <c r="L60" i="141" s="1"/>
  <c r="M45" i="141"/>
  <c r="M60" i="141" s="1"/>
  <c r="N45" i="141"/>
  <c r="N60" i="141" s="1"/>
  <c r="O45" i="141"/>
  <c r="O60" i="141" s="1"/>
  <c r="P45" i="141"/>
  <c r="Q45" i="141"/>
  <c r="R45" i="141"/>
  <c r="S45" i="141"/>
  <c r="T45" i="141"/>
  <c r="U45" i="141"/>
  <c r="J44" i="141"/>
  <c r="J59" i="141" s="1"/>
  <c r="K44" i="141"/>
  <c r="K59" i="141" s="1"/>
  <c r="L44" i="141"/>
  <c r="L59" i="141" s="1"/>
  <c r="M44" i="141"/>
  <c r="M59" i="141" s="1"/>
  <c r="N44" i="141"/>
  <c r="N59" i="141" s="1"/>
  <c r="O44" i="141"/>
  <c r="O59" i="141" s="1"/>
  <c r="P44" i="141"/>
  <c r="P59" i="141" s="1"/>
  <c r="Q44" i="141"/>
  <c r="R44" i="141"/>
  <c r="S44" i="141"/>
  <c r="T44" i="141"/>
  <c r="U44" i="141"/>
  <c r="G55" i="141"/>
  <c r="H55" i="141"/>
  <c r="I55" i="141"/>
  <c r="G54" i="141"/>
  <c r="H54" i="141"/>
  <c r="I54" i="141"/>
  <c r="G53" i="141"/>
  <c r="H53" i="141"/>
  <c r="I53" i="141"/>
  <c r="G52" i="141"/>
  <c r="H52" i="141"/>
  <c r="I52" i="141"/>
  <c r="G51" i="141"/>
  <c r="H51" i="141"/>
  <c r="I51" i="141"/>
  <c r="G50" i="141"/>
  <c r="H50" i="141"/>
  <c r="I50" i="141"/>
  <c r="G49" i="141"/>
  <c r="H49" i="141"/>
  <c r="I49" i="141"/>
  <c r="G48" i="141"/>
  <c r="H48" i="141"/>
  <c r="I48" i="141"/>
  <c r="G47" i="141"/>
  <c r="H47" i="141"/>
  <c r="I47" i="141"/>
  <c r="G46" i="141"/>
  <c r="H46" i="141"/>
  <c r="I46" i="141"/>
  <c r="G45" i="141"/>
  <c r="H45" i="141"/>
  <c r="I45" i="141"/>
  <c r="G44" i="141"/>
  <c r="H44" i="141"/>
  <c r="I44" i="141"/>
  <c r="E55" i="141"/>
  <c r="F55" i="141"/>
  <c r="E54" i="141"/>
  <c r="F54" i="141"/>
  <c r="E53" i="141"/>
  <c r="F53" i="141"/>
  <c r="E52" i="141"/>
  <c r="F52" i="141"/>
  <c r="E51" i="141"/>
  <c r="F51" i="141"/>
  <c r="E50" i="141"/>
  <c r="F50" i="141"/>
  <c r="E49" i="141"/>
  <c r="F49" i="141"/>
  <c r="E48" i="141"/>
  <c r="F48" i="141"/>
  <c r="E47" i="141"/>
  <c r="F47" i="141"/>
  <c r="E46" i="141"/>
  <c r="F46" i="141"/>
  <c r="E45" i="141"/>
  <c r="F45" i="141"/>
  <c r="E44" i="141"/>
  <c r="F44" i="141"/>
  <c r="J23" i="141"/>
  <c r="K23" i="141"/>
  <c r="L23" i="141"/>
  <c r="M23" i="141"/>
  <c r="N23" i="141"/>
  <c r="O23" i="141"/>
  <c r="P23" i="141"/>
  <c r="Q23" i="141"/>
  <c r="R23" i="141"/>
  <c r="S23" i="141"/>
  <c r="T23" i="141"/>
  <c r="U23" i="141"/>
  <c r="G23" i="141"/>
  <c r="H23" i="141"/>
  <c r="I23" i="141"/>
  <c r="E23" i="141"/>
  <c r="F23" i="141"/>
  <c r="U21" i="141"/>
  <c r="T21" i="141"/>
  <c r="S21" i="141"/>
  <c r="R21" i="141"/>
  <c r="Q21" i="141"/>
  <c r="P21" i="141"/>
  <c r="O21" i="141"/>
  <c r="O36" i="141" s="1"/>
  <c r="O103" i="141" s="1"/>
  <c r="N21" i="141"/>
  <c r="N36" i="141" s="1"/>
  <c r="N103" i="141" s="1"/>
  <c r="M21" i="141"/>
  <c r="M36" i="141" s="1"/>
  <c r="M103" i="141" s="1"/>
  <c r="L21" i="141"/>
  <c r="L36" i="141" s="1"/>
  <c r="L103" i="141" s="1"/>
  <c r="K21" i="141"/>
  <c r="K36" i="141" s="1"/>
  <c r="K103" i="141" s="1"/>
  <c r="J21" i="141"/>
  <c r="J36" i="141" s="1"/>
  <c r="J103" i="141" s="1"/>
  <c r="I21" i="141"/>
  <c r="H21" i="141"/>
  <c r="G21" i="141"/>
  <c r="F21" i="141"/>
  <c r="U20" i="141"/>
  <c r="T20" i="141"/>
  <c r="S20" i="141"/>
  <c r="R20" i="141"/>
  <c r="Q20" i="141"/>
  <c r="P20" i="141"/>
  <c r="P35" i="141" s="1"/>
  <c r="O20" i="141"/>
  <c r="O35" i="141" s="1"/>
  <c r="N20" i="141"/>
  <c r="N35" i="141" s="1"/>
  <c r="M20" i="141"/>
  <c r="M35" i="141" s="1"/>
  <c r="L20" i="141"/>
  <c r="L35" i="141" s="1"/>
  <c r="K20" i="141"/>
  <c r="K35" i="141" s="1"/>
  <c r="J20" i="141"/>
  <c r="J35" i="141" s="1"/>
  <c r="I20" i="141"/>
  <c r="H20" i="141"/>
  <c r="G20" i="141"/>
  <c r="F20" i="141"/>
  <c r="U19" i="141"/>
  <c r="T19" i="141"/>
  <c r="S19" i="141"/>
  <c r="R19" i="141"/>
  <c r="Q19" i="141"/>
  <c r="P19" i="141"/>
  <c r="O19" i="141"/>
  <c r="O34" i="141" s="1"/>
  <c r="N19" i="141"/>
  <c r="N34" i="141" s="1"/>
  <c r="M19" i="141"/>
  <c r="M34" i="141" s="1"/>
  <c r="L19" i="141"/>
  <c r="L34" i="141" s="1"/>
  <c r="K19" i="141"/>
  <c r="K34" i="141" s="1"/>
  <c r="J19" i="141"/>
  <c r="J34" i="141" s="1"/>
  <c r="I19" i="141"/>
  <c r="H19" i="141"/>
  <c r="G19" i="141"/>
  <c r="F19" i="141"/>
  <c r="U18" i="141"/>
  <c r="T18" i="141"/>
  <c r="S18" i="141"/>
  <c r="R18" i="141"/>
  <c r="Q18" i="141"/>
  <c r="P18" i="141"/>
  <c r="O18" i="141"/>
  <c r="O33" i="141" s="1"/>
  <c r="N18" i="141"/>
  <c r="N33" i="141" s="1"/>
  <c r="M18" i="141"/>
  <c r="M33" i="141" s="1"/>
  <c r="L18" i="141"/>
  <c r="L33" i="141" s="1"/>
  <c r="K18" i="141"/>
  <c r="K33" i="141" s="1"/>
  <c r="J18" i="141"/>
  <c r="J33" i="141"/>
  <c r="I18" i="141"/>
  <c r="H18" i="141"/>
  <c r="G18" i="141"/>
  <c r="F18" i="141"/>
  <c r="U17" i="141"/>
  <c r="T17" i="141"/>
  <c r="S17" i="141"/>
  <c r="R17" i="141"/>
  <c r="Q17" i="141"/>
  <c r="P17" i="141"/>
  <c r="O17" i="141"/>
  <c r="O32" i="141" s="1"/>
  <c r="N17" i="141"/>
  <c r="N32" i="141" s="1"/>
  <c r="M17" i="141"/>
  <c r="M32" i="141" s="1"/>
  <c r="L17" i="141"/>
  <c r="L32" i="141"/>
  <c r="K17" i="141"/>
  <c r="K32" i="141" s="1"/>
  <c r="J17" i="141"/>
  <c r="J32" i="141" s="1"/>
  <c r="I17" i="141"/>
  <c r="H17" i="141"/>
  <c r="G17" i="141"/>
  <c r="F17" i="141"/>
  <c r="U16" i="141"/>
  <c r="T16" i="141"/>
  <c r="S16" i="141"/>
  <c r="R16" i="141"/>
  <c r="Q16" i="141"/>
  <c r="P16" i="141"/>
  <c r="O16" i="141"/>
  <c r="O31" i="141" s="1"/>
  <c r="N16" i="141"/>
  <c r="N31" i="141" s="1"/>
  <c r="M16" i="141"/>
  <c r="M31" i="141"/>
  <c r="L16" i="141"/>
  <c r="L31" i="141" s="1"/>
  <c r="K16" i="141"/>
  <c r="K31" i="141" s="1"/>
  <c r="J16" i="141"/>
  <c r="J31" i="141" s="1"/>
  <c r="I16" i="141"/>
  <c r="H16" i="141"/>
  <c r="G16" i="141"/>
  <c r="F16" i="141"/>
  <c r="U15" i="141"/>
  <c r="T15" i="141"/>
  <c r="S15" i="141"/>
  <c r="R15" i="141"/>
  <c r="Q15" i="141"/>
  <c r="P15" i="141"/>
  <c r="P30" i="141" s="1"/>
  <c r="O15" i="141"/>
  <c r="O30" i="141" s="1"/>
  <c r="N15" i="141"/>
  <c r="N30" i="141" s="1"/>
  <c r="M15" i="141"/>
  <c r="M30" i="141" s="1"/>
  <c r="L15" i="141"/>
  <c r="L30" i="141" s="1"/>
  <c r="K15" i="141"/>
  <c r="K30" i="141" s="1"/>
  <c r="J15" i="141"/>
  <c r="J30" i="141" s="1"/>
  <c r="I15" i="141"/>
  <c r="H15" i="141"/>
  <c r="G15" i="141"/>
  <c r="F15" i="141"/>
  <c r="U14" i="141"/>
  <c r="T14" i="141"/>
  <c r="S14" i="141"/>
  <c r="R14" i="141"/>
  <c r="Q14" i="141"/>
  <c r="P14" i="141"/>
  <c r="O14" i="141"/>
  <c r="O29" i="141" s="1"/>
  <c r="P29" i="141" s="1"/>
  <c r="Q29" i="141" s="1"/>
  <c r="N14" i="141"/>
  <c r="N29" i="141" s="1"/>
  <c r="M14" i="141"/>
  <c r="M29" i="141" s="1"/>
  <c r="L14" i="141"/>
  <c r="L29" i="141" s="1"/>
  <c r="K14" i="141"/>
  <c r="K29" i="141" s="1"/>
  <c r="J14" i="141"/>
  <c r="J29" i="141" s="1"/>
  <c r="I14" i="141"/>
  <c r="H14" i="141"/>
  <c r="G14" i="141"/>
  <c r="F14" i="141"/>
  <c r="U13" i="141"/>
  <c r="T13" i="141"/>
  <c r="S13" i="141"/>
  <c r="R13" i="141"/>
  <c r="Q13" i="141"/>
  <c r="P13" i="141"/>
  <c r="O13" i="141"/>
  <c r="O28" i="141" s="1"/>
  <c r="N13" i="141"/>
  <c r="N28" i="141" s="1"/>
  <c r="M13" i="141"/>
  <c r="M28" i="141" s="1"/>
  <c r="L13" i="141"/>
  <c r="L28" i="141" s="1"/>
  <c r="K13" i="141"/>
  <c r="K28" i="141" s="1"/>
  <c r="J13" i="141"/>
  <c r="J28" i="141" s="1"/>
  <c r="I13" i="141"/>
  <c r="H13" i="141"/>
  <c r="G13" i="141"/>
  <c r="F13" i="141"/>
  <c r="U12" i="141"/>
  <c r="T12" i="141"/>
  <c r="S12" i="141"/>
  <c r="R12" i="141"/>
  <c r="Q12" i="141"/>
  <c r="P12" i="141"/>
  <c r="O12" i="141"/>
  <c r="O27" i="141" s="1"/>
  <c r="N12" i="141"/>
  <c r="N27" i="141" s="1"/>
  <c r="M12" i="141"/>
  <c r="M27" i="141" s="1"/>
  <c r="L12" i="141"/>
  <c r="L27" i="141" s="1"/>
  <c r="K12" i="141"/>
  <c r="K27" i="141" s="1"/>
  <c r="J12" i="141"/>
  <c r="J27" i="141" s="1"/>
  <c r="I12" i="141"/>
  <c r="H12" i="141"/>
  <c r="G12" i="141"/>
  <c r="F12" i="141"/>
  <c r="U11" i="141"/>
  <c r="T11" i="141"/>
  <c r="S11" i="141"/>
  <c r="R11" i="141"/>
  <c r="Q11" i="141"/>
  <c r="P11" i="141"/>
  <c r="P26" i="141" s="1"/>
  <c r="O11" i="141"/>
  <c r="O26" i="141" s="1"/>
  <c r="N11" i="141"/>
  <c r="N26" i="141" s="1"/>
  <c r="M11" i="141"/>
  <c r="M26" i="141" s="1"/>
  <c r="L11" i="141"/>
  <c r="L26" i="141" s="1"/>
  <c r="K11" i="141"/>
  <c r="K26" i="141" s="1"/>
  <c r="J11" i="141"/>
  <c r="J26" i="141" s="1"/>
  <c r="I11" i="141"/>
  <c r="H11" i="141"/>
  <c r="G11" i="141"/>
  <c r="F11" i="141"/>
  <c r="U10" i="141"/>
  <c r="T10" i="141"/>
  <c r="S10" i="141"/>
  <c r="R10" i="141"/>
  <c r="Q10" i="141"/>
  <c r="P10" i="141"/>
  <c r="O10" i="141"/>
  <c r="O25" i="141" s="1"/>
  <c r="P25" i="141" s="1"/>
  <c r="N10" i="141"/>
  <c r="N25" i="141" s="1"/>
  <c r="M10" i="141"/>
  <c r="M25" i="141"/>
  <c r="L10" i="141"/>
  <c r="L25" i="141" s="1"/>
  <c r="K10" i="141"/>
  <c r="K25" i="141" s="1"/>
  <c r="J10" i="141"/>
  <c r="J25" i="141" s="1"/>
  <c r="I10" i="141"/>
  <c r="H10" i="141"/>
  <c r="G10" i="141"/>
  <c r="F10" i="141"/>
  <c r="E21" i="141"/>
  <c r="E20" i="141"/>
  <c r="E19" i="141"/>
  <c r="E18" i="141"/>
  <c r="E17" i="141"/>
  <c r="E16" i="141"/>
  <c r="E15" i="141"/>
  <c r="E14" i="141"/>
  <c r="E13" i="141"/>
  <c r="E12" i="141"/>
  <c r="E11" i="141"/>
  <c r="E10" i="141"/>
  <c r="E85" i="141"/>
  <c r="F85" i="141"/>
  <c r="E89" i="141" s="1"/>
  <c r="E357" i="66" s="1"/>
  <c r="G85" i="141"/>
  <c r="E78" i="141"/>
  <c r="F78" i="141"/>
  <c r="G78" i="141"/>
  <c r="G86" i="141"/>
  <c r="F86" i="141"/>
  <c r="E86" i="141"/>
  <c r="E79" i="141"/>
  <c r="F79" i="141"/>
  <c r="G79" i="141"/>
  <c r="E101" i="141"/>
  <c r="F101" i="141"/>
  <c r="G101" i="141"/>
  <c r="E100" i="141"/>
  <c r="F100" i="141"/>
  <c r="G100" i="141"/>
  <c r="E104" i="141"/>
  <c r="F104" i="141"/>
  <c r="G104" i="141"/>
  <c r="H104" i="141"/>
  <c r="I104" i="141"/>
  <c r="I88" i="141"/>
  <c r="H88" i="141"/>
  <c r="G88" i="141"/>
  <c r="F88" i="141"/>
  <c r="E88" i="141"/>
  <c r="I87" i="141"/>
  <c r="H87" i="141"/>
  <c r="G87" i="141"/>
  <c r="F87" i="141"/>
  <c r="E87" i="141"/>
  <c r="E81" i="141"/>
  <c r="F81" i="141"/>
  <c r="G81" i="141"/>
  <c r="H81" i="141"/>
  <c r="I81" i="141"/>
  <c r="E80" i="141"/>
  <c r="F80" i="141"/>
  <c r="G80" i="141"/>
  <c r="H80" i="141"/>
  <c r="I80" i="141"/>
  <c r="E5" i="141"/>
  <c r="E4" i="141"/>
  <c r="E3" i="141"/>
  <c r="E2" i="141"/>
  <c r="A1" i="141"/>
  <c r="L39" i="115" s="1"/>
  <c r="E5" i="140"/>
  <c r="E4" i="140"/>
  <c r="E3" i="140"/>
  <c r="E2" i="140"/>
  <c r="A1" i="140"/>
  <c r="P36" i="115" s="1"/>
  <c r="E5" i="66"/>
  <c r="E4" i="66"/>
  <c r="E3" i="66"/>
  <c r="E2" i="66"/>
  <c r="A1" i="66"/>
  <c r="L42" i="115" s="1"/>
  <c r="I102" i="17"/>
  <c r="G102" i="17"/>
  <c r="F102" i="17"/>
  <c r="E102" i="17"/>
  <c r="I101" i="17"/>
  <c r="H101" i="17"/>
  <c r="G101" i="17"/>
  <c r="F101" i="17"/>
  <c r="E101" i="17"/>
  <c r="G100" i="17"/>
  <c r="F100" i="17"/>
  <c r="E100" i="17"/>
  <c r="G99" i="17"/>
  <c r="F99" i="17"/>
  <c r="E99" i="17"/>
  <c r="G93" i="17"/>
  <c r="E93" i="17"/>
  <c r="G92" i="17"/>
  <c r="E92" i="17"/>
  <c r="G91" i="17"/>
  <c r="E91" i="17"/>
  <c r="G90" i="17"/>
  <c r="E90" i="17"/>
  <c r="G89" i="17"/>
  <c r="E89" i="17"/>
  <c r="I85" i="17"/>
  <c r="G85" i="17"/>
  <c r="F85" i="17"/>
  <c r="E85" i="17"/>
  <c r="I84" i="17"/>
  <c r="G84" i="17"/>
  <c r="F84" i="17"/>
  <c r="E84" i="17"/>
  <c r="I83" i="17"/>
  <c r="G83" i="17"/>
  <c r="F83" i="17"/>
  <c r="E83" i="17"/>
  <c r="I79" i="17"/>
  <c r="H79" i="17"/>
  <c r="G79" i="17"/>
  <c r="F79" i="17"/>
  <c r="E79" i="17"/>
  <c r="G78" i="17"/>
  <c r="F78" i="17"/>
  <c r="E78" i="17"/>
  <c r="G77" i="17"/>
  <c r="F77" i="17"/>
  <c r="E77" i="17"/>
  <c r="G76" i="17"/>
  <c r="F76" i="17"/>
  <c r="E76" i="17"/>
  <c r="I73" i="17"/>
  <c r="G73" i="17"/>
  <c r="F73" i="17"/>
  <c r="E73" i="17"/>
  <c r="I72" i="17"/>
  <c r="G72" i="17"/>
  <c r="F72" i="17"/>
  <c r="E72" i="17"/>
  <c r="I71" i="17"/>
  <c r="G71" i="17"/>
  <c r="F71" i="17"/>
  <c r="E71" i="17"/>
  <c r="I63" i="17"/>
  <c r="G63" i="17"/>
  <c r="F63" i="17"/>
  <c r="E63" i="17"/>
  <c r="I59" i="17"/>
  <c r="J60" i="17" s="1"/>
  <c r="G59" i="17"/>
  <c r="F59" i="17"/>
  <c r="E59" i="17"/>
  <c r="I54" i="17"/>
  <c r="G54" i="17"/>
  <c r="F54" i="17"/>
  <c r="E54" i="17"/>
  <c r="I53" i="17"/>
  <c r="G53" i="17"/>
  <c r="F53" i="17"/>
  <c r="E53" i="17"/>
  <c r="I48" i="17"/>
  <c r="G48" i="17"/>
  <c r="F48" i="17"/>
  <c r="E48" i="17"/>
  <c r="I47" i="17"/>
  <c r="G47" i="17"/>
  <c r="F47" i="17"/>
  <c r="E47" i="17"/>
  <c r="I43" i="17"/>
  <c r="H43" i="17"/>
  <c r="G43" i="17"/>
  <c r="F43" i="17"/>
  <c r="E43" i="17"/>
  <c r="I42" i="17"/>
  <c r="H42" i="17"/>
  <c r="G42" i="17"/>
  <c r="F42" i="17"/>
  <c r="E42" i="17"/>
  <c r="G41" i="17"/>
  <c r="E41" i="17"/>
  <c r="G38" i="17"/>
  <c r="F38" i="17"/>
  <c r="E38" i="17"/>
  <c r="G37" i="17"/>
  <c r="F37" i="17"/>
  <c r="E37" i="17"/>
  <c r="I33" i="17"/>
  <c r="H33" i="17"/>
  <c r="G33" i="17"/>
  <c r="F33" i="17"/>
  <c r="E33" i="17"/>
  <c r="I32" i="17"/>
  <c r="H32" i="17"/>
  <c r="G32" i="17"/>
  <c r="F32" i="17"/>
  <c r="E32" i="17"/>
  <c r="G31" i="17"/>
  <c r="F31" i="17"/>
  <c r="E31" i="17"/>
  <c r="I24" i="17"/>
  <c r="H24" i="17"/>
  <c r="G24" i="17"/>
  <c r="F24" i="17"/>
  <c r="E24" i="17"/>
  <c r="G23" i="17"/>
  <c r="F23" i="17"/>
  <c r="E23" i="17"/>
  <c r="I19" i="17"/>
  <c r="G19" i="17"/>
  <c r="F19" i="17"/>
  <c r="E19" i="17"/>
  <c r="G18" i="17"/>
  <c r="F18" i="17"/>
  <c r="E18" i="17"/>
  <c r="G17" i="17"/>
  <c r="F17" i="17"/>
  <c r="E17" i="17"/>
  <c r="I13" i="17"/>
  <c r="H13" i="17"/>
  <c r="G13" i="17"/>
  <c r="F13" i="17"/>
  <c r="E13" i="17"/>
  <c r="J10" i="17"/>
  <c r="K10" i="17" s="1"/>
  <c r="E5" i="17"/>
  <c r="E4" i="17"/>
  <c r="E3" i="17"/>
  <c r="E2" i="17"/>
  <c r="A1" i="17"/>
  <c r="L36" i="115" s="1"/>
  <c r="F28" i="139"/>
  <c r="E5" i="139"/>
  <c r="E4" i="139"/>
  <c r="E3" i="139"/>
  <c r="E2" i="139"/>
  <c r="A1" i="139"/>
  <c r="H36" i="115" s="1"/>
  <c r="A1" i="115"/>
  <c r="V36" i="115" s="1"/>
  <c r="A5" i="139"/>
  <c r="G100" i="66"/>
  <c r="E95" i="141"/>
  <c r="E29" i="66" s="1"/>
  <c r="O67" i="141"/>
  <c r="P64" i="141"/>
  <c r="Q64" i="141" s="1"/>
  <c r="G138" i="66"/>
  <c r="E105" i="141"/>
  <c r="E66" i="66" s="1"/>
  <c r="E256" i="66"/>
  <c r="J5" i="17"/>
  <c r="P27" i="141"/>
  <c r="Q27" i="141" s="1"/>
  <c r="R27" i="141" s="1"/>
  <c r="S27" i="141" s="1"/>
  <c r="N94" i="141"/>
  <c r="P69" i="141"/>
  <c r="Q69" i="141" s="1"/>
  <c r="E38" i="66"/>
  <c r="K5" i="141" l="1"/>
  <c r="K13" i="17"/>
  <c r="K14" i="17" s="1"/>
  <c r="K53" i="17" s="1"/>
  <c r="K5" i="17"/>
  <c r="K5" i="140"/>
  <c r="J73" i="17"/>
  <c r="J63" i="17"/>
  <c r="J64" i="17" s="1"/>
  <c r="J85" i="17" s="1"/>
  <c r="J13" i="17"/>
  <c r="J14" i="17" s="1"/>
  <c r="J5" i="139"/>
  <c r="Q26" i="141"/>
  <c r="S10" i="149"/>
  <c r="J5" i="141"/>
  <c r="P63" i="141"/>
  <c r="Q63" i="141" s="1"/>
  <c r="M49" i="147"/>
  <c r="AL32" i="149"/>
  <c r="P32" i="141"/>
  <c r="G21" i="156"/>
  <c r="H49" i="147"/>
  <c r="J5" i="66"/>
  <c r="T49" i="147"/>
  <c r="P49" i="147"/>
  <c r="P60" i="141"/>
  <c r="K5" i="66"/>
  <c r="E197" i="66"/>
  <c r="L10" i="17"/>
  <c r="K38" i="141"/>
  <c r="K104" i="141" s="1"/>
  <c r="Q66" i="141"/>
  <c r="E114" i="66"/>
  <c r="T27" i="141"/>
  <c r="U27" i="141" s="1"/>
  <c r="S32" i="149"/>
  <c r="R49" i="147"/>
  <c r="K5" i="139"/>
  <c r="E82" i="141"/>
  <c r="E17" i="66" s="1"/>
  <c r="Q30" i="141"/>
  <c r="P31" i="141"/>
  <c r="Q31" i="141" s="1"/>
  <c r="R31" i="141" s="1"/>
  <c r="S31" i="141" s="1"/>
  <c r="T31" i="141" s="1"/>
  <c r="U31" i="141" s="1"/>
  <c r="U49" i="147"/>
  <c r="L72" i="141"/>
  <c r="L87" i="141" s="1"/>
  <c r="K72" i="141"/>
  <c r="K80" i="141" s="1"/>
  <c r="Q60" i="141"/>
  <c r="R60" i="141" s="1"/>
  <c r="R66" i="141"/>
  <c r="S66" i="141" s="1"/>
  <c r="T66" i="141" s="1"/>
  <c r="U66" i="141" s="1"/>
  <c r="J81" i="141"/>
  <c r="J38" i="141"/>
  <c r="J104" i="141" s="1"/>
  <c r="R26" i="141"/>
  <c r="S26" i="141" s="1"/>
  <c r="T26" i="141" s="1"/>
  <c r="U26" i="141" s="1"/>
  <c r="L38" i="141"/>
  <c r="L104" i="141" s="1"/>
  <c r="R30" i="141"/>
  <c r="S30" i="141" s="1"/>
  <c r="P34" i="141"/>
  <c r="P33" i="141"/>
  <c r="Q33" i="141" s="1"/>
  <c r="Q35" i="141"/>
  <c r="R35" i="141" s="1"/>
  <c r="H21" i="156"/>
  <c r="H24" i="156"/>
  <c r="L12" i="156"/>
  <c r="I24" i="156"/>
  <c r="I41" i="156" s="1"/>
  <c r="I21" i="156"/>
  <c r="AL17" i="149"/>
  <c r="S17" i="149" s="1"/>
  <c r="AL41" i="149"/>
  <c r="S41" i="149" s="1"/>
  <c r="E303" i="66"/>
  <c r="E86" i="66"/>
  <c r="J88" i="141"/>
  <c r="O38" i="141"/>
  <c r="O104" i="141" s="1"/>
  <c r="E341" i="66"/>
  <c r="Q32" i="141"/>
  <c r="R32" i="141" s="1"/>
  <c r="S32" i="141" s="1"/>
  <c r="T32" i="141" s="1"/>
  <c r="U32" i="141" s="1"/>
  <c r="P68" i="141"/>
  <c r="Q68" i="141" s="1"/>
  <c r="R68" i="141" s="1"/>
  <c r="S68" i="141" s="1"/>
  <c r="T68" i="141" s="1"/>
  <c r="U68" i="141" s="1"/>
  <c r="K87" i="141"/>
  <c r="Q59" i="141"/>
  <c r="R59" i="141"/>
  <c r="S59" i="141" s="1"/>
  <c r="T59" i="141" s="1"/>
  <c r="U59" i="141" s="1"/>
  <c r="O81" i="141"/>
  <c r="O94" i="141"/>
  <c r="O88" i="141"/>
  <c r="E91" i="66"/>
  <c r="E63" i="66"/>
  <c r="E42" i="66"/>
  <c r="E39" i="66"/>
  <c r="E93" i="66"/>
  <c r="E227" i="66"/>
  <c r="E259" i="66"/>
  <c r="E41" i="66"/>
  <c r="E62" i="66"/>
  <c r="E90" i="66"/>
  <c r="E100" i="66" s="1"/>
  <c r="E380" i="66"/>
  <c r="E401" i="66"/>
  <c r="E366" i="66"/>
  <c r="E402" i="66"/>
  <c r="E382" i="66"/>
  <c r="E367" i="66"/>
  <c r="P70" i="141"/>
  <c r="E60" i="66"/>
  <c r="E153" i="66"/>
  <c r="E417" i="66"/>
  <c r="E281" i="66"/>
  <c r="J72" i="141"/>
  <c r="J87" i="141" s="1"/>
  <c r="N72" i="141"/>
  <c r="K94" i="141"/>
  <c r="K81" i="141"/>
  <c r="E258" i="66"/>
  <c r="E225" i="66"/>
  <c r="E314" i="66"/>
  <c r="E43" i="66"/>
  <c r="E403" i="66"/>
  <c r="P28" i="141"/>
  <c r="Q28" i="141" s="1"/>
  <c r="R28" i="141" s="1"/>
  <c r="S28" i="141" s="1"/>
  <c r="M72" i="141"/>
  <c r="R63" i="141"/>
  <c r="S63" i="141" s="1"/>
  <c r="T63" i="141" s="1"/>
  <c r="U63" i="141" s="1"/>
  <c r="M88" i="141"/>
  <c r="M94" i="141"/>
  <c r="M81" i="141"/>
  <c r="E257" i="66"/>
  <c r="E224" i="66"/>
  <c r="E205" i="66"/>
  <c r="E210" i="66"/>
  <c r="E229" i="66"/>
  <c r="E261" i="66"/>
  <c r="E207" i="66"/>
  <c r="E262" i="66"/>
  <c r="E226" i="66"/>
  <c r="E88" i="66"/>
  <c r="E64" i="66"/>
  <c r="E381" i="66"/>
  <c r="K88" i="141"/>
  <c r="Q67" i="141"/>
  <c r="R67" i="141" s="1"/>
  <c r="E208" i="66"/>
  <c r="E30" i="66"/>
  <c r="E106" i="141"/>
  <c r="E45" i="66" s="1"/>
  <c r="E184" i="66"/>
  <c r="E348" i="66"/>
  <c r="Q25" i="141"/>
  <c r="R25" i="141" s="1"/>
  <c r="R29" i="141"/>
  <c r="S29" i="141" s="1"/>
  <c r="T29" i="141" s="1"/>
  <c r="U29" i="141" s="1"/>
  <c r="R33" i="141"/>
  <c r="S33" i="141" s="1"/>
  <c r="T33" i="141" s="1"/>
  <c r="U33" i="141" s="1"/>
  <c r="E260" i="66"/>
  <c r="E209" i="66"/>
  <c r="E400" i="66"/>
  <c r="E364" i="66"/>
  <c r="P61" i="141"/>
  <c r="Q61" i="141" s="1"/>
  <c r="R61" i="141" s="1"/>
  <c r="S61" i="141" s="1"/>
  <c r="T61" i="141" s="1"/>
  <c r="U61" i="141" s="1"/>
  <c r="P65" i="141"/>
  <c r="Q65" i="141" s="1"/>
  <c r="R65" i="141" s="1"/>
  <c r="S65" i="141" s="1"/>
  <c r="T65" i="141" s="1"/>
  <c r="U65" i="141" s="1"/>
  <c r="E58" i="66"/>
  <c r="P62" i="141"/>
  <c r="Q62" i="141" s="1"/>
  <c r="N81" i="141"/>
  <c r="E87" i="66"/>
  <c r="F39" i="17"/>
  <c r="F41" i="17" s="1"/>
  <c r="P36" i="141"/>
  <c r="P103" i="141" s="1"/>
  <c r="S60" i="141"/>
  <c r="S25" i="141"/>
  <c r="J80" i="141"/>
  <c r="R69" i="141"/>
  <c r="S69" i="141" s="1"/>
  <c r="T69" i="141" s="1"/>
  <c r="U69" i="141" s="1"/>
  <c r="E399" i="66"/>
  <c r="Q34" i="141"/>
  <c r="R34" i="141" s="1"/>
  <c r="S34" i="141" s="1"/>
  <c r="T34" i="141" s="1"/>
  <c r="U34" i="141" s="1"/>
  <c r="R62" i="141"/>
  <c r="S62" i="141" s="1"/>
  <c r="T62" i="141" s="1"/>
  <c r="U62" i="141" s="1"/>
  <c r="S67" i="141"/>
  <c r="T67" i="141" s="1"/>
  <c r="U67" i="141" s="1"/>
  <c r="E267" i="66"/>
  <c r="E307" i="66"/>
  <c r="E384" i="66"/>
  <c r="E242" i="66"/>
  <c r="E231" i="66"/>
  <c r="S35" i="141"/>
  <c r="T35" i="141" s="1"/>
  <c r="U35" i="141" s="1"/>
  <c r="O72" i="141"/>
  <c r="E40" i="66"/>
  <c r="E89" i="66"/>
  <c r="E196" i="66"/>
  <c r="E356" i="66"/>
  <c r="M38" i="141"/>
  <c r="M104" i="141" s="1"/>
  <c r="N38" i="141"/>
  <c r="N104" i="141" s="1"/>
  <c r="T28" i="141"/>
  <c r="U28" i="141" s="1"/>
  <c r="T30" i="141"/>
  <c r="U30" i="141" s="1"/>
  <c r="R64" i="141"/>
  <c r="S64" i="141" s="1"/>
  <c r="T64" i="141" s="1"/>
  <c r="U64" i="141" s="1"/>
  <c r="L81" i="141"/>
  <c r="L94" i="141"/>
  <c r="L21" i="156" l="1"/>
  <c r="J71" i="17"/>
  <c r="J53" i="17"/>
  <c r="J102" i="17"/>
  <c r="J103" i="17" s="1"/>
  <c r="K19" i="17"/>
  <c r="K20" i="17" s="1"/>
  <c r="K32" i="17" s="1"/>
  <c r="K71" i="17"/>
  <c r="N124" i="139"/>
  <c r="F124" i="139" s="1"/>
  <c r="F353" i="66" s="1"/>
  <c r="L80" i="141"/>
  <c r="K102" i="17"/>
  <c r="J19" i="17"/>
  <c r="J20" i="17" s="1"/>
  <c r="L5" i="141"/>
  <c r="L5" i="17"/>
  <c r="L13" i="17"/>
  <c r="L14" i="17" s="1"/>
  <c r="L5" i="66"/>
  <c r="L5" i="140"/>
  <c r="M10" i="17"/>
  <c r="L5" i="139"/>
  <c r="Q109" i="139"/>
  <c r="H41" i="156"/>
  <c r="H42" i="156" s="1"/>
  <c r="I42" i="156" s="1"/>
  <c r="J42" i="156" s="1"/>
  <c r="K42" i="156" s="1"/>
  <c r="G46" i="156" s="1"/>
  <c r="M108" i="139" s="1"/>
  <c r="M109" i="139" s="1"/>
  <c r="L24" i="156"/>
  <c r="E369" i="66"/>
  <c r="E212" i="66"/>
  <c r="M87" i="141"/>
  <c r="M80" i="141"/>
  <c r="P88" i="141"/>
  <c r="P81" i="141"/>
  <c r="P94" i="141"/>
  <c r="E139" i="66"/>
  <c r="Q70" i="141"/>
  <c r="Q88" i="141" s="1"/>
  <c r="K24" i="17"/>
  <c r="K25" i="17" s="1"/>
  <c r="K42" i="17"/>
  <c r="Q36" i="141"/>
  <c r="Q38" i="141" s="1"/>
  <c r="Q104" i="141" s="1"/>
  <c r="P38" i="141"/>
  <c r="P104" i="141" s="1"/>
  <c r="N80" i="141"/>
  <c r="N87" i="141"/>
  <c r="P72" i="141"/>
  <c r="T25" i="141"/>
  <c r="O80" i="141"/>
  <c r="O87" i="141"/>
  <c r="E99" i="66"/>
  <c r="E138" i="66"/>
  <c r="T60" i="141"/>
  <c r="J4" i="141" l="1"/>
  <c r="J4" i="139"/>
  <c r="J4" i="17"/>
  <c r="J4" i="66"/>
  <c r="J24" i="17"/>
  <c r="J25" i="17" s="1"/>
  <c r="J42" i="17"/>
  <c r="J32" i="17"/>
  <c r="M13" i="17"/>
  <c r="M14" i="17" s="1"/>
  <c r="M5" i="140"/>
  <c r="M5" i="141"/>
  <c r="M5" i="17"/>
  <c r="N10" i="17"/>
  <c r="M5" i="66"/>
  <c r="M5" i="139"/>
  <c r="L102" i="17"/>
  <c r="L19" i="17"/>
  <c r="L20" i="17" s="1"/>
  <c r="L71" i="17"/>
  <c r="L53" i="17"/>
  <c r="F109" i="139"/>
  <c r="F193" i="66" s="1"/>
  <c r="I46" i="156"/>
  <c r="I47" i="156" s="1"/>
  <c r="G47" i="156"/>
  <c r="Q72" i="141"/>
  <c r="Q80" i="141" s="1"/>
  <c r="Q94" i="141"/>
  <c r="R70" i="141"/>
  <c r="R72" i="141" s="1"/>
  <c r="R87" i="141" s="1"/>
  <c r="L42" i="17"/>
  <c r="Q81" i="141"/>
  <c r="K2" i="141"/>
  <c r="K2" i="139"/>
  <c r="K2" i="140"/>
  <c r="K2" i="66"/>
  <c r="K2" i="17"/>
  <c r="K43" i="17"/>
  <c r="K44" i="17" s="1"/>
  <c r="K33" i="17"/>
  <c r="K34" i="17" s="1"/>
  <c r="K101" i="17"/>
  <c r="K103" i="17" s="1"/>
  <c r="P80" i="141"/>
  <c r="P87" i="141"/>
  <c r="R36" i="141"/>
  <c r="Q103" i="141"/>
  <c r="U60" i="141"/>
  <c r="U25" i="141"/>
  <c r="R81" i="141"/>
  <c r="S70" i="141"/>
  <c r="J44" i="17" l="1"/>
  <c r="J101" i="17"/>
  <c r="J43" i="17"/>
  <c r="J33" i="17"/>
  <c r="J34" i="17" s="1"/>
  <c r="J2" i="17"/>
  <c r="J2" i="141"/>
  <c r="J2" i="139"/>
  <c r="J2" i="66"/>
  <c r="N5" i="141"/>
  <c r="N5" i="140"/>
  <c r="N5" i="139"/>
  <c r="N5" i="17"/>
  <c r="N5" i="66"/>
  <c r="O10" i="17"/>
  <c r="N13" i="17"/>
  <c r="N14" i="17" s="1"/>
  <c r="L32" i="17"/>
  <c r="L24" i="17"/>
  <c r="L25" i="17" s="1"/>
  <c r="M102" i="17"/>
  <c r="M53" i="17"/>
  <c r="M19" i="17"/>
  <c r="M20" i="17" s="1"/>
  <c r="M71" i="17"/>
  <c r="R80" i="141"/>
  <c r="Q87" i="141"/>
  <c r="K72" i="17"/>
  <c r="K47" i="17"/>
  <c r="K54" i="17"/>
  <c r="S36" i="141"/>
  <c r="R103" i="141"/>
  <c r="R38" i="141"/>
  <c r="R104" i="141" s="1"/>
  <c r="K59" i="17"/>
  <c r="L60" i="17" s="1"/>
  <c r="K48" i="17"/>
  <c r="R94" i="141"/>
  <c r="R88" i="141"/>
  <c r="K4" i="140"/>
  <c r="K4" i="17"/>
  <c r="K4" i="66"/>
  <c r="K4" i="141"/>
  <c r="K4" i="139"/>
  <c r="S88" i="141"/>
  <c r="S81" i="141"/>
  <c r="T70" i="141"/>
  <c r="S94" i="141"/>
  <c r="S72" i="141"/>
  <c r="J47" i="17" l="1"/>
  <c r="J49" i="17" s="1"/>
  <c r="J84" i="17" s="1"/>
  <c r="J54" i="17"/>
  <c r="J55" i="17" s="1"/>
  <c r="J83" i="17" s="1"/>
  <c r="J86" i="17" s="1"/>
  <c r="J72" i="17"/>
  <c r="J74" i="17" s="1"/>
  <c r="K55" i="17"/>
  <c r="K83" i="17" s="1"/>
  <c r="J48" i="17"/>
  <c r="J59" i="17"/>
  <c r="K60" i="17" s="1"/>
  <c r="M24" i="17"/>
  <c r="M25" i="17" s="1"/>
  <c r="M42" i="17"/>
  <c r="M32" i="17"/>
  <c r="L2" i="17"/>
  <c r="L101" i="17"/>
  <c r="L103" i="17" s="1"/>
  <c r="L43" i="17"/>
  <c r="L44" i="17" s="1"/>
  <c r="L33" i="17"/>
  <c r="L34" i="17" s="1"/>
  <c r="L2" i="140"/>
  <c r="L2" i="141"/>
  <c r="L2" i="139"/>
  <c r="L2" i="66"/>
  <c r="N53" i="17"/>
  <c r="N102" i="17"/>
  <c r="N19" i="17"/>
  <c r="N20" i="17" s="1"/>
  <c r="N71" i="17"/>
  <c r="O5" i="139"/>
  <c r="O5" i="66"/>
  <c r="P10" i="17"/>
  <c r="O13" i="17"/>
  <c r="O14" i="17" s="1"/>
  <c r="O5" i="141"/>
  <c r="O5" i="140"/>
  <c r="O5" i="17"/>
  <c r="T36" i="141"/>
  <c r="S103" i="141"/>
  <c r="S38" i="141"/>
  <c r="S104" i="141" s="1"/>
  <c r="L73" i="17"/>
  <c r="L63" i="17"/>
  <c r="S80" i="141"/>
  <c r="S87" i="141"/>
  <c r="T88" i="141"/>
  <c r="U70" i="141"/>
  <c r="T81" i="141"/>
  <c r="T94" i="141"/>
  <c r="T72" i="141"/>
  <c r="K73" i="17" l="1"/>
  <c r="K63" i="17"/>
  <c r="K64" i="17" s="1"/>
  <c r="K85" i="17" s="1"/>
  <c r="J79" i="17"/>
  <c r="J80" i="17" s="1"/>
  <c r="K74" i="17"/>
  <c r="K79" i="17" s="1"/>
  <c r="K80" i="17" s="1"/>
  <c r="L64" i="17"/>
  <c r="L85" i="17" s="1"/>
  <c r="K49" i="17"/>
  <c r="K84" i="17" s="1"/>
  <c r="K86" i="17" s="1"/>
  <c r="L72" i="17"/>
  <c r="L74" i="17" s="1"/>
  <c r="L79" i="17" s="1"/>
  <c r="L80" i="17" s="1"/>
  <c r="L54" i="17"/>
  <c r="L55" i="17" s="1"/>
  <c r="L47" i="17"/>
  <c r="M33" i="17"/>
  <c r="M34" i="17" s="1"/>
  <c r="M2" i="17"/>
  <c r="M2" i="139"/>
  <c r="M2" i="66"/>
  <c r="M2" i="140"/>
  <c r="M101" i="17"/>
  <c r="M103" i="17" s="1"/>
  <c r="M2" i="141"/>
  <c r="M43" i="17"/>
  <c r="M44" i="17" s="1"/>
  <c r="N42" i="17"/>
  <c r="N32" i="17"/>
  <c r="N24" i="17"/>
  <c r="N25" i="17" s="1"/>
  <c r="L48" i="17"/>
  <c r="L59" i="17"/>
  <c r="M60" i="17" s="1"/>
  <c r="O71" i="17"/>
  <c r="O102" i="17"/>
  <c r="O19" i="17"/>
  <c r="O20" i="17" s="1"/>
  <c r="O53" i="17"/>
  <c r="L4" i="17"/>
  <c r="L4" i="66"/>
  <c r="L4" i="139"/>
  <c r="L4" i="141"/>
  <c r="L4" i="140"/>
  <c r="P5" i="141"/>
  <c r="P5" i="140"/>
  <c r="P5" i="139"/>
  <c r="P13" i="17"/>
  <c r="P14" i="17" s="1"/>
  <c r="Q10" i="17"/>
  <c r="P5" i="17"/>
  <c r="P5" i="66"/>
  <c r="T103" i="141"/>
  <c r="U36" i="141"/>
  <c r="T38" i="141"/>
  <c r="T104" i="141" s="1"/>
  <c r="U88" i="141"/>
  <c r="U81" i="141"/>
  <c r="U94" i="141"/>
  <c r="U72" i="141"/>
  <c r="T80" i="141"/>
  <c r="T87" i="141"/>
  <c r="L3" i="66" l="1"/>
  <c r="L3" i="17"/>
  <c r="L3" i="140"/>
  <c r="L3" i="139"/>
  <c r="K3" i="17"/>
  <c r="K3" i="140"/>
  <c r="K3" i="141"/>
  <c r="K3" i="66"/>
  <c r="K3" i="139"/>
  <c r="J3" i="17"/>
  <c r="J3" i="141"/>
  <c r="J3" i="139"/>
  <c r="J3" i="66"/>
  <c r="L49" i="17"/>
  <c r="L84" i="17" s="1"/>
  <c r="M72" i="17"/>
  <c r="M47" i="17"/>
  <c r="M49" i="17" s="1"/>
  <c r="M84" i="17" s="1"/>
  <c r="M54" i="17"/>
  <c r="M55" i="17" s="1"/>
  <c r="M83" i="17" s="1"/>
  <c r="M86" i="17" s="1"/>
  <c r="N2" i="140"/>
  <c r="N33" i="17"/>
  <c r="N34" i="17" s="1"/>
  <c r="N2" i="17"/>
  <c r="N2" i="139"/>
  <c r="N2" i="66"/>
  <c r="N43" i="17"/>
  <c r="N44" i="17" s="1"/>
  <c r="N2" i="141"/>
  <c r="N101" i="17"/>
  <c r="N103" i="17" s="1"/>
  <c r="P19" i="17"/>
  <c r="P20" i="17" s="1"/>
  <c r="P53" i="17"/>
  <c r="P102" i="17"/>
  <c r="P71" i="17"/>
  <c r="L3" i="141"/>
  <c r="O32" i="17"/>
  <c r="O24" i="17"/>
  <c r="O25" i="17" s="1"/>
  <c r="O42" i="17"/>
  <c r="M48" i="17"/>
  <c r="M59" i="17"/>
  <c r="N60" i="17" s="1"/>
  <c r="L83" i="17"/>
  <c r="R10" i="17"/>
  <c r="Q5" i="17"/>
  <c r="Q5" i="66"/>
  <c r="Q5" i="139"/>
  <c r="Q13" i="17"/>
  <c r="Q14" i="17" s="1"/>
  <c r="Q5" i="141"/>
  <c r="Q5" i="140"/>
  <c r="M63" i="17"/>
  <c r="M64" i="17" s="1"/>
  <c r="M85" i="17" s="1"/>
  <c r="M73" i="17"/>
  <c r="M4" i="66"/>
  <c r="M4" i="140"/>
  <c r="M4" i="141"/>
  <c r="M4" i="17"/>
  <c r="M4" i="139"/>
  <c r="U103" i="141"/>
  <c r="U38" i="141"/>
  <c r="U104" i="141" s="1"/>
  <c r="U87" i="141"/>
  <c r="U80" i="141"/>
  <c r="L86" i="17" l="1"/>
  <c r="R13" i="17"/>
  <c r="R14" i="17" s="1"/>
  <c r="R5" i="139"/>
  <c r="S10" i="17"/>
  <c r="R5" i="140"/>
  <c r="R5" i="66"/>
  <c r="R5" i="17"/>
  <c r="R5" i="141"/>
  <c r="N73" i="17"/>
  <c r="N63" i="17"/>
  <c r="N64" i="17" s="1"/>
  <c r="N85" i="17" s="1"/>
  <c r="N54" i="17"/>
  <c r="N55" i="17" s="1"/>
  <c r="N47" i="17"/>
  <c r="N49" i="17" s="1"/>
  <c r="N84" i="17" s="1"/>
  <c r="N72" i="17"/>
  <c r="P32" i="17"/>
  <c r="P24" i="17"/>
  <c r="P25" i="17" s="1"/>
  <c r="P42" i="17"/>
  <c r="N4" i="17"/>
  <c r="N4" i="66"/>
  <c r="N4" i="141"/>
  <c r="N4" i="139"/>
  <c r="N4" i="140"/>
  <c r="O43" i="17"/>
  <c r="O44" i="17" s="1"/>
  <c r="O2" i="17"/>
  <c r="O2" i="141"/>
  <c r="O2" i="140"/>
  <c r="O101" i="17"/>
  <c r="O103" i="17" s="1"/>
  <c r="O33" i="17"/>
  <c r="O34" i="17" s="1"/>
  <c r="O2" i="66"/>
  <c r="O2" i="139"/>
  <c r="Q19" i="17"/>
  <c r="Q20" i="17" s="1"/>
  <c r="Q53" i="17"/>
  <c r="Q102" i="17"/>
  <c r="Q71" i="17"/>
  <c r="N59" i="17"/>
  <c r="O60" i="17" s="1"/>
  <c r="N48" i="17"/>
  <c r="M74" i="17"/>
  <c r="N83" i="17" l="1"/>
  <c r="N86" i="17" s="1"/>
  <c r="O73" i="17"/>
  <c r="O63" i="17"/>
  <c r="O64" i="17" s="1"/>
  <c r="O85" i="17" s="1"/>
  <c r="R19" i="17"/>
  <c r="R20" i="17" s="1"/>
  <c r="R102" i="17"/>
  <c r="R71" i="17"/>
  <c r="R53" i="17"/>
  <c r="O4" i="140"/>
  <c r="O4" i="141"/>
  <c r="O4" i="17"/>
  <c r="O4" i="139"/>
  <c r="O4" i="66"/>
  <c r="P43" i="17"/>
  <c r="P44" i="17" s="1"/>
  <c r="P2" i="66"/>
  <c r="P2" i="140"/>
  <c r="P101" i="17"/>
  <c r="P103" i="17" s="1"/>
  <c r="P33" i="17"/>
  <c r="P34" i="17" s="1"/>
  <c r="P2" i="141"/>
  <c r="P2" i="139"/>
  <c r="P2" i="17"/>
  <c r="O54" i="17"/>
  <c r="O55" i="17" s="1"/>
  <c r="O47" i="17"/>
  <c r="O49" i="17" s="1"/>
  <c r="O84" i="17" s="1"/>
  <c r="O72" i="17"/>
  <c r="O59" i="17"/>
  <c r="P60" i="17" s="1"/>
  <c r="O48" i="17"/>
  <c r="Q32" i="17"/>
  <c r="Q24" i="17"/>
  <c r="Q25" i="17" s="1"/>
  <c r="Q42" i="17"/>
  <c r="M79" i="17"/>
  <c r="M80" i="17" s="1"/>
  <c r="N74" i="17"/>
  <c r="N79" i="17" s="1"/>
  <c r="N80" i="17" s="1"/>
  <c r="S5" i="66"/>
  <c r="S5" i="17"/>
  <c r="S5" i="141"/>
  <c r="S5" i="139"/>
  <c r="S5" i="140"/>
  <c r="S13" i="17"/>
  <c r="S14" i="17" s="1"/>
  <c r="T10" i="17"/>
  <c r="P47" i="17" l="1"/>
  <c r="P49" i="17" s="1"/>
  <c r="P84" i="17" s="1"/>
  <c r="P72" i="17"/>
  <c r="P54" i="17"/>
  <c r="P55" i="17" s="1"/>
  <c r="P83" i="17" s="1"/>
  <c r="O83" i="17"/>
  <c r="O86" i="17" s="1"/>
  <c r="N3" i="140"/>
  <c r="N3" i="17"/>
  <c r="N3" i="139"/>
  <c r="N3" i="141"/>
  <c r="N3" i="66"/>
  <c r="P63" i="17"/>
  <c r="P64" i="17" s="1"/>
  <c r="P85" i="17" s="1"/>
  <c r="P73" i="17"/>
  <c r="M3" i="140"/>
  <c r="M3" i="66"/>
  <c r="M3" i="139"/>
  <c r="M3" i="17"/>
  <c r="M3" i="141"/>
  <c r="T5" i="17"/>
  <c r="T5" i="66"/>
  <c r="T5" i="139"/>
  <c r="T5" i="141"/>
  <c r="T13" i="17"/>
  <c r="T14" i="17" s="1"/>
  <c r="U10" i="17"/>
  <c r="T5" i="140"/>
  <c r="S102" i="17"/>
  <c r="S71" i="17"/>
  <c r="S53" i="17"/>
  <c r="S19" i="17"/>
  <c r="S20" i="17" s="1"/>
  <c r="P59" i="17"/>
  <c r="Q60" i="17" s="1"/>
  <c r="P48" i="17"/>
  <c r="Q2" i="17"/>
  <c r="Q2" i="139"/>
  <c r="Q101" i="17"/>
  <c r="Q103" i="17" s="1"/>
  <c r="Q2" i="141"/>
  <c r="Q43" i="17"/>
  <c r="Q44" i="17" s="1"/>
  <c r="Q33" i="17"/>
  <c r="Q34" i="17" s="1"/>
  <c r="Q2" i="66"/>
  <c r="Q2" i="140"/>
  <c r="P4" i="140"/>
  <c r="P4" i="66"/>
  <c r="P4" i="139"/>
  <c r="P4" i="141"/>
  <c r="P4" i="17"/>
  <c r="R24" i="17"/>
  <c r="R25" i="17" s="1"/>
  <c r="R42" i="17"/>
  <c r="R32" i="17"/>
  <c r="O74" i="17"/>
  <c r="F107" i="141"/>
  <c r="P86" i="17" l="1"/>
  <c r="Q4" i="17"/>
  <c r="Q4" i="141"/>
  <c r="Q4" i="66"/>
  <c r="Q4" i="140"/>
  <c r="Q4" i="139"/>
  <c r="O79" i="17"/>
  <c r="O80" i="17" s="1"/>
  <c r="P74" i="17"/>
  <c r="F80" i="66"/>
  <c r="F394" i="66"/>
  <c r="F396" i="66" s="1"/>
  <c r="F250" i="66"/>
  <c r="U5" i="17"/>
  <c r="U5" i="139"/>
  <c r="U5" i="66"/>
  <c r="U13" i="17"/>
  <c r="U14" i="17" s="1"/>
  <c r="U5" i="140"/>
  <c r="U5" i="141"/>
  <c r="F11" i="17"/>
  <c r="F89" i="17" s="1"/>
  <c r="T19" i="17"/>
  <c r="T20" i="17" s="1"/>
  <c r="T102" i="17"/>
  <c r="T71" i="17"/>
  <c r="T53" i="17"/>
  <c r="S24" i="17"/>
  <c r="S25" i="17" s="1"/>
  <c r="S32" i="17"/>
  <c r="S42" i="17"/>
  <c r="Q73" i="17"/>
  <c r="Q63" i="17"/>
  <c r="Q64" i="17" s="1"/>
  <c r="Q85" i="17" s="1"/>
  <c r="R43" i="17"/>
  <c r="R44" i="17" s="1"/>
  <c r="R33" i="17"/>
  <c r="R34" i="17" s="1"/>
  <c r="R2" i="17"/>
  <c r="R101" i="17"/>
  <c r="R103" i="17" s="1"/>
  <c r="R2" i="66"/>
  <c r="R2" i="140"/>
  <c r="R2" i="139"/>
  <c r="R2" i="141"/>
  <c r="Q48" i="17"/>
  <c r="Q59" i="17"/>
  <c r="R60" i="17" s="1"/>
  <c r="Q47" i="17"/>
  <c r="Q49" i="17" s="1"/>
  <c r="Q84" i="17" s="1"/>
  <c r="Q54" i="17"/>
  <c r="Q55" i="17" s="1"/>
  <c r="Q83" i="17" s="1"/>
  <c r="Q86" i="17" s="1"/>
  <c r="Q72" i="17"/>
  <c r="R72" i="17" l="1"/>
  <c r="R54" i="17"/>
  <c r="R55" i="17" s="1"/>
  <c r="R83" i="17" s="1"/>
  <c r="R47" i="17"/>
  <c r="R49" i="17" s="1"/>
  <c r="R84" i="17" s="1"/>
  <c r="F83" i="66"/>
  <c r="F82" i="66"/>
  <c r="R4" i="139"/>
  <c r="R4" i="17"/>
  <c r="R4" i="141"/>
  <c r="R4" i="140"/>
  <c r="R4" i="66"/>
  <c r="S2" i="140"/>
  <c r="S2" i="141"/>
  <c r="S2" i="139"/>
  <c r="S2" i="66"/>
  <c r="S2" i="17"/>
  <c r="S33" i="17"/>
  <c r="S34" i="17" s="1"/>
  <c r="S101" i="17"/>
  <c r="S103" i="17" s="1"/>
  <c r="S43" i="17"/>
  <c r="S44" i="17" s="1"/>
  <c r="P79" i="17"/>
  <c r="P80" i="17" s="1"/>
  <c r="Q74" i="17"/>
  <c r="Q79" i="17" s="1"/>
  <c r="Q80" i="17" s="1"/>
  <c r="U19" i="17"/>
  <c r="U20" i="17" s="1"/>
  <c r="U53" i="17"/>
  <c r="U71" i="17"/>
  <c r="U102" i="17"/>
  <c r="H14" i="17"/>
  <c r="O3" i="139"/>
  <c r="O3" i="140"/>
  <c r="O3" i="17"/>
  <c r="O3" i="141"/>
  <c r="O3" i="66"/>
  <c r="R63" i="17"/>
  <c r="R64" i="17" s="1"/>
  <c r="R85" i="17" s="1"/>
  <c r="R73" i="17"/>
  <c r="R48" i="17"/>
  <c r="R59" i="17"/>
  <c r="S60" i="17" s="1"/>
  <c r="T42" i="17"/>
  <c r="T24" i="17"/>
  <c r="T25" i="17" s="1"/>
  <c r="T32" i="17"/>
  <c r="F252" i="66"/>
  <c r="F253" i="66"/>
  <c r="F426" i="66"/>
  <c r="F428" i="66" s="1"/>
  <c r="F435" i="66" s="1"/>
  <c r="F93" i="140"/>
  <c r="F422" i="66"/>
  <c r="F424" i="66" s="1"/>
  <c r="F431" i="66" s="1"/>
  <c r="R86" i="17"/>
  <c r="R74" i="17" l="1"/>
  <c r="R79" i="17" s="1"/>
  <c r="R80" i="17" s="1"/>
  <c r="S54" i="17"/>
  <c r="S55" i="17" s="1"/>
  <c r="S83" i="17" s="1"/>
  <c r="S47" i="17"/>
  <c r="S49" i="17" s="1"/>
  <c r="S84" i="17" s="1"/>
  <c r="S72" i="17"/>
  <c r="F105" i="141"/>
  <c r="F82" i="141"/>
  <c r="F95" i="141"/>
  <c r="F106" i="141"/>
  <c r="F89" i="141"/>
  <c r="R3" i="17"/>
  <c r="H53" i="17"/>
  <c r="H71" i="17"/>
  <c r="H102" i="17"/>
  <c r="H19" i="17"/>
  <c r="F59" i="140"/>
  <c r="F286" i="66"/>
  <c r="F288" i="66" s="1"/>
  <c r="F295" i="66" s="1"/>
  <c r="F290" i="66"/>
  <c r="F292" i="66" s="1"/>
  <c r="F299" i="66" s="1"/>
  <c r="F63" i="140"/>
  <c r="F323" i="66"/>
  <c r="F325" i="66" s="1"/>
  <c r="F332" i="66" s="1"/>
  <c r="F319" i="66"/>
  <c r="F321" i="66" s="1"/>
  <c r="F328" i="66" s="1"/>
  <c r="F119" i="66"/>
  <c r="F121" i="66" s="1"/>
  <c r="F128" i="66" s="1"/>
  <c r="F21" i="140"/>
  <c r="F123" i="66"/>
  <c r="F125" i="66" s="1"/>
  <c r="F132" i="66" s="1"/>
  <c r="T33" i="17"/>
  <c r="T34" i="17" s="1"/>
  <c r="T2" i="141"/>
  <c r="T2" i="140"/>
  <c r="T43" i="17"/>
  <c r="T44" i="17" s="1"/>
  <c r="T101" i="17"/>
  <c r="T103" i="17" s="1"/>
  <c r="T2" i="139"/>
  <c r="T2" i="66"/>
  <c r="T2" i="17"/>
  <c r="Q3" i="66"/>
  <c r="Q3" i="141"/>
  <c r="Q3" i="139"/>
  <c r="Q3" i="17"/>
  <c r="Q3" i="140"/>
  <c r="F158" i="66"/>
  <c r="F160" i="66" s="1"/>
  <c r="F167" i="66" s="1"/>
  <c r="F25" i="140"/>
  <c r="F162" i="66"/>
  <c r="F164" i="66" s="1"/>
  <c r="F171" i="66" s="1"/>
  <c r="U42" i="17"/>
  <c r="U32" i="17"/>
  <c r="U24" i="17"/>
  <c r="U25" i="17" s="1"/>
  <c r="R3" i="66"/>
  <c r="P3" i="140"/>
  <c r="P3" i="139"/>
  <c r="P3" i="17"/>
  <c r="P3" i="66"/>
  <c r="P3" i="141"/>
  <c r="R3" i="139"/>
  <c r="S73" i="17"/>
  <c r="S63" i="17"/>
  <c r="S64" i="17" s="1"/>
  <c r="S85" i="17" s="1"/>
  <c r="S48" i="17"/>
  <c r="S59" i="17"/>
  <c r="T60" i="17" s="1"/>
  <c r="S4" i="17"/>
  <c r="S4" i="66"/>
  <c r="S4" i="139"/>
  <c r="S4" i="140"/>
  <c r="S4" i="141"/>
  <c r="R3" i="141" l="1"/>
  <c r="R3" i="140"/>
  <c r="F197" i="66"/>
  <c r="F201" i="66" s="1"/>
  <c r="F357" i="66"/>
  <c r="F360" i="66" s="1"/>
  <c r="F30" i="66"/>
  <c r="F33" i="66" s="1"/>
  <c r="F45" i="66"/>
  <c r="F212" i="66"/>
  <c r="F369" i="66"/>
  <c r="F196" i="66"/>
  <c r="F356" i="66"/>
  <c r="F359" i="66" s="1"/>
  <c r="F29" i="66"/>
  <c r="F32" i="66" s="1"/>
  <c r="F341" i="66"/>
  <c r="F343" i="66" s="1"/>
  <c r="F17" i="66"/>
  <c r="F184" i="66"/>
  <c r="F348" i="66"/>
  <c r="F384" i="66"/>
  <c r="F114" i="66"/>
  <c r="F417" i="66"/>
  <c r="F153" i="66"/>
  <c r="F242" i="66"/>
  <c r="F66" i="66"/>
  <c r="F231" i="66"/>
  <c r="F314" i="66"/>
  <c r="F281" i="66"/>
  <c r="T4" i="139"/>
  <c r="T4" i="66"/>
  <c r="T4" i="141"/>
  <c r="T4" i="140"/>
  <c r="T4" i="17"/>
  <c r="S74" i="17"/>
  <c r="S79" i="17" s="1"/>
  <c r="S80" i="17" s="1"/>
  <c r="T47" i="17"/>
  <c r="T49" i="17" s="1"/>
  <c r="T84" i="17" s="1"/>
  <c r="T54" i="17"/>
  <c r="T55" i="17" s="1"/>
  <c r="T83" i="17" s="1"/>
  <c r="T86" i="17" s="1"/>
  <c r="T72" i="17"/>
  <c r="T63" i="17"/>
  <c r="T64" i="17" s="1"/>
  <c r="T85" i="17" s="1"/>
  <c r="T73" i="17"/>
  <c r="T59" i="17"/>
  <c r="U60" i="17" s="1"/>
  <c r="T48" i="17"/>
  <c r="U33" i="17"/>
  <c r="U34" i="17" s="1"/>
  <c r="U2" i="141"/>
  <c r="U2" i="140"/>
  <c r="U101" i="17"/>
  <c r="U103" i="17" s="1"/>
  <c r="U2" i="17"/>
  <c r="U43" i="17"/>
  <c r="U44" i="17" s="1"/>
  <c r="U2" i="66"/>
  <c r="U2" i="139"/>
  <c r="S86" i="17"/>
  <c r="T74" i="17" l="1"/>
  <c r="T79" i="17" s="1"/>
  <c r="T80" i="17" s="1"/>
  <c r="T3" i="66" s="1"/>
  <c r="T3" i="141"/>
  <c r="F199" i="66"/>
  <c r="F200" i="66"/>
  <c r="U54" i="17"/>
  <c r="U55" i="17" s="1"/>
  <c r="U72" i="17"/>
  <c r="U74" i="17" s="1"/>
  <c r="U79" i="17" s="1"/>
  <c r="U80" i="17" s="1"/>
  <c r="U47" i="17"/>
  <c r="U49" i="17" s="1"/>
  <c r="F351" i="66"/>
  <c r="F350" i="66"/>
  <c r="S3" i="139"/>
  <c r="S3" i="66"/>
  <c r="S3" i="140"/>
  <c r="S3" i="141"/>
  <c r="S3" i="17"/>
  <c r="F186" i="66"/>
  <c r="F187" i="66"/>
  <c r="F190" i="66"/>
  <c r="F189" i="66"/>
  <c r="F188" i="66"/>
  <c r="T3" i="139"/>
  <c r="T3" i="17"/>
  <c r="U63" i="17"/>
  <c r="U64" i="17" s="1"/>
  <c r="U73" i="17"/>
  <c r="F24" i="66"/>
  <c r="F20" i="66"/>
  <c r="F22" i="66"/>
  <c r="F21" i="66"/>
  <c r="F19" i="66"/>
  <c r="F23" i="66"/>
  <c r="F93" i="66"/>
  <c r="F60" i="66"/>
  <c r="F70" i="66" s="1"/>
  <c r="F32" i="140" s="1"/>
  <c r="N16" i="161" s="1"/>
  <c r="F39" i="66"/>
  <c r="F50" i="66" s="1"/>
  <c r="F13" i="140" s="1"/>
  <c r="T3" i="140"/>
  <c r="U48" i="17"/>
  <c r="U59" i="17"/>
  <c r="H44" i="17"/>
  <c r="H60" i="17"/>
  <c r="F399" i="66"/>
  <c r="F363" i="66"/>
  <c r="F371" i="66" s="1"/>
  <c r="F85" i="140" s="1"/>
  <c r="F382" i="66"/>
  <c r="F389" i="66" s="1"/>
  <c r="F99" i="140" s="1"/>
  <c r="N42" i="161" s="1"/>
  <c r="F403" i="66"/>
  <c r="F367" i="66"/>
  <c r="F375" i="66" s="1"/>
  <c r="F88" i="140" s="1"/>
  <c r="F64" i="66"/>
  <c r="F74" i="66" s="1"/>
  <c r="F42" i="140" s="1"/>
  <c r="F92" i="66"/>
  <c r="F43" i="66"/>
  <c r="F54" i="66" s="1"/>
  <c r="F17" i="140" s="1"/>
  <c r="F262" i="66"/>
  <c r="F207" i="66"/>
  <c r="F217" i="66" s="1"/>
  <c r="F51" i="140" s="1"/>
  <c r="F226" i="66"/>
  <c r="F235" i="66" s="1"/>
  <c r="F70" i="140" s="1"/>
  <c r="N29" i="161" s="1"/>
  <c r="U4" i="141"/>
  <c r="U4" i="17"/>
  <c r="U4" i="66"/>
  <c r="U4" i="139"/>
  <c r="U4" i="140"/>
  <c r="F402" i="66"/>
  <c r="F381" i="66"/>
  <c r="F388" i="66" s="1"/>
  <c r="F366" i="66"/>
  <c r="F374" i="66" s="1"/>
  <c r="F89" i="140" s="1"/>
  <c r="H34" i="17"/>
  <c r="F40" i="66" l="1"/>
  <c r="F51" i="66" s="1"/>
  <c r="F14" i="140" s="1"/>
  <c r="F61" i="66"/>
  <c r="F71" i="66" s="1"/>
  <c r="F37" i="140" s="1"/>
  <c r="M69" i="149" s="1"/>
  <c r="F89" i="66"/>
  <c r="H72" i="17"/>
  <c r="H47" i="17"/>
  <c r="H54" i="17"/>
  <c r="F87" i="66"/>
  <c r="F37" i="66"/>
  <c r="F48" i="66" s="1"/>
  <c r="F11" i="140" s="1"/>
  <c r="F58" i="66"/>
  <c r="F68" i="66" s="1"/>
  <c r="F34" i="140" s="1"/>
  <c r="M12" i="148" s="1"/>
  <c r="F260" i="66"/>
  <c r="F209" i="66"/>
  <c r="F219" i="66" s="1"/>
  <c r="F53" i="140" s="1"/>
  <c r="F228" i="66"/>
  <c r="F237" i="66" s="1"/>
  <c r="F77" i="140" s="1"/>
  <c r="M39" i="154" s="1"/>
  <c r="F379" i="66"/>
  <c r="F386" i="66" s="1"/>
  <c r="F101" i="140" s="1"/>
  <c r="M72" i="149" s="1"/>
  <c r="AB72" i="149" s="1"/>
  <c r="R72" i="149" s="1"/>
  <c r="F400" i="66"/>
  <c r="F364" i="66"/>
  <c r="F372" i="66" s="1"/>
  <c r="F227" i="66"/>
  <c r="F236" i="66" s="1"/>
  <c r="F75" i="140" s="1"/>
  <c r="M71" i="149" s="1"/>
  <c r="AB71" i="149" s="1"/>
  <c r="R71" i="149" s="1"/>
  <c r="F259" i="66"/>
  <c r="F208" i="66"/>
  <c r="F218" i="66" s="1"/>
  <c r="F52" i="140" s="1"/>
  <c r="F91" i="66"/>
  <c r="F42" i="66"/>
  <c r="F53" i="66" s="1"/>
  <c r="F16" i="140" s="1"/>
  <c r="F63" i="66"/>
  <c r="F73" i="66" s="1"/>
  <c r="F40" i="140" s="1"/>
  <c r="M44" i="163" s="1"/>
  <c r="AB44" i="163" s="1"/>
  <c r="S44" i="163" s="1"/>
  <c r="F257" i="66"/>
  <c r="F205" i="66"/>
  <c r="F215" i="66" s="1"/>
  <c r="F49" i="140" s="1"/>
  <c r="F224" i="66"/>
  <c r="F233" i="66" s="1"/>
  <c r="F72" i="140" s="1"/>
  <c r="M14" i="148" s="1"/>
  <c r="F401" i="66"/>
  <c r="F404" i="66" s="1"/>
  <c r="F380" i="66"/>
  <c r="F387" i="66" s="1"/>
  <c r="F103" i="140" s="1"/>
  <c r="M39" i="155" s="1"/>
  <c r="F365" i="66"/>
  <c r="F373" i="66" s="1"/>
  <c r="F87" i="140" s="1"/>
  <c r="F256" i="66"/>
  <c r="F204" i="66"/>
  <c r="F214" i="66" s="1"/>
  <c r="F50" i="17"/>
  <c r="F92" i="17" s="1"/>
  <c r="U84" i="17"/>
  <c r="H49" i="17"/>
  <c r="H84" i="17" s="1"/>
  <c r="H64" i="17"/>
  <c r="H85" i="17" s="1"/>
  <c r="F65" i="17"/>
  <c r="F93" i="17" s="1"/>
  <c r="U85" i="17"/>
  <c r="F62" i="66"/>
  <c r="F72" i="66" s="1"/>
  <c r="F38" i="140" s="1"/>
  <c r="M70" i="149" s="1"/>
  <c r="AB70" i="149" s="1"/>
  <c r="R70" i="149" s="1"/>
  <c r="F41" i="66"/>
  <c r="F52" i="66" s="1"/>
  <c r="F15" i="140" s="1"/>
  <c r="F90" i="66"/>
  <c r="U83" i="17"/>
  <c r="U86" i="17" s="1"/>
  <c r="H86" i="17" s="1"/>
  <c r="F56" i="17"/>
  <c r="F91" i="17" s="1"/>
  <c r="H55" i="17"/>
  <c r="H83" i="17" s="1"/>
  <c r="H48" i="17"/>
  <c r="H59" i="17"/>
  <c r="F86" i="66"/>
  <c r="F94" i="66" s="1"/>
  <c r="F97" i="66" s="1"/>
  <c r="F36" i="66"/>
  <c r="F47" i="66" s="1"/>
  <c r="F210" i="66"/>
  <c r="F220" i="66" s="1"/>
  <c r="F54" i="140" s="1"/>
  <c r="F229" i="66"/>
  <c r="F238" i="66" s="1"/>
  <c r="F79" i="140" s="1"/>
  <c r="F261" i="66"/>
  <c r="U3" i="141"/>
  <c r="U3" i="139"/>
  <c r="U3" i="140"/>
  <c r="U3" i="17"/>
  <c r="U3" i="66"/>
  <c r="H63" i="17"/>
  <c r="H73" i="17"/>
  <c r="F38" i="66"/>
  <c r="F49" i="66" s="1"/>
  <c r="F12" i="140" s="1"/>
  <c r="F59" i="66"/>
  <c r="F69" i="66" s="1"/>
  <c r="F35" i="140" s="1"/>
  <c r="M16" i="148" s="1"/>
  <c r="F88" i="66"/>
  <c r="F258" i="66"/>
  <c r="F225" i="66"/>
  <c r="F234" i="66" s="1"/>
  <c r="F73" i="140" s="1"/>
  <c r="M17" i="148" s="1"/>
  <c r="F206" i="66"/>
  <c r="F216" i="66" s="1"/>
  <c r="F50" i="140" s="1"/>
  <c r="F307" i="66"/>
  <c r="F309" i="66" s="1"/>
  <c r="F312" i="66" s="1"/>
  <c r="F317" i="66" s="1"/>
  <c r="F331" i="66" s="1"/>
  <c r="F333" i="66" s="1"/>
  <c r="F65" i="140" s="1"/>
  <c r="F267" i="66"/>
  <c r="F240" i="66"/>
  <c r="F244" i="66" s="1"/>
  <c r="F58" i="140" s="1"/>
  <c r="F303" i="66"/>
  <c r="F305" i="66" s="1"/>
  <c r="F311" i="66" s="1"/>
  <c r="F316" i="66" s="1"/>
  <c r="F327" i="66" s="1"/>
  <c r="F329" i="66" s="1"/>
  <c r="F64" i="140" s="1"/>
  <c r="F87" i="17"/>
  <c r="F90" i="17" s="1"/>
  <c r="F136" i="66" l="1"/>
  <c r="F94" i="17"/>
  <c r="F410" i="66"/>
  <c r="F412" i="66" s="1"/>
  <c r="F415" i="66" s="1"/>
  <c r="F420" i="66" s="1"/>
  <c r="F434" i="66" s="1"/>
  <c r="F436" i="66" s="1"/>
  <c r="F95" i="140" s="1"/>
  <c r="F406" i="66"/>
  <c r="F408" i="66" s="1"/>
  <c r="F414" i="66" s="1"/>
  <c r="F419" i="66" s="1"/>
  <c r="F430" i="66" s="1"/>
  <c r="F432" i="66" s="1"/>
  <c r="F94" i="140" s="1"/>
  <c r="F86" i="140"/>
  <c r="F376" i="66"/>
  <c r="F90" i="140" s="1"/>
  <c r="F139" i="66"/>
  <c r="F100" i="66"/>
  <c r="F48" i="140"/>
  <c r="F221" i="66"/>
  <c r="F55" i="140" s="1"/>
  <c r="F10" i="140"/>
  <c r="F55" i="66"/>
  <c r="F18" i="140" s="1"/>
  <c r="F263" i="66"/>
  <c r="F266" i="66" s="1"/>
  <c r="F268" i="66" s="1"/>
  <c r="AC45" i="163"/>
  <c r="F99" i="66"/>
  <c r="F138" i="66"/>
  <c r="F140" i="66" s="1"/>
  <c r="M73" i="149"/>
  <c r="AB69" i="149"/>
  <c r="R69" i="149" s="1"/>
  <c r="F101" i="66" l="1"/>
  <c r="F142" i="66"/>
  <c r="F144" i="66" s="1"/>
  <c r="F150" i="66" s="1"/>
  <c r="F155" i="66" s="1"/>
  <c r="F166" i="66" s="1"/>
  <c r="F168" i="66" s="1"/>
  <c r="F26" i="140" s="1"/>
  <c r="F146" i="66"/>
  <c r="F148" i="66" s="1"/>
  <c r="F151" i="66" s="1"/>
  <c r="F156" i="66" s="1"/>
  <c r="F170" i="66" s="1"/>
  <c r="F172" i="66" s="1"/>
  <c r="F27" i="140" s="1"/>
  <c r="F107" i="66"/>
  <c r="F109" i="66" s="1"/>
  <c r="F112" i="66" s="1"/>
  <c r="F117" i="66" s="1"/>
  <c r="F131" i="66" s="1"/>
  <c r="F133" i="66" s="1"/>
  <c r="F23" i="140" s="1"/>
  <c r="F103" i="66"/>
  <c r="F105" i="66" s="1"/>
  <c r="F111" i="66" s="1"/>
  <c r="F116" i="66" s="1"/>
  <c r="F127" i="66" s="1"/>
  <c r="F129" i="66" s="1"/>
  <c r="F22" i="140" s="1"/>
  <c r="F274" i="66"/>
  <c r="F276" i="66" s="1"/>
  <c r="F279" i="66" s="1"/>
  <c r="F284" i="66" s="1"/>
  <c r="F298" i="66" s="1"/>
  <c r="F300" i="66" s="1"/>
  <c r="F61" i="140" s="1"/>
  <c r="F270" i="66"/>
  <c r="F272" i="66" s="1"/>
  <c r="F278" i="66" s="1"/>
  <c r="F283" i="66" s="1"/>
  <c r="F294" i="66" s="1"/>
  <c r="F296" i="66" s="1"/>
  <c r="F60" i="140" s="1"/>
</calcChain>
</file>

<file path=xl/sharedStrings.xml><?xml version="1.0" encoding="utf-8"?>
<sst xmlns="http://schemas.openxmlformats.org/spreadsheetml/2006/main" count="2324" uniqueCount="1168">
  <si>
    <t>Model name:</t>
  </si>
  <si>
    <t>PR19 RCV adjustments feeder model</t>
  </si>
  <si>
    <t>Version number:</t>
  </si>
  <si>
    <t>01s - July 2018 update</t>
  </si>
  <si>
    <t>Filename:</t>
  </si>
  <si>
    <t>Date:</t>
  </si>
  <si>
    <t>Author:</t>
  </si>
  <si>
    <t>Ofwat and F1F9 UK Ltd</t>
  </si>
  <si>
    <t>Author contact information:</t>
  </si>
  <si>
    <t>PR19@ofwat.gsi.gov.uk</t>
  </si>
  <si>
    <t>Summary of model:</t>
  </si>
  <si>
    <t>The model is designed to take the RCV adjustment outputs from the PR09 and PR14 reconciliations and convert them for use in the PR19 financial model in line</t>
  </si>
  <si>
    <t>with Delivering Water 2020: PR19 methodology, chapter 12 (accounting for past delivery).</t>
  </si>
  <si>
    <t>Known limitations:</t>
  </si>
  <si>
    <t xml:space="preserve">The model has been subject to internal Ofwat quality assurance. </t>
  </si>
  <si>
    <t>Feedback:</t>
  </si>
  <si>
    <r>
      <t xml:space="preserve">We would welcome feedback on the PR19 RCV adjustments feeder model. </t>
    </r>
    <r>
      <rPr>
        <b/>
        <sz val="12"/>
        <color rgb="FF000000"/>
        <rFont val="Franklin Gothic Book"/>
        <family val="2"/>
      </rPr>
      <t>Please send any feedback to the following email address</t>
    </r>
  </si>
  <si>
    <t>End of sheet</t>
  </si>
  <si>
    <t>Change log</t>
  </si>
  <si>
    <t>#</t>
  </si>
  <si>
    <t>Issue</t>
  </si>
  <si>
    <t>Change</t>
  </si>
  <si>
    <t>Sheet</t>
  </si>
  <si>
    <t>Row</t>
  </si>
  <si>
    <t>Company noted that the Ofwat feeder model incorrectly deflates prices from 2020 year end prices to 2017-18 financial year average prices by referencing the RPI March index value in the numerator.</t>
  </si>
  <si>
    <t>Corrected calculation of the deflation factor to reference CPIH March 2020 index value.</t>
  </si>
  <si>
    <t>Indexation</t>
  </si>
  <si>
    <t xml:space="preserve">Companies noted differences in item labels between the Ofwat feeder model and the business plan tables </t>
  </si>
  <si>
    <t>Item labels have been aligned with the business plan tables</t>
  </si>
  <si>
    <t>Calc
Summary_Output</t>
  </si>
  <si>
    <t xml:space="preserve">Some business plan tables require RCV items in 2017-18 FYE (financial year end) CPIH deflated price base.  </t>
  </si>
  <si>
    <t>Add 2017-18 FYE CPIH deflation factor</t>
  </si>
  <si>
    <t>Add the 2017-18 FYE CPIH deflated items to the Calc and Summary_Output sheet</t>
  </si>
  <si>
    <t>Line descriptions for the CIS RCV inflation correction items are not consistent with business plan tables.</t>
  </si>
  <si>
    <t>Item labels have been aligned with the business plan tables App8 and App25.</t>
  </si>
  <si>
    <t>Inputs
Calc
Summary_Output</t>
  </si>
  <si>
    <t>IN 18/09 Guidance for reporting operating leases in PR19 business plans.
The RCV adjustment calculated for each wholesale control in business plan table App33 flows to business plan table App8. The RCV adjustments feeder model has been updated to reflect the revisions to table App8.</t>
  </si>
  <si>
    <t>Include the new IFRS16 related RCV adjustments in the calculation of the opening balances for the 2020 RCV RPI inflated and 2020 RCV CPIH inflated RCV.</t>
  </si>
  <si>
    <t>Inputs
Indexation
Calc
Summary_Output</t>
  </si>
  <si>
    <t>In response to a query a new business plan table has been created. The Ofwat feeder model has been updated to reflect the additional table Dmmy10.</t>
  </si>
  <si>
    <t>Include the Dmmy10 RCV adjustment in the calculation of the opening balances for the dummy price control 2020 RCV RPI inflated and 2020 RCV CPIH inflated RCV.</t>
  </si>
  <si>
    <t>Change email address</t>
  </si>
  <si>
    <t>Changed from water2020 mailbox to PR19 mailbox</t>
  </si>
  <si>
    <t>Cover</t>
  </si>
  <si>
    <t>In response to a query the Ofwat feeder model has been updated to reflect additional block for the dummy control in table App9 and an additional line for the dummy control in table App8.</t>
  </si>
  <si>
    <t>Include the additional RCV adjustments for the dummy control in the calculation of the opening balances for the dummy price control 2020 RCV RPI inflated and 2020 RCV CPIH inflated RCV.</t>
  </si>
  <si>
    <t>GENERIC MODEL DESIGN</t>
  </si>
  <si>
    <t>ABOVE BONNET - USER INTERFACE</t>
  </si>
  <si>
    <t>Inputs</t>
  </si>
  <si>
    <t>Output Summary</t>
  </si>
  <si>
    <t>BELOW BONNET - CALCULATION ENGINE</t>
  </si>
  <si>
    <t>Input Transition</t>
  </si>
  <si>
    <t>Calculations</t>
  </si>
  <si>
    <t>Detailed Outputs</t>
  </si>
  <si>
    <t>Note: FAST strictly applicable below the bonnet</t>
  </si>
  <si>
    <t>MODEL MAP</t>
  </si>
  <si>
    <t>INPUTS</t>
  </si>
  <si>
    <t>CALCULATIONS</t>
  </si>
  <si>
    <t>DOCUMENTATION</t>
  </si>
  <si>
    <t>All the hardcoded inputs used in the model for calculation.</t>
  </si>
  <si>
    <t>The model timeline and flag calculations are done in this sheet.</t>
  </si>
  <si>
    <t>A summary of links of major output of this model.</t>
  </si>
  <si>
    <t>Sheet references and model flow; Sheet tabs colours, colour coding, abbreviations, range names are mentioned in this sheet.</t>
  </si>
  <si>
    <t>All the indexation related calculations are done in this sheet.</t>
  </si>
  <si>
    <t>All the price regulations related calculations are done in this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</si>
  <si>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</si>
  <si>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</si>
  <si>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</si>
  <si>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</si>
  <si>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</si>
  <si>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</si>
  <si>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</si>
  <si>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</si>
  <si>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</si>
  <si>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</si>
  <si>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</si>
  <si>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</si>
  <si>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</si>
  <si>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</si>
  <si>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</si>
  <si>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</si>
  <si>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</si>
  <si>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</si>
  <si>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</si>
  <si>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</si>
  <si>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</si>
  <si>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</si>
  <si>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</si>
  <si>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</si>
  <si>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</si>
  <si>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</si>
  <si>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</si>
  <si>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</si>
  <si>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</si>
  <si>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</si>
  <si>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</si>
  <si>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</si>
  <si>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</si>
  <si>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</si>
  <si>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</si>
  <si>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</si>
  <si>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</si>
  <si>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</si>
  <si>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</si>
  <si>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</si>
  <si>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</si>
  <si>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</si>
  <si>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</si>
  <si>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</si>
  <si>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</si>
  <si>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</si>
  <si>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BR</t>
  </si>
  <si>
    <t>Bio resources</t>
  </si>
  <si>
    <t>CPIH</t>
  </si>
  <si>
    <t>Consumer price index housing</t>
  </si>
  <si>
    <t>RCV</t>
  </si>
  <si>
    <t>Regulatory capital value</t>
  </si>
  <si>
    <t>RPI</t>
  </si>
  <si>
    <t>Retail price index</t>
  </si>
  <si>
    <t>WR</t>
  </si>
  <si>
    <t>Water resources</t>
  </si>
  <si>
    <t>WN</t>
  </si>
  <si>
    <t>Water network</t>
  </si>
  <si>
    <t>WWN</t>
  </si>
  <si>
    <t>Wastewater network</t>
  </si>
  <si>
    <t>NAMES</t>
  </si>
  <si>
    <t>NO NAME RANGES PRESENT IN THE MODEL</t>
  </si>
  <si>
    <t>LIST OF FUNCTIONS USED</t>
  </si>
  <si>
    <t>SUMPRODUCT</t>
  </si>
  <si>
    <t>Multiplies corresponding components in the given arrays, and returns the sum of those products.</t>
  </si>
  <si>
    <t>MATCH</t>
  </si>
  <si>
    <t>The MATCH function searches for a specified item in a range of cells, and then returns the relative position of that item in the range.</t>
  </si>
  <si>
    <t>INDEX</t>
  </si>
  <si>
    <t>Returns a value or the reference to a value from within a table or range, selected by the row and column number indexes</t>
  </si>
  <si>
    <t>Input references</t>
  </si>
  <si>
    <t>Constant</t>
  </si>
  <si>
    <t>Unit</t>
  </si>
  <si>
    <t>Total</t>
  </si>
  <si>
    <t>[Used in formula range - Do not delete]</t>
  </si>
  <si>
    <t>A: TIME</t>
  </si>
  <si>
    <t>Timeline setup</t>
  </si>
  <si>
    <t>Timeline start dates</t>
  </si>
  <si>
    <t>1st model column start date</t>
  </si>
  <si>
    <t>date</t>
  </si>
  <si>
    <t>Date should be the first date of the financial year</t>
  </si>
  <si>
    <t>Financial year inputs</t>
  </si>
  <si>
    <t>First modelling column financial year#</t>
  </si>
  <si>
    <t>year #</t>
  </si>
  <si>
    <t>Financial model start year</t>
  </si>
  <si>
    <t>Financial year end month number</t>
  </si>
  <si>
    <t>month #</t>
  </si>
  <si>
    <t>Month of financial year end for financial model</t>
  </si>
  <si>
    <t>Timeline labels</t>
  </si>
  <si>
    <t>Pre - forecast period</t>
  </si>
  <si>
    <t>Pre-Fcst</t>
  </si>
  <si>
    <t>label</t>
  </si>
  <si>
    <t>Forecast period</t>
  </si>
  <si>
    <t>Forecast</t>
  </si>
  <si>
    <t>Post - forecast period</t>
  </si>
  <si>
    <t>Post-Fcst</t>
  </si>
  <si>
    <t>Project dates</t>
  </si>
  <si>
    <t>Forecast start date</t>
  </si>
  <si>
    <t>Forecast duration</t>
  </si>
  <si>
    <t>years</t>
  </si>
  <si>
    <t>Forecast duration (text)</t>
  </si>
  <si>
    <t>years #</t>
  </si>
  <si>
    <t>B: INDEXATION</t>
  </si>
  <si>
    <t>CPIH INDEXATION</t>
  </si>
  <si>
    <t>Consumer Price Index for April</t>
  </si>
  <si>
    <t>index</t>
  </si>
  <si>
    <t>Consumer Price Index for May</t>
  </si>
  <si>
    <t>Consumer Price Index for June</t>
  </si>
  <si>
    <t>Consumer Price Index for July</t>
  </si>
  <si>
    <t>Consumer Price Index for August</t>
  </si>
  <si>
    <t>Consumer Price Index for September</t>
  </si>
  <si>
    <t>Consumer Price Index for October</t>
  </si>
  <si>
    <t>Consumer Price Index for November</t>
  </si>
  <si>
    <t>Consumer Price Index for December</t>
  </si>
  <si>
    <t>Consumer Price Index for January</t>
  </si>
  <si>
    <t>Consumer Price Index for February</t>
  </si>
  <si>
    <t>Consumer Price Index for March</t>
  </si>
  <si>
    <t>CPIH: Assumed percentage increase for unpopulated monthly values</t>
  </si>
  <si>
    <t>%</t>
  </si>
  <si>
    <t>RPI INDEXATION</t>
  </si>
  <si>
    <t>Retail Price Index for April</t>
  </si>
  <si>
    <t>Retail Price Index for May</t>
  </si>
  <si>
    <t>Retail Price Index for June</t>
  </si>
  <si>
    <t>Retail Price Index for July</t>
  </si>
  <si>
    <t>Retail Price Index for August</t>
  </si>
  <si>
    <t>Retail Price Index for September</t>
  </si>
  <si>
    <t>Retail Price Index for October</t>
  </si>
  <si>
    <t>Retail Price Index for November</t>
  </si>
  <si>
    <t>Retail Price Index for December</t>
  </si>
  <si>
    <t>Retail Price Index for January</t>
  </si>
  <si>
    <t>Retail Price Index for February</t>
  </si>
  <si>
    <t>Retail Price Index for March</t>
  </si>
  <si>
    <t>RPI: Assumed percentage increase for unpopulated monthly values</t>
  </si>
  <si>
    <t>Inflation</t>
  </si>
  <si>
    <t>Year reference for FYA base price 1</t>
  </si>
  <si>
    <t>Year reference for FYA base price 2</t>
  </si>
  <si>
    <t>Year reference for FYE base price</t>
  </si>
  <si>
    <t>Year reference for FYE end price</t>
  </si>
  <si>
    <t>Deflation</t>
  </si>
  <si>
    <t>Year reference for FYA end price</t>
  </si>
  <si>
    <t>Year reference for FYE base price - IFRS 16</t>
  </si>
  <si>
    <t>C: RCV INPUTS</t>
  </si>
  <si>
    <t>Water services</t>
  </si>
  <si>
    <t>Wholesale water closing RCV at 31 March 2020 (from PR14 FD)</t>
  </si>
  <si>
    <t>£m</t>
  </si>
  <si>
    <t>2012/13 FYA</t>
  </si>
  <si>
    <t>Water ~ Total Adjustment RCV carry forward to PR19</t>
  </si>
  <si>
    <t>Water ~ CIS RCV inflation correction</t>
  </si>
  <si>
    <t>Net performance payment / (penalty) applied to RCV for end of period ODI adjustments ~ Water resources</t>
  </si>
  <si>
    <t>Net performance payment / (penalty) applied to RCV for end of period ODI adjustments ~ Water network plus</t>
  </si>
  <si>
    <t>Water: RCV adjustment from totex menu model</t>
  </si>
  <si>
    <t>Water ~ Other adjustment to wholesale RCV</t>
  </si>
  <si>
    <t>2017/18 FYE</t>
  </si>
  <si>
    <t>Water ~ NPV effect of 50% of proceeds from disposals of interest in land</t>
  </si>
  <si>
    <t>2017/18 FYA</t>
  </si>
  <si>
    <t>% of RCV to index by RPI - water services</t>
  </si>
  <si>
    <t>Water resources % of total wholesale water RCV ~ 31 March 2020</t>
  </si>
  <si>
    <t>Water network plus % of total wholesale water RCV ~ 31 March 2020</t>
  </si>
  <si>
    <t>Water resources IFRS16 RCV adjustment</t>
  </si>
  <si>
    <t>Water network plus IFRS16 RCV adjustment</t>
  </si>
  <si>
    <t>Wastewater services</t>
  </si>
  <si>
    <t>Wholesale wastewater closing RCV at 31 March 2020 in 2012-13 prices (PR14 FD)</t>
  </si>
  <si>
    <t>Wastewater ~ Total Adjustment RCV carry forward to PR19</t>
  </si>
  <si>
    <t>Wastewater ~ CIS RCV inflation correction</t>
  </si>
  <si>
    <t>Net performance payment / (penalty) applied to RCV for end of period ODI adjustments ~ Wastewater network plus</t>
  </si>
  <si>
    <t>Wastewater: RCV adjustment from totex menu model</t>
  </si>
  <si>
    <t>Wastewater ~ Other adjustment to wholesale RCV</t>
  </si>
  <si>
    <t>Wastewater ~ NPV effect of 50% of proceeds from disposals of interest in land</t>
  </si>
  <si>
    <t>% of RCV to index by RPI - wastewater services</t>
  </si>
  <si>
    <t>Bioresources RCV (prior to midnight adjustments) 31 March 2020</t>
  </si>
  <si>
    <t>Bioresources IFRS16 RCV adjustment</t>
  </si>
  <si>
    <t>Wastewater network plus IFRS16 RCV adjustment</t>
  </si>
  <si>
    <t>Dummy RCV</t>
  </si>
  <si>
    <t>Dummy RCV (prior to midnight adjustments) 31 March 2020</t>
  </si>
  <si>
    <t>Net performance payment / (penalty) applied to RCV for end of period ODI adjustments ~ Thames Tideway</t>
  </si>
  <si>
    <t>Dummy: RCV adjustment from totex menu model</t>
  </si>
  <si>
    <t>Dummy ~ Other adjustment to wholesale RCV</t>
  </si>
  <si>
    <t>Dummy: NPV effect of 100% of proceeds from disposals of interest in land</t>
  </si>
  <si>
    <t>% of RCV to index by RPI - dummy</t>
  </si>
  <si>
    <t>Dummy IFRS16 RCV adjustment</t>
  </si>
  <si>
    <t>D: NON CHANGEABLE MODEL TECHNICAL INPUTS</t>
  </si>
  <si>
    <t>Months per model period</t>
  </si>
  <si>
    <t>months</t>
  </si>
  <si>
    <t>Months in a year</t>
  </si>
  <si>
    <t>Days in a year</t>
  </si>
  <si>
    <t>days</t>
  </si>
  <si>
    <t>MODEL PERIOD</t>
  </si>
  <si>
    <t xml:space="preserve">Model column counter </t>
  </si>
  <si>
    <t>Model column counter</t>
  </si>
  <si>
    <t>counter</t>
  </si>
  <si>
    <t>Model column total</t>
  </si>
  <si>
    <t>columns</t>
  </si>
  <si>
    <t>1st model column flag</t>
  </si>
  <si>
    <t>flag</t>
  </si>
  <si>
    <t>Model period beginning</t>
  </si>
  <si>
    <t>Model period ending</t>
  </si>
  <si>
    <t>FORECAST PERIOD</t>
  </si>
  <si>
    <t>Forecast start period flag</t>
  </si>
  <si>
    <t>Forecast end period flag</t>
  </si>
  <si>
    <t>Forecast end date</t>
  </si>
  <si>
    <t>Forecast period flag</t>
  </si>
  <si>
    <t xml:space="preserve">Total number of forecast periods </t>
  </si>
  <si>
    <t>periods</t>
  </si>
  <si>
    <t>Pre-forecast period flag</t>
  </si>
  <si>
    <t>Pre-forecast period flag - total</t>
  </si>
  <si>
    <t>First post-forecast period flag</t>
  </si>
  <si>
    <t>Post-forecast period flag</t>
  </si>
  <si>
    <t>Post-forecast period - total</t>
  </si>
  <si>
    <t>MODEL TIMELINE</t>
  </si>
  <si>
    <t>Timeline label</t>
  </si>
  <si>
    <t>Timeline label counter</t>
  </si>
  <si>
    <t>Modelling period check</t>
  </si>
  <si>
    <t>No. of overlapping in flags</t>
  </si>
  <si>
    <t>Overlapping in periods - total</t>
  </si>
  <si>
    <t>check</t>
  </si>
  <si>
    <t>FINANCIAL YEAR</t>
  </si>
  <si>
    <t>Financial year ending</t>
  </si>
  <si>
    <t>CPIH: Index value series</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</si>
  <si>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</si>
  <si>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</si>
  <si>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</si>
  <si>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</si>
  <si>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</si>
  <si>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</si>
  <si>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</si>
  <si>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</si>
  <si>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</si>
  <si>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</si>
  <si>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</si>
  <si>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</si>
  <si>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Financial year average - index</t>
  </si>
  <si>
    <t>RPI: Index value series</t>
  </si>
  <si>
    <t>RPI: April - index</t>
  </si>
  <si>
    <t>RPI: May - index</t>
  </si>
  <si>
    <t>RPI: June - index</t>
  </si>
  <si>
    <t>RPI: July - index</t>
  </si>
  <si>
    <t>RPI: August - index</t>
  </si>
  <si>
    <t>RPI: September- index</t>
  </si>
  <si>
    <t>RPI: October - index</t>
  </si>
  <si>
    <t>RPI: November - index</t>
  </si>
  <si>
    <t>RPI: December - index</t>
  </si>
  <si>
    <t>RPI: January - index</t>
  </si>
  <si>
    <t>RPI: February - index</t>
  </si>
  <si>
    <t>RPI: March - index</t>
  </si>
  <si>
    <t>RPI: Financial year average - index</t>
  </si>
  <si>
    <t>INFLATION</t>
  </si>
  <si>
    <t xml:space="preserve">Inflation of 2013 base prices  FYA - RPI </t>
  </si>
  <si>
    <t>factor</t>
  </si>
  <si>
    <t xml:space="preserve">Inflation of 2018 base prices  FYA - RPI </t>
  </si>
  <si>
    <t>Inflation of 2018 base prices  FYE - RPI</t>
  </si>
  <si>
    <t>DEFLATION</t>
  </si>
  <si>
    <t>CPIH deflate from 2018 FYE to 2018 FYA - IFRS 16</t>
  </si>
  <si>
    <t>WATER SERVICES</t>
  </si>
  <si>
    <t>Water RCV closing balance at 31 March 2020</t>
  </si>
  <si>
    <t>Values expressed in 2017-18 FYE CPIH deflated price base for table App8</t>
  </si>
  <si>
    <t xml:space="preserve">Wholesale water closing RCV at 31 March 2020 before midnight adjustments at 2017-18 FYE CPIH deflated price base </t>
  </si>
  <si>
    <t>Water ~ Total Adjustment RCV carry forward to PR19 at 2017-18 FYE CPIH deflated price base</t>
  </si>
  <si>
    <t>Water ~ CIS RCV inflation correction at 2017-18 FYE CPIH deflated price base</t>
  </si>
  <si>
    <t>Water ~ NPV effect of 50% of proceeds from disposals of interest in land at 2017-18 FYE CPIH deflated price base</t>
  </si>
  <si>
    <t>Water ~ ODI RCV adjustment allocated to Water resources at 2017-18 FYE CPIH deflated price base</t>
  </si>
  <si>
    <t>Water ~ ODI RCV adjustment allocated to Water network plus at 2017-18 FYE CPIH deflated price base</t>
  </si>
  <si>
    <t>Water ~ Totex menu RCV adjustment at 2017-18 FYE CPIH deflated price base</t>
  </si>
  <si>
    <t>Water ~ Other adjustment to wholesale RCV at 2017-18 FYE CPIH deflated price base</t>
  </si>
  <si>
    <t>Total wholesale water RCV at 31 March 2020 post midnight adjustments before allocation to price control units at 2017-18 FYE CPIH deflated price base</t>
  </si>
  <si>
    <t>PR14 reconciliation adjustments expressed in 2017-18 FYA CPIH deflated price base</t>
  </si>
  <si>
    <t>Water ~ Total adjustment RCV carry forward to PR19 at 2017-18 FYA CPIH deflated price base</t>
  </si>
  <si>
    <t>Water ~ CIS RCV inflation correction at 2017-18 FYA CPIH deflated price base</t>
  </si>
  <si>
    <t>Water ~ NPV effect of 50% of proceeds from disposals of interest in land at 2017-18 FYA CPIH deflated price base</t>
  </si>
  <si>
    <t>ODI end of period RCV adjustment ~ Water resources at 2017-18 FYA CPIH deflated price base</t>
  </si>
  <si>
    <t>ODI end of period RCV adjustment  ~ Water network plus at 2017-18 FYA CPIH deflated price base</t>
  </si>
  <si>
    <t>Water: Totex menu RCV adjustment at 2017-18 FYA CPIH deflated price base</t>
  </si>
  <si>
    <t>Water ~ Other adjustment to wholesale RCV at 2017-18 FYA CPIH deflated price base</t>
  </si>
  <si>
    <t>IFRS16 RCV adjustments expressed in 2017-18 FYA CPIH deflated price base</t>
  </si>
  <si>
    <t>Water resources IFRS16 RCV adjustment at 2017-18 FYA CPIH deflated price base</t>
  </si>
  <si>
    <t>Water network plus IFRS16 RCV adjustment at 2017-18 FYA CPIH deflated price base</t>
  </si>
  <si>
    <t>Total wholesale water RCV at 31 March 2020 post midnight adjustments before allocation to price control units at 2020 FYE price base</t>
  </si>
  <si>
    <t>Water resources opening RCV at 2020 FYE price base</t>
  </si>
  <si>
    <t>Water resources RPI linked RCV at 2020 FYE price base</t>
  </si>
  <si>
    <t>Water resources CPIH linked RCV at 2020 FYE price base</t>
  </si>
  <si>
    <t>Water resources 2020 RCV RPI inflated ~ 1 April (opening balance excluding IFRS16 adjustment) at 2017-18 CPIH deflated price base</t>
  </si>
  <si>
    <t>Water resources 2020 RCV CPIH inflated ~ 1 April (opening balance excluding IFRS16 adjustment) at 2017-18 CPIH deflated price base</t>
  </si>
  <si>
    <t>Water resources IFRS16 adjustment RPI inflated RCV at 2017-18 FYA CPIH deflated price base</t>
  </si>
  <si>
    <t>Water resources IFRS16 adjustment CPIH inflated RCV at 2017-18 FYA CPIH deflated price base</t>
  </si>
  <si>
    <t>Water resources 2020 RCV RPI inflated ~ 1 April (opening balance) at 2017-18 CPIH deflated price base</t>
  </si>
  <si>
    <t>Water resources 2020 RCV CPIH inflated ~ 1 April (opening balance) at 2017-18 CPIH deflated price base</t>
  </si>
  <si>
    <t>Water network plus</t>
  </si>
  <si>
    <t>Water network plus opening RCV at 2020 FYE price base</t>
  </si>
  <si>
    <t>Water network plus RPI linked RCV at 2020 FYE price base</t>
  </si>
  <si>
    <t>Water network plus CPIH linked RCV at 2020 FYE price base</t>
  </si>
  <si>
    <t>Water network plus RCV RPI inflated ~ 1 April (opening balance excluding IFRS16 adjustment) at 2017-18 CPIH deflated price base</t>
  </si>
  <si>
    <t>Water network plus RCV CPIH inflated ~ 1 April (opening balance excluding IFRS16 adjustment) at 2017-18 CPIH deflated price base</t>
  </si>
  <si>
    <t>Water network plus IFRS16 adjustment RPI inflated RCV at 2017-18 FYA CPIH deflated price base</t>
  </si>
  <si>
    <t>Water network plus IFRS16 adjustment CPIH inflated RCV at 2017-18 FYA CPIH deflated price base</t>
  </si>
  <si>
    <t>Water network plus RCV RPI inflated ~ 1 April (opening balance) at 2017-18 CPIH deflated price base</t>
  </si>
  <si>
    <t>Water network plus RCV CPIH inflated ~ 1 April (opening balance) at 2017-18 CPIH deflated price base</t>
  </si>
  <si>
    <t>WASTEWATER SERVICES</t>
  </si>
  <si>
    <t>Wastewater RCV closing balance at 31 March 2020</t>
  </si>
  <si>
    <t xml:space="preserve">Wholesale wastewater closing RCV at 31 March 2020 before midnight adjustments at 2017-18 FYE CPIH deflated price base </t>
  </si>
  <si>
    <t>Wastewater ~ Total adjustment RCV carry forward to PR19 at 2017-18 FYE CPIH deflated price base</t>
  </si>
  <si>
    <t>Wastewater ~ CIS RCV inflation correction at 2017-18 FYE CPIH deflated price base</t>
  </si>
  <si>
    <t>Wastewater ~ NPV effect of 50% of proceeds from disposals of interest in land at 2017-18 FYE CPIH deflated price base</t>
  </si>
  <si>
    <t>Wastewater ~ ODI RCV adjustment allocated to Wastewater network plus at 2017-18 FYE CPIH deflated price base</t>
  </si>
  <si>
    <t>Wastewater ~ Totex menu RCV adjustment at 2017-18 FYE CPIH deflated price base</t>
  </si>
  <si>
    <t>Wastewater ~ Other adjustment to wholesale RCV at 2017-18 FYE CPIH deflated price base</t>
  </si>
  <si>
    <t>Total wholesale wastewater RCV at 31 March 2020 post midnight adjustments before allocation to price control units at 2017-18 FYE CPIH deflated price base</t>
  </si>
  <si>
    <t>Wastewater ~ Total Adjustment RCV carry forward to PR19 at 2017-18 FYA CPIH deflated price base</t>
  </si>
  <si>
    <t>Wastewater ~ CIS RCV inflation correction at 2017-18 FYA CPIH deflated price base</t>
  </si>
  <si>
    <t>Wastewater ~ NPV effect of 50% of proceeds from disposals of interest in land at 2017-18 FYA CPIH deflated price base</t>
  </si>
  <si>
    <t>ODI end of period RCV adjustment ~ Wastewater network plus at 2017-18 FYA CPIH deflated price base</t>
  </si>
  <si>
    <t>Wastewater: Totex menu RCV adjustment at 2017-18 FYA CPIH deflated price base</t>
  </si>
  <si>
    <t>Wastewater ~ Other adjustment to wholesale RCV at 2017-18 FYA CPIH deflated price base</t>
  </si>
  <si>
    <t>Bioresources RCV (prior to midnight adjustments) 31 March 2020 at 2017-18 FYA CPIH deflated price base</t>
  </si>
  <si>
    <t>Bioresources IFRS16 RCV adjustment at 2017-18 FYA CPIH deflated price base</t>
  </si>
  <si>
    <t>Wastewater network plus IFRS16 RCV adjustment at 2017-18 FYA CPIH deflated price base</t>
  </si>
  <si>
    <t>Total wholesale wastewater RCV at 31 March 2020 post midnight adjustments before allocation to price control units at 2020 FYE price base</t>
  </si>
  <si>
    <t>Wastewater network plus</t>
  </si>
  <si>
    <t>less</t>
  </si>
  <si>
    <t>Wastewater network plus opening RCV at 2020 FYE price base</t>
  </si>
  <si>
    <t>Wastewater network plus RPI linked RCV at 2020 FYE price base</t>
  </si>
  <si>
    <t>Wastewater network plus CPIH linked RCV at 2020 FYE price base</t>
  </si>
  <si>
    <t>Wastewater network plus RCV RPI inflated ~ 1 April (opening balance excluding IFRS16 adjustment) at 2017-18 CPIH deflated price base</t>
  </si>
  <si>
    <t>Wastewater network plus RCV CPIH inflated ~ 1 April (opening balance excluding IFRS16 adjustment) at 2017-18 CPIH deflated price base</t>
  </si>
  <si>
    <t>Wastewater network plus IFRS16 adjustment RPI inflated RCV at 2017-18 FYA CPIH deflated price base</t>
  </si>
  <si>
    <t>Wastewater network plus IFRS16 adjustment CPIH inflated RCV at 2017-18 FYA CPIH deflated price base</t>
  </si>
  <si>
    <t>Wastewater network plus RCV RPI inflated ~ 1 April (opening balance) at 2017-18 CPIH deflated price base</t>
  </si>
  <si>
    <t>Wastewater network plus RCV CPIH inflated ~ 1 April (opening balance) at 2017-18 CPIH deflated price base</t>
  </si>
  <si>
    <t>Bioresources</t>
  </si>
  <si>
    <t>Bioresources RPI linked RCV at 2020 FYE price base</t>
  </si>
  <si>
    <t>Bioresources CPIH linked RCV at 2020 FYE price base</t>
  </si>
  <si>
    <t>Bioresources 2020 RCV RPI inflated ~ 1 April (opening balance excluding IFRS16 adjustment) at 2017-18 CPIH deflated price base</t>
  </si>
  <si>
    <t>Bioresources 2020 RCV CPIH inflated ~ 1 April (opening balance excluding IFRS16 adjustment) at 2017-18 CPIH deflated price base</t>
  </si>
  <si>
    <t>Bioresources IFRS16 adjustment RPI inflated RCV at 2017-18 FYA CPIH deflated price base</t>
  </si>
  <si>
    <t>Bioresources IFRS16 adjustment CPIH inflated RCV at 2017-18 FYA CPIH deflated price base</t>
  </si>
  <si>
    <t>Bioresources 2020 RCV RPI inflated ~ 1 April (opening balance) at 2017-18 CPIH deflated price base</t>
  </si>
  <si>
    <t>Bioresources 2020 RCV CPIH inflated ~ 1 April (opening balance) at 2017-18 CPIH deflated price base</t>
  </si>
  <si>
    <t>DUMMY PRICE CONTROL</t>
  </si>
  <si>
    <t>Dummy RCV closing balance at 31 March 2020</t>
  </si>
  <si>
    <t>Dummy RCV (prior to midnight adjustments) 31 March 2020 at 2017-18 FYE CPIH deflated price base</t>
  </si>
  <si>
    <t>ODI end of period RCV adjustment allocated to dummy at 2017-18 FYE CPIH deflated price base</t>
  </si>
  <si>
    <t>Dummy ~ Totex menu RCV adjustment at 2017-18 FYE CPIH deflated price base</t>
  </si>
  <si>
    <t>Dummy ~ Other adjustment to wholesale RCV at 2017-18 FYE CPIH deflated price base</t>
  </si>
  <si>
    <t>Dummy: NPV effect of 100% of proceeds from disposals of interest in land at 2017-18 FYE CPIH deflated price base</t>
  </si>
  <si>
    <t>Total dummy RCV at 31 March 2020 post midnight adjustments at 2017-18 FYE CPIH deflated price base</t>
  </si>
  <si>
    <t>ODI end of period RCV adjustment  ~ Thames Tideway at 2017-18 FYA CPIH deflated price base</t>
  </si>
  <si>
    <t>Dummy ~ Totex menu RCV adjustment at 2017-18 FYA CPIH deflated price base</t>
  </si>
  <si>
    <t>Dummy ~ Other adjustment to wholesale RCV at 2017-18 FYA CPIH deflated price base</t>
  </si>
  <si>
    <t>Dummy: NPV effect of 100% of proceeds from disposals of interest in land at 2017-18 FYA CPIH deflated price base</t>
  </si>
  <si>
    <t>Dummy IFRS16 RCV adjustment at 2017-18 FYA CPIH deflated price base</t>
  </si>
  <si>
    <t>Total dummy RCV at 31 March 2020 post midnight adjustments at 2020 FYE price base</t>
  </si>
  <si>
    <t>Dummy RPI linked RCV at 2020 FYE price base</t>
  </si>
  <si>
    <t>Dummy CPIH linked RCV at 2020 FYE price base</t>
  </si>
  <si>
    <t>Dummy 2020 RCV RPI inflated ~ 1 April (opening balance excluding IFRS16 adjustment) at 2017-18 CPIH deflated price base</t>
  </si>
  <si>
    <t>Dummy 2020 RCV CPIH inflated ~ 1 April (opening balance excluding IFRS16 adjustment) at 2017-18 CPIH deflated price base</t>
  </si>
  <si>
    <t>Dummy IFRS16 adjustment RPI inflated RCV at 2017-18 FYA CPIH deflated price base</t>
  </si>
  <si>
    <t>Dummy IFRS16 adjustment CPIH inflated RCV at 2017-18 FYA CPIH deflated price base</t>
  </si>
  <si>
    <t>Dummy 2020 RCV RPI inflated ~ 1 April (opening balance) at 2017-18 CPIH deflated price base</t>
  </si>
  <si>
    <t>Dummy 2020 RCV CPIH inflated ~ 1 April (opening balance) at 2017-18 CPIH deflated price base</t>
  </si>
  <si>
    <t>Values expressed in 2017-18 FYA CPIH deflated price base on table App8</t>
  </si>
  <si>
    <t>PR14 reconciliation adjustments expressed in 2017-18 FYA CPIH deflated price base by table</t>
  </si>
  <si>
    <t>Table App9</t>
  </si>
  <si>
    <t>Table App25</t>
  </si>
  <si>
    <t>Table App27</t>
  </si>
  <si>
    <t>Table WS15</t>
  </si>
  <si>
    <t>No table</t>
  </si>
  <si>
    <t>Table WWS15</t>
  </si>
  <si>
    <t>DUMMY</t>
  </si>
  <si>
    <t>Table Dmmy10</t>
  </si>
  <si>
    <t>2014-15</t>
  </si>
  <si>
    <t>2015-16</t>
  </si>
  <si>
    <t>2016-17</t>
  </si>
  <si>
    <t>2017-18</t>
  </si>
  <si>
    <t>2018-19</t>
  </si>
  <si>
    <t>2019-20</t>
  </si>
  <si>
    <t>Thames Water</t>
  </si>
  <si>
    <t>Data validation</t>
  </si>
  <si>
    <t>Line description</t>
  </si>
  <si>
    <t>Item reference</t>
  </si>
  <si>
    <t>Units</t>
  </si>
  <si>
    <t>DPs</t>
  </si>
  <si>
    <t>Price base</t>
  </si>
  <si>
    <t>2020-21</t>
  </si>
  <si>
    <t>2021-22</t>
  </si>
  <si>
    <t>2022-23</t>
  </si>
  <si>
    <t>2023-24</t>
  </si>
  <si>
    <t>2024-25</t>
  </si>
  <si>
    <t>Calculation, copy or download rule</t>
  </si>
  <si>
    <t>Validation description</t>
  </si>
  <si>
    <t>Completion</t>
  </si>
  <si>
    <t>Completion checks</t>
  </si>
  <si>
    <t>A</t>
  </si>
  <si>
    <t>Please complete all cells in row</t>
  </si>
  <si>
    <t>2017-18 FYA (CPIH deflated)</t>
  </si>
  <si>
    <t>B</t>
  </si>
  <si>
    <t>2012-13 FYA (RPI)</t>
  </si>
  <si>
    <t>Input</t>
  </si>
  <si>
    <t>-</t>
  </si>
  <si>
    <t>C</t>
  </si>
  <si>
    <t>D</t>
  </si>
  <si>
    <t>E</t>
  </si>
  <si>
    <t>KEY</t>
  </si>
  <si>
    <t>Copy</t>
  </si>
  <si>
    <t>Calculation</t>
  </si>
  <si>
    <t>Pre populated</t>
  </si>
  <si>
    <t>App9 - Adjustments to RCV from disposals of interest in land</t>
  </si>
  <si>
    <t>2014-20</t>
  </si>
  <si>
    <t>RCV midnight adjustment ~ land sales water</t>
  </si>
  <si>
    <t>Forecast at previous review</t>
  </si>
  <si>
    <t>A7001W</t>
  </si>
  <si>
    <t>Outturn (nominal)</t>
  </si>
  <si>
    <t>Actual and current forecast sales</t>
  </si>
  <si>
    <t>BT39301PW</t>
  </si>
  <si>
    <t>Input; RAG 4.07 2E</t>
  </si>
  <si>
    <t>Impact of 50% of proceeds</t>
  </si>
  <si>
    <t>A7003W</t>
  </si>
  <si>
    <t>Calculated; (Line 2 minus line 1) divided by 2</t>
  </si>
  <si>
    <t>WACC - fully post tax on notional structure</t>
  </si>
  <si>
    <t>A7004AW</t>
  </si>
  <si>
    <t>RPI: Financial year average year on year %</t>
  </si>
  <si>
    <t>A7004BW</t>
  </si>
  <si>
    <t>Average of App23 line 31 years 2015-20</t>
  </si>
  <si>
    <t>Discount rate (nominal)</t>
  </si>
  <si>
    <t>A7004W</t>
  </si>
  <si>
    <t>Calculated; sum of line 4 and line 5</t>
  </si>
  <si>
    <t>Years for discounting purposes</t>
  </si>
  <si>
    <t>A7005YR</t>
  </si>
  <si>
    <t>nr</t>
  </si>
  <si>
    <t>Pre populate. Generic values (replicate code in PR14 RCV midnight adjustment model)</t>
  </si>
  <si>
    <t>Discount factor</t>
  </si>
  <si>
    <t>A7005W</t>
  </si>
  <si>
    <t>ratio</t>
  </si>
  <si>
    <t>Calculated using discount factor formulae using rate in line 6.</t>
  </si>
  <si>
    <t>PV effect of 50% of proceeds from disposals of interest in land</t>
  </si>
  <si>
    <t>A7006W</t>
  </si>
  <si>
    <t>2017-18 FYA (RPI)</t>
  </si>
  <si>
    <t>Calculated; Line 3 multiplied by line 8.</t>
  </si>
  <si>
    <t>NPV effect of 50% of proceeds from disposals of interest in land</t>
  </si>
  <si>
    <t>A7010W</t>
  </si>
  <si>
    <t>Sum of line 9 columns H to M with signage reversed. This is an input to the RCV adjustment feeder model</t>
  </si>
  <si>
    <t>A7011W</t>
  </si>
  <si>
    <t>This is an output from the RCV adjustments model.</t>
  </si>
  <si>
    <t>RCV midnight adjustment ~ land sales wastewater</t>
  </si>
  <si>
    <t>A7001WW</t>
  </si>
  <si>
    <t>BT39301PS</t>
  </si>
  <si>
    <t>A7003WW</t>
  </si>
  <si>
    <t>Calculated; (Line 12 minus line 11) divided by 2</t>
  </si>
  <si>
    <t>A7004AWW</t>
  </si>
  <si>
    <t>A7004BWW</t>
  </si>
  <si>
    <t>A7004WW</t>
  </si>
  <si>
    <t>Calculated; sum of line 14 and line 15</t>
  </si>
  <si>
    <t>A7005WW</t>
  </si>
  <si>
    <t>Calculated using discount factor formulae using rate in line 16.</t>
  </si>
  <si>
    <t>A7006WW</t>
  </si>
  <si>
    <t>Calculated; Line 13 multiplied by line 18.</t>
  </si>
  <si>
    <t>A7010WW</t>
  </si>
  <si>
    <t>Sum of line 20 columns H to M with signage reversed. This is an input to the RCV adjustment feeder model.</t>
  </si>
  <si>
    <t>A7011WW</t>
  </si>
  <si>
    <t>App9 guidance and line definitions</t>
  </si>
  <si>
    <t>This table collates information actual and forecast land sale proceeds and applicable discount rate to calculate the RCV midnight adjustment arising from land disposals occuring in the years from 2014-15 to 2019-20.</t>
  </si>
  <si>
    <t>Line</t>
  </si>
  <si>
    <t>Definition</t>
  </si>
  <si>
    <t>Block A</t>
  </si>
  <si>
    <t>The water share of the forecast used for 2014-15 in the PR14 final determination RCV midnight adjustment model.</t>
  </si>
  <si>
    <t>Proceeds from land sales (net of associated offsetting costs). For 2014-15 to 2017-18 input actual data reported in RAG 4 table 2E. Forecasts are required for 2018-20.</t>
  </si>
  <si>
    <t>Calculated. Half of the proceeds from land sales.</t>
  </si>
  <si>
    <t>Real fully post tax WACC that applied at PR14.</t>
  </si>
  <si>
    <t xml:space="preserve">Calculated. Average of the year on year % change in the financial year average RPI for the 2015-20 period.
</t>
  </si>
  <si>
    <t xml:space="preserve">Calculated. The discount rate is the sum of the WACC and the RPI forecast.
</t>
  </si>
  <si>
    <t>Generic values.</t>
  </si>
  <si>
    <t xml:space="preserve">Calculated. The discount factor based on the discount rate and is centred on the base year.
</t>
  </si>
  <si>
    <t>Calculated. Present value of half of the cash flow arising from the land sales using the service specific discount factor.</t>
  </si>
  <si>
    <t>Calculated. The net present value adjustment for the RCV. This is the sum of the present values with signage reversed.</t>
  </si>
  <si>
    <t>Block B</t>
  </si>
  <si>
    <t>The wastewater share of the forecast used for 2014-15 in the PR14 final determination RCV midnight adjustment model.</t>
  </si>
  <si>
    <t>App23 - Inflation measures</t>
  </si>
  <si>
    <t>Select company</t>
  </si>
  <si>
    <t>2011-12</t>
  </si>
  <si>
    <t>2012-13</t>
  </si>
  <si>
    <t>2013-14</t>
  </si>
  <si>
    <t>2025-26</t>
  </si>
  <si>
    <t>2026-27</t>
  </si>
  <si>
    <t>2027-28</t>
  </si>
  <si>
    <t>2028-29</t>
  </si>
  <si>
    <t>2029-30</t>
  </si>
  <si>
    <t>Validation</t>
  </si>
  <si>
    <t>Validation flags</t>
  </si>
  <si>
    <t>Values required for all months in all years</t>
  </si>
  <si>
    <t>RPI: Months of actual data for Financial Year</t>
  </si>
  <si>
    <t>PB00000</t>
  </si>
  <si>
    <t>Counts the number of entries in lines 2 to 13.</t>
  </si>
  <si>
    <t>Must equal 12.</t>
  </si>
  <si>
    <t xml:space="preserve">Retail Price Index for April </t>
  </si>
  <si>
    <t>BB3805AL</t>
  </si>
  <si>
    <t xml:space="preserve">Retail Price Index for May </t>
  </si>
  <si>
    <t>BB3805MY</t>
  </si>
  <si>
    <t xml:space="preserve">Retail Price Index for June </t>
  </si>
  <si>
    <t>BB3805JN</t>
  </si>
  <si>
    <t xml:space="preserve">Retail Price Index for July </t>
  </si>
  <si>
    <t>BB3805JL</t>
  </si>
  <si>
    <t>BB3805AT</t>
  </si>
  <si>
    <t>BB3805SR</t>
  </si>
  <si>
    <t>BB3805OR</t>
  </si>
  <si>
    <t xml:space="preserve">Retail Price Index for November </t>
  </si>
  <si>
    <t>BB3805NR</t>
  </si>
  <si>
    <t xml:space="preserve">Retail Price Index for December </t>
  </si>
  <si>
    <t>BB3805DR</t>
  </si>
  <si>
    <t xml:space="preserve">Retail Price Index for January </t>
  </si>
  <si>
    <t>BB3805JY</t>
  </si>
  <si>
    <t xml:space="preserve">Retail Price Index for February </t>
  </si>
  <si>
    <t>BB3805FY</t>
  </si>
  <si>
    <t xml:space="preserve">Retail Price Index for March </t>
  </si>
  <si>
    <t>BB3805MH</t>
  </si>
  <si>
    <t>Consumer price index (including housing costs)</t>
  </si>
  <si>
    <t>CPIH: Months of actual data for Financial Year</t>
  </si>
  <si>
    <t>PB00003</t>
  </si>
  <si>
    <t>Counts the number of entries in lines 15 to 26.</t>
  </si>
  <si>
    <t xml:space="preserve">Consumer Price Index (with housing) for April </t>
  </si>
  <si>
    <t>BB3905AL</t>
  </si>
  <si>
    <t xml:space="preserve">Consumer Price Index (with housing) for May </t>
  </si>
  <si>
    <t>BB3905MY</t>
  </si>
  <si>
    <t xml:space="preserve">Consumer Price Index (with housing) for June </t>
  </si>
  <si>
    <t>BB3905JN</t>
  </si>
  <si>
    <t xml:space="preserve">Consumer Price Index (with housing) for July </t>
  </si>
  <si>
    <t>BB3905JL</t>
  </si>
  <si>
    <t>Consumer Price Index (with housing) for August</t>
  </si>
  <si>
    <t>BB3905AT</t>
  </si>
  <si>
    <t>Consumer Price Index (with housing) for September</t>
  </si>
  <si>
    <t>BB3905SR</t>
  </si>
  <si>
    <t>Consumer Price Index (with housing) for October</t>
  </si>
  <si>
    <t>BB3905OR</t>
  </si>
  <si>
    <t xml:space="preserve">Consumer Price Index (with housing) for November </t>
  </si>
  <si>
    <t>BB3905NR</t>
  </si>
  <si>
    <t xml:space="preserve">Consumer Price Index (with housing) for December </t>
  </si>
  <si>
    <t>BB3905DR</t>
  </si>
  <si>
    <t xml:space="preserve">Consumer Price Index (with housing) for January </t>
  </si>
  <si>
    <t>BB3905JY</t>
  </si>
  <si>
    <t xml:space="preserve">Consumer Price Index (with housing) for February </t>
  </si>
  <si>
    <t>BB3905FY</t>
  </si>
  <si>
    <t xml:space="preserve">Consumer Price Index (with housing) for March </t>
  </si>
  <si>
    <t>BB3905MH</t>
  </si>
  <si>
    <t>Indexation rate for index linked debt percentage increase</t>
  </si>
  <si>
    <t>A9001</t>
  </si>
  <si>
    <t>Financial year average indices</t>
  </si>
  <si>
    <t>RPI: Financial year average indices</t>
  </si>
  <si>
    <t>PB00113BP</t>
  </si>
  <si>
    <t>Average of lines 2 to 13.</t>
  </si>
  <si>
    <t>CPIH: Financial year average indices</t>
  </si>
  <si>
    <t>PB00200</t>
  </si>
  <si>
    <t>Average of lines 15 to 26.</t>
  </si>
  <si>
    <t>Year on year % change</t>
  </si>
  <si>
    <t>RPI: November year on year %</t>
  </si>
  <si>
    <t>APP23001</t>
  </si>
  <si>
    <t>Year on year change in line 9.</t>
  </si>
  <si>
    <t>RPI: Financial year average indices year on year %</t>
  </si>
  <si>
    <t>APP23002</t>
  </si>
  <si>
    <t>Year on year change in line 28.</t>
  </si>
  <si>
    <t>RPI: Financial year end indices year on year %</t>
  </si>
  <si>
    <t>APP23003</t>
  </si>
  <si>
    <t>Year on year change in line 13.</t>
  </si>
  <si>
    <t>CPIH: November year on year %</t>
  </si>
  <si>
    <t>APP23004</t>
  </si>
  <si>
    <t>Year on year change in line 22.</t>
  </si>
  <si>
    <t>CPIH: Financial year average indices year on year %</t>
  </si>
  <si>
    <t>APP23005</t>
  </si>
  <si>
    <t>Year on year change in line 29.</t>
  </si>
  <si>
    <t>CPIH: Financial year end indices year on year %</t>
  </si>
  <si>
    <t>APP23006</t>
  </si>
  <si>
    <t>Year on year change in line 26.</t>
  </si>
  <si>
    <t>Wedge between RPI and CPIH</t>
  </si>
  <si>
    <t>APP23007</t>
  </si>
  <si>
    <t>Line 31 - line 34.</t>
  </si>
  <si>
    <t>F</t>
  </si>
  <si>
    <t>Long term inflation rates</t>
  </si>
  <si>
    <t>Long term RPI inflation rate</t>
  </si>
  <si>
    <t>APP23008</t>
  </si>
  <si>
    <t>Long term CPIH inflation rate</t>
  </si>
  <si>
    <t>APP23009</t>
  </si>
  <si>
    <t>App23 guidance and line definitions</t>
  </si>
  <si>
    <t xml:space="preserve">This table contains companies' assumptions about inflation during the price control period. The information allows us to adjust the price base of companies' business plan projections and compare across companies on a consistent basis without prescribing assumptions about inflation.
</t>
  </si>
  <si>
    <t>1-13</t>
  </si>
  <si>
    <t>Pre-populated data in green cells are published values for the retail price index (RPI) available on the ONS website. For 2017-18 onwards in lines 2 to 13, companies should enter forecast RPI values for each month. Line 1 will update automatically and should equal 12 to indicate that forecasts have been completed for all months of the financial year.</t>
  </si>
  <si>
    <t>14-26</t>
  </si>
  <si>
    <t>Pre-populated data in green cells are published values for the consumer price index including housing costs (CPIH) available on the ONS website. For 2017-18 onwards in lines 15 to 26, companies should enter forecast CPIH values for each month. Line 14 will update automatically and should equal 12 to indicate that forecasts have been completed for all months of the financial year.</t>
  </si>
  <si>
    <t>Block C</t>
  </si>
  <si>
    <t>The percentage uplift of index-linked debt by indexation. The financial model works on year average prices, so a year average inflation rate for index linked debt is more appropriate.</t>
  </si>
  <si>
    <t>Block D</t>
  </si>
  <si>
    <t>28-29</t>
  </si>
  <si>
    <t>The financial year average indices calculated by taking an average over 12 months from April to March.</t>
  </si>
  <si>
    <t>Block E</t>
  </si>
  <si>
    <t>30-35</t>
  </si>
  <si>
    <t>The year on year % change in the indices.</t>
  </si>
  <si>
    <t>The annual % change in RPI average minus the annual change in CPI(H) average.</t>
  </si>
  <si>
    <t>Block F</t>
  </si>
  <si>
    <t>The company's view of the long term inflation rate for RPI. Long term inflation rate is the rate used to discount the nominal WACC into a real WACC.</t>
  </si>
  <si>
    <t>The company's view of the long term inflation rate for CPI(H). Long term inflation rate is the rate used to discount the nominal WACC into a real WACC.</t>
  </si>
  <si>
    <t>Source: [App23 TMS 1.xlsx], 2018/05/23</t>
  </si>
  <si>
    <t>App25 - PR14 reconciliation adjustments summary</t>
  </si>
  <si>
    <t>2015-20</t>
  </si>
  <si>
    <t>Further 2010-15 reconciliation adjustments</t>
  </si>
  <si>
    <t>C00572_L021</t>
  </si>
  <si>
    <t>Pre populated cell. Final 2010-15 reconciliation adjustments.</t>
  </si>
  <si>
    <t>Water ~ Total Adjustment Revenue carry forward to PR19</t>
  </si>
  <si>
    <t>C00578_L021</t>
  </si>
  <si>
    <t>C00579_L021</t>
  </si>
  <si>
    <t>Wastewater ~ Total Adjustment Revenue carry forward to PR19</t>
  </si>
  <si>
    <t>C00585_L021</t>
  </si>
  <si>
    <t>APP25001</t>
  </si>
  <si>
    <t>APP25002</t>
  </si>
  <si>
    <t>Water ~ Total Adjustment RCV carry forward to PR19 at 2017-18 FYA CPIH deflated price base</t>
  </si>
  <si>
    <t>APP25003</t>
  </si>
  <si>
    <t>Water ~ Total Adjustment Revenue carry forward to PR19 at 2017-18 FYA CPIH deflated price base</t>
  </si>
  <si>
    <t>APP25004</t>
  </si>
  <si>
    <t>This is an output from the revenue adjustments model.</t>
  </si>
  <si>
    <t>APP25005</t>
  </si>
  <si>
    <t>Wastewater ~ Total Adjustment Revenue carry forward to PR19 at 2017-18 FYA CPIH deflated price base</t>
  </si>
  <si>
    <t>APP25006</t>
  </si>
  <si>
    <t>APP25007</t>
  </si>
  <si>
    <t>APP25008</t>
  </si>
  <si>
    <t>Adjustment to RCV from disposal of land</t>
  </si>
  <si>
    <t>A7011W_CPY</t>
  </si>
  <si>
    <t>Copied from App9 line 11.</t>
  </si>
  <si>
    <t>A7011WW_CPY</t>
  </si>
  <si>
    <t>Copied from App9 line 22.</t>
  </si>
  <si>
    <t>Outcome delivery incentive reconciliation adjustments to be applied at PR19</t>
  </si>
  <si>
    <t>ODI in~period revenue adjustment ~ Total net revenue adjustment at 2017~18 FYA CPIH deflated price base</t>
  </si>
  <si>
    <t>APP27040_CPY</t>
  </si>
  <si>
    <t>Copied from App27 line 40.</t>
  </si>
  <si>
    <t>ODI end of period revenue adjustment ~ Total net revenue adjustment at 2017~18 FYA CPIH deflated price base</t>
  </si>
  <si>
    <t>APP27047_CPY</t>
  </si>
  <si>
    <t>Copied from App27 line 47</t>
  </si>
  <si>
    <t>ODI end of period RCV adjustment ~ Total net adjustment at 2017~18 FYA CPIH deflated price base</t>
  </si>
  <si>
    <t>APP27052_CPY</t>
  </si>
  <si>
    <t>Copied from App27 line 53</t>
  </si>
  <si>
    <t>Wholesale total expenditure outperformance sharing</t>
  </si>
  <si>
    <t>Water: Totex menu revenue adjustment at 2017-18 FYA CPIH deflated price base</t>
  </si>
  <si>
    <t>WS15026_CPY</t>
  </si>
  <si>
    <t>Copied from WS15 line 26.</t>
  </si>
  <si>
    <t>WS15027_CPY</t>
  </si>
  <si>
    <t>Copied from WS15 line 27.</t>
  </si>
  <si>
    <t>Wastewater: Totex menu revenue adjustment at 2017-18 FYA CPIH deflated price base</t>
  </si>
  <si>
    <t>WWS15021_CPY</t>
  </si>
  <si>
    <t>Copied from WWS15 line 21.</t>
  </si>
  <si>
    <t>WWS15022_CPY</t>
  </si>
  <si>
    <r>
      <t xml:space="preserve">Copied from WWS15 line </t>
    </r>
    <r>
      <rPr>
        <sz val="7.2"/>
        <rFont val="Arial"/>
        <family val="2"/>
      </rPr>
      <t>22</t>
    </r>
    <r>
      <rPr>
        <sz val="9"/>
        <rFont val="Arial"/>
        <family val="2"/>
      </rPr>
      <t>.</t>
    </r>
  </si>
  <si>
    <t>Wholesale revenue forecasting incentive mechanism</t>
  </si>
  <si>
    <t>WRFIM Total reward / (penalty) at the end of AMP6 ~ water network plus</t>
  </si>
  <si>
    <t>WS13027_CPY</t>
  </si>
  <si>
    <t>Copied from WS13 line 31.</t>
  </si>
  <si>
    <t>WRFIM Total reward / (penalty) at the end of AMP6 ~ wastewater network plus</t>
  </si>
  <si>
    <t>WWS13027_CPY</t>
  </si>
  <si>
    <t>Copied from WWS13 line 31.</t>
  </si>
  <si>
    <t>Reconciliation of household retail revenue</t>
  </si>
  <si>
    <t>Residential retail revenue adjustment at 2017-18 FYA CPIH deflated price base</t>
  </si>
  <si>
    <t>R9046_CPY</t>
  </si>
  <si>
    <t>Copied from R9 line 46.</t>
  </si>
  <si>
    <t>G</t>
  </si>
  <si>
    <t>Water trading incentive reconciliation</t>
  </si>
  <si>
    <t>Total value of export incentive - water resources at 2017-18 FYA CPIH deflated price base</t>
  </si>
  <si>
    <t>WS17028_CPY</t>
  </si>
  <si>
    <t>Copied from WS17 line 56.</t>
  </si>
  <si>
    <t>Total value of export incentive - water network plus at 2017-18 FYA CPIH deflated price base</t>
  </si>
  <si>
    <t>WS17029_CPY</t>
  </si>
  <si>
    <t>Copied from WS17 line 57.</t>
  </si>
  <si>
    <t>Total value of export incentive to be paid after PR19 at 2017-18 FYA CPIH deflated price base</t>
  </si>
  <si>
    <t>WS17030_CPY</t>
  </si>
  <si>
    <t>Copied from WS17 line 58.</t>
  </si>
  <si>
    <t>Total value of import incentive - water resources at 2017-18 FYA CPIH deflated price base</t>
  </si>
  <si>
    <t>WS17031_CPY</t>
  </si>
  <si>
    <t>Copied from WS17 line 59.</t>
  </si>
  <si>
    <t>Total value of import incentive - water network plus at 2017-18 FYA CPIH deflated price base</t>
  </si>
  <si>
    <t>WS17032_CPY</t>
  </si>
  <si>
    <t>Copied from WS17 line 60.</t>
  </si>
  <si>
    <t>H</t>
  </si>
  <si>
    <t>Service incentive mechanism</t>
  </si>
  <si>
    <t>SIM forecast revenue adjustment at 2017-18 FYA CPIH deflated price base</t>
  </si>
  <si>
    <t>R10009_CPY</t>
  </si>
  <si>
    <t>2017-18 FYA
(CPIH deflated)</t>
  </si>
  <si>
    <t>Copied from R10 line 9.</t>
  </si>
  <si>
    <t>App25 guidance and line definitions</t>
  </si>
  <si>
    <t>This table summarises the adjustments arising from the 2010-15 reconciliation and from each of the PR14 reconciliations of performance in the period ending 31 March 2020. This table copies values entered in the tables for each of the PR14 reconciliation mechanisms.
Block A relates to the further adjustments arising from the 2010-15 reconciliation to reflect the updated information for 2014-15. These are residual to the adjustments already recovered through the 2015-20 price controls.
All input and copied values are in 2017-18 prices.</t>
  </si>
  <si>
    <t>1-4</t>
  </si>
  <si>
    <t>2010-15 reconciliation adjustments. These are the further adjustments arising from the update to take account of actual 2014-15 performance.</t>
  </si>
  <si>
    <t>5-6</t>
  </si>
  <si>
    <t xml:space="preserve">The adjustments to ensure consistency in how we apply inflation indices for the PR09 capital expenditure incentive scheme, we published the adjustments in October 2016. </t>
  </si>
  <si>
    <t>Line 1 inflated to 2017-18 prices.This is an output from the RCV adjustments model.</t>
  </si>
  <si>
    <t>Line 2 inflated to 2017-18 prices.This is an output from the revenue adjustments model.</t>
  </si>
  <si>
    <t>Line 3 inflated to 2017-18 prices.This is an output from the RCV adjustments model.</t>
  </si>
  <si>
    <t>Line 4 inflated to 2017-18 prices.This is an output from the revenue adjustments model.</t>
  </si>
  <si>
    <t>Line 5 inflated to 2017-18 prices.This is an output from the RCV adjustments model.</t>
  </si>
  <si>
    <t>Line 6 inflated to 2017-18 prices.This is an output from the RCV adjustments model.</t>
  </si>
  <si>
    <t>Source: [App25 TMS 1.xlsx], Jacinto Pereira 2018/06/06</t>
  </si>
  <si>
    <t>App27 - PR14 reconciliation - financial outcome delivery incentives summary</t>
  </si>
  <si>
    <t>Company name</t>
  </si>
  <si>
    <t>Total to be applied at PR19</t>
  </si>
  <si>
    <t>Validation checks</t>
  </si>
  <si>
    <t>In-period ODI revenue adjustments by PR14 price control units (2012-13 prices)</t>
  </si>
  <si>
    <t>This line should equal line 21</t>
  </si>
  <si>
    <t>Net performance payment / (penalty) applied to revenue for in-period ODI adjustments ~ Wholesale water</t>
  </si>
  <si>
    <t>APP27001</t>
  </si>
  <si>
    <t>Net performance payment / (penalty) applied to revenue for in-period ODI adjustments ~ Wholesale wastewater</t>
  </si>
  <si>
    <t>APP27002</t>
  </si>
  <si>
    <t>Net performance payment / (penalty) applied to revenue for in-period ODI adjustments ~ Retail (household)</t>
  </si>
  <si>
    <t>APP27003</t>
  </si>
  <si>
    <t>Net performance payment / (penalty) applied to revenue for in-period ODI adjustments ~ Retail (non-household)</t>
  </si>
  <si>
    <t>APP27004</t>
  </si>
  <si>
    <t>Total net performance payment / (penalty) applied to revenue for in-period ODI adjustments ~ PR14 controls</t>
  </si>
  <si>
    <t>APP27005</t>
  </si>
  <si>
    <t>Calculated. Sum of lines 1 to 4</t>
  </si>
  <si>
    <t>End of period ODI revenue adjustments by PR14 price control units (2012-13 prices)</t>
  </si>
  <si>
    <t>This line should equal line 28</t>
  </si>
  <si>
    <t>Net performance payment / (penalty) applied to revenue for end of period ODI adjustments ~ Wholesale water</t>
  </si>
  <si>
    <t>APP27006</t>
  </si>
  <si>
    <t>Net performance payment / (penalty) applied to revenue for end of period ODI adjustments ~ Wholesale wastewater</t>
  </si>
  <si>
    <t>APP27007</t>
  </si>
  <si>
    <t>Net performance payment / (penalty) applied to revenue for end of period ODI adjustments ~ Retail (household)</t>
  </si>
  <si>
    <t>APP27008</t>
  </si>
  <si>
    <t>Net performance payment / (penalty) applied to revenue for end of period ODI adjustments ~ Retail (non-household)</t>
  </si>
  <si>
    <t>APP27009</t>
  </si>
  <si>
    <t>Total net performance payment / (penalty) applied to revenue for end of period ODI adjustments ~ PR14 controls</t>
  </si>
  <si>
    <t>APP27010</t>
  </si>
  <si>
    <t>Calculated. Sum of lines 6 to 9</t>
  </si>
  <si>
    <t>End of period ODI RCV adjustments by PR14 price control units (2012-13 prices)</t>
  </si>
  <si>
    <t>Net performance payment / (penalty) applied to RCV for end of period ODI adjustments ~ Wholesale water</t>
  </si>
  <si>
    <t>APP27011</t>
  </si>
  <si>
    <t>Net performance payment / (penalty) applied to RCV for end of period ODI adjustments ~ Wholesale wastewater</t>
  </si>
  <si>
    <t>APP27012</t>
  </si>
  <si>
    <t>APP27013</t>
  </si>
  <si>
    <t>Total net performance payment / (penalty) applied to RCV for end of period ODI adjustments ~ PR14 controls</t>
  </si>
  <si>
    <t>APP27014</t>
  </si>
  <si>
    <t>Calculated. Sum of lines 11 to 13</t>
  </si>
  <si>
    <t>In-period ODI revenue adjustments allocated to PR19 price controls (2012-13 prices)</t>
  </si>
  <si>
    <t>This line should equal line 5</t>
  </si>
  <si>
    <t>Net performance payment / (penalty) applied to revenue for in-period ODI adjustments ~ Water resources</t>
  </si>
  <si>
    <t>APP27015</t>
  </si>
  <si>
    <t>Net performance payment / (penalty) applied to revenue for in-period ODI adjustments ~ Water network plus</t>
  </si>
  <si>
    <t>APP27016</t>
  </si>
  <si>
    <t>Net performance payment / (penalty) applied to revenue for in-period ODI adjustments ~ Wastewater network plus</t>
  </si>
  <si>
    <t>APP27017</t>
  </si>
  <si>
    <t>Net performance payment / (penalty) applied to revenue for in-period ODI adjustments ~ Bioresources</t>
  </si>
  <si>
    <t>APP27018</t>
  </si>
  <si>
    <t>Net performance payment / (penalty) applied to revenue for in-period ODI adjustments ~ Residential retail</t>
  </si>
  <si>
    <t>APP27019</t>
  </si>
  <si>
    <t>Net performance payment / (penalty) applied to revenue for in-period ODI adjustments ~ Business retail</t>
  </si>
  <si>
    <t>APP27020</t>
  </si>
  <si>
    <t>Total net performance payment / (penalty) applied to revenue for in-period ODI adjustments ~ PR19 controls</t>
  </si>
  <si>
    <t>APP27021</t>
  </si>
  <si>
    <t>Calculated. Sum of lines 15 to 20</t>
  </si>
  <si>
    <t>Line 21 = Line 5</t>
  </si>
  <si>
    <t>End of period ODI revenue adjustments allocated to PR19 price controls (2012-13 prices)</t>
  </si>
  <si>
    <t>This line should equal line 10</t>
  </si>
  <si>
    <t>Net performance payment / (penalty) applied to revenue for end of period ODI adjustments ~ Water resources</t>
  </si>
  <si>
    <t>APP27022</t>
  </si>
  <si>
    <t>Net performance payment / (penalty) applied to revenue for end of period ODI adjustments ~ Water network plus</t>
  </si>
  <si>
    <t>APP27023</t>
  </si>
  <si>
    <t>Net performance payment / (penalty) applied to revenue for end of period ODI adjustments ~ Wastewater network plus</t>
  </si>
  <si>
    <t>APP27024</t>
  </si>
  <si>
    <t>Net performance payment / (penalty) applied to revenue for end of period ODI adjustments ~ Bioresources</t>
  </si>
  <si>
    <t>APP27025</t>
  </si>
  <si>
    <t>Net performance payment / (penalty) applied to revenue for end of period ODI adjustments ~ Residential retail</t>
  </si>
  <si>
    <t>APP27026</t>
  </si>
  <si>
    <t>Net performance payment / (penalty) applied to revenue for end of period ODI adjustments ~ Business retail</t>
  </si>
  <si>
    <t>APP27027</t>
  </si>
  <si>
    <t>Total net performance payment / (penalty) applied to revenue for end of period ODI adjustments ~ PR19 controls</t>
  </si>
  <si>
    <t>APP27028</t>
  </si>
  <si>
    <t>Calculated. Sum of lines 22 to 27</t>
  </si>
  <si>
    <t>Line 28 = Line 10</t>
  </si>
  <si>
    <t>End of period ODI RCV adjustments allocated to PR19 price controls (2012-13 prices)</t>
  </si>
  <si>
    <t>APP27029</t>
  </si>
  <si>
    <t>APP27030</t>
  </si>
  <si>
    <t>APP27031</t>
  </si>
  <si>
    <t>APP27032</t>
  </si>
  <si>
    <t>Total net performance payment / (penalty) applied to RCV for end of period ODI adjustments ~ PR19 controls</t>
  </si>
  <si>
    <t>APP27033</t>
  </si>
  <si>
    <t>Calculated. Sum of lines 29 to 32</t>
  </si>
  <si>
    <t>Line 37 = Line 14</t>
  </si>
  <si>
    <t>In-period ODI revenue adjustments input to PR19 financial model (2017-18 prices)</t>
  </si>
  <si>
    <t>ODI in~period revenue adjustment ~ Water resources at 2017~18 FYA CPIH deflated price base</t>
  </si>
  <si>
    <t>APP27034</t>
  </si>
  <si>
    <t>Output item from revenue adjustments feeder model.</t>
  </si>
  <si>
    <t>ODI in~period revenue adjustment ~ Water network plus at 2017~18 FYA CPIH deflated price base</t>
  </si>
  <si>
    <t>APP27035</t>
  </si>
  <si>
    <t>ODI in~period revenue adjustment ~ Wastewater network plus at 2017~18 FYA CPIH deflated price base</t>
  </si>
  <si>
    <t>APP27036</t>
  </si>
  <si>
    <t>ODI in~period revenue adjustment ~ Bioresources at 2017~18 FYA CPIH deflated price base</t>
  </si>
  <si>
    <t>APP27037</t>
  </si>
  <si>
    <t>ODI in~period revenue adjustment ~ Residential retail at 2017~18 FYA CPIH deflated price base</t>
  </si>
  <si>
    <t>APP27038</t>
  </si>
  <si>
    <t>ODI in~period revenue adjustment ~ Business retail at 2017~18 FYA CPIH deflated price base</t>
  </si>
  <si>
    <t>APP27039</t>
  </si>
  <si>
    <t>APP27040</t>
  </si>
  <si>
    <t>Calculated. Sum of lines 34 to 39</t>
  </si>
  <si>
    <t>End of period ODI revenue adjustments input to PR19 financial model (2017-18 prices)</t>
  </si>
  <si>
    <t>ODI end of period revenue adjustment ~ Water resources at 2017~18 FYA CPIH deflated price base</t>
  </si>
  <si>
    <t>APP27041</t>
  </si>
  <si>
    <t>ODI end of period revenue adjustment ~ Water network plus at 2017~18 FYA CPIH deflated price base</t>
  </si>
  <si>
    <t>APP27042</t>
  </si>
  <si>
    <t>ODI end of period revenue adjustment ~ Wastewater network plus at 2017~18 FYA CPIH deflated price base</t>
  </si>
  <si>
    <t>APP27043</t>
  </si>
  <si>
    <t>ODI end of period revenue adjustment ~ Bioresources at 2017~18 FYA CPIH deflated price base</t>
  </si>
  <si>
    <t>APP27044</t>
  </si>
  <si>
    <t>ODI end of period revenue adjustment ~ Residential retail at 2017~18 FYA CPIH deflated price base</t>
  </si>
  <si>
    <t>APP27045</t>
  </si>
  <si>
    <t>ODI end of period revenue adjustment ~ Business retail at 2017~18 FYA CPIH deflated price base</t>
  </si>
  <si>
    <t>APP27046</t>
  </si>
  <si>
    <t>APP27047</t>
  </si>
  <si>
    <t>Calculated. Sum of lines 41 to 46</t>
  </si>
  <si>
    <t>I</t>
  </si>
  <si>
    <t>End of period ODI RCV adjustments input to PR19 financial model (2017-18 prices)</t>
  </si>
  <si>
    <t>ODI end of period RCV adjustment ~ Water resources at 2017~18 FYA CPIH deflated price base</t>
  </si>
  <si>
    <t>APP27048</t>
  </si>
  <si>
    <t>Output item from RCV adjustments feeder model.</t>
  </si>
  <si>
    <t>ODI end of period RCV adjustment ~ Water network plus at 2017~18 FYA CPIH deflated price base</t>
  </si>
  <si>
    <t>APP27049</t>
  </si>
  <si>
    <t>ODI end of period RCV adjustment ~ Wastewater network plus at 2017~18 FYA CPIH deflated price base</t>
  </si>
  <si>
    <t>APP27050</t>
  </si>
  <si>
    <t>ODI end of period RCV adjustment ~ Thames Tideway at 2017~18 FYA CPIH deflated price base</t>
  </si>
  <si>
    <t>APP27051</t>
  </si>
  <si>
    <t>APP27052</t>
  </si>
  <si>
    <t>Calculated. Sum of lines 48 to 51</t>
  </si>
  <si>
    <t>App27 guidance</t>
  </si>
  <si>
    <t>Companies should enter a summary of the financial adjustments arising from the actual and forecast performance levels as calculated under the PR14 reconciliation rulebook methodology.
The table includes both in-period and end-of-period adjustments with a breakdown by PR14 price control element and a breakdown by the proposed allocation to the PR19 price controls. For end-of-period ODIs companies should show how they accrue year by year, where appropriate, and confirm, in the "total to be applied at PR19" column, the adjustments they want to make to the various PR19 price controls.
Blocks A to F are in 2012-13 prices.
Blocks A to C show the total amounts relating to each of the PR14 price control elements (see table App5 column D).
Blocks D to F show the amounts allocated to the PR19 price controls. As set out in chapter 12, we will apply revenue adjustments to the network plus control except where an ODI is wholly aligned to water resources, bioresources or retail. RCV adjustments for water will be applied to the network plus control except where an ODI is wholly aligned to water resources. RCV adjustments for wastewater will be applied in full to wastewater network plus.
The “total to be applied at PR19” column in blocks D to E are inputs to the revenue adjustments feeder model and the “total to be applied at PR19” of block F are inputs to the RCV adjustments feeder model.
Blocks G to I are in 2017-18 prices. These are outputs from the revenue adjustments feeder model and RCV adjustments feeder model.
Block A
In relation to the in-period ODIs for the three companies with in-period ODIs in 2015-20, those three companies should complete the in-period ODI blocks with the actual amounts determined by Ofwat in December 2016 (for 2015-16) and December 2017 (for 2016-17) for each price control. Companies should also include forecasts for 2017-18, 2018-19 and 2019-20. However when completing the “total to be applied at PR19” column companies should be careful to ensure they only enter the amount they want to claim for PR19. We will carry out in-period ODI determinations in December 2018 and December 2020 where some of the forecast ODI payments will be determined.
For all companies we expect Table App27 to be consistent with the information submitted in Tables App5 and App6. If this is not the case a company must provide a full explanation.</t>
  </si>
  <si>
    <t>Source: [Final App27 consolidation tables for audit.xlsx], Heather Marshall 2018/06/29</t>
  </si>
  <si>
    <t>WS15 - PR14 wholesale total expenditure outperformance sharing for the water service</t>
  </si>
  <si>
    <t>Company details</t>
  </si>
  <si>
    <t>Company type</t>
  </si>
  <si>
    <t>BF200</t>
  </si>
  <si>
    <t>Pre-populate cell. Key: 1=WoC, 2=WaSC</t>
  </si>
  <si>
    <t>Is company enhanced?</t>
  </si>
  <si>
    <t>STATUSPR14</t>
  </si>
  <si>
    <t>text</t>
  </si>
  <si>
    <t>No</t>
  </si>
  <si>
    <t>FD14 data pre-populated cell</t>
  </si>
  <si>
    <t>Yes or No</t>
  </si>
  <si>
    <t>Financing rate</t>
  </si>
  <si>
    <t>WS15003</t>
  </si>
  <si>
    <t>Menu choices</t>
  </si>
  <si>
    <t>Water: Implied menu choice</t>
  </si>
  <si>
    <t>C00729_W004</t>
  </si>
  <si>
    <t>`</t>
  </si>
  <si>
    <t>Water: FD pension deficit recovery costs allowance</t>
  </si>
  <si>
    <t>C00558</t>
  </si>
  <si>
    <t>FD14 data pre-populated cells</t>
  </si>
  <si>
    <t>Water: Final menu choice</t>
  </si>
  <si>
    <t>WS15006</t>
  </si>
  <si>
    <t>TOTEX</t>
  </si>
  <si>
    <t>Water: Baseline Totex</t>
  </si>
  <si>
    <t>C00009_W004</t>
  </si>
  <si>
    <t>Water: FD allowed totex inclusive of menu cost exclusions, less PDRC allowance</t>
  </si>
  <si>
    <t>C00772_A001</t>
  </si>
  <si>
    <t>Water: Actual Totex</t>
  </si>
  <si>
    <t>W3026MT</t>
  </si>
  <si>
    <t>APR data pre-populated</t>
  </si>
  <si>
    <t>Adjustments to TOTEX</t>
  </si>
  <si>
    <t>Water: Third party services (opex)</t>
  </si>
  <si>
    <t>BM323TAS</t>
  </si>
  <si>
    <t>Water: Third party services (capex)</t>
  </si>
  <si>
    <t>BM333TAS</t>
  </si>
  <si>
    <t>Water: Pension deficit recovery costs</t>
  </si>
  <si>
    <t>CRW003</t>
  </si>
  <si>
    <t>Water: Other cash items</t>
  </si>
  <si>
    <t>CR00561TOT</t>
  </si>
  <si>
    <t xml:space="preserve">Water: Disallowables </t>
  </si>
  <si>
    <t>WS15014</t>
  </si>
  <si>
    <t xml:space="preserve">Water: Transition expenditure </t>
  </si>
  <si>
    <t>BP767NT</t>
  </si>
  <si>
    <t>Final 2010-15 reconciliation data pre-populated</t>
  </si>
  <si>
    <t>PAYG</t>
  </si>
  <si>
    <t>Water: PAYG ratio</t>
  </si>
  <si>
    <t>C00766_A001</t>
  </si>
  <si>
    <t>FD14 PAYG ratio. Pre-populate cells</t>
  </si>
  <si>
    <t>Business rates IDoK</t>
  </si>
  <si>
    <t>Company specific water business rate sharing rate</t>
  </si>
  <si>
    <t>WS15017</t>
  </si>
  <si>
    <t>Menu Cost Sharing Rate</t>
  </si>
  <si>
    <t>WS15018</t>
  </si>
  <si>
    <t>PR14 reconciliation rulebook specified value. Generic</t>
  </si>
  <si>
    <t>Menu Choice Expenditure Factor</t>
  </si>
  <si>
    <t>WS15019</t>
  </si>
  <si>
    <t>Water business rate constant 2017, 2018, 2019</t>
  </si>
  <si>
    <t>WS15020</t>
  </si>
  <si>
    <t>WS15021</t>
  </si>
  <si>
    <t xml:space="preserve">Outturn </t>
  </si>
  <si>
    <t>Calculated. Line 20 inflated from 2012-13 FYA RPI prices to year FYA RPI prices</t>
  </si>
  <si>
    <t>Applicable Water Business Rate Costs</t>
  </si>
  <si>
    <t>WS15022</t>
  </si>
  <si>
    <t>Water: IDoK Business rates adjustment</t>
  </si>
  <si>
    <t>WS15023</t>
  </si>
  <si>
    <t>Totex menu adjustments</t>
  </si>
  <si>
    <t>Water: revenue adjustment from totex menu model</t>
  </si>
  <si>
    <t>WS15024</t>
  </si>
  <si>
    <t>Output item from totex menu model</t>
  </si>
  <si>
    <t>WS15025</t>
  </si>
  <si>
    <t>WS15026</t>
  </si>
  <si>
    <t>Output item from revenue adjustments model.</t>
  </si>
  <si>
    <t>WS15027</t>
  </si>
  <si>
    <t>Output item from RCV adjustments model.</t>
  </si>
  <si>
    <t>WS15 guidance and line definitions</t>
  </si>
  <si>
    <t>This table contains the water service inputs used for populating the totex menu model and the total reward / (penalty) arising as calculated by the totex menu model. The totex menu model calculates in 2012-13 prices and the adjustments are converted to 2017-18 prices in the revenue adjustments model and the RCV adjustments model.
We expect companies to publish their populated totex menu models with associated explanation with the regulatory accounts reporting in July 2018.</t>
  </si>
  <si>
    <t>Company type is either WaSC or WoC.</t>
  </si>
  <si>
    <t>Enhanced or Non-enhanced status in PR14.</t>
  </si>
  <si>
    <t>Financing rate. The PR14 final determination weighted average cost of capital.</t>
  </si>
  <si>
    <t>The implied menu choice number for water from PR14 final determination company specific appendix.</t>
  </si>
  <si>
    <t>The final determinations pension deficit recovery costs allowance for water from PR14 final determination – company specific appendix.</t>
  </si>
  <si>
    <t>The submitted final menu choice for water from Menu choice confirmation letter 16th January 2015.</t>
  </si>
  <si>
    <t>Ofwat’s view of the menu cost baseline at final determinations from PR14 populated final determination menu model.</t>
  </si>
  <si>
    <t>The allowed expenditure in final determinations for input to PAYG from PR14 populated final determination menu model.</t>
  </si>
  <si>
    <t>Reported actual totex for water from annual regulatory reporting.</t>
  </si>
  <si>
    <t>10-14</t>
  </si>
  <si>
    <t>Totex exclusions. Actual totex line items to be excluded in menu totex: third party costs, pension deficit recovery costs, other cash items, disallowables as set out in the PR14 reconciliation rulebook guidance.</t>
  </si>
  <si>
    <t>15</t>
  </si>
  <si>
    <t>Totex inclusions – Transition expenditure in 2014-15 (confirmed in final 2010-15 reconciliation decision document).</t>
  </si>
  <si>
    <t>16</t>
  </si>
  <si>
    <t>The profile of PAYG ratio allowed in final determinations from PR14 final determination – company specific appendix.</t>
  </si>
  <si>
    <t>17-23</t>
  </si>
  <si>
    <t>Business rates IDoK. Mechanism to account for the notified item on business rates. Only activated if after successful IDoK. See Annex of company FD letters and section 5.1 of this report for further details.</t>
  </si>
  <si>
    <t>Block G</t>
  </si>
  <si>
    <t>24</t>
  </si>
  <si>
    <t>Output item from totex menu model as appears on the Totex menu adjustments sheet.</t>
  </si>
  <si>
    <t>25</t>
  </si>
  <si>
    <t>26</t>
  </si>
  <si>
    <t>Output item from revenue adjustments model. Totex menu revenue adjustment - Water network at 2017-18 FYA CPIH deflated price base. The value entered is prior to profiling.</t>
  </si>
  <si>
    <t>27</t>
  </si>
  <si>
    <t>Output item from RCV adjustments model. Water: Totex menu RCV adjustment at 2017-18 FYA CPIH deflated price base.</t>
  </si>
  <si>
    <t>WWS15 - PR14 wholesale total expenditure outperformance sharing for the wastewater service</t>
  </si>
  <si>
    <t>WSS15003</t>
  </si>
  <si>
    <t>Sewerage: Implied menu choice</t>
  </si>
  <si>
    <t>C00728_S004</t>
  </si>
  <si>
    <t>Sewerage: FD pension deficit recovery costs allowance</t>
  </si>
  <si>
    <t>C00559</t>
  </si>
  <si>
    <t>Sewerage: Final menu choice</t>
  </si>
  <si>
    <t>WWS15006</t>
  </si>
  <si>
    <t>Sewerage: Baseline Totex</t>
  </si>
  <si>
    <t>C00010_S004</t>
  </si>
  <si>
    <t>Sewerage: FD allowed totex inclusive of menu cost exclusions, less PDRC allowance</t>
  </si>
  <si>
    <t>C00768_A001</t>
  </si>
  <si>
    <t>Sewerage: Actual Totex</t>
  </si>
  <si>
    <t>S3040MT</t>
  </si>
  <si>
    <t>ADJUSTMENTS TO TOTEX</t>
  </si>
  <si>
    <t>Sewerage: Third party services (opex)</t>
  </si>
  <si>
    <t>BM823TAS</t>
  </si>
  <si>
    <t>Sewerage: Third party services (capex)</t>
  </si>
  <si>
    <t>BM833TAS</t>
  </si>
  <si>
    <t>Sewerage: Pension deficit recovery costs</t>
  </si>
  <si>
    <t>CRS003</t>
  </si>
  <si>
    <t>Sewerage: Other cash items</t>
  </si>
  <si>
    <t>CR00562TOT</t>
  </si>
  <si>
    <t>Sewerage: Disallowables</t>
  </si>
  <si>
    <t>WWS15014</t>
  </si>
  <si>
    <t>TTT control: logging up / (down) of scope swaps</t>
  </si>
  <si>
    <t>WWS15015</t>
  </si>
  <si>
    <t>TTT control: Land - 100:0 (customer: company) cost sharing factor</t>
  </si>
  <si>
    <t>WWS15016</t>
  </si>
  <si>
    <t xml:space="preserve">Sewerage: Transition expenditure </t>
  </si>
  <si>
    <t>BP867NT</t>
  </si>
  <si>
    <t>Sewerage: PAYG ratio</t>
  </si>
  <si>
    <t>C00770_A001</t>
  </si>
  <si>
    <t>Business rates IDoK - Not applicable to wastewater service</t>
  </si>
  <si>
    <t>Wastewater: revenue adjustment from totex menu model</t>
  </si>
  <si>
    <t>WWS15019</t>
  </si>
  <si>
    <t>WWS15020</t>
  </si>
  <si>
    <t>WWS15021</t>
  </si>
  <si>
    <t>WWS15022</t>
  </si>
  <si>
    <t>WWS15 guidance and line definitions</t>
  </si>
  <si>
    <t>This table contains the wastewater service inputs used for populating the totex menu model and the total reward / (penalty) arising as calculated by the totex menu model. The totex menu model calculates in 2012-13 prices and the adjustments are converted to 2017-18 prices in the revenue adjustments model and the RCV adjustments model.
We expect companies to publish their populated totex menu models with associated explanation with the regulatory accounts reporting in July 2018.</t>
  </si>
  <si>
    <t>1</t>
  </si>
  <si>
    <t>2</t>
  </si>
  <si>
    <t>3</t>
  </si>
  <si>
    <t>4</t>
  </si>
  <si>
    <t>5</t>
  </si>
  <si>
    <t>6</t>
  </si>
  <si>
    <t>7</t>
  </si>
  <si>
    <t>8</t>
  </si>
  <si>
    <t>9</t>
  </si>
  <si>
    <t>TTT Control: logging up / (down) of scope swaps. Costs associated with the reallocation of scope from the Infrastructure Provider to Thames Water that are subject to the logging up process.</t>
  </si>
  <si>
    <t>TTT control: Land - 100:0 (customer: company) cost sharing factor. TTT control land costs are not subject to the standard menu incentives and have a customer sharing rate of 100:0 to ensure customers benefit from future land disposals.</t>
  </si>
  <si>
    <t>17</t>
  </si>
  <si>
    <t>18</t>
  </si>
  <si>
    <t>19</t>
  </si>
  <si>
    <t>20</t>
  </si>
  <si>
    <t>21</t>
  </si>
  <si>
    <t>Output item from revenue adjustments model. Totex menu revenue adjustment - Wastewater network at 2017-18 FYA CPIH deflated price base. The value entered is prior to profiling.</t>
  </si>
  <si>
    <t>22</t>
  </si>
  <si>
    <t>Output item from RCV adjustments model. Wastewater: Totex menu RCV adjustment at 2017-18 FYA CPIH deflated price base.</t>
  </si>
  <si>
    <t>Source: [WWS15 TMS 6.xlsx], Jacinto Pereira 2018/06/25</t>
  </si>
  <si>
    <t>Dmmy10 - PR14 wholesale total expenditure outperformance sharing for the dummy price control</t>
  </si>
  <si>
    <t>BF200_DMMY</t>
  </si>
  <si>
    <t>Nr</t>
  </si>
  <si>
    <t>Key: 1=WoC, 2=WaSC</t>
  </si>
  <si>
    <t>WWS15001_DMMY</t>
  </si>
  <si>
    <t>WWS15003_DMMY</t>
  </si>
  <si>
    <t>C00728_S004_DMMY</t>
  </si>
  <si>
    <t>C00559_DMMY</t>
  </si>
  <si>
    <t>WWS15006_DMMY</t>
  </si>
  <si>
    <t>C00010_S004_DMMY</t>
  </si>
  <si>
    <t>C00768_A001_DMMY</t>
  </si>
  <si>
    <t>S3040MT_DMMY</t>
  </si>
  <si>
    <t>BM823TAS_DMMY</t>
  </si>
  <si>
    <t>BM833TAS_DMMY</t>
  </si>
  <si>
    <t>CRS003_DMMY</t>
  </si>
  <si>
    <t>CR00562TOT_DMMY</t>
  </si>
  <si>
    <t>WWS15014_DMMY</t>
  </si>
  <si>
    <t>WWS15015_DMMY</t>
  </si>
  <si>
    <t>WWS15016_DMMY</t>
  </si>
  <si>
    <t>BP867NT_DMMY</t>
  </si>
  <si>
    <t>C00770_A001_DMMY</t>
  </si>
  <si>
    <t>WWS15019_DMMY</t>
  </si>
  <si>
    <t>WWS15020_DMMY</t>
  </si>
  <si>
    <t>WWS15021_DMMY</t>
  </si>
  <si>
    <t>WWS15022_DMMY</t>
  </si>
  <si>
    <t>Dmmy10 guidance and line definitions</t>
  </si>
  <si>
    <t>This table contains the Thames Tideway Tunnel control (Dummy control) inputs used for populating the totex menu model and the total reward / (penalty) arising as calculated by the totex menu model. The totex menu model calculates in 2012-13 prices and the adjustments are converted to 2017-18 prices in the revenue adjustments model and the RCV adjustments model.
We expect companies to publish their populated totex menu models with associated explanation with the regulatory accounts reporting in July 2018.</t>
  </si>
  <si>
    <t>Source: [Dmmy10 TMS 1.xlsx], Jacinto Pereira 2018/06/28</t>
  </si>
  <si>
    <t>Counters Creek key inputs</t>
  </si>
  <si>
    <t>Source</t>
  </si>
  <si>
    <t>Year average RPI (rebased to 2012/13)</t>
  </si>
  <si>
    <t>Actuals to 2017/18, then TW forecast (April 2018 consensus)</t>
  </si>
  <si>
    <t>Wholesale WACC</t>
  </si>
  <si>
    <t>PR14 FD</t>
  </si>
  <si>
    <t>Counters Creek opex forecast (June 2018)</t>
  </si>
  <si>
    <t>Outturn prices</t>
  </si>
  <si>
    <t>Counters Creek capex forecast (June 2018)</t>
  </si>
  <si>
    <t>Counters Creek totex forecast (June 2018)</t>
  </si>
  <si>
    <t>2012/13 prices</t>
  </si>
  <si>
    <t>FD Counters Creek totex baseline</t>
  </si>
  <si>
    <t>FD Counters Creek totex allowance</t>
  </si>
  <si>
    <t>Actual vs Baseline</t>
  </si>
  <si>
    <t>Actual vs Allowance</t>
  </si>
  <si>
    <t>Adjustment approach: No ODI penalty; Adjust baseline in totex reconciliation model to remove outperformance impact; RCV log-down to remove excess totex allowed at the FD</t>
  </si>
  <si>
    <t>Totex reconciliation model</t>
  </si>
  <si>
    <t>Base case (no Counters Creek adjustments)</t>
  </si>
  <si>
    <t>Increase actual totex spend by £140m, to match underlying baseline</t>
  </si>
  <si>
    <t>Delta</t>
  </si>
  <si>
    <t>Sewerage: revenue adjustment</t>
  </si>
  <si>
    <t>Sewerage: RCV adjustment</t>
  </si>
  <si>
    <t>Therefore, the Counters Creek totex outperformance is generating £0.2m AMP7 revenue increase and -£67.3m RCV midnight adjustment.</t>
  </si>
  <si>
    <t>These should be reversed, i.e. exclude the impact of outperformance.</t>
  </si>
  <si>
    <t>RCV log-down</t>
  </si>
  <si>
    <t>The RCV is driven by the allowance.</t>
  </si>
  <si>
    <t>Therefore, adjust the allowance for the time value of money to generate the required true-up</t>
  </si>
  <si>
    <t>Time value of money done in the same way as for the totex true-up in the totex reconciliation model (see e.g. Calcs tab row 171)</t>
  </si>
  <si>
    <t>Actual vs allowance</t>
  </si>
  <si>
    <t>Cumulative actual vs allowance, including time value of money</t>
  </si>
  <si>
    <t>Total impact</t>
  </si>
  <si>
    <t>Midnight RCV adjustment</t>
  </si>
  <si>
    <t>AMP7 Revenue adjustment</t>
  </si>
  <si>
    <t>Adjust totex reconciliation output</t>
  </si>
  <si>
    <t>Source: [180613 Counters Creek adjustments v0.2.xlsx], Andrew Cottrell 2018/07/05</t>
  </si>
  <si>
    <t>SC9: Reduce the amount of phosphorus entering rivers to help improve aquatic plant and wildlife</t>
  </si>
  <si>
    <t>Corrigenda outcome</t>
  </si>
  <si>
    <t>Downward RCV adjustment at PR19</t>
  </si>
  <si>
    <t>(£m)</t>
  </si>
  <si>
    <t>Source: [Corrigenda-to-the-company-specific-appendix-Thames-Water-Utilities-Limited.pdf], Thames Water 2018/05/18</t>
  </si>
  <si>
    <t>Source: [PR19-Business-plan-data-tables--June-2018--TMS (with TTT updates)], 2018/07/12</t>
  </si>
  <si>
    <t>£000</t>
  </si>
  <si>
    <t>RCV midnight adjustment ~ land sales for the dummy control</t>
  </si>
  <si>
    <t>A7001DMMY</t>
  </si>
  <si>
    <t>BT39301PTTT</t>
  </si>
  <si>
    <t>Impact of 100% of proceeds</t>
  </si>
  <si>
    <t>A7003DMMY</t>
  </si>
  <si>
    <t>Calculated; Line 24 minus line 23</t>
  </si>
  <si>
    <t>A7004ADMMY</t>
  </si>
  <si>
    <t>A7004BDMMY</t>
  </si>
  <si>
    <t>A7004DMMY</t>
  </si>
  <si>
    <t>Calculated; sum of line 26 and line 27</t>
  </si>
  <si>
    <t>A7005DMMY</t>
  </si>
  <si>
    <t>Calculated using discount factor formulae using rate in line 28.</t>
  </si>
  <si>
    <t>PV effect of 100% of proceeds from disposals of interest in land</t>
  </si>
  <si>
    <t>A7006DMMY</t>
  </si>
  <si>
    <t>Calculated; Line 25 multiplied by line 30.</t>
  </si>
  <si>
    <t>NPV effect of 100% of proceeds from disposals of interest in land</t>
  </si>
  <si>
    <t>A7010DMMY</t>
  </si>
  <si>
    <t>Sum of line 31 columns H to M with signage reversed. This is an input to the RCV adjustment feeder model.</t>
  </si>
  <si>
    <t>Wastewater ~ NPV effect of 100% of proceeds from disposals of interest in land at 2017-18 FYA CPIH deflated price base</t>
  </si>
  <si>
    <t>A7011DMMY</t>
  </si>
  <si>
    <t>The dummy control share of the forecast used for 2014-15 in the PR14 final determination RCV midnight adjustment model.</t>
  </si>
  <si>
    <t>Calculated.</t>
  </si>
  <si>
    <t>Counters Creek (2012/13 FYA):</t>
  </si>
  <si>
    <t>SC9 ODI adjustment (2012/13 FYA):</t>
  </si>
  <si>
    <t>Counters Creek (2017/18 FYE):</t>
  </si>
  <si>
    <t>SC9 ODI adjustment (2017/18 FYE):</t>
  </si>
  <si>
    <t>TTT Reconciliation</t>
  </si>
  <si>
    <t>Land</t>
  </si>
  <si>
    <t>Amount</t>
  </si>
  <si>
    <t>Actual land spend</t>
  </si>
  <si>
    <t>Blind year submission (February 2016), Table S13</t>
  </si>
  <si>
    <t>Land spend assumed in the FD</t>
  </si>
  <si>
    <t>FD TMS appendix, Table AA3.10, page 143</t>
  </si>
  <si>
    <t>Delta (RCV adjustment required)</t>
  </si>
  <si>
    <t>PR14 wholesale WACC</t>
  </si>
  <si>
    <t>RCV adjustment adjusted for 5 years of time value of money</t>
  </si>
  <si>
    <t>Non-land</t>
  </si>
  <si>
    <t>Ofwat letter of 25 September 2015 (see next tab) confirms that an RCV adjustment of +3.45m (14/15) prices, adjusted in net present value terms, should be made.</t>
  </si>
  <si>
    <t>Non-land TTT 2014-15 adjustment</t>
  </si>
  <si>
    <t>RCV adjustment</t>
  </si>
  <si>
    <t>2014/15 prices</t>
  </si>
  <si>
    <t>Total RCV adjustment required at 1 April 2020</t>
  </si>
  <si>
    <t>Inflation indices</t>
  </si>
  <si>
    <t>2012/13 RPI</t>
  </si>
  <si>
    <t>ONS</t>
  </si>
  <si>
    <t>2014/15 RPI</t>
  </si>
  <si>
    <t>Ofwat letter (see below)</t>
  </si>
  <si>
    <t>Letter from Keith Mason to Nick Fincham confirming TTT 2014-15 non-land treatment</t>
  </si>
  <si>
    <t>Source: [180606 TTT 14-15 reconciliation.xlsx], Andrew Cottrell 2018/07/05</t>
  </si>
  <si>
    <t>2012-13 FYA</t>
  </si>
  <si>
    <t>Source: [WS15 TMS 5.xlsx], Jacinto Pereira 2018/07/04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</si>
</sst>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3">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00_);\(#,##0.0000\);&quot;-  &quot;;&quot; &quot;@&quot; &quot;"/>
    <numFmt numFmtId="166" formatCode="0.00%_);\-0.00%_);&quot;-  &quot;;&quot; &quot;@&quot; &quot;"/>
    <numFmt numFmtId="167" formatCode="#,##0_);\(#,##0\);&quot;-  &quot;;&quot; &quot;@"/>
    <numFmt numFmtId="168" formatCode="#,##0.0_);\(#,##0.0\);&quot;-  &quot;;&quot; &quot;@&quot; &quot;"/>
    <numFmt numFmtId="169" formatCode="dd/mmm/yy_);;&quot;-  &quot;;&quot; &quot;@"/>
    <numFmt numFmtId="170" formatCode="###0_);\(#,##0\);&quot;-  &quot;;&quot; &quot;@"/>
    <numFmt numFmtId="171" formatCode="#,##0.0_);\(#,##0.0\);&quot;-  &quot;;&quot; &quot;@"/>
    <numFmt numFmtId="172" formatCode="###0_);\(###0\);&quot;-  &quot;;&quot; &quot;@&quot; &quot;"/>
    <numFmt numFmtId="173" formatCode="dd\ mmm\ yyyy_);\(###0\);&quot;-  &quot;;&quot; &quot;@&quot; &quot;"/>
    <numFmt numFmtId="174" formatCode="dd\ mmm\ yy_);\(###0\);&quot;-  &quot;;&quot; &quot;@&quot; &quot;"/>
    <numFmt numFmtId="175" formatCode="#,##0.00_);\(#,##0.00\);&quot;-  &quot;;&quot; &quot;@&quot; &quot;"/>
    <numFmt numFmtId="176" formatCode="#,##0.000_);\(#,##0.000\);&quot;-  &quot;;&quot; &quot;@&quot; &quot;"/>
    <numFmt numFmtId="177" formatCode="dd/mm/yyyy;@"/>
    <numFmt numFmtId="178" formatCode="#,##0_);\(#,##0\);\-_)"/>
    <numFmt numFmtId="179" formatCode="_(* #,##0_);[Red]_(* \(#,##0\);_(* &quot;-&quot;_);_(@_)"/>
    <numFmt numFmtId="180" formatCode="_(* #,##0.00_);_(* \(#,##0.00\);_(* &quot;-&quot;??_);_(@_)"/>
    <numFmt numFmtId="181" formatCode="0.000"/>
    <numFmt numFmtId="182" formatCode="0.0"/>
    <numFmt numFmtId="183" formatCode="0.00000"/>
    <numFmt numFmtId="184" formatCode="0.000000"/>
    <numFmt numFmtId="185" formatCode="_(* #,##0.000_);_(* \(#,##0.000\);_(* &quot;-&quot;_);_(@_)"/>
    <numFmt numFmtId="186" formatCode="#,##0%_);\(#,##0%\);\-_)"/>
    <numFmt numFmtId="187" formatCode="0.0000"/>
    <numFmt numFmtId="188" formatCode="dd\-mmm\-yy_*"/>
    <numFmt numFmtId="189" formatCode="#,##0.000_);\(#,##0.000\);\–_);&quot;–&quot;_)"/>
    <numFmt numFmtId="190" formatCode="#,##0.0%_);\(#,##0.0%\);\-_);@_)"/>
    <numFmt numFmtId="191" formatCode="0.0%_);\(0.0%\);&quot;–&quot;_)"/>
    <numFmt numFmtId="192" formatCode="#,##0.0_);\(#,##0.0\);\–_);&quot;–&quot;_)"/>
    <numFmt numFmtId="193" formatCode="#,##0.000_);_)\(#,##0.000\);\-_);@_)"/>
    <numFmt numFmtId="194" formatCode="&quot;$&quot;#,##0.0,_);[Red]\(&quot;$&quot;#,##0.0,\)"/>
    <numFmt numFmtId="195" formatCode="m/d/yy"/>
    <numFmt numFmtId="196" formatCode="\£\ #,##0_);[Red]\(\£\ #,##0\)"/>
    <numFmt numFmtId="197" formatCode="\¥\ #,##0_);[Red]\(\¥\ #,##0\)"/>
    <numFmt numFmtId="198" formatCode="#,##0,_);[Red]\(#,##0,\)"/>
    <numFmt numFmtId="199" formatCode="_(#,##0.0%_);_)\(#,##0.0%\);\-_);_(@_)"/>
    <numFmt numFmtId="200" formatCode="_(&quot;$&quot;#,##0.0_);\(&quot;$&quot;#,##0.0\);_(&quot;$&quot;#,##0.0_)"/>
    <numFmt numFmtId="201" formatCode="d/m/yy"/>
    <numFmt numFmtId="202" formatCode="_(#,##0.0\x_);\(#,##0.0\x\);_(#,##0.0\x_)"/>
    <numFmt numFmtId="203" formatCode="_(#,##0.0_);\(#,##0.0\);_(#,##0.0_)"/>
    <numFmt numFmtId="204" formatCode="_(#,##0.0%_);\(#,##0.0%\);_(#,##0.0%_)"/>
    <numFmt numFmtId="205" formatCode="_(###0_);\(###0\);_(###0_)"/>
    <numFmt numFmtId="206" formatCode="_)d/m/yy_)"/>
    <numFmt numFmtId="207" formatCode="#,##0_);\(#,##0\);\-\-_)"/>
    <numFmt numFmtId="208" formatCode="#,##0\ ;\(#,##0\);\-\ \ \ \ \ "/>
    <numFmt numFmtId="209" formatCode="#,##0\ ;\(#,##0\);\–\ \ \ \ \ "/>
    <numFmt numFmtId="210" formatCode="&quot;$&quot;#,##0_);[Red]\(&quot;$&quot;#,##0\)"/>
    <numFmt numFmtId="211" formatCode="\•\ \ @"/>
    <numFmt numFmtId="212" formatCode="#,##0;\-#,##0;&quot;-&quot;"/>
    <numFmt numFmtId="213" formatCode="###0_);[Red]\(###0\)"/>
    <numFmt numFmtId="214" formatCode="&quot;$&quot;#,##0;[Red]&quot;$&quot;#,##0"/>
    <numFmt numFmtId="215" formatCode="0.00;[Red]0.00"/>
    <numFmt numFmtId="216" formatCode="#,##0,"/>
    <numFmt numFmtId="217" formatCode="_(* #,##0.00000_);_(* \(#,##0.00000\);_(* &quot;-&quot;??_);_(@_)"/>
    <numFmt numFmtId="218" formatCode="_-* #,##0_)_-;* \(#,##0\)_-;_-* &quot;-&quot;??_-;_-@_-"/>
    <numFmt numFmtId="219" formatCode="&quot;$&quot;#,\);\(&quot;$&quot;#,##0\)"/>
    <numFmt numFmtId="220" formatCode="#,##0.0_);[Red]\(#,##0.0\)"/>
    <numFmt numFmtId="221" formatCode="&quot;$&quot;#,##0.00_);[Red]\(&quot;$&quot;#,##0.00\)"/>
    <numFmt numFmtId="222" formatCode="00000"/>
    <numFmt numFmtId="223" formatCode="&quot;€&quot;_-0.00"/>
    <numFmt numFmtId="224" formatCode="&quot;£&quot;_-0.00"/>
    <numFmt numFmtId="225" formatCode="\ \ _•\–\ \ \ \ @"/>
    <numFmt numFmtId="226" formatCode="#,##0.0000000_);\(#,##0.0000000\)"/>
    <numFmt numFmtId="227" formatCode="#,##0.000_);\(#,##0.000\)"/>
    <numFmt numFmtId="228" formatCode="mmm\-yyyy"/>
    <numFmt numFmtId="229" formatCode="0.00_);\(0.00\)"/>
    <numFmt numFmtId="230" formatCode="_-* #,##0\ _€_-;\-* #,##0\ _€_-;_-* &quot;-&quot;\ _€_-;_-@_-"/>
    <numFmt numFmtId="231" formatCode="_-* #,##0.00\ _€_-;\-* #,##0.00\ _€_-;_-* &quot;-&quot;??\ _€_-;_-@_-"/>
    <numFmt numFmtId="232" formatCode="_-[$€-2]* #,##0.00_-;\-[$€-2]* #,##0.00_-;_-[$€-2]* &quot;-&quot;??_-"/>
    <numFmt numFmtId="233" formatCode="_([$€]* #,##0.00_);_([$€]* \(#,##0.00\);_([$€]* &quot;-&quot;??_);_(@_)"/>
    <numFmt numFmtId="234" formatCode="_(* #,##0_);_(* \(#,##0\);_(* &quot;-&quot;??_);_(@_)"/>
    <numFmt numFmtId="235" formatCode="yyyy"/>
    <numFmt numFmtId="236" formatCode="&quot;£&quot;#,##0.00"/>
    <numFmt numFmtId="237" formatCode="#,##0_ ;\(#,##0\)_-;&quot;-&quot;"/>
    <numFmt numFmtId="238" formatCode="#,##0.0_);\(#,##0.0\)"/>
    <numFmt numFmtId="239" formatCode="\ ;\ ;"/>
    <numFmt numFmtId="240" formatCode="#,##0_);\(#,##0\);\-_);@_)"/>
    <numFmt numFmtId="241" formatCode="_(#,##0_);\(#,##0\);_(#,##0_)"/>
    <numFmt numFmtId="242" formatCode="&quot;$&quot;#,##0.00"/>
    <numFmt numFmtId="243" formatCode="&quot;$&quot;#,##0.00\ "/>
    <numFmt numFmtId="244" formatCode="0.00%;[Red]\(\-0.00%\)"/>
    <numFmt numFmtId="245" formatCode="#,##0.00&quot;£&quot;_);[Red]\(#,##0.00&quot;£&quot;\)"/>
    <numFmt numFmtId="246" formatCode="0.00_)"/>
    <numFmt numFmtId="247" formatCode="#,##0.000_);[Red]\(#,##0.000\)"/>
    <numFmt numFmtId="248" formatCode="#,##0.0"/>
    <numFmt numFmtId="249" formatCode="#,##0.00;[Red]\(#,##0.00\)"/>
    <numFmt numFmtId="250" formatCode="#,##0\ \ \ ;[Red]\(#,##0\)\ \ ;\—\ \ \ \ "/>
    <numFmt numFmtId="251" formatCode="_(#,##0.00_);_)\(#,##0.00\);\-_);@_)"/>
    <numFmt numFmtId="252" formatCode="#,##0.0,;[Red]\(#,##0.0,\)"/>
    <numFmt numFmtId="253" formatCode="#,##0.0_ ;[Red]\-#,##0.0\ "/>
    <numFmt numFmtId="254" formatCode="#,##0_ ;[Red]\-#,##0\ "/>
    <numFmt numFmtId="255" formatCode="0.0_)"/>
    <numFmt numFmtId="256" formatCode="#,##0.00&quot;*&quot;"/>
    <numFmt numFmtId="257" formatCode="_-* #,##0.0_-;\-* #,##0.0_-;_-* &quot;-&quot;??_-;_-@_-"/>
    <numFmt numFmtId="258" formatCode="#,##0.0\x_);[Red]\(#,##0.0\)"/>
    <numFmt numFmtId="259" formatCode="_(* #,##0.000_);_(* \(#,##0.000\);_(* &quot;-&quot;??_);_(@_)"/>
    <numFmt numFmtId="260" formatCode="&quot;$&quot;#,##0.00_);\(&quot;$&quot;#,##0.00\)"/>
    <numFmt numFmtId="261" formatCode="0.00\ \ \x"/>
    <numFmt numFmtId="262" formatCode="#,##0&quot;£&quot;_);[Red]\(#,##0&quot;£&quot;\)"/>
    <numFmt numFmtId="263" formatCode="_(* #,##0_);_(* \(#,##0\);_(* &quot;-&quot;_);@_)"/>
    <numFmt numFmtId="264" formatCode="0%_);\(0%\)"/>
    <numFmt numFmtId="265" formatCode="#,##0.0;\(#,##0.0\)"/>
    <numFmt numFmtId="266" formatCode="#,##0_*;\(#,##0\);0_*;@_)"/>
    <numFmt numFmtId="267" formatCode="_(#,##0_);_)\(#,##0\);\-_);@_)"/>
    <numFmt numFmtId="268" formatCode="#,##0.00;\(#,##0.00\)"/>
    <numFmt numFmtId="269" formatCode="_-* #,##0\ &quot;€&quot;_-;\-* #,##0\ &quot;€&quot;_-;_-* &quot;-&quot;\ &quot;€&quot;_-;_-@_-"/>
    <numFmt numFmtId="270" formatCode="_-* #,##0.00\ &quot;€&quot;_-;\-* #,##0.00\ &quot;€&quot;_-;_-* &quot;-&quot;??\ &quot;€&quot;_-;_-@_-"/>
    <numFmt numFmtId="271" formatCode="_ &quot;$&quot;* #,##0.00_ ;_ &quot;$&quot;* \-#,##0.00_ ;_ &quot;$&quot;* &quot;-&quot;??_ ;_ @_ "/>
  </numFmts>
  <fonts count="250">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font>
    <font>
      <sz val="11"/>
      <color theme="1"/>
      <name val="Arial"/>
      <family val="2"/>
      <scheme val="minor"/>
    </font>
    <font>
      <sz val="10"/>
      <name val="Arial"/>
      <family val="2"/>
    </font>
    <font>
      <sz val="10"/>
      <name val="Arial"/>
      <family val="2"/>
    </font>
    <font>
      <b/>
      <sz val="20"/>
      <name val="Arial"/>
      <family val="2"/>
    </font>
    <font>
      <u/>
      <sz val="20"/>
      <name val="Arial"/>
      <family val="2"/>
    </font>
    <font>
      <sz val="20"/>
      <name val="Arial"/>
      <family val="2"/>
    </font>
    <font>
      <b/>
      <sz val="10"/>
      <name val="Arial"/>
      <family val="2"/>
    </font>
    <font>
      <u/>
      <sz val="10"/>
      <name val="Arial"/>
      <family val="2"/>
    </font>
    <font>
      <sz val="10"/>
      <color indexed="12"/>
      <name val="Arial"/>
      <family val="2"/>
    </font>
    <font>
      <i/>
      <sz val="10"/>
      <name val="Arial"/>
      <family val="2"/>
    </font>
    <font>
      <sz val="12"/>
      <name val="Arial"/>
      <family val="2"/>
    </font>
    <font>
      <b/>
      <sz val="12"/>
      <color indexed="8"/>
      <name val="Arial"/>
      <family val="2"/>
    </font>
    <font>
      <b/>
      <sz val="12"/>
      <name val="Arial"/>
      <family val="2"/>
    </font>
    <font>
      <sz val="12"/>
      <color indexed="9"/>
      <name val="Arial"/>
      <family val="2"/>
    </font>
    <font>
      <sz val="12"/>
      <color indexed="8"/>
      <name val="Arial"/>
      <family val="2"/>
    </font>
    <font>
      <sz val="10"/>
      <color indexed="10"/>
      <name val="Arial"/>
      <family val="2"/>
    </font>
    <font>
      <sz val="10"/>
      <color rgb="FF0000FF"/>
      <name val="Arial"/>
      <family val="2"/>
    </font>
    <font>
      <sz val="10"/>
      <name val="Arial"/>
      <family val="2"/>
    </font>
    <font>
      <b/>
      <sz val="18"/>
      <color theme="3"/>
      <name val="Franklin Gothic Demi"/>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u/>
      <sz val="10"/>
      <color theme="10"/>
      <name val="Arial"/>
      <family val="2"/>
    </font>
    <font>
      <sz val="10"/>
      <name val="Arial"/>
      <family val="2"/>
    </font>
    <font>
      <sz val="10"/>
      <color rgb="FFFF0000"/>
      <name val="Arial"/>
      <family val="2"/>
    </font>
    <font>
      <b/>
      <sz val="10"/>
      <color rgb="FFFF0000"/>
      <name val="Arial"/>
      <family val="2"/>
    </font>
    <font>
      <u/>
      <sz val="10"/>
      <color rgb="FFFF0000"/>
      <name val="Arial"/>
      <family val="2"/>
    </font>
    <font>
      <b/>
      <sz val="11"/>
      <name val="Calibri"/>
      <family val="2"/>
    </font>
    <font>
      <u/>
      <sz val="12"/>
      <color rgb="FF0000FF"/>
      <name val="Arial"/>
      <family val="2"/>
    </font>
    <font>
      <b/>
      <sz val="11"/>
      <name val="Arial"/>
      <family val="2"/>
    </font>
    <font>
      <b/>
      <sz val="10"/>
      <color indexed="8"/>
      <name val="Arial"/>
      <family val="2"/>
    </font>
    <font>
      <sz val="10"/>
      <color indexed="8"/>
      <name val="Arial"/>
      <family val="2"/>
    </font>
    <font>
      <b/>
      <sz val="16"/>
      <color rgb="FF0000FF"/>
      <name val="Arial"/>
      <family val="2"/>
    </font>
    <font>
      <b/>
      <sz val="11"/>
      <color indexed="12"/>
      <name val="Arial"/>
      <family val="2"/>
    </font>
    <font>
      <b/>
      <sz val="16"/>
      <name val="Arial"/>
      <family val="2"/>
    </font>
    <font>
      <b/>
      <sz val="12"/>
      <color rgb="FF0000FF"/>
      <name val="Arial"/>
      <family val="2"/>
    </font>
    <font>
      <sz val="10"/>
      <color rgb="FFFF0000"/>
      <name val="Arial"/>
      <family val="2"/>
    </font>
    <font>
      <sz val="10"/>
      <color rgb="FF0000FF"/>
      <name val="Arial"/>
      <family val="2"/>
    </font>
    <font>
      <b/>
      <sz val="10"/>
      <color rgb="FF000000"/>
      <name val="Arial"/>
      <family val="2"/>
    </font>
    <font>
      <u/>
      <sz val="10"/>
      <color rgb="FF000000"/>
      <name val="Arial"/>
      <family val="2"/>
    </font>
    <font>
      <sz val="10"/>
      <color rgb="FF000000"/>
      <name val="Arial"/>
      <family val="2"/>
    </font>
    <font>
      <sz val="10"/>
      <color rgb="FF000000"/>
      <name val="Arial"/>
      <family val="2"/>
    </font>
    <font>
      <b/>
      <sz val="10"/>
      <color rgb="FF0000FF"/>
      <name val="Arial"/>
      <family val="2"/>
    </font>
    <font>
      <u/>
      <sz val="10"/>
      <color rgb="FF0000FF"/>
      <name val="Arial"/>
      <family val="2"/>
    </font>
    <font>
      <sz val="10"/>
      <color theme="1"/>
      <name val="Arial"/>
      <family val="2"/>
    </font>
    <font>
      <b/>
      <sz val="10"/>
      <color theme="1"/>
      <name val="Arial"/>
      <family val="2"/>
    </font>
    <font>
      <b/>
      <sz val="22.5"/>
      <color theme="0"/>
      <name val="Franklin Gothic Demi"/>
      <family val="2"/>
    </font>
    <font>
      <i/>
      <sz val="12"/>
      <color theme="0"/>
      <name val="Franklin Gothic Demi"/>
      <family val="2"/>
    </font>
    <font>
      <b/>
      <sz val="22.5"/>
      <color theme="1"/>
      <name val="Franklin Gothic Demi"/>
      <family val="2"/>
    </font>
    <font>
      <sz val="12"/>
      <color theme="0"/>
      <name val="Franklin Gothic Demi"/>
      <family val="2"/>
    </font>
    <font>
      <b/>
      <sz val="12"/>
      <color theme="0"/>
      <name val="Franklin Gothic Demi"/>
      <family val="2"/>
    </font>
    <font>
      <u/>
      <sz val="12"/>
      <color theme="0"/>
      <name val="Franklin Gothic Demi"/>
      <family val="2"/>
    </font>
    <font>
      <sz val="12"/>
      <color rgb="FF000000"/>
      <name val="Franklin Gothic Demi"/>
      <family val="2"/>
    </font>
    <font>
      <i/>
      <sz val="12"/>
      <color rgb="FF000000"/>
      <name val="Franklin Gothic Demi"/>
      <family val="2"/>
    </font>
    <font>
      <sz val="12"/>
      <color theme="1"/>
      <name val="Franklin Gothic Demi"/>
      <family val="2"/>
    </font>
    <font>
      <sz val="12"/>
      <color rgb="FF000000"/>
      <name val="Franklin Gothic Book"/>
      <family val="2"/>
    </font>
    <font>
      <b/>
      <sz val="12"/>
      <color rgb="FF000000"/>
      <name val="Franklin Gothic Book"/>
      <family val="2"/>
    </font>
    <font>
      <u/>
      <sz val="12"/>
      <color theme="10"/>
      <name val="Franklin Gothic Demi"/>
      <family val="2"/>
    </font>
    <font>
      <i/>
      <sz val="12"/>
      <color theme="1"/>
      <name val="Arial"/>
      <family val="2"/>
    </font>
    <font>
      <sz val="12"/>
      <color theme="1"/>
      <name val="Franklin Gothic Book"/>
      <family val="2"/>
    </font>
    <font>
      <i/>
      <sz val="12"/>
      <color theme="1"/>
      <name val="Franklin Gothic Book"/>
      <family val="2"/>
    </font>
    <font>
      <b/>
      <sz val="26"/>
      <color indexed="9"/>
      <name val="Arial"/>
      <family val="2"/>
    </font>
    <font>
      <sz val="10"/>
      <color theme="1"/>
      <name val="Arial"/>
      <family val="2"/>
      <scheme val="minor"/>
    </font>
    <font>
      <b/>
      <sz val="12"/>
      <color theme="1"/>
      <name val="Arial"/>
      <family val="2"/>
    </font>
    <font>
      <sz val="10"/>
      <color rgb="FFFFFF00"/>
      <name val="Arial"/>
      <family val="2"/>
    </font>
    <font>
      <sz val="10"/>
      <color indexed="9"/>
      <name val="Arial"/>
      <family val="2"/>
    </font>
    <font>
      <b/>
      <sz val="10"/>
      <color theme="0"/>
      <name val="Arial"/>
      <family val="2"/>
    </font>
    <font>
      <sz val="10"/>
      <color theme="0"/>
      <name val="Arial"/>
      <family val="2"/>
    </font>
    <font>
      <sz val="11"/>
      <color indexed="8"/>
      <name val="Calibri"/>
      <family val="2"/>
    </font>
    <font>
      <sz val="11"/>
      <color indexed="9"/>
      <name val="Calibri"/>
      <family val="2"/>
    </font>
    <font>
      <sz val="11"/>
      <color indexed="20"/>
      <name val="Calibri"/>
      <family val="2"/>
    </font>
    <font>
      <b/>
      <sz val="10"/>
      <color indexed="18"/>
      <name val="Arial"/>
      <family val="2"/>
    </font>
    <font>
      <b/>
      <sz val="11"/>
      <color indexed="52"/>
      <name val="Calibri"/>
      <family val="2"/>
    </font>
    <font>
      <b/>
      <sz val="11"/>
      <color indexed="9"/>
      <name val="Calibri"/>
      <family val="2"/>
    </font>
    <font>
      <b/>
      <sz val="10"/>
      <color theme="0"/>
      <name val="Arial"/>
      <family val="2"/>
      <scheme val="minor"/>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8"/>
      <color indexed="12"/>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8"/>
      <name val="Arial MT"/>
      <family val="2"/>
    </font>
    <font>
      <b/>
      <sz val="10"/>
      <name val="Arial"/>
      <family val="2"/>
      <scheme val="minor"/>
    </font>
    <font>
      <sz val="11"/>
      <color theme="1"/>
      <name val="Verdana"/>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theme="5" tint="-0.24994659260841701"/>
      <name val="Arial"/>
      <family val="2"/>
      <scheme val="minor"/>
    </font>
    <font>
      <b/>
      <sz val="18"/>
      <color indexed="62"/>
      <name val="Cambria"/>
      <family val="2"/>
    </font>
    <font>
      <b/>
      <sz val="11"/>
      <color indexed="8"/>
      <name val="Calibri"/>
      <family val="2"/>
    </font>
    <font>
      <sz val="11"/>
      <color indexed="10"/>
      <name val="Calibri"/>
      <family val="2"/>
    </font>
    <font>
      <b/>
      <sz val="16"/>
      <color indexed="9"/>
      <name val="Arial"/>
      <family val="2"/>
    </font>
    <font>
      <i/>
      <sz val="10"/>
      <color theme="1"/>
      <name val="Arial"/>
      <family val="2"/>
    </font>
    <font>
      <sz val="15"/>
      <color theme="0"/>
      <name val="Franklin Gothic Demi"/>
      <family val="2"/>
    </font>
    <font>
      <sz val="11"/>
      <color theme="0"/>
      <name val="Franklin Gothic Demi"/>
      <family val="2"/>
    </font>
    <font>
      <sz val="10"/>
      <color rgb="FF0078C9"/>
      <name val="Franklin Gothic Demi"/>
      <family val="2"/>
    </font>
    <font>
      <sz val="9"/>
      <color theme="1"/>
      <name val="arial"/>
      <family val="2"/>
    </font>
    <font>
      <sz val="8"/>
      <color theme="1"/>
      <name val="arial"/>
      <family val="2"/>
    </font>
    <font>
      <sz val="9"/>
      <name val="Arial"/>
      <family val="2"/>
    </font>
    <font>
      <sz val="9.5"/>
      <color theme="1"/>
      <name val="Arial"/>
      <family val="2"/>
    </font>
    <font>
      <sz val="8"/>
      <name val="Arial"/>
      <family val="2"/>
    </font>
    <font>
      <sz val="11"/>
      <name val="Arial"/>
      <family val="2"/>
    </font>
    <font>
      <sz val="10"/>
      <name val="Franklin Gothic Demi"/>
      <family val="2"/>
    </font>
    <font>
      <sz val="11"/>
      <color rgb="FF0078C9"/>
      <name val="Franklin Gothic Demi"/>
      <family val="2"/>
    </font>
    <font>
      <sz val="10"/>
      <color rgb="FF0078C9"/>
      <name val="arial"/>
      <family val="2"/>
    </font>
    <font>
      <i/>
      <sz val="11"/>
      <color theme="1"/>
      <name val="Arial"/>
      <family val="2"/>
    </font>
    <font>
      <sz val="14"/>
      <name val="Franklin Gothic Demi"/>
      <family val="2"/>
      <scheme val="major"/>
    </font>
    <font>
      <sz val="11"/>
      <color indexed="8"/>
      <name val="Arial"/>
      <family val="2"/>
      <scheme val="minor"/>
    </font>
    <font>
      <sz val="7.2"/>
      <name val="Arial"/>
      <family val="2"/>
    </font>
    <font>
      <sz val="10"/>
      <color theme="6" tint="-0.249977111117893"/>
      <name val="Arial"/>
      <family val="2"/>
      <scheme val="minor"/>
    </font>
    <font>
      <b/>
      <sz val="9"/>
      <color rgb="FFFF0000"/>
      <name val="Arial"/>
      <family val="2"/>
    </font>
    <font>
      <sz val="10"/>
      <color theme="1"/>
      <name val="Gill Sans MT"/>
      <family val="2"/>
    </font>
    <font>
      <b/>
      <sz val="11"/>
      <color rgb="FFA32020"/>
      <name val="Arial"/>
      <family val="2"/>
    </font>
    <font>
      <sz val="10"/>
      <color theme="6" tint="-0.249977111117893"/>
      <name val="Arial"/>
      <family val="2"/>
    </font>
    <font>
      <sz val="10"/>
      <color theme="4"/>
      <name val="Arial"/>
      <family val="2"/>
    </font>
    <font>
      <i/>
      <sz val="10"/>
      <color theme="0" tint="-0.499984740745262"/>
      <name val="Arial"/>
      <family val="2"/>
    </font>
    <font>
      <sz val="9"/>
      <color theme="0" tint="-0.499984740745262"/>
      <name val="Arial"/>
      <family val="2"/>
    </font>
    <font>
      <b/>
      <sz val="9"/>
      <name val="Arial"/>
      <family val="2"/>
    </font>
    <font>
      <sz val="10"/>
      <color theme="1"/>
      <name val="Franklin Gothic Demi"/>
      <family val="2"/>
    </font>
    <font>
      <sz val="11"/>
      <color theme="1"/>
      <name val="Calibri"/>
      <family val="2"/>
    </font>
    <font>
      <sz val="10"/>
      <color rgb="FF0070C0"/>
      <name val="Arial"/>
      <family val="2"/>
    </font>
    <font>
      <sz val="10"/>
      <color rgb="FFC00000"/>
      <name val="Arial"/>
      <family val="2"/>
    </font>
    <font>
      <i/>
      <sz val="11"/>
      <color theme="1"/>
      <name val="Arial"/>
      <family val="2"/>
      <scheme val="minor"/>
    </font>
    <font>
      <sz val="10"/>
      <name val="MS Sans Serif"/>
      <family val="2"/>
    </font>
    <font>
      <sz val="9"/>
      <name val="Helvetica 45 Light"/>
      <family val="2"/>
    </font>
    <font>
      <sz val="10"/>
      <name val="Times New Roman"/>
      <family val="1"/>
    </font>
    <font>
      <sz val="10"/>
      <name val="Helv"/>
      <family val="2"/>
    </font>
    <font>
      <sz val="10"/>
      <name val="Helv"/>
    </font>
    <font>
      <sz val="11"/>
      <name val="Book Antiqua"/>
      <family val="1"/>
    </font>
    <font>
      <sz val="12"/>
      <name val="Times New Roman"/>
      <family val="1"/>
    </font>
    <font>
      <sz val="9"/>
      <color indexed="12"/>
      <name val="Arial"/>
      <family val="2"/>
    </font>
    <font>
      <sz val="10"/>
      <color indexed="8"/>
      <name val="Book Antiqua"/>
      <family val="1"/>
    </font>
    <font>
      <sz val="10"/>
      <name val="Arial MT"/>
      <family val="2"/>
    </font>
    <font>
      <b/>
      <sz val="8"/>
      <color indexed="9"/>
      <name val="Arial"/>
      <family val="2"/>
    </font>
    <font>
      <u/>
      <sz val="10"/>
      <color indexed="36"/>
      <name val="Arial"/>
      <family val="2"/>
    </font>
    <font>
      <b/>
      <sz val="12"/>
      <color indexed="9"/>
      <name val="Times New Roman"/>
      <family val="1"/>
    </font>
    <font>
      <sz val="8"/>
      <color indexed="12"/>
      <name val="Tms Rmn"/>
    </font>
    <font>
      <b/>
      <sz val="12"/>
      <color indexed="63"/>
      <name val="Arial"/>
      <family val="2"/>
    </font>
    <font>
      <b/>
      <sz val="9"/>
      <color rgb="FFA32020"/>
      <name val="Arial"/>
      <family val="2"/>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12"/>
      <name val="Times New Roman"/>
      <family val="1"/>
    </font>
    <font>
      <sz val="8"/>
      <name val="Times New Roman"/>
      <family val="1"/>
    </font>
    <font>
      <sz val="11"/>
      <name val="Times New Roman"/>
      <family val="1"/>
    </font>
    <font>
      <b/>
      <sz val="14"/>
      <color indexed="17"/>
      <name val="Arial"/>
      <family val="2"/>
    </font>
    <font>
      <b/>
      <sz val="8"/>
      <color indexed="24"/>
      <name val="Arial"/>
      <family val="2"/>
    </font>
    <font>
      <b/>
      <sz val="9"/>
      <color indexed="24"/>
      <name val="Arial"/>
      <family val="2"/>
    </font>
    <font>
      <b/>
      <sz val="11"/>
      <color indexed="24"/>
      <name val="Arial"/>
      <family val="2"/>
    </font>
    <font>
      <b/>
      <i/>
      <sz val="9"/>
      <name val="Arial"/>
      <family val="2"/>
    </font>
    <font>
      <sz val="11"/>
      <name val="Arial"/>
      <family val="2"/>
      <scheme val="minor"/>
    </font>
    <font>
      <b/>
      <sz val="11"/>
      <color indexed="53"/>
      <name val="Calibri"/>
      <family val="2"/>
    </font>
    <font>
      <b/>
      <i/>
      <sz val="8"/>
      <name val="Arial"/>
      <family val="2"/>
    </font>
    <font>
      <b/>
      <sz val="8"/>
      <name val="Book Antiqua"/>
      <family val="1"/>
    </font>
    <font>
      <sz val="10"/>
      <color indexed="12"/>
      <name val="Times New Roman"/>
      <family val="1"/>
    </font>
    <font>
      <sz val="10"/>
      <color indexed="11"/>
      <name val="Times New Roman"/>
      <family val="1"/>
    </font>
    <font>
      <b/>
      <sz val="10"/>
      <name val="MS Sans Serif"/>
      <family val="2"/>
    </font>
    <font>
      <sz val="10"/>
      <color indexed="10"/>
      <name val="Times New Roman"/>
      <family val="1"/>
    </font>
    <font>
      <sz val="11"/>
      <name val="Times"/>
      <family val="1"/>
    </font>
    <font>
      <sz val="11"/>
      <color indexed="8"/>
      <name val="Arial"/>
      <family val="2"/>
    </font>
    <font>
      <sz val="11"/>
      <color indexed="8"/>
      <name val="Verdana"/>
      <family val="2"/>
    </font>
    <font>
      <sz val="10"/>
      <name val="MS Serif"/>
      <family val="1"/>
    </font>
    <font>
      <sz val="11"/>
      <color indexed="12"/>
      <name val="Book Antiqua"/>
      <family val="1"/>
    </font>
    <font>
      <sz val="8"/>
      <name val="Palatino"/>
      <family val="1"/>
    </font>
    <font>
      <b/>
      <sz val="8"/>
      <name val="Arial"/>
      <family val="2"/>
    </font>
    <font>
      <sz val="10"/>
      <color indexed="23"/>
      <name val="Arial"/>
      <family val="2"/>
    </font>
    <font>
      <sz val="10"/>
      <color indexed="16"/>
      <name val="MS Serif"/>
      <family val="1"/>
    </font>
    <font>
      <b/>
      <sz val="10"/>
      <color rgb="FF333333"/>
      <name val="Arial"/>
      <family val="2"/>
      <scheme val="minor"/>
    </font>
    <font>
      <sz val="7"/>
      <name val="Arial"/>
      <family val="2"/>
    </font>
    <font>
      <b/>
      <sz val="10"/>
      <name val="Arial"/>
      <family val="2"/>
      <charset val="204"/>
    </font>
    <font>
      <b/>
      <sz val="14"/>
      <name val="Arial"/>
      <family val="2"/>
    </font>
    <font>
      <b/>
      <sz val="8"/>
      <name val="Palatino"/>
      <family val="1"/>
    </font>
    <font>
      <b/>
      <sz val="10"/>
      <name val="Tahoma"/>
      <family val="2"/>
    </font>
    <font>
      <b/>
      <sz val="13"/>
      <color theme="3"/>
      <name val="Arial"/>
      <family val="2"/>
    </font>
    <font>
      <sz val="20"/>
      <name val="HP Logo LG"/>
    </font>
    <font>
      <u/>
      <sz val="11"/>
      <color theme="10"/>
      <name val="Arial"/>
      <family val="2"/>
      <scheme val="minor"/>
    </font>
    <font>
      <b/>
      <sz val="10"/>
      <color indexed="56"/>
      <name val="Wingdings"/>
      <charset val="2"/>
    </font>
    <font>
      <b/>
      <u/>
      <sz val="8"/>
      <color indexed="56"/>
      <name val="Arial"/>
      <family val="2"/>
    </font>
    <font>
      <sz val="10"/>
      <name val="Arial"/>
      <family val="2"/>
      <scheme val="minor"/>
    </font>
    <font>
      <sz val="8"/>
      <color indexed="62"/>
      <name val="Arial"/>
      <family val="2"/>
    </font>
    <font>
      <sz val="11"/>
      <color indexed="48"/>
      <name val="Calibri"/>
      <family val="2"/>
    </font>
    <font>
      <sz val="8"/>
      <color indexed="12"/>
      <name val="Arial"/>
      <family val="2"/>
    </font>
    <font>
      <sz val="18"/>
      <name val="Times New Roman"/>
      <family val="1"/>
    </font>
    <font>
      <b/>
      <sz val="13"/>
      <name val="Times New Roman"/>
      <family val="1"/>
    </font>
    <font>
      <b/>
      <i/>
      <sz val="12"/>
      <name val="Times New Roman"/>
      <family val="1"/>
    </font>
    <font>
      <i/>
      <sz val="12"/>
      <name val="Times New Roman"/>
      <family val="1"/>
    </font>
    <font>
      <b/>
      <sz val="10"/>
      <name val="Palatino"/>
      <family val="1"/>
    </font>
    <font>
      <b/>
      <i/>
      <sz val="1"/>
      <name val="Palatino"/>
      <family val="1"/>
    </font>
    <font>
      <b/>
      <i/>
      <sz val="16"/>
      <name val="Helv"/>
    </font>
    <font>
      <b/>
      <i/>
      <sz val="16"/>
      <name val="Helv"/>
      <family val="2"/>
    </font>
    <font>
      <sz val="12"/>
      <name val="Arial MT"/>
    </font>
    <font>
      <sz val="8"/>
      <name val="Helv"/>
    </font>
    <font>
      <sz val="8"/>
      <color indexed="13"/>
      <name val="MS Sans Serif"/>
      <family val="2"/>
    </font>
    <font>
      <sz val="8"/>
      <name val="Book Antiqua"/>
      <family val="1"/>
    </font>
    <font>
      <sz val="10"/>
      <color indexed="14"/>
      <name val="Arial"/>
      <family val="2"/>
    </font>
    <font>
      <sz val="12"/>
      <color theme="1"/>
      <name val="Arial"/>
      <family val="2"/>
      <scheme val="minor"/>
    </font>
    <font>
      <b/>
      <sz val="10"/>
      <name val="Book Antiqua"/>
      <family val="1"/>
    </font>
    <font>
      <sz val="10"/>
      <name val="Palatino"/>
      <family val="1"/>
    </font>
    <font>
      <sz val="9"/>
      <color indexed="10"/>
      <name val="Arial"/>
      <family val="2"/>
    </font>
    <font>
      <i/>
      <sz val="10"/>
      <name val="MS Sans Serif"/>
      <family val="2"/>
    </font>
    <font>
      <b/>
      <sz val="10"/>
      <color indexed="39"/>
      <name val="Arial"/>
      <family val="2"/>
    </font>
    <font>
      <sz val="10"/>
      <color indexed="39"/>
      <name val="Arial"/>
      <family val="2"/>
    </font>
    <font>
      <sz val="19"/>
      <color indexed="48"/>
      <name val="Arial"/>
      <family val="2"/>
    </font>
    <font>
      <b/>
      <sz val="13"/>
      <name val="Arial"/>
      <family val="2"/>
    </font>
    <font>
      <b/>
      <sz val="9"/>
      <color theme="3"/>
      <name val="Arial"/>
      <family val="2"/>
      <scheme val="minor"/>
    </font>
    <font>
      <sz val="9"/>
      <color theme="1"/>
      <name val="Arial"/>
      <family val="2"/>
      <scheme val="minor"/>
    </font>
    <font>
      <sz val="8"/>
      <color theme="1"/>
      <name val="Arial"/>
      <family val="2"/>
      <scheme val="minor"/>
    </font>
    <font>
      <b/>
      <sz val="9"/>
      <color theme="1"/>
      <name val="Arial"/>
      <family val="2"/>
      <scheme val="minor"/>
    </font>
    <font>
      <b/>
      <sz val="8"/>
      <color indexed="8"/>
      <name val="Helv"/>
    </font>
    <font>
      <b/>
      <sz val="10"/>
      <color indexed="12"/>
      <name val="Times New Roman"/>
      <family val="1"/>
    </font>
    <font>
      <sz val="9"/>
      <name val="Helvetica-Black"/>
    </font>
    <font>
      <b/>
      <u/>
      <sz val="9"/>
      <name val="Arial"/>
      <family val="2"/>
    </font>
    <font>
      <b/>
      <sz val="14"/>
      <name val="Palatino"/>
      <family val="1"/>
    </font>
    <font>
      <b/>
      <sz val="7"/>
      <name val="Arial"/>
      <family val="2"/>
    </font>
    <font>
      <sz val="8"/>
      <color indexed="10"/>
      <name val="Arial Narrow"/>
      <family val="2"/>
    </font>
    <font>
      <sz val="10"/>
      <color indexed="13"/>
      <name val="Arial"/>
      <family val="2"/>
    </font>
    <font>
      <sz val="10"/>
      <name val="Geneva"/>
    </font>
    <font>
      <u/>
      <sz val="8.4"/>
      <color indexed="12"/>
      <name val="Arial"/>
      <family val="2"/>
    </font>
    <font>
      <b/>
      <sz val="11"/>
      <color theme="0"/>
      <name val="Calibri"/>
      <family val="2"/>
    </font>
    <font>
      <sz val="11"/>
      <color theme="0"/>
      <name val="Calibri"/>
      <family val="2"/>
    </font>
    <font>
      <sz val="11"/>
      <color rgb="FF0070C0"/>
      <name val="Calibri"/>
      <family val="2"/>
    </font>
    <font>
      <sz val="11"/>
      <name val="Calibri"/>
      <family val="2"/>
    </font>
    <font>
      <i/>
      <sz val="11"/>
      <color theme="1"/>
      <name val="Calibri"/>
      <family val="2"/>
    </font>
  </fonts>
  <fills count="148">
    <fill>
      <patternFill patternType="none"/>
    </fill>
    <fill>
      <patternFill patternType="gray125"/>
    </fill>
    <fill>
      <patternFill patternType="solid">
        <fgColor indexed="44"/>
        <bgColor indexed="64"/>
      </patternFill>
    </fill>
    <fill>
      <patternFill patternType="solid">
        <fgColor indexed="51"/>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1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9CCFF"/>
        <bgColor indexed="64"/>
      </patternFill>
    </fill>
    <fill>
      <patternFill patternType="solid">
        <fgColor rgb="FFFFCC99"/>
        <bgColor indexed="64"/>
      </patternFill>
    </fill>
    <fill>
      <patternFill patternType="solid">
        <fgColor rgb="FFD9D9D9"/>
        <bgColor indexed="64"/>
      </patternFill>
    </fill>
    <fill>
      <patternFill patternType="solid">
        <fgColor rgb="FFFFFFAF"/>
        <bgColor indexed="64"/>
      </patternFill>
    </fill>
    <fill>
      <patternFill patternType="solid">
        <fgColor rgb="FFADE600"/>
        <bgColor indexed="64"/>
      </patternFill>
    </fill>
    <fill>
      <patternFill patternType="solid">
        <fgColor rgb="FF99FF66"/>
        <bgColor indexed="64"/>
      </patternFill>
    </fill>
    <fill>
      <patternFill patternType="solid">
        <fgColor rgb="FFFFFF00"/>
        <bgColor indexed="64"/>
      </patternFill>
    </fill>
    <fill>
      <patternFill patternType="solid">
        <fgColor rgb="FFFFFF99"/>
        <bgColor indexed="64"/>
      </patternFill>
    </fill>
    <fill>
      <patternFill patternType="lightUp">
        <bgColor rgb="FF003479"/>
      </patternFill>
    </fill>
    <fill>
      <patternFill patternType="solid">
        <fgColor rgb="FFE0DCD8"/>
        <bgColor indexed="64"/>
      </patternFill>
    </fill>
    <fill>
      <patternFill patternType="solid">
        <fgColor rgb="FF002664"/>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99FF99"/>
        <bgColor indexed="64"/>
      </patternFill>
    </fill>
    <fill>
      <patternFill patternType="solid">
        <fgColor rgb="FFFF0000"/>
        <bgColor indexed="64"/>
      </patternFill>
    </fill>
    <fill>
      <patternFill patternType="solid">
        <fgColor rgb="FF92D050"/>
        <bgColor indexed="64"/>
      </patternFill>
    </fill>
    <fill>
      <patternFill patternType="solid">
        <fgColor rgb="FFCCFFCC"/>
        <bgColor indexed="64"/>
      </patternFill>
    </fill>
    <fill>
      <patternFill patternType="solid">
        <fgColor rgb="FFCCECFF"/>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rgb="FF00E2FF"/>
        <bgColor indexed="64"/>
      </patternFill>
    </fill>
    <fill>
      <patternFill patternType="solid">
        <fgColor rgb="FFFFFFFE"/>
        <bgColor indexed="64"/>
      </patternFill>
    </fill>
    <fill>
      <patternFill patternType="solid">
        <fgColor indexed="42"/>
      </patternFill>
    </fill>
    <fill>
      <patternFill patternType="solid">
        <fgColor indexed="9"/>
        <bgColor indexed="64"/>
      </patternFill>
    </fill>
    <fill>
      <patternFill patternType="solid">
        <fgColor theme="7" tint="0.59996337778862885"/>
        <bgColor indexed="64"/>
      </patternFill>
    </fill>
    <fill>
      <patternFill patternType="solid">
        <fgColor indexed="18"/>
        <bgColor indexed="64"/>
      </patternFill>
    </fill>
    <fill>
      <patternFill patternType="solid">
        <fgColor rgb="FF003479"/>
        <bgColor indexed="64"/>
      </patternFill>
    </fill>
    <fill>
      <patternFill patternType="solid">
        <fgColor theme="0"/>
        <bgColor indexed="64"/>
      </patternFill>
    </fill>
    <fill>
      <patternFill patternType="solid">
        <fgColor rgb="FFFCEABF"/>
        <bgColor indexed="64"/>
      </patternFill>
    </fill>
    <fill>
      <patternFill patternType="solid">
        <fgColor rgb="FFFE4819"/>
        <bgColor indexed="64"/>
      </patternFill>
    </fill>
    <fill>
      <patternFill patternType="solid">
        <fgColor rgb="FFBFDDF1"/>
        <bgColor indexed="64"/>
      </patternFill>
    </fill>
    <fill>
      <patternFill patternType="solid">
        <fgColor theme="9" tint="0.59999389629810485"/>
        <bgColor indexed="64"/>
      </patternFill>
    </fill>
    <fill>
      <patternFill patternType="solid">
        <fgColor rgb="FFF2BFE0"/>
        <bgColor indexed="64"/>
      </patternFill>
    </fill>
    <fill>
      <patternFill patternType="solid">
        <fgColor rgb="FFC6E0B4"/>
        <bgColor indexed="64"/>
      </patternFill>
    </fill>
    <fill>
      <patternFill patternType="solid">
        <fgColor theme="4" tint="0.79998168889431442"/>
        <bgColor indexed="64"/>
      </patternFill>
    </fill>
    <fill>
      <patternFill patternType="solid">
        <fgColor rgb="FF00B0F0"/>
        <bgColor indexed="64"/>
      </patternFill>
    </fill>
    <fill>
      <patternFill patternType="solid">
        <fgColor rgb="FFEBF1DE"/>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26"/>
        <bgColor indexed="64"/>
      </patternFill>
    </fill>
    <fill>
      <patternFill patternType="solid">
        <fgColor indexed="42"/>
        <bgColor indexed="64"/>
      </patternFill>
    </fill>
    <fill>
      <patternFill patternType="solid">
        <fgColor indexed="56"/>
        <bgColor indexed="64"/>
      </patternFill>
    </fill>
    <fill>
      <patternFill patternType="gray125">
        <bgColor indexed="42"/>
      </patternFill>
    </fill>
    <fill>
      <patternFill patternType="solid">
        <fgColor theme="0" tint="-0.14999847407452621"/>
        <bgColor indexed="64"/>
      </patternFill>
    </fill>
    <fill>
      <patternFill patternType="solid">
        <fgColor indexed="35"/>
        <bgColor indexed="64"/>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2"/>
        <bgColor indexed="64"/>
      </patternFill>
    </fill>
    <fill>
      <patternFill patternType="solid">
        <fgColor rgb="FFD3D3D3"/>
        <bgColor indexed="64"/>
      </patternFill>
    </fill>
    <fill>
      <patternFill patternType="solid">
        <fgColor indexed="43"/>
        <bgColor indexed="64"/>
      </patternFill>
    </fill>
    <fill>
      <patternFill patternType="solid">
        <fgColor rgb="FFFF00FF"/>
        <bgColor indexed="64"/>
      </patternFill>
    </fill>
    <fill>
      <patternFill patternType="solid">
        <fgColor indexed="29"/>
        <bgColor indexed="64"/>
      </patternFill>
    </fill>
    <fill>
      <patternFill patternType="solid">
        <fgColor indexed="18"/>
        <bgColor indexed="18"/>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mediumGray">
        <fgColor indexed="22"/>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23"/>
      </patternFill>
    </fill>
    <fill>
      <patternFill patternType="solid">
        <fgColor indexed="31"/>
        <bgColor indexed="64"/>
      </patternFill>
    </fill>
    <fill>
      <patternFill patternType="solid">
        <fgColor indexed="15"/>
      </patternFill>
    </fill>
    <fill>
      <patternFill patternType="solid">
        <fgColor indexed="20"/>
      </patternFill>
    </fill>
    <fill>
      <patternFill patternType="solid">
        <fgColor rgb="FFFCD4B6"/>
        <bgColor indexed="64"/>
      </patternFill>
    </fill>
    <fill>
      <patternFill patternType="solid">
        <fgColor rgb="FFE8E6DF"/>
        <bgColor indexed="64"/>
      </patternFill>
    </fill>
    <fill>
      <patternFill patternType="solid">
        <fgColor indexed="42"/>
        <bgColor indexed="42"/>
      </patternFill>
    </fill>
    <fill>
      <patternFill patternType="solid">
        <fgColor rgb="FF333333"/>
        <bgColor indexed="64"/>
      </patternFill>
    </fill>
    <fill>
      <patternFill patternType="solid">
        <fgColor indexed="12"/>
        <bgColor indexed="64"/>
      </patternFill>
    </fill>
    <fill>
      <patternFill patternType="solid">
        <fgColor rgb="FF002060"/>
        <bgColor indexed="64"/>
      </patternFill>
    </fill>
    <fill>
      <patternFill patternType="solid">
        <fgColor rgb="FF0070C0"/>
        <bgColor indexed="64"/>
      </patternFill>
    </fill>
    <fill>
      <patternFill patternType="solid">
        <fgColor rgb="FF00B050"/>
        <bgColor indexed="64"/>
      </patternFill>
    </fill>
    <fill>
      <patternFill patternType="solid">
        <fgColor theme="9" tint="-0.499984740745262"/>
        <bgColor indexed="64"/>
      </patternFill>
    </fill>
    <fill>
      <patternFill patternType="solid">
        <fgColor theme="0" tint="-0.499984740745262"/>
        <bgColor indexed="64"/>
      </patternFill>
    </fill>
  </fills>
  <borders count="173">
    <border>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right style="dotted">
        <color indexed="64"/>
      </right>
      <top/>
      <bottom/>
      <diagonal/>
    </border>
    <border>
      <left style="dashDot">
        <color indexed="64"/>
      </left>
      <right/>
      <top/>
      <bottom/>
      <diagonal/>
    </border>
    <border>
      <left style="medium">
        <color indexed="64"/>
      </left>
      <right style="medium">
        <color indexed="64"/>
      </right>
      <top style="medium">
        <color indexed="64"/>
      </top>
      <bottom style="medium">
        <color indexed="64"/>
      </bottom>
      <diagonal/>
    </border>
    <border>
      <left/>
      <right style="dashDot">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ashDotDot">
        <color auto="1"/>
      </right>
      <top/>
      <bottom style="dashDotDot">
        <color auto="1"/>
      </bottom>
      <diagonal/>
    </border>
    <border>
      <left/>
      <right/>
      <top/>
      <bottom style="dashDotDot">
        <color auto="1"/>
      </bottom>
      <diagonal/>
    </border>
    <border>
      <left style="dashDotDot">
        <color auto="1"/>
      </left>
      <right/>
      <top/>
      <bottom style="dashDotDot">
        <color auto="1"/>
      </bottom>
      <diagonal/>
    </border>
    <border>
      <left/>
      <right style="dashDotDot">
        <color auto="1"/>
      </right>
      <top/>
      <bottom/>
      <diagonal/>
    </border>
    <border>
      <left style="dashDotDot">
        <color auto="1"/>
      </left>
      <right/>
      <top/>
      <bottom/>
      <diagonal/>
    </border>
    <border>
      <left/>
      <right style="dashDotDot">
        <color auto="1"/>
      </right>
      <top style="dashDotDot">
        <color auto="1"/>
      </top>
      <bottom/>
      <diagonal/>
    </border>
    <border>
      <left/>
      <right/>
      <top style="dashDotDot">
        <color auto="1"/>
      </top>
      <bottom/>
      <diagonal/>
    </border>
    <border>
      <left style="dashDotDot">
        <color auto="1"/>
      </left>
      <right/>
      <top style="dashDotDot">
        <color auto="1"/>
      </top>
      <bottom/>
      <diagonal/>
    </border>
    <border>
      <left style="hair">
        <color auto="1"/>
      </left>
      <right style="hair">
        <color auto="1"/>
      </right>
      <top style="hair">
        <color auto="1"/>
      </top>
      <bottom style="hair">
        <color auto="1"/>
      </bottom>
      <diagonal/>
    </border>
    <border>
      <left/>
      <right/>
      <top/>
      <bottom style="thin">
        <color theme="1"/>
      </bottom>
      <diagonal/>
    </border>
    <border>
      <left/>
      <right/>
      <top style="thin">
        <color rgb="FF808080"/>
      </top>
      <bottom style="thin">
        <color rgb="FF808080"/>
      </bottom>
      <diagonal/>
    </border>
    <border>
      <left style="medium">
        <color indexed="64"/>
      </left>
      <right style="dashDotDot">
        <color auto="1"/>
      </right>
      <top style="medium">
        <color indexed="64"/>
      </top>
      <bottom style="medium">
        <color indexed="64"/>
      </bottom>
      <diagonal/>
    </border>
    <border>
      <left/>
      <right/>
      <top style="medium">
        <color theme="0"/>
      </top>
      <bottom/>
      <diagonal/>
    </border>
    <border>
      <left/>
      <right/>
      <top/>
      <bottom style="thin">
        <color theme="0"/>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808080"/>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theme="2"/>
      </left>
      <right style="thin">
        <color theme="2"/>
      </right>
      <top style="thin">
        <color theme="2"/>
      </top>
      <bottom style="thin">
        <color theme="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rgb="FFFF0000"/>
      </left>
      <right style="thin">
        <color rgb="FFFF0000"/>
      </right>
      <top style="thin">
        <color rgb="FFFF0000"/>
      </top>
      <bottom style="thin">
        <color rgb="FFFF0000"/>
      </bottom>
      <diagonal/>
    </border>
    <border>
      <left style="thick">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49"/>
      </top>
      <bottom style="double">
        <color indexed="49"/>
      </bottom>
      <diagonal/>
    </border>
    <border>
      <left/>
      <right style="thin">
        <color indexed="18"/>
      </right>
      <top/>
      <bottom/>
      <diagonal/>
    </border>
    <border>
      <left style="medium">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medium">
        <color rgb="FF857362"/>
      </right>
      <top style="medium">
        <color rgb="FF857362"/>
      </top>
      <bottom/>
      <diagonal/>
    </border>
    <border>
      <left/>
      <right/>
      <top style="medium">
        <color rgb="FF857362"/>
      </top>
      <bottom/>
      <diagonal/>
    </border>
    <border>
      <left style="medium">
        <color rgb="FF857362"/>
      </left>
      <right style="thin">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top style="medium">
        <color rgb="FF857362"/>
      </top>
      <bottom/>
      <diagonal/>
    </border>
    <border>
      <left/>
      <right/>
      <top/>
      <bottom style="medium">
        <color rgb="FF857362"/>
      </bottom>
      <diagonal/>
    </border>
    <border>
      <left style="medium">
        <color rgb="FF857362"/>
      </left>
      <right/>
      <top style="medium">
        <color rgb="FF857362"/>
      </top>
      <bottom style="thin">
        <color rgb="FF857362"/>
      </bottom>
      <diagonal/>
    </border>
    <border>
      <left style="thin">
        <color theme="0"/>
      </left>
      <right style="thin">
        <color theme="0"/>
      </right>
      <top style="thin">
        <color theme="0"/>
      </top>
      <bottom style="thin">
        <color theme="0"/>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thin">
        <color rgb="FF857362"/>
      </left>
      <right style="medium">
        <color rgb="FF857362"/>
      </right>
      <top/>
      <bottom style="thin">
        <color rgb="FF857362"/>
      </bottom>
      <diagonal/>
    </border>
    <border>
      <left style="medium">
        <color rgb="FF857362"/>
      </left>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right style="thin">
        <color rgb="FF857362"/>
      </right>
      <top style="thin">
        <color rgb="FF857362"/>
      </top>
      <bottom style="medium">
        <color rgb="FF857362"/>
      </bottom>
      <diagonal/>
    </border>
    <border>
      <left style="medium">
        <color rgb="FF857362"/>
      </left>
      <right/>
      <top style="thin">
        <color rgb="FF857362"/>
      </top>
      <bottom style="medium">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thin">
        <color rgb="FF857362"/>
      </left>
      <right style="thin">
        <color rgb="FF857362"/>
      </right>
      <top style="thin">
        <color rgb="FF857362"/>
      </top>
      <bottom/>
      <diagonal/>
    </border>
    <border>
      <left style="thin">
        <color rgb="FF857362"/>
      </left>
      <right style="medium">
        <color rgb="FF857362"/>
      </right>
      <top style="thin">
        <color rgb="FF857362"/>
      </top>
      <bottom/>
      <diagonal/>
    </border>
    <border>
      <left style="medium">
        <color rgb="FF857362"/>
      </left>
      <right style="medium">
        <color rgb="FF857362"/>
      </right>
      <top style="thin">
        <color rgb="FF857362"/>
      </top>
      <bottom style="medium">
        <color rgb="FF857362"/>
      </bottom>
      <diagonal/>
    </border>
    <border>
      <left style="medium">
        <color rgb="FF857362"/>
      </left>
      <right/>
      <top style="thin">
        <color rgb="FF857362"/>
      </top>
      <bottom/>
      <diagonal/>
    </border>
    <border>
      <left style="thin">
        <color rgb="FF857362"/>
      </left>
      <right/>
      <top style="thin">
        <color rgb="FF857362"/>
      </top>
      <bottom style="thin">
        <color rgb="FF857362"/>
      </bottom>
      <diagonal/>
    </border>
    <border>
      <left/>
      <right/>
      <top style="thin">
        <color rgb="FF857362"/>
      </top>
      <bottom style="thin">
        <color rgb="FF857362"/>
      </bottom>
      <diagonal/>
    </border>
    <border>
      <left/>
      <right style="medium">
        <color rgb="FF857362"/>
      </right>
      <top style="thin">
        <color rgb="FF857362"/>
      </top>
      <bottom style="thin">
        <color rgb="FF857362"/>
      </bottom>
      <diagonal/>
    </border>
    <border>
      <left/>
      <right/>
      <top style="medium">
        <color rgb="FF857362"/>
      </top>
      <bottom style="medium">
        <color rgb="FF857362"/>
      </bottom>
      <diagonal/>
    </border>
    <border>
      <left style="medium">
        <color rgb="FF857362"/>
      </left>
      <right/>
      <top/>
      <bottom style="thin">
        <color rgb="FF857362"/>
      </bottom>
      <diagonal/>
    </border>
    <border>
      <left style="medium">
        <color rgb="FF857362"/>
      </left>
      <right style="thin">
        <color rgb="FF857362"/>
      </right>
      <top style="thin">
        <color rgb="FF857362"/>
      </top>
      <bottom/>
      <diagonal/>
    </border>
    <border>
      <left style="medium">
        <color rgb="FF857362"/>
      </left>
      <right style="medium">
        <color rgb="FF857362"/>
      </right>
      <top style="medium">
        <color rgb="FF857362"/>
      </top>
      <bottom style="medium">
        <color rgb="FF857362"/>
      </bottom>
      <diagonal/>
    </border>
    <border>
      <left/>
      <right/>
      <top/>
      <bottom style="thin">
        <color rgb="FF857362"/>
      </bottom>
      <diagonal/>
    </border>
    <border>
      <left/>
      <right style="medium">
        <color rgb="FF857362"/>
      </right>
      <top/>
      <bottom style="thin">
        <color rgb="FF857362"/>
      </bottom>
      <diagonal/>
    </border>
    <border>
      <left style="medium">
        <color rgb="FF857362"/>
      </left>
      <right style="thin">
        <color rgb="FF857362"/>
      </right>
      <top/>
      <bottom style="medium">
        <color rgb="FF857362"/>
      </bottom>
      <diagonal/>
    </border>
    <border>
      <left style="medium">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style="medium">
        <color rgb="FF857362"/>
      </bottom>
      <diagonal/>
    </border>
    <border>
      <left style="thin">
        <color rgb="FF857362"/>
      </left>
      <right/>
      <top style="thin">
        <color rgb="FF857362"/>
      </top>
      <bottom/>
      <diagonal/>
    </border>
    <border>
      <left style="thin">
        <color rgb="FF857362"/>
      </left>
      <right style="thin">
        <color rgb="FF857362"/>
      </right>
      <top style="medium">
        <color rgb="FF857362"/>
      </top>
      <bottom/>
      <diagonal/>
    </border>
    <border>
      <left/>
      <right style="thin">
        <color rgb="FF857362"/>
      </right>
      <top style="medium">
        <color rgb="FF857362"/>
      </top>
      <bottom style="thin">
        <color rgb="FF857362"/>
      </bottom>
      <diagonal/>
    </border>
    <border>
      <left/>
      <right style="medium">
        <color rgb="FF857362"/>
      </right>
      <top style="medium">
        <color rgb="FF857362"/>
      </top>
      <bottom style="thin">
        <color rgb="FF857362"/>
      </bottom>
      <diagonal/>
    </border>
    <border>
      <left/>
      <right style="thin">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thin">
        <color rgb="FF857362"/>
      </top>
      <bottom style="medium">
        <color rgb="FF857362"/>
      </bottom>
      <diagonal/>
    </border>
    <border>
      <left/>
      <right/>
      <top style="medium">
        <color rgb="FF857362"/>
      </top>
      <bottom style="thin">
        <color rgb="FF857362"/>
      </bottom>
      <diagonal/>
    </border>
    <border>
      <left style="medium">
        <color rgb="FF857362"/>
      </left>
      <right style="medium">
        <color rgb="FF857362"/>
      </right>
      <top/>
      <bottom style="thin">
        <color rgb="FF857362"/>
      </bottom>
      <diagonal/>
    </border>
    <border>
      <left style="medium">
        <color rgb="FF857362"/>
      </left>
      <right style="medium">
        <color rgb="FF857362"/>
      </right>
      <top/>
      <bottom style="medium">
        <color rgb="FF857362"/>
      </bottom>
      <diagonal/>
    </border>
    <border>
      <left style="thin">
        <color rgb="FF857362"/>
      </left>
      <right style="thin">
        <color rgb="FF857362"/>
      </right>
      <top/>
      <bottom style="medium">
        <color rgb="FF857362"/>
      </bottom>
      <diagonal/>
    </border>
    <border>
      <left style="medium">
        <color rgb="FF857362"/>
      </left>
      <right style="thin">
        <color rgb="FF857362"/>
      </right>
      <top/>
      <bottom/>
      <diagonal/>
    </border>
    <border>
      <left style="thin">
        <color rgb="FF857362"/>
      </left>
      <right style="thin">
        <color rgb="FF857362"/>
      </right>
      <top/>
      <bottom/>
      <diagonal/>
    </border>
    <border>
      <left style="thin">
        <color rgb="FF857362"/>
      </left>
      <right style="medium">
        <color rgb="FF857362"/>
      </right>
      <top/>
      <bottom/>
      <diagonal/>
    </border>
    <border>
      <left style="medium">
        <color rgb="FF857362"/>
      </left>
      <right style="medium">
        <color rgb="FF857362"/>
      </right>
      <top style="thin">
        <color rgb="FF8573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bottom style="thin">
        <color theme="0"/>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medium">
        <color indexed="22"/>
      </left>
      <right style="medium">
        <color indexed="22"/>
      </right>
      <top style="medium">
        <color indexed="22"/>
      </top>
      <bottom style="medium">
        <color indexed="22"/>
      </bottom>
      <diagonal/>
    </border>
    <border>
      <left/>
      <right/>
      <top style="thick">
        <color auto="1"/>
      </top>
      <bottom style="thick">
        <color auto="1"/>
      </bottom>
      <diagonal/>
    </border>
    <border>
      <left/>
      <right/>
      <top/>
      <bottom style="thick">
        <color indexed="63"/>
      </bottom>
      <diagonal/>
    </border>
    <border>
      <left/>
      <right/>
      <top/>
      <bottom style="medium">
        <color rgb="FFA32020"/>
      </bottom>
      <diagonal/>
    </border>
    <border>
      <left/>
      <right/>
      <top/>
      <bottom style="medium">
        <color rgb="FF602320"/>
      </bottom>
      <diagonal/>
    </border>
    <border>
      <left/>
      <right/>
      <top/>
      <bottom style="medium">
        <color indexed="64"/>
      </bottom>
      <diagonal/>
    </border>
    <border>
      <left/>
      <right/>
      <top/>
      <bottom style="thin">
        <color indexed="44"/>
      </bottom>
      <diagonal/>
    </border>
    <border>
      <left/>
      <right/>
      <top/>
      <bottom style="medium">
        <color indexed="24"/>
      </bottom>
      <diagonal/>
    </border>
    <border>
      <left/>
      <right style="thin">
        <color indexed="8"/>
      </right>
      <top style="thin">
        <color indexed="8"/>
      </top>
      <bottom/>
      <diagonal/>
    </border>
    <border>
      <left style="thin">
        <color indexed="64"/>
      </left>
      <right style="thin">
        <color indexed="64"/>
      </right>
      <top style="hair">
        <color indexed="64"/>
      </top>
      <bottom style="hair">
        <color indexed="64"/>
      </bottom>
      <diagonal/>
    </border>
    <border>
      <left style="double">
        <color auto="1"/>
      </left>
      <right/>
      <top style="double">
        <color auto="1"/>
      </top>
      <bottom/>
      <diagonal/>
    </border>
    <border>
      <left style="thin">
        <color indexed="10"/>
      </left>
      <right style="thin">
        <color indexed="10"/>
      </right>
      <top style="thin">
        <color indexed="10"/>
      </top>
      <bottom style="thin">
        <color indexed="10"/>
      </bottom>
      <diagonal/>
    </border>
    <border>
      <left style="thin">
        <color auto="1"/>
      </left>
      <right/>
      <top style="thin">
        <color auto="1"/>
      </top>
      <bottom style="thin">
        <color auto="1"/>
      </bottom>
      <diagonal/>
    </border>
    <border>
      <left style="thick">
        <color rgb="FF857362"/>
      </left>
      <right style="thick">
        <color rgb="FF857362"/>
      </right>
      <top style="thick">
        <color rgb="FF857362"/>
      </top>
      <bottom style="thick">
        <color rgb="FF857362"/>
      </bottom>
      <diagonal/>
    </border>
    <border>
      <left/>
      <right/>
      <top style="medium">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thin">
        <color indexed="8"/>
      </left>
      <right/>
      <top/>
      <bottom style="thin">
        <color indexed="8"/>
      </bottom>
      <diagonal/>
    </border>
    <border>
      <left style="medium">
        <color indexed="8"/>
      </left>
      <right style="thin">
        <color indexed="8"/>
      </right>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medium">
        <color auto="1"/>
      </left>
      <right/>
      <top style="thin">
        <color auto="1"/>
      </top>
      <bottom style="thin">
        <color auto="1"/>
      </bottom>
      <diagonal/>
    </border>
    <border>
      <left/>
      <right/>
      <top style="thin">
        <color indexed="48"/>
      </top>
      <bottom style="double">
        <color indexed="48"/>
      </bottom>
      <diagonal/>
    </border>
    <border>
      <left/>
      <right/>
      <top style="thin">
        <color indexed="62"/>
      </top>
      <bottom style="double">
        <color indexed="62"/>
      </bottom>
      <diagonal/>
    </border>
    <border>
      <left style="hair">
        <color auto="1"/>
      </left>
      <right style="hair">
        <color auto="1"/>
      </right>
      <top style="hair">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s>
  <cellStyleXfs count="61558">
    <xf numFmtId="164" fontId="0" fillId="0" borderId="0" applyFont="0" applyFill="0" applyBorder="0" applyProtection="0">
      <alignment vertical="top"/>
    </xf>
    <xf numFmtId="167" fontId="9" fillId="0" borderId="0" applyFont="0" applyFill="0" applyBorder="0" applyProtection="0">
      <alignment vertical="top"/>
    </xf>
    <xf numFmtId="173" fontId="8" fillId="0" borderId="0" applyFont="0" applyFill="0" applyBorder="0" applyProtection="0">
      <alignment vertical="top"/>
    </xf>
    <xf numFmtId="174" fontId="8" fillId="0" borderId="0" applyFont="0" applyFill="0" applyBorder="0" applyProtection="0">
      <alignment vertical="top"/>
    </xf>
    <xf numFmtId="165" fontId="8" fillId="0" borderId="0" applyFont="0" applyFill="0" applyBorder="0" applyProtection="0">
      <alignment vertical="top"/>
    </xf>
    <xf numFmtId="166" fontId="8" fillId="0" borderId="0" applyFont="0" applyFill="0" applyBorder="0" applyProtection="0">
      <alignment vertical="top"/>
    </xf>
    <xf numFmtId="41" fontId="24" fillId="0" borderId="0" applyFont="0" applyFill="0" applyBorder="0" applyAlignment="0" applyProtection="0"/>
    <xf numFmtId="44" fontId="24" fillId="0" borderId="0" applyFont="0" applyFill="0" applyBorder="0" applyAlignment="0" applyProtection="0"/>
    <xf numFmtId="42" fontId="24" fillId="0" borderId="0" applyFont="0" applyFill="0" applyBorder="0" applyAlignment="0" applyProtection="0"/>
    <xf numFmtId="0" fontId="25" fillId="0" borderId="0" applyNumberFormat="0" applyFill="0" applyBorder="0" applyAlignment="0" applyProtection="0"/>
    <xf numFmtId="0" fontId="26" fillId="0" borderId="20" applyNumberFormat="0" applyFill="0" applyAlignment="0" applyProtection="0"/>
    <xf numFmtId="0" fontId="27" fillId="0" borderId="21" applyNumberFormat="0" applyFill="0" applyAlignment="0" applyProtection="0"/>
    <xf numFmtId="0" fontId="28" fillId="0" borderId="22" applyNumberFormat="0" applyFill="0" applyAlignment="0" applyProtection="0"/>
    <xf numFmtId="0" fontId="28" fillId="0" borderId="0" applyNumberFormat="0" applyFill="0" applyBorder="0" applyAlignment="0" applyProtection="0"/>
    <xf numFmtId="0" fontId="29" fillId="8" borderId="0" applyNumberFormat="0" applyBorder="0" applyAlignment="0" applyProtection="0"/>
    <xf numFmtId="0" fontId="30" fillId="9" borderId="0" applyNumberFormat="0" applyBorder="0" applyAlignment="0" applyProtection="0"/>
    <xf numFmtId="0" fontId="31" fillId="10" borderId="0" applyNumberFormat="0" applyBorder="0" applyAlignment="0" applyProtection="0"/>
    <xf numFmtId="0" fontId="32" fillId="11" borderId="23" applyNumberFormat="0" applyAlignment="0" applyProtection="0"/>
    <xf numFmtId="0" fontId="33" fillId="12" borderId="24" applyNumberFormat="0" applyAlignment="0" applyProtection="0"/>
    <xf numFmtId="0" fontId="34" fillId="12" borderId="23" applyNumberFormat="0" applyAlignment="0" applyProtection="0"/>
    <xf numFmtId="0" fontId="35" fillId="0" borderId="25" applyNumberFormat="0" applyFill="0" applyAlignment="0" applyProtection="0"/>
    <xf numFmtId="0" fontId="36" fillId="13" borderId="26" applyNumberFormat="0" applyAlignment="0" applyProtection="0"/>
    <xf numFmtId="0" fontId="37" fillId="0" borderId="0" applyNumberFormat="0" applyFill="0" applyBorder="0" applyAlignment="0" applyProtection="0"/>
    <xf numFmtId="0" fontId="24" fillId="14" borderId="27" applyNumberFormat="0" applyFont="0" applyAlignment="0" applyProtection="0"/>
    <xf numFmtId="0" fontId="38" fillId="0" borderId="0" applyNumberFormat="0" applyFill="0" applyBorder="0" applyAlignment="0" applyProtection="0"/>
    <xf numFmtId="0" fontId="39" fillId="0" borderId="28" applyNumberFormat="0" applyFill="0" applyAlignment="0" applyProtection="0"/>
    <xf numFmtId="0" fontId="40"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40" fillId="38" borderId="0" applyNumberFormat="0" applyBorder="0" applyAlignment="0" applyProtection="0"/>
    <xf numFmtId="167" fontId="41" fillId="0" borderId="0" applyNumberFormat="0" applyFill="0" applyBorder="0" applyAlignment="0" applyProtection="0">
      <alignment vertical="top"/>
    </xf>
    <xf numFmtId="172" fontId="42" fillId="0" borderId="0" applyFont="0" applyFill="0" applyBorder="0" applyProtection="0">
      <alignment vertical="top"/>
    </xf>
    <xf numFmtId="167" fontId="8" fillId="0" borderId="0" applyFont="0" applyFill="0" applyBorder="0" applyProtection="0">
      <alignment vertical="top"/>
    </xf>
    <xf numFmtId="0" fontId="8" fillId="0" borderId="0"/>
    <xf numFmtId="0" fontId="81" fillId="0" borderId="0"/>
    <xf numFmtId="0" fontId="6" fillId="0" borderId="0"/>
    <xf numFmtId="0" fontId="8" fillId="0" borderId="0"/>
    <xf numFmtId="0" fontId="63" fillId="0" borderId="0"/>
    <xf numFmtId="0" fontId="8" fillId="0" borderId="0"/>
    <xf numFmtId="0" fontId="8" fillId="0" borderId="0">
      <alignment vertical="top"/>
    </xf>
    <xf numFmtId="0" fontId="87" fillId="57" borderId="0" applyNumberFormat="0" applyBorder="0" applyAlignment="0" applyProtection="0"/>
    <xf numFmtId="0" fontId="87" fillId="58" borderId="0" applyNumberFormat="0" applyBorder="0" applyAlignment="0" applyProtection="0"/>
    <xf numFmtId="0" fontId="87" fillId="59" borderId="0" applyNumberFormat="0" applyBorder="0" applyAlignment="0" applyProtection="0"/>
    <xf numFmtId="0" fontId="87" fillId="57" borderId="0" applyNumberFormat="0" applyBorder="0" applyAlignment="0" applyProtection="0"/>
    <xf numFmtId="0" fontId="87" fillId="60" borderId="0" applyNumberFormat="0" applyBorder="0" applyAlignment="0" applyProtection="0"/>
    <xf numFmtId="0" fontId="87" fillId="58" borderId="0" applyNumberFormat="0" applyBorder="0" applyAlignment="0" applyProtection="0"/>
    <xf numFmtId="0" fontId="87" fillId="61" borderId="0" applyNumberFormat="0" applyBorder="0" applyAlignment="0" applyProtection="0"/>
    <xf numFmtId="0" fontId="87" fillId="62" borderId="0" applyNumberFormat="0" applyBorder="0" applyAlignment="0" applyProtection="0"/>
    <xf numFmtId="0" fontId="87" fillId="63" borderId="0" applyNumberFormat="0" applyBorder="0" applyAlignment="0" applyProtection="0"/>
    <xf numFmtId="0" fontId="87" fillId="61" borderId="0" applyNumberFormat="0" applyBorder="0" applyAlignment="0" applyProtection="0"/>
    <xf numFmtId="0" fontId="87" fillId="64" borderId="0" applyNumberFormat="0" applyBorder="0" applyAlignment="0" applyProtection="0"/>
    <xf numFmtId="0" fontId="87" fillId="58" borderId="0" applyNumberFormat="0" applyBorder="0" applyAlignment="0" applyProtection="0"/>
    <xf numFmtId="0" fontId="88" fillId="65" borderId="0" applyNumberFormat="0" applyBorder="0" applyAlignment="0" applyProtection="0"/>
    <xf numFmtId="0" fontId="88" fillId="62" borderId="0" applyNumberFormat="0" applyBorder="0" applyAlignment="0" applyProtection="0"/>
    <xf numFmtId="0" fontId="88" fillId="63" borderId="0" applyNumberFormat="0" applyBorder="0" applyAlignment="0" applyProtection="0"/>
    <xf numFmtId="0" fontId="88" fillId="61" borderId="0" applyNumberFormat="0" applyBorder="0" applyAlignment="0" applyProtection="0"/>
    <xf numFmtId="0" fontId="88" fillId="65" borderId="0" applyNumberFormat="0" applyBorder="0" applyAlignment="0" applyProtection="0"/>
    <xf numFmtId="0" fontId="88" fillId="58" borderId="0" applyNumberFormat="0" applyBorder="0" applyAlignment="0" applyProtection="0"/>
    <xf numFmtId="0" fontId="88" fillId="65" borderId="0" applyNumberFormat="0" applyBorder="0" applyAlignment="0" applyProtection="0"/>
    <xf numFmtId="0" fontId="88" fillId="66" borderId="0" applyNumberFormat="0" applyBorder="0" applyAlignment="0" applyProtection="0"/>
    <xf numFmtId="0" fontId="88" fillId="67" borderId="0" applyNumberFormat="0" applyBorder="0" applyAlignment="0" applyProtection="0"/>
    <xf numFmtId="0" fontId="88" fillId="68" borderId="0" applyNumberFormat="0" applyBorder="0" applyAlignment="0" applyProtection="0"/>
    <xf numFmtId="0" fontId="88" fillId="65" borderId="0" applyNumberFormat="0" applyBorder="0" applyAlignment="0" applyProtection="0"/>
    <xf numFmtId="0" fontId="88" fillId="69" borderId="0" applyNumberFormat="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9" fillId="70" borderId="0" applyNumberFormat="0" applyBorder="0" applyAlignment="0" applyProtection="0"/>
    <xf numFmtId="37" fontId="13" fillId="5" borderId="52">
      <alignment horizontal="left"/>
    </xf>
    <xf numFmtId="37" fontId="90" fillId="5" borderId="53"/>
    <xf numFmtId="0" fontId="8" fillId="5" borderId="54" applyNumberFormat="0" applyBorder="0"/>
    <xf numFmtId="0" fontId="8" fillId="5" borderId="54" applyNumberFormat="0" applyBorder="0"/>
    <xf numFmtId="179" fontId="81" fillId="0" borderId="55" applyNumberFormat="0" applyAlignment="0">
      <alignment vertical="center"/>
    </xf>
    <xf numFmtId="0" fontId="91" fillId="57" borderId="56" applyNumberFormat="0" applyAlignment="0" applyProtection="0"/>
    <xf numFmtId="0" fontId="91" fillId="57" borderId="56" applyNumberFormat="0" applyAlignment="0" applyProtection="0"/>
    <xf numFmtId="0" fontId="91" fillId="57" borderId="56" applyNumberFormat="0" applyAlignment="0" applyProtection="0"/>
    <xf numFmtId="0" fontId="92" fillId="71" borderId="57" applyNumberFormat="0" applyAlignment="0" applyProtection="0"/>
    <xf numFmtId="0" fontId="8" fillId="0" borderId="0" applyFont="0" applyFill="0" applyBorder="0" applyAlignment="0" applyProtection="0"/>
    <xf numFmtId="0" fontId="8" fillId="0" borderId="0" applyFont="0" applyFill="0" applyBorder="0" applyAlignment="0" applyProtection="0"/>
    <xf numFmtId="43" fontId="6" fillId="0" borderId="0" applyFont="0" applyFill="0" applyBorder="0" applyAlignment="0" applyProtection="0"/>
    <xf numFmtId="180" fontId="8" fillId="0" borderId="0" applyFont="0" applyFill="0" applyBorder="0" applyAlignment="0" applyProtection="0"/>
    <xf numFmtId="43" fontId="6" fillId="0" borderId="0" applyFont="0" applyFill="0" applyBorder="0" applyAlignment="0" applyProtection="0"/>
    <xf numFmtId="180" fontId="8" fillId="0" borderId="0" applyFont="0" applyFill="0" applyBorder="0" applyAlignment="0" applyProtection="0"/>
    <xf numFmtId="180" fontId="6" fillId="0" borderId="0" applyFont="0" applyFill="0" applyBorder="0" applyAlignment="0" applyProtection="0"/>
    <xf numFmtId="180" fontId="8" fillId="0" borderId="0" applyFont="0" applyFill="0" applyBorder="0" applyAlignment="0" applyProtection="0"/>
    <xf numFmtId="0" fontId="8" fillId="0" borderId="0" applyFont="0" applyFill="0" applyBorder="0" applyAlignment="0" applyProtection="0"/>
    <xf numFmtId="43" fontId="6" fillId="0" borderId="0" applyFont="0" applyFill="0" applyBorder="0" applyAlignment="0" applyProtection="0"/>
    <xf numFmtId="0"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3" fillId="53" borderId="0" applyNumberFormat="0" applyAlignment="0" applyProtection="0"/>
    <xf numFmtId="0" fontId="94" fillId="0" borderId="0" applyNumberFormat="0" applyFill="0" applyBorder="0" applyAlignment="0" applyProtection="0"/>
    <xf numFmtId="0" fontId="13" fillId="72" borderId="0">
      <alignment vertical="top"/>
    </xf>
    <xf numFmtId="0" fontId="8" fillId="0" borderId="58">
      <alignment vertical="top"/>
    </xf>
    <xf numFmtId="0" fontId="8" fillId="45" borderId="50">
      <alignment vertical="top"/>
    </xf>
    <xf numFmtId="0" fontId="8" fillId="45" borderId="50">
      <alignment vertical="top"/>
    </xf>
    <xf numFmtId="0" fontId="13" fillId="45" borderId="0">
      <alignment vertical="top"/>
    </xf>
    <xf numFmtId="0" fontId="8" fillId="73" borderId="0">
      <alignment vertical="top"/>
    </xf>
    <xf numFmtId="0" fontId="95" fillId="74" borderId="0" applyNumberFormat="0" applyBorder="0" applyAlignment="0" applyProtection="0"/>
    <xf numFmtId="0" fontId="10" fillId="5" borderId="59"/>
    <xf numFmtId="37" fontId="8" fillId="5" borderId="0">
      <alignment horizontal="right"/>
    </xf>
    <xf numFmtId="37" fontId="8" fillId="5" borderId="0">
      <alignment horizontal="right"/>
    </xf>
    <xf numFmtId="0" fontId="96" fillId="0" borderId="60" applyNumberFormat="0" applyFill="0" applyAlignment="0" applyProtection="0"/>
    <xf numFmtId="0" fontId="97" fillId="0" borderId="61" applyNumberFormat="0" applyFill="0" applyAlignment="0" applyProtection="0"/>
    <xf numFmtId="0" fontId="98" fillId="0" borderId="62"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41" fillId="0" borderId="0" applyNumberFormat="0" applyFill="0" applyBorder="0" applyAlignment="0" applyProtection="0"/>
    <xf numFmtId="0" fontId="101" fillId="58" borderId="56" applyNumberFormat="0" applyAlignment="0" applyProtection="0"/>
    <xf numFmtId="0" fontId="101" fillId="58" borderId="56" applyNumberFormat="0" applyAlignment="0" applyProtection="0"/>
    <xf numFmtId="0" fontId="101" fillId="58" borderId="56" applyNumberFormat="0" applyAlignment="0" applyProtection="0"/>
    <xf numFmtId="0" fontId="102" fillId="0" borderId="63" applyNumberFormat="0" applyFill="0" applyAlignment="0" applyProtection="0"/>
    <xf numFmtId="0" fontId="103" fillId="63" borderId="0" applyNumberFormat="0" applyBorder="0" applyAlignment="0" applyProtection="0"/>
    <xf numFmtId="0" fontId="104" fillId="0" borderId="0"/>
    <xf numFmtId="0" fontId="105" fillId="54" borderId="0" applyNumberFormat="0" applyAlignment="0" applyProtection="0"/>
    <xf numFmtId="0" fontId="6" fillId="0" borderId="0"/>
    <xf numFmtId="0" fontId="6" fillId="0" borderId="0"/>
    <xf numFmtId="0" fontId="63" fillId="0" borderId="0"/>
    <xf numFmtId="0" fontId="8" fillId="0" borderId="0"/>
    <xf numFmtId="0" fontId="59" fillId="0" borderId="0" applyNumberFormat="0" applyBorder="0" applyProtection="0"/>
    <xf numFmtId="0" fontId="6" fillId="0" borderId="0"/>
    <xf numFmtId="0" fontId="5" fillId="0" borderId="0"/>
    <xf numFmtId="0" fontId="6" fillId="0" borderId="0"/>
    <xf numFmtId="0" fontId="6" fillId="0" borderId="0"/>
    <xf numFmtId="0" fontId="6" fillId="0" borderId="0"/>
    <xf numFmtId="0" fontId="6" fillId="0" borderId="0"/>
    <xf numFmtId="0" fontId="8" fillId="0" borderId="0"/>
    <xf numFmtId="0" fontId="8" fillId="0" borderId="0">
      <alignment vertical="top"/>
    </xf>
    <xf numFmtId="0" fontId="6" fillId="0" borderId="0"/>
    <xf numFmtId="0" fontId="106" fillId="0" borderId="0"/>
    <xf numFmtId="0" fontId="8" fillId="0" borderId="0"/>
    <xf numFmtId="0" fontId="63" fillId="0" borderId="0"/>
    <xf numFmtId="0" fontId="5" fillId="0" borderId="0"/>
    <xf numFmtId="0" fontId="8" fillId="0" borderId="0"/>
    <xf numFmtId="0" fontId="8" fillId="0" borderId="0"/>
    <xf numFmtId="0" fontId="6" fillId="0" borderId="0"/>
    <xf numFmtId="0" fontId="8" fillId="59" borderId="64" applyNumberFormat="0" applyFont="0" applyAlignment="0" applyProtection="0"/>
    <xf numFmtId="0" fontId="8" fillId="59" borderId="64" applyNumberFormat="0" applyFont="0" applyAlignment="0" applyProtection="0"/>
    <xf numFmtId="0" fontId="8" fillId="59" borderId="64" applyNumberFormat="0" applyFont="0" applyAlignment="0" applyProtection="0"/>
    <xf numFmtId="0" fontId="107" fillId="57" borderId="65" applyNumberFormat="0" applyAlignment="0" applyProtection="0"/>
    <xf numFmtId="0" fontId="107" fillId="57" borderId="65" applyNumberFormat="0" applyAlignment="0" applyProtection="0"/>
    <xf numFmtId="0" fontId="107" fillId="57" borderId="65" applyNumberFormat="0" applyAlignment="0" applyProtection="0"/>
    <xf numFmtId="40" fontId="108" fillId="75" borderId="0">
      <alignment horizontal="right"/>
    </xf>
    <xf numFmtId="0" fontId="109" fillId="75" borderId="0">
      <alignment horizontal="right"/>
    </xf>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0" borderId="0" applyBorder="0">
      <alignment horizontal="centerContinuous"/>
    </xf>
    <xf numFmtId="0" fontId="111" fillId="0"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0" fontId="50" fillId="0" borderId="0">
      <alignment vertical="top"/>
    </xf>
    <xf numFmtId="179" fontId="93" fillId="76" borderId="55">
      <alignment horizontal="center" vertical="center" wrapText="1"/>
    </xf>
    <xf numFmtId="0" fontId="112" fillId="0" borderId="0">
      <alignment vertical="center"/>
    </xf>
    <xf numFmtId="0" fontId="113" fillId="0" borderId="0" applyNumberFormat="0" applyFill="0" applyBorder="0" applyAlignment="0" applyProtection="0"/>
    <xf numFmtId="0" fontId="114" fillId="0" borderId="67" applyNumberFormat="0" applyFill="0" applyAlignment="0" applyProtection="0"/>
    <xf numFmtId="0" fontId="114" fillId="0" borderId="67" applyNumberFormat="0" applyFill="0" applyAlignment="0" applyProtection="0"/>
    <xf numFmtId="0" fontId="114" fillId="0" borderId="67" applyNumberFormat="0" applyFill="0" applyAlignment="0" applyProtection="0"/>
    <xf numFmtId="0" fontId="115" fillId="0" borderId="0" applyNumberFormat="0" applyFill="0" applyBorder="0" applyAlignment="0" applyProtection="0"/>
    <xf numFmtId="37" fontId="116" fillId="77" borderId="68"/>
    <xf numFmtId="0" fontId="63" fillId="0" borderId="0"/>
    <xf numFmtId="0" fontId="6" fillId="0" borderId="0"/>
    <xf numFmtId="0" fontId="6" fillId="0" borderId="0"/>
    <xf numFmtId="0" fontId="6" fillId="0" borderId="0"/>
    <xf numFmtId="0" fontId="121" fillId="81" borderId="0" applyBorder="0"/>
    <xf numFmtId="166" fontId="6" fillId="0" borderId="0" applyFont="0" applyFill="0" applyBorder="0" applyProtection="0">
      <alignment vertical="top"/>
    </xf>
    <xf numFmtId="0" fontId="6" fillId="0" borderId="0"/>
    <xf numFmtId="164" fontId="8" fillId="0" borderId="0" applyFont="0" applyFill="0" applyBorder="0" applyProtection="0">
      <alignment vertical="top"/>
    </xf>
    <xf numFmtId="164" fontId="6" fillId="0" borderId="0" applyFont="0" applyFill="0" applyBorder="0" applyProtection="0">
      <alignment vertical="top"/>
    </xf>
    <xf numFmtId="0" fontId="8" fillId="0" borderId="0"/>
    <xf numFmtId="43" fontId="6" fillId="0" borderId="0" applyFont="0" applyFill="0" applyBorder="0" applyAlignment="0" applyProtection="0"/>
    <xf numFmtId="0" fontId="132" fillId="0" borderId="0"/>
    <xf numFmtId="164" fontId="6" fillId="0" borderId="0" applyFont="0" applyFill="0" applyBorder="0" applyProtection="0">
      <alignment vertical="top"/>
    </xf>
    <xf numFmtId="0" fontId="6" fillId="0" borderId="0"/>
    <xf numFmtId="0" fontId="5" fillId="0" borderId="0"/>
    <xf numFmtId="0" fontId="8" fillId="0" borderId="0"/>
    <xf numFmtId="0" fontId="63" fillId="82" borderId="98">
      <alignment horizontal="right" vertical="center" wrapText="1"/>
    </xf>
    <xf numFmtId="0" fontId="137" fillId="0" borderId="0" applyNumberFormat="0" applyFill="0" applyAlignment="0"/>
    <xf numFmtId="0" fontId="5" fillId="0" borderId="0"/>
    <xf numFmtId="9" fontId="8" fillId="0" borderId="0" applyFont="0" applyFill="0" applyBorder="0" applyAlignment="0" applyProtection="0"/>
    <xf numFmtId="0" fontId="123" fillId="63" borderId="133" applyNumberFormat="0" applyFont="0" applyAlignment="0" applyProtection="0"/>
    <xf numFmtId="9" fontId="5" fillId="0" borderId="0" applyFont="0" applyFill="0" applyBorder="0" applyAlignment="0" applyProtection="0"/>
    <xf numFmtId="0" fontId="59" fillId="0" borderId="0" applyNumberFormat="0" applyBorder="0" applyProtection="0"/>
    <xf numFmtId="0" fontId="5" fillId="0" borderId="0"/>
    <xf numFmtId="0" fontId="5" fillId="0" borderId="0"/>
    <xf numFmtId="188" fontId="123" fillId="0" borderId="0" applyFill="0" applyBorder="0" applyProtection="0">
      <alignment horizontal="right"/>
    </xf>
    <xf numFmtId="0" fontId="144" fillId="0" borderId="0"/>
    <xf numFmtId="190" fontId="123" fillId="0" borderId="0" applyProtection="0"/>
    <xf numFmtId="0" fontId="8" fillId="0" borderId="0"/>
    <xf numFmtId="38" fontId="148" fillId="0" borderId="0" applyFont="0" applyFill="0" applyBorder="0" applyAlignment="0" applyProtection="0"/>
    <xf numFmtId="0" fontId="8" fillId="0" borderId="0"/>
    <xf numFmtId="0" fontId="123" fillId="0" borderId="0"/>
    <xf numFmtId="0" fontId="149" fillId="0" borderId="0"/>
    <xf numFmtId="0" fontId="123" fillId="0" borderId="0"/>
    <xf numFmtId="182" fontId="123" fillId="0" borderId="0"/>
    <xf numFmtId="193" fontId="123" fillId="0" borderId="0">
      <alignment vertical="top"/>
    </xf>
    <xf numFmtId="193" fontId="123" fillId="0" borderId="0">
      <alignment vertical="top"/>
    </xf>
    <xf numFmtId="182" fontId="123" fillId="0" borderId="0"/>
    <xf numFmtId="0" fontId="123" fillId="0" borderId="0"/>
    <xf numFmtId="0" fontId="123" fillId="0" borderId="0"/>
    <xf numFmtId="0" fontId="123" fillId="0" borderId="0"/>
    <xf numFmtId="0" fontId="123" fillId="0" borderId="0"/>
    <xf numFmtId="182" fontId="123" fillId="0" borderId="0"/>
    <xf numFmtId="182" fontId="123" fillId="0" borderId="0"/>
    <xf numFmtId="182" fontId="123" fillId="0" borderId="0"/>
    <xf numFmtId="0" fontId="123" fillId="0" borderId="0"/>
    <xf numFmtId="0" fontId="123" fillId="0" borderId="0"/>
    <xf numFmtId="0" fontId="123" fillId="0" borderId="0"/>
    <xf numFmtId="0" fontId="123" fillId="0" borderId="0"/>
    <xf numFmtId="182" fontId="123" fillId="0" borderId="0"/>
    <xf numFmtId="194" fontId="150" fillId="0" borderId="0" applyFont="0" applyFill="0" applyBorder="0" applyAlignment="0" applyProtection="0">
      <protection locked="0"/>
    </xf>
    <xf numFmtId="0" fontId="8" fillId="0" borderId="0"/>
    <xf numFmtId="0" fontId="126" fillId="0" borderId="0" applyNumberFormat="0" applyFill="0" applyBorder="0" applyAlignment="0" applyProtection="0"/>
    <xf numFmtId="0" fontId="8" fillId="0" borderId="0"/>
    <xf numFmtId="0" fontId="126" fillId="0" borderId="0" applyNumberFormat="0" applyFill="0" applyBorder="0" applyAlignment="0" applyProtection="0"/>
    <xf numFmtId="0" fontId="126" fillId="0" borderId="0" applyNumberFormat="0" applyFill="0" applyBorder="0" applyAlignment="0" applyProtection="0"/>
    <xf numFmtId="0" fontId="8" fillId="0" borderId="0"/>
    <xf numFmtId="0" fontId="8" fillId="0" borderId="0"/>
    <xf numFmtId="0" fontId="8" fillId="0" borderId="0"/>
    <xf numFmtId="195" fontId="150" fillId="0" borderId="0"/>
    <xf numFmtId="0" fontId="8" fillId="0" borderId="0"/>
    <xf numFmtId="0" fontId="8" fillId="0" borderId="0"/>
    <xf numFmtId="0" fontId="8" fillId="0" borderId="0" applyFont="0" applyFill="0" applyBorder="0" applyAlignment="0" applyProtection="0"/>
    <xf numFmtId="0" fontId="8" fillId="0" borderId="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151" fillId="0" borderId="0"/>
    <xf numFmtId="0" fontId="151" fillId="0" borderId="0"/>
    <xf numFmtId="0" fontId="151" fillId="0" borderId="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8" fontId="148" fillId="0" borderId="0" applyFont="0" applyFill="0" applyBorder="0" applyAlignment="0" applyProtection="0"/>
    <xf numFmtId="0" fontId="15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51"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12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152" fillId="0" borderId="0"/>
    <xf numFmtId="0" fontId="8" fillId="0" borderId="0"/>
    <xf numFmtId="0" fontId="151" fillId="0" borderId="0"/>
    <xf numFmtId="0" fontId="151" fillId="0" borderId="0"/>
    <xf numFmtId="0" fontId="151" fillId="0" borderId="0"/>
    <xf numFmtId="0" fontId="151" fillId="0" borderId="0"/>
    <xf numFmtId="0" fontId="152"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1" fillId="0" borderId="0"/>
    <xf numFmtId="0" fontId="151" fillId="0" borderId="0"/>
    <xf numFmtId="0" fontId="8" fillId="0" borderId="0"/>
    <xf numFmtId="0" fontId="15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38" fontId="14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2" fillId="0" borderId="0"/>
    <xf numFmtId="0" fontId="8" fillId="0" borderId="0"/>
    <xf numFmtId="0" fontId="151" fillId="0" borderId="0"/>
    <xf numFmtId="0" fontId="152" fillId="0" borderId="0"/>
    <xf numFmtId="0" fontId="8" fillId="0" borderId="0"/>
    <xf numFmtId="0" fontId="8" fillId="0" borderId="0" applyFont="0" applyFill="0" applyBorder="0" applyAlignment="0" applyProtection="0"/>
    <xf numFmtId="0" fontId="151" fillId="0" borderId="0"/>
    <xf numFmtId="0" fontId="151" fillId="0" borderId="0"/>
    <xf numFmtId="0" fontId="152" fillId="0" borderId="0"/>
    <xf numFmtId="0" fontId="8" fillId="0" borderId="0" applyFont="0" applyFill="0" applyBorder="0" applyAlignment="0" applyProtection="0"/>
    <xf numFmtId="0" fontId="8" fillId="0" borderId="0"/>
    <xf numFmtId="38" fontId="14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51" fillId="0" borderId="0"/>
    <xf numFmtId="0" fontId="15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6" fillId="0" borderId="0" applyNumberForma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53" fillId="0" borderId="0" applyFont="0" applyFill="0" applyBorder="0" applyAlignment="0" applyProtection="0"/>
    <xf numFmtId="42" fontId="153" fillId="0" borderId="0" applyFont="0" applyFill="0" applyBorder="0" applyAlignment="0" applyProtection="0"/>
    <xf numFmtId="196" fontId="154" fillId="0" borderId="0" applyFont="0" applyFill="0" applyBorder="0" applyAlignment="0" applyProtection="0"/>
    <xf numFmtId="197" fontId="154" fillId="0" borderId="0" applyFont="0" applyFill="0" applyBorder="0" applyAlignment="0" applyProtection="0"/>
    <xf numFmtId="0" fontId="154" fillId="0" borderId="0" applyNumberFormat="0" applyFill="0" applyBorder="0" applyAlignment="0" applyProtection="0"/>
    <xf numFmtId="0" fontId="8" fillId="0" borderId="0"/>
    <xf numFmtId="2" fontId="8" fillId="0" borderId="0"/>
    <xf numFmtId="0" fontId="153" fillId="0" borderId="0"/>
    <xf numFmtId="0" fontId="8" fillId="0" borderId="0"/>
    <xf numFmtId="198" fontId="150" fillId="0" borderId="0" applyFont="0" applyFill="0" applyBorder="0" applyAlignment="0" applyProtection="0">
      <protection locked="0"/>
    </xf>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2" fontId="8" fillId="0" borderId="43" applyNumberFormat="0" applyFont="0" applyFill="0" applyAlignment="0"/>
    <xf numFmtId="2" fontId="8" fillId="0" borderId="43" applyNumberFormat="0" applyFont="0" applyFill="0" applyAlignment="0"/>
    <xf numFmtId="2" fontId="8" fillId="0" borderId="43" applyNumberFormat="0" applyFont="0" applyFill="0" applyAlignment="0"/>
    <xf numFmtId="2" fontId="8" fillId="0" borderId="43" applyNumberFormat="0" applyFont="0" applyFill="0" applyAlignment="0"/>
    <xf numFmtId="0" fontId="87" fillId="91" borderId="0" applyNumberFormat="0" applyBorder="0" applyAlignment="0" applyProtection="0"/>
    <xf numFmtId="0" fontId="87" fillId="92" borderId="0" applyNumberFormat="0" applyBorder="0" applyAlignment="0" applyProtection="0"/>
    <xf numFmtId="0" fontId="88" fillId="93"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8" fillId="94" borderId="0" applyNumberFormat="0" applyBorder="0" applyAlignment="0" applyProtection="0"/>
    <xf numFmtId="0" fontId="87" fillId="95" borderId="0" applyNumberFormat="0" applyBorder="0" applyAlignment="0" applyProtection="0"/>
    <xf numFmtId="0" fontId="87" fillId="96" borderId="0" applyNumberFormat="0" applyBorder="0" applyAlignment="0" applyProtection="0"/>
    <xf numFmtId="0" fontId="88" fillId="97" borderId="0" applyNumberFormat="0" applyBorder="0" applyAlignment="0" applyProtection="0"/>
    <xf numFmtId="0" fontId="88" fillId="98" borderId="0" applyNumberFormat="0" applyBorder="0" applyAlignment="0" applyProtection="0"/>
    <xf numFmtId="0" fontId="88" fillId="98" borderId="0" applyNumberFormat="0" applyBorder="0" applyAlignment="0" applyProtection="0"/>
    <xf numFmtId="0" fontId="88" fillId="98" borderId="0" applyNumberFormat="0" applyBorder="0" applyAlignment="0" applyProtection="0"/>
    <xf numFmtId="0" fontId="87" fillId="99" borderId="0" applyNumberFormat="0" applyBorder="0" applyAlignment="0" applyProtection="0"/>
    <xf numFmtId="0" fontId="87" fillId="100" borderId="0" applyNumberFormat="0" applyBorder="0" applyAlignment="0" applyProtection="0"/>
    <xf numFmtId="0" fontId="88" fillId="101"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8" fillId="97" borderId="0" applyNumberFormat="0" applyBorder="0" applyAlignment="0" applyProtection="0"/>
    <xf numFmtId="0" fontId="87" fillId="100" borderId="0" applyNumberFormat="0" applyBorder="0" applyAlignment="0" applyProtection="0"/>
    <xf numFmtId="0" fontId="87" fillId="101" borderId="0" applyNumberFormat="0" applyBorder="0" applyAlignment="0" applyProtection="0"/>
    <xf numFmtId="0" fontId="88" fillId="101" borderId="0" applyNumberFormat="0" applyBorder="0" applyAlignment="0" applyProtection="0"/>
    <xf numFmtId="0" fontId="88" fillId="102" borderId="0" applyNumberFormat="0" applyBorder="0" applyAlignment="0" applyProtection="0"/>
    <xf numFmtId="0" fontId="88" fillId="102" borderId="0" applyNumberFormat="0" applyBorder="0" applyAlignment="0" applyProtection="0"/>
    <xf numFmtId="0" fontId="88" fillId="102" borderId="0" applyNumberFormat="0" applyBorder="0" applyAlignment="0" applyProtection="0"/>
    <xf numFmtId="0" fontId="87" fillId="91" borderId="0" applyNumberFormat="0" applyBorder="0" applyAlignment="0" applyProtection="0"/>
    <xf numFmtId="0" fontId="87" fillId="92" borderId="0" applyNumberFormat="0" applyBorder="0" applyAlignment="0" applyProtection="0"/>
    <xf numFmtId="0" fontId="88" fillId="92" borderId="0" applyNumberFormat="0" applyBorder="0" applyAlignment="0" applyProtection="0"/>
    <xf numFmtId="0" fontId="88" fillId="103" borderId="0" applyNumberFormat="0" applyBorder="0" applyAlignment="0" applyProtection="0"/>
    <xf numFmtId="0" fontId="88" fillId="103" borderId="0" applyNumberFormat="0" applyBorder="0" applyAlignment="0" applyProtection="0"/>
    <xf numFmtId="0" fontId="88" fillId="103" borderId="0" applyNumberFormat="0" applyBorder="0" applyAlignment="0" applyProtection="0"/>
    <xf numFmtId="0" fontId="87" fillId="104" borderId="0" applyNumberFormat="0" applyBorder="0" applyAlignment="0" applyProtection="0"/>
    <xf numFmtId="0" fontId="87" fillId="96" borderId="0" applyNumberFormat="0" applyBorder="0" applyAlignment="0" applyProtection="0"/>
    <xf numFmtId="0" fontId="88" fillId="105" borderId="0" applyNumberFormat="0" applyBorder="0" applyAlignment="0" applyProtection="0"/>
    <xf numFmtId="0" fontId="88" fillId="106" borderId="0" applyNumberFormat="0" applyBorder="0" applyAlignment="0" applyProtection="0"/>
    <xf numFmtId="0" fontId="88" fillId="106" borderId="0" applyNumberFormat="0" applyBorder="0" applyAlignment="0" applyProtection="0"/>
    <xf numFmtId="0" fontId="88" fillId="106" borderId="0" applyNumberFormat="0" applyBorder="0" applyAlignment="0" applyProtection="0"/>
    <xf numFmtId="199" fontId="155" fillId="107" borderId="0"/>
    <xf numFmtId="0" fontId="156" fillId="0" borderId="43"/>
    <xf numFmtId="0" fontId="156" fillId="0" borderId="43"/>
    <xf numFmtId="0" fontId="156" fillId="0" borderId="43"/>
    <xf numFmtId="0" fontId="156" fillId="0" borderId="43"/>
    <xf numFmtId="10" fontId="5" fillId="0" borderId="0" applyFill="0" applyBorder="0"/>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2" fontId="157" fillId="2" borderId="135"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182" fontId="157" fillId="108" borderId="136" applyNumberFormat="0" applyProtection="0">
      <alignment horizontal="right"/>
    </xf>
    <xf numFmtId="200" fontId="125" fillId="0" borderId="137">
      <alignment horizontal="center" vertical="center"/>
      <protection locked="0"/>
    </xf>
    <xf numFmtId="201" fontId="125" fillId="0" borderId="137">
      <alignment horizontal="center" vertical="center"/>
      <protection locked="0"/>
    </xf>
    <xf numFmtId="202" fontId="125" fillId="0" borderId="137">
      <alignment horizontal="center" vertical="center"/>
      <protection locked="0"/>
    </xf>
    <xf numFmtId="203" fontId="125" fillId="0" borderId="137">
      <alignment horizontal="center" vertical="center"/>
      <protection locked="0"/>
    </xf>
    <xf numFmtId="204" fontId="125" fillId="0" borderId="137">
      <alignment horizontal="center" vertical="center"/>
      <protection locked="0"/>
    </xf>
    <xf numFmtId="205" fontId="125" fillId="0" borderId="137">
      <alignment horizontal="center" vertical="center"/>
      <protection locked="0"/>
    </xf>
    <xf numFmtId="0" fontId="125" fillId="0" borderId="137" applyAlignment="0">
      <protection locked="0"/>
    </xf>
    <xf numFmtId="200" fontId="125" fillId="0" borderId="137">
      <alignment vertical="center"/>
      <protection locked="0"/>
    </xf>
    <xf numFmtId="206" fontId="125" fillId="0" borderId="137">
      <alignment horizontal="right" vertical="center"/>
      <protection locked="0"/>
    </xf>
    <xf numFmtId="202" fontId="125" fillId="0" borderId="137">
      <alignment vertical="center"/>
      <protection locked="0"/>
    </xf>
    <xf numFmtId="203" fontId="125" fillId="0" borderId="137">
      <alignment vertical="center"/>
      <protection locked="0"/>
    </xf>
    <xf numFmtId="204" fontId="125" fillId="0" borderId="137">
      <alignment vertical="center"/>
      <protection locked="0"/>
    </xf>
    <xf numFmtId="205" fontId="125" fillId="0" borderId="137">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07" fontId="158" fillId="77" borderId="0" applyNumberFormat="0" applyProtection="0"/>
    <xf numFmtId="0" fontId="159" fillId="0" borderId="0" applyNumberFormat="0" applyFill="0" applyBorder="0" applyAlignment="0" applyProtection="0">
      <alignment vertical="top"/>
      <protection locked="0"/>
    </xf>
    <xf numFmtId="0" fontId="160" fillId="109" borderId="138" applyNumberFormat="0" applyFont="0" applyFill="0" applyAlignment="0"/>
    <xf numFmtId="0" fontId="123" fillId="110" borderId="0"/>
    <xf numFmtId="0" fontId="161" fillId="0" borderId="0" applyNumberFormat="0" applyFill="0" applyBorder="0" applyAlignment="0" applyProtection="0"/>
    <xf numFmtId="178" fontId="141" fillId="0" borderId="50">
      <alignment horizontal="center"/>
    </xf>
    <xf numFmtId="0" fontId="162" fillId="0" borderId="139" applyNumberFormat="0" applyAlignment="0" applyProtection="0"/>
    <xf numFmtId="0" fontId="163" fillId="0" borderId="0" applyNumberFormat="0" applyAlignment="0" applyProtection="0"/>
    <xf numFmtId="0" fontId="164" fillId="0" borderId="0" applyNumberFormat="0" applyAlignment="0" applyProtection="0"/>
    <xf numFmtId="0" fontId="163" fillId="0" borderId="140" applyNumberFormat="0" applyAlignment="0" applyProtection="0"/>
    <xf numFmtId="0" fontId="165" fillId="0" borderId="141" applyNumberFormat="0" applyFill="0" applyAlignment="0">
      <alignment vertical="top"/>
    </xf>
    <xf numFmtId="0" fontId="166" fillId="0" borderId="140" applyNumberFormat="0" applyFill="0" applyAlignment="0"/>
    <xf numFmtId="0" fontId="123" fillId="58" borderId="133" applyNumberFormat="0" applyFont="0" applyAlignment="0" applyProtection="0"/>
    <xf numFmtId="0" fontId="123" fillId="2" borderId="136" applyNumberFormat="0" applyFont="0" applyAlignment="0" applyProtection="0"/>
    <xf numFmtId="0" fontId="167" fillId="0" borderId="0" applyNumberFormat="0" applyFill="0" applyBorder="0" applyAlignment="0" applyProtection="0"/>
    <xf numFmtId="0" fontId="81" fillId="111" borderId="133" applyNumberFormat="0" applyFont="0" applyAlignment="0" applyProtection="0"/>
    <xf numFmtId="0" fontId="81" fillId="108" borderId="136" applyNumberFormat="0" applyFont="0" applyAlignment="0" applyProtection="0"/>
    <xf numFmtId="0" fontId="123" fillId="74" borderId="136" applyNumberFormat="0" applyFont="0" applyAlignment="0" applyProtection="0"/>
    <xf numFmtId="0" fontId="8" fillId="0" borderId="0" applyFont="0" applyFill="0" applyBorder="0" applyAlignment="0" applyProtection="0"/>
    <xf numFmtId="0" fontId="168" fillId="0" borderId="0" applyNumberFormat="0" applyFill="0" applyBorder="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69" fillId="0" borderId="44" applyNumberFormat="0" applyFill="0" applyAlignment="0" applyProtection="0"/>
    <xf numFmtId="0" fontId="170" fillId="0" borderId="142" applyNumberFormat="0" applyFont="0" applyFill="0" applyAlignment="0" applyProtection="0"/>
    <xf numFmtId="0" fontId="170" fillId="0" borderId="142"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0" fontId="170" fillId="0" borderId="143" applyNumberFormat="0" applyFont="0" applyFill="0" applyAlignment="0" applyProtection="0"/>
    <xf numFmtId="208" fontId="171" fillId="0" borderId="142" applyNumberFormat="0" applyFill="0" applyAlignment="0" applyProtection="0">
      <alignment horizontal="center"/>
    </xf>
    <xf numFmtId="208" fontId="171" fillId="0" borderId="142" applyNumberFormat="0"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209" fontId="171" fillId="0" borderId="44" applyFill="0" applyAlignment="0" applyProtection="0">
      <alignment horizontal="center"/>
    </xf>
    <xf numFmtId="0" fontId="8" fillId="5" borderId="54" applyNumberFormat="0" applyBorder="0"/>
    <xf numFmtId="0" fontId="8" fillId="5" borderId="54" applyNumberFormat="0" applyBorder="0"/>
    <xf numFmtId="0" fontId="172" fillId="0" borderId="0" applyFill="0" applyBorder="0" applyAlignment="0" applyProtection="0"/>
    <xf numFmtId="49" fontId="173" fillId="0" borderId="0" applyFont="0" applyFill="0" applyBorder="0" applyAlignment="0" applyProtection="0">
      <alignment horizontal="left"/>
    </xf>
    <xf numFmtId="0" fontId="123" fillId="0" borderId="0" applyAlignment="0" applyProtection="0"/>
    <xf numFmtId="0" fontId="125" fillId="0" borderId="0" applyFill="0" applyBorder="0" applyAlignment="0" applyProtection="0"/>
    <xf numFmtId="49" fontId="125" fillId="0" borderId="0" applyNumberFormat="0" applyAlignment="0" applyProtection="0">
      <alignment horizontal="left"/>
    </xf>
    <xf numFmtId="49" fontId="174" fillId="0" borderId="144" applyNumberFormat="0" applyAlignment="0" applyProtection="0">
      <alignment horizontal="left" wrapText="1"/>
    </xf>
    <xf numFmtId="49" fontId="174" fillId="0" borderId="0" applyNumberFormat="0" applyAlignment="0" applyProtection="0">
      <alignment horizontal="left" wrapText="1"/>
    </xf>
    <xf numFmtId="49" fontId="175" fillId="0" borderId="0" applyAlignment="0" applyProtection="0">
      <alignment horizontal="left"/>
    </xf>
    <xf numFmtId="210" fontId="8" fillId="0" borderId="0"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0" fontId="8" fillId="112" borderId="47" applyFont="0" applyFill="0" applyBorder="0" applyAlignment="0" applyProtection="0"/>
    <xf numFmtId="211" fontId="154" fillId="0" borderId="0" applyFont="0" applyFill="0" applyBorder="0" applyAlignment="0" applyProtection="0"/>
    <xf numFmtId="0" fontId="176" fillId="0" borderId="0" applyNumberFormat="0" applyFill="0" applyBorder="0" applyAlignment="0" applyProtection="0"/>
    <xf numFmtId="6" fontId="177" fillId="12" borderId="23" applyProtection="0">
      <alignment vertical="center"/>
    </xf>
    <xf numFmtId="212" fontId="50" fillId="0" borderId="0" applyFill="0" applyBorder="0" applyAlignment="0"/>
    <xf numFmtId="212" fontId="50" fillId="0" borderId="0" applyFill="0" applyBorder="0" applyAlignment="0"/>
    <xf numFmtId="213" fontId="8" fillId="0" borderId="0" applyFill="0" applyBorder="0" applyAlignment="0"/>
    <xf numFmtId="0" fontId="8" fillId="0" borderId="0" applyFill="0" applyBorder="0" applyAlignment="0"/>
    <xf numFmtId="214" fontId="8" fillId="0" borderId="0" applyFill="0" applyBorder="0" applyAlignment="0"/>
    <xf numFmtId="215" fontId="8" fillId="0" borderId="0" applyFill="0" applyBorder="0" applyAlignment="0"/>
    <xf numFmtId="216" fontId="8" fillId="0" borderId="0" applyFill="0" applyBorder="0" applyAlignment="0"/>
    <xf numFmtId="0" fontId="8" fillId="0" borderId="0" applyFill="0" applyBorder="0" applyAlignment="0"/>
    <xf numFmtId="217" fontId="8" fillId="0" borderId="0" applyFill="0" applyBorder="0" applyAlignment="0"/>
    <xf numFmtId="0" fontId="8" fillId="0" borderId="0" applyFill="0" applyBorder="0" applyAlignment="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91" fillId="61"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91" fillId="61"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91" fillId="61"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0" fontId="178" fillId="113" borderId="56" applyNumberFormat="0" applyAlignment="0" applyProtection="0"/>
    <xf numFmtId="218" fontId="8" fillId="0" borderId="0" applyFill="0" applyBorder="0" applyProtection="0"/>
    <xf numFmtId="0" fontId="125" fillId="0" borderId="0" applyNumberFormat="0" applyFont="0" applyFill="0" applyBorder="0">
      <alignment horizontal="center" vertical="center"/>
      <protection locked="0"/>
    </xf>
    <xf numFmtId="200" fontId="125" fillId="0" borderId="0" applyFill="0" applyBorder="0">
      <alignment horizontal="center" vertical="center"/>
    </xf>
    <xf numFmtId="201" fontId="125" fillId="0" borderId="0" applyFill="0" applyBorder="0">
      <alignment horizontal="center" vertical="center"/>
    </xf>
    <xf numFmtId="202" fontId="125" fillId="0" borderId="0" applyFill="0" applyBorder="0">
      <alignment horizontal="center" vertical="center"/>
    </xf>
    <xf numFmtId="203" fontId="125" fillId="0" borderId="0" applyFill="0" applyBorder="0">
      <alignment horizontal="center" vertical="center"/>
    </xf>
    <xf numFmtId="204" fontId="125" fillId="0" borderId="0" applyFill="0" applyBorder="0">
      <alignment horizontal="center" vertical="center"/>
    </xf>
    <xf numFmtId="205" fontId="125" fillId="0" borderId="0" applyFill="0" applyBorder="0">
      <alignment horizontal="center" vertical="center"/>
    </xf>
    <xf numFmtId="0" fontId="125" fillId="0" borderId="0" applyNumberFormat="0" applyFill="0" applyBorder="0" applyAlignment="0" applyProtection="0"/>
    <xf numFmtId="0" fontId="179" fillId="0" borderId="0" applyNumberFormat="0" applyFill="0" applyBorder="0" applyAlignment="0" applyProtection="0"/>
    <xf numFmtId="0" fontId="125" fillId="0" borderId="0" applyNumberFormat="0" applyFill="0" applyBorder="0" applyAlignment="0" applyProtection="0"/>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0" fontId="180" fillId="0" borderId="44" applyNumberFormat="0" applyFill="0" applyBorder="0" applyAlignment="0" applyProtection="0">
      <alignment horizontal="center"/>
    </xf>
    <xf numFmtId="38" fontId="181" fillId="0" borderId="0" applyNumberFormat="0" applyFill="0" applyBorder="0" applyAlignment="0" applyProtection="0">
      <protection locked="0"/>
    </xf>
    <xf numFmtId="38" fontId="182" fillId="0" borderId="0" applyNumberFormat="0" applyFill="0" applyBorder="0" applyAlignment="0" applyProtection="0">
      <protection locked="0"/>
    </xf>
    <xf numFmtId="0" fontId="183" fillId="0" borderId="0" applyNumberFormat="0" applyFill="0" applyBorder="0" applyAlignment="0" applyProtection="0"/>
    <xf numFmtId="38" fontId="184" fillId="0" borderId="0" applyNumberFormat="0" applyFill="0" applyBorder="0" applyAlignment="0" applyProtection="0">
      <protection locked="0"/>
    </xf>
    <xf numFmtId="0" fontId="8" fillId="0" borderId="0" applyNumberFormat="0" applyFill="0" applyBorder="0" applyProtection="0">
      <alignment horizontal="right" vertical="top"/>
    </xf>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19" fontId="8" fillId="0" borderId="0"/>
    <xf numFmtId="219" fontId="8" fillId="0" borderId="0"/>
    <xf numFmtId="0" fontId="185" fillId="0" borderId="0"/>
    <xf numFmtId="220" fontId="150" fillId="0" borderId="0" applyFont="0" applyFill="0" applyBorder="0" applyAlignment="0" applyProtection="0">
      <protection locked="0"/>
    </xf>
    <xf numFmtId="40" fontId="150" fillId="0" borderId="0" applyFont="0" applyFill="0" applyBorder="0" applyAlignment="0" applyProtection="0">
      <protection locked="0"/>
    </xf>
    <xf numFmtId="0"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0"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0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88" fillId="0" borderId="0" applyNumberFormat="0" applyAlignment="0">
      <alignment horizontal="left"/>
    </xf>
    <xf numFmtId="210" fontId="150" fillId="0" borderId="0" applyFont="0" applyFill="0" applyBorder="0" applyAlignment="0" applyProtection="0">
      <protection locked="0"/>
    </xf>
    <xf numFmtId="221" fontId="150" fillId="0" borderId="0" applyFont="0" applyFill="0" applyBorder="0" applyAlignment="0" applyProtection="0">
      <protection locked="0"/>
    </xf>
    <xf numFmtId="20" fontId="8" fillId="0" borderId="0" applyFont="0" applyFill="0" applyBorder="0" applyAlignment="0" applyProtection="0"/>
    <xf numFmtId="222" fontId="153" fillId="0" borderId="0" applyFont="0" applyFill="0" applyBorder="0" applyAlignment="0" applyProtection="0"/>
    <xf numFmtId="0" fontId="8" fillId="0" borderId="0" applyFont="0" applyFill="0" applyBorder="0" applyAlignment="0" applyProtection="0"/>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0" fontId="189" fillId="0" borderId="145">
      <protection locked="0"/>
    </xf>
    <xf numFmtId="44" fontId="5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23" fontId="8" fillId="0" borderId="0" applyFont="0" applyFill="0" applyBorder="0" applyAlignment="0" applyProtection="0"/>
    <xf numFmtId="224" fontId="8" fillId="0" borderId="0" applyFont="0" applyFill="0" applyBorder="0" applyAlignment="0" applyProtection="0"/>
    <xf numFmtId="225" fontId="154" fillId="0" borderId="0" applyFont="0" applyFill="0" applyBorder="0" applyAlignment="0" applyProtection="0"/>
    <xf numFmtId="0" fontId="190" fillId="0" borderId="0" applyNumberFormat="0">
      <alignment horizontal="right"/>
    </xf>
    <xf numFmtId="0" fontId="190" fillId="0" borderId="0" applyNumberFormat="0">
      <alignment horizontal="right"/>
    </xf>
    <xf numFmtId="15" fontId="15" fillId="0" borderId="0" applyFont="0" applyFill="0" applyBorder="0" applyAlignment="0" applyProtection="0">
      <protection locked="0"/>
    </xf>
    <xf numFmtId="226" fontId="8" fillId="0" borderId="0" applyFont="0" applyFill="0" applyBorder="0" applyAlignment="0" applyProtection="0"/>
    <xf numFmtId="227" fontId="8" fillId="0" borderId="0" applyFont="0" applyFill="0" applyBorder="0" applyAlignment="0" applyProtection="0"/>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228" fontId="191" fillId="0" borderId="44"/>
    <xf numFmtId="14" fontId="50" fillId="0" borderId="0" applyFill="0" applyBorder="0" applyAlignment="0"/>
    <xf numFmtId="229" fontId="8" fillId="0" borderId="0" applyFont="0" applyFill="0" applyBorder="0" applyAlignment="0" applyProtection="0"/>
    <xf numFmtId="3" fontId="125" fillId="0" borderId="0"/>
    <xf numFmtId="0" fontId="8" fillId="0" borderId="0" applyFont="0" applyFill="0" applyBorder="0" applyAlignment="0" applyProtection="0"/>
    <xf numFmtId="187" fontId="8" fillId="0" borderId="0" applyFont="0" applyFill="0" applyBorder="0" applyAlignment="0" applyProtection="0"/>
    <xf numFmtId="0" fontId="120" fillId="48" borderId="0" applyNumberFormat="0"/>
    <xf numFmtId="230" fontId="8" fillId="0" borderId="0" applyFont="0" applyFill="0" applyBorder="0" applyAlignment="0" applyProtection="0"/>
    <xf numFmtId="231" fontId="8" fillId="0" borderId="0" applyFont="0" applyFill="0" applyBorder="0" applyAlignment="0" applyProtection="0"/>
    <xf numFmtId="49" fontId="192" fillId="0" borderId="0"/>
    <xf numFmtId="0" fontId="8" fillId="0" borderId="146"/>
    <xf numFmtId="0" fontId="114" fillId="114" borderId="0" applyNumberFormat="0" applyBorder="0" applyAlignment="0" applyProtection="0"/>
    <xf numFmtId="0" fontId="114" fillId="115" borderId="0" applyNumberFormat="0" applyBorder="0" applyAlignment="0" applyProtection="0"/>
    <xf numFmtId="0" fontId="114" fillId="116" borderId="0" applyNumberFormat="0" applyBorder="0" applyAlignment="0" applyProtection="0"/>
    <xf numFmtId="0" fontId="8" fillId="0" borderId="0" applyFill="0" applyBorder="0" applyAlignment="0"/>
    <xf numFmtId="0" fontId="8" fillId="0" borderId="0" applyFill="0" applyBorder="0" applyAlignment="0"/>
    <xf numFmtId="0" fontId="8" fillId="0" borderId="0" applyFill="0" applyBorder="0" applyAlignment="0"/>
    <xf numFmtId="217" fontId="8" fillId="0" borderId="0" applyFill="0" applyBorder="0" applyAlignment="0"/>
    <xf numFmtId="0" fontId="8" fillId="0" borderId="0" applyFill="0" applyBorder="0" applyAlignment="0"/>
    <xf numFmtId="0" fontId="193" fillId="0" borderId="0" applyNumberFormat="0" applyAlignment="0">
      <alignment horizontal="left"/>
    </xf>
    <xf numFmtId="232" fontId="8" fillId="0" borderId="0" applyFont="0" applyFill="0" applyBorder="0" applyAlignment="0" applyProtection="0"/>
    <xf numFmtId="232"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33" fontId="153" fillId="0" borderId="0" applyFont="0" applyFill="0" applyBorder="0" applyAlignment="0" applyProtection="0"/>
    <xf numFmtId="0" fontId="194" fillId="0" borderId="50" applyNumberFormat="0" applyAlignment="0" applyProtection="0"/>
    <xf numFmtId="0" fontId="195" fillId="0" borderId="0" applyNumberFormat="0" applyFill="0" applyBorder="0" applyAlignment="0" applyProtection="0"/>
    <xf numFmtId="0" fontId="5" fillId="0" borderId="58"/>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5" fillId="45" borderId="50"/>
    <xf numFmtId="0" fontId="8" fillId="73" borderId="0"/>
    <xf numFmtId="0" fontId="8" fillId="73" borderId="0"/>
    <xf numFmtId="234" fontId="153" fillId="0" borderId="0" applyFont="0" applyFill="0" applyBorder="0" applyAlignment="0" applyProtection="0"/>
    <xf numFmtId="235" fontId="8" fillId="0" borderId="0" applyFont="0" applyFill="0" applyBorder="0" applyAlignment="0" applyProtection="0">
      <alignment horizontal="center"/>
    </xf>
    <xf numFmtId="0" fontId="125" fillId="0" borderId="0"/>
    <xf numFmtId="0" fontId="95" fillId="74" borderId="0" applyNumberFormat="0" applyBorder="0" applyAlignment="0" applyProtection="0"/>
    <xf numFmtId="38" fontId="125" fillId="117" borderId="0" applyNumberFormat="0" applyBorder="0" applyAlignment="0" applyProtection="0"/>
    <xf numFmtId="0" fontId="196" fillId="0" borderId="147" applyFill="0" applyBorder="0"/>
    <xf numFmtId="0" fontId="125" fillId="0" borderId="147" applyBorder="0">
      <alignment horizontal="center" vertical="center"/>
    </xf>
    <xf numFmtId="0" fontId="197" fillId="0" borderId="147" applyBorder="0">
      <alignment horizontal="center" vertical="center"/>
    </xf>
    <xf numFmtId="0" fontId="19" fillId="0" borderId="51" applyNumberFormat="0" applyAlignment="0" applyProtection="0">
      <alignment horizontal="left" vertical="center"/>
    </xf>
    <xf numFmtId="0" fontId="19" fillId="0" borderId="51" applyNumberFormat="0" applyAlignment="0" applyProtection="0">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0" fontId="19" fillId="0" borderId="43">
      <alignment horizontal="left" vertical="center"/>
    </xf>
    <xf numFmtId="37" fontId="8" fillId="5" borderId="0">
      <alignment horizontal="right"/>
    </xf>
    <xf numFmtId="0" fontId="198" fillId="0" borderId="0">
      <alignment horizontal="center"/>
    </xf>
    <xf numFmtId="0" fontId="198" fillId="0" borderId="0">
      <alignment horizontal="center"/>
    </xf>
    <xf numFmtId="0" fontId="199" fillId="118" borderId="0"/>
    <xf numFmtId="236" fontId="118" fillId="78" borderId="0" applyNumberFormat="0">
      <alignment horizontal="left"/>
    </xf>
    <xf numFmtId="0" fontId="198" fillId="0" borderId="0">
      <alignment horizontal="center"/>
    </xf>
    <xf numFmtId="0" fontId="200" fillId="0" borderId="21" applyNumberFormat="0" applyFill="0" applyAlignment="0" applyProtection="0"/>
    <xf numFmtId="0" fontId="198" fillId="0" borderId="0">
      <alignment horizontal="center"/>
    </xf>
    <xf numFmtId="0" fontId="198" fillId="0" borderId="0">
      <alignment horizontal="center"/>
    </xf>
    <xf numFmtId="0" fontId="198" fillId="0" borderId="0">
      <alignment horizontal="center"/>
    </xf>
    <xf numFmtId="0" fontId="198" fillId="0" borderId="0">
      <alignment horizontal="center"/>
    </xf>
    <xf numFmtId="0" fontId="198" fillId="0" borderId="0">
      <alignment horizontal="center"/>
    </xf>
    <xf numFmtId="237" fontId="50" fillId="0" borderId="0">
      <alignment horizontal="left"/>
    </xf>
    <xf numFmtId="0" fontId="49" fillId="0" borderId="0"/>
    <xf numFmtId="0" fontId="18" fillId="0" borderId="0"/>
    <xf numFmtId="0" fontId="197" fillId="0" borderId="0">
      <alignment horizontal="left"/>
    </xf>
    <xf numFmtId="238" fontId="13" fillId="0" borderId="0" applyProtection="0"/>
    <xf numFmtId="239" fontId="84" fillId="0" borderId="0" applyAlignment="0">
      <alignment horizontal="right"/>
      <protection hidden="1"/>
    </xf>
    <xf numFmtId="240" fontId="155" fillId="119" borderId="0"/>
    <xf numFmtId="0" fontId="201" fillId="0" borderId="147" applyBorder="0">
      <alignment horizontal="center" vertical="center"/>
    </xf>
    <xf numFmtId="0" fontId="41" fillId="0" borderId="0" applyNumberFormat="0" applyFill="0" applyBorder="0" applyAlignment="0" applyProtection="0"/>
    <xf numFmtId="0" fontId="100" fillId="0" borderId="0" applyNumberFormat="0" applyFill="0" applyBorder="0" applyAlignment="0" applyProtection="0">
      <alignment vertical="top"/>
      <protection locked="0"/>
    </xf>
    <xf numFmtId="0" fontId="202" fillId="0" borderId="0" applyNumberFormat="0" applyFill="0" applyBorder="0" applyAlignment="0" applyProtection="0"/>
    <xf numFmtId="0" fontId="203" fillId="0" borderId="0" applyFill="0" applyBorder="0" applyAlignment="0">
      <protection locked="0"/>
    </xf>
    <xf numFmtId="0" fontId="204" fillId="0" borderId="0" applyFill="0" applyBorder="0" applyAlignment="0">
      <protection locked="0"/>
    </xf>
    <xf numFmtId="0" fontId="205" fillId="120" borderId="0" applyNumberFormat="0" applyFont="0" applyAlignment="0" applyProtection="0"/>
    <xf numFmtId="0" fontId="206" fillId="0" borderId="0">
      <alignment horizontal="center" vertical="center"/>
    </xf>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10" fontId="125" fillId="107" borderId="50" applyNumberFormat="0" applyBorder="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101" fillId="58"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101" fillId="58"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101" fillId="58"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0" fontId="207" fillId="105" borderId="56" applyNumberFormat="0" applyAlignment="0" applyProtection="0"/>
    <xf numFmtId="207" fontId="208" fillId="119" borderId="0" applyNumberFormat="0" applyBorder="0">
      <alignment horizontal="right"/>
      <protection locked="0"/>
    </xf>
    <xf numFmtId="1" fontId="125" fillId="0" borderId="0"/>
    <xf numFmtId="38" fontId="209" fillId="0" borderId="0"/>
    <xf numFmtId="38" fontId="210" fillId="0" borderId="0"/>
    <xf numFmtId="38" fontId="211" fillId="0" borderId="0"/>
    <xf numFmtId="38" fontId="212" fillId="0" borderId="0"/>
    <xf numFmtId="0" fontId="171" fillId="0" borderId="0"/>
    <xf numFmtId="0" fontId="171" fillId="0" borderId="0"/>
    <xf numFmtId="0" fontId="150" fillId="0" borderId="0" applyNumberFormat="0" applyFont="0" applyFill="0" applyBorder="0" applyProtection="0">
      <alignment horizontal="left" vertical="center"/>
    </xf>
    <xf numFmtId="0" fontId="213" fillId="0" borderId="0"/>
    <xf numFmtId="0" fontId="213" fillId="0" borderId="0"/>
    <xf numFmtId="0" fontId="125" fillId="117" borderId="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10" fontId="84" fillId="121" borderId="148" applyNumberFormat="0"/>
    <xf numFmtId="0" fontId="8" fillId="0" borderId="0" applyFill="0" applyBorder="0" applyAlignment="0"/>
    <xf numFmtId="0" fontId="8" fillId="0" borderId="0" applyFill="0" applyBorder="0" applyAlignment="0"/>
    <xf numFmtId="0" fontId="8" fillId="0" borderId="0" applyFill="0" applyBorder="0" applyAlignment="0"/>
    <xf numFmtId="217" fontId="8" fillId="0" borderId="0" applyFill="0" applyBorder="0" applyAlignment="0"/>
    <xf numFmtId="0" fontId="8" fillId="0" borderId="0" applyFill="0" applyBorder="0" applyAlignment="0"/>
    <xf numFmtId="0" fontId="214" fillId="0" borderId="149" applyNumberFormat="0" applyFont="0" applyFill="0" applyBorder="0" applyAlignment="0"/>
    <xf numFmtId="0" fontId="214" fillId="0" borderId="149" applyNumberFormat="0" applyFont="0" applyFill="0" applyBorder="0" applyAlignment="0"/>
    <xf numFmtId="0" fontId="214" fillId="0" borderId="149" applyNumberFormat="0" applyFont="0" applyFill="0" applyBorder="0" applyAlignment="0"/>
    <xf numFmtId="0" fontId="214" fillId="0" borderId="149" applyNumberFormat="0" applyFont="0" applyFill="0" applyBorder="0" applyAlignment="0"/>
    <xf numFmtId="15" fontId="152" fillId="0" borderId="0" applyFill="0" applyBorder="0">
      <alignment horizontal="right"/>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91"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0"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241" fontId="125" fillId="0" borderId="136" applyFill="0">
      <alignment horizontal="center" vertical="center"/>
    </xf>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14" fontId="191" fillId="0" borderId="44" applyFont="0" applyFill="0" applyBorder="0" applyAlignment="0" applyProtection="0"/>
    <xf numFmtId="43" fontId="153" fillId="0" borderId="0" applyFont="0" applyFill="0" applyBorder="0" applyAlignment="0" applyProtection="0"/>
    <xf numFmtId="38" fontId="148" fillId="0" borderId="0" applyFont="0" applyFill="0" applyBorder="0" applyAlignment="0" applyProtection="0"/>
    <xf numFmtId="40" fontId="148" fillId="0" borderId="0" applyFont="0" applyFill="0" applyBorder="0" applyAlignment="0" applyProtection="0"/>
    <xf numFmtId="242" fontId="8" fillId="0" borderId="0" applyFont="0" applyFill="0" applyBorder="0" applyAlignment="0" applyProtection="0"/>
    <xf numFmtId="243" fontId="8" fillId="0" borderId="0" applyFont="0" applyFill="0" applyBorder="0" applyAlignment="0" applyProtection="0"/>
    <xf numFmtId="0" fontId="19" fillId="0" borderId="0" applyFill="0" applyBorder="0" applyAlignment="0"/>
    <xf numFmtId="244" fontId="8" fillId="0" borderId="0" applyFont="0" applyFill="0" applyBorder="0" applyAlignment="0" applyProtection="0"/>
    <xf numFmtId="245" fontId="8" fillId="0" borderId="0" applyFont="0" applyFill="0" applyBorder="0" applyAlignment="0" applyProtection="0"/>
    <xf numFmtId="0" fontId="171" fillId="0" borderId="0" applyNumberFormat="0" applyFill="0" applyAlignment="0" applyProtection="0"/>
    <xf numFmtId="246" fontId="215" fillId="0" borderId="0"/>
    <xf numFmtId="246" fontId="215" fillId="0" borderId="0"/>
    <xf numFmtId="0" fontId="216" fillId="0" borderId="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38" fontId="125" fillId="0" borderId="50" applyFont="0" applyFill="0" applyBorder="0" applyAlignment="0" applyProtection="0"/>
    <xf numFmtId="247" fontId="125" fillId="0" borderId="0" applyFont="0" applyFill="0" applyBorder="0" applyAlignment="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144" fillId="0" borderId="0"/>
    <xf numFmtId="0" fontId="8" fillId="0" borderId="0"/>
    <xf numFmtId="0" fontId="8" fillId="0" borderId="0" applyFont="0" applyFill="0" applyBorder="0" applyAlignment="0" applyProtection="0"/>
    <xf numFmtId="0" fontId="8" fillId="0" borderId="0"/>
    <xf numFmtId="0" fontId="8" fillId="0" borderId="0" applyFont="0" applyFill="0" applyBorder="0" applyAlignment="0" applyProtection="0"/>
    <xf numFmtId="0" fontId="8" fillId="0" borderId="0" applyFont="0" applyFill="0" applyBorder="0" applyAlignment="0" applyProtection="0"/>
    <xf numFmtId="0" fontId="87" fillId="0" borderId="0"/>
    <xf numFmtId="0" fontId="87" fillId="0" borderId="0"/>
    <xf numFmtId="0" fontId="14" fillId="0" borderId="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0" borderId="0" applyNumberFormat="0" applyBorder="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9" fillId="0" borderId="0" applyNumberFormat="0" applyBorder="0" applyProtection="0"/>
    <xf numFmtId="0" fontId="14" fillId="0" borderId="0" applyProtection="0">
      <alignment vertical="top"/>
    </xf>
    <xf numFmtId="0" fontId="50" fillId="0" borderId="0"/>
    <xf numFmtId="0" fontId="5" fillId="0" borderId="0"/>
    <xf numFmtId="0" fontId="5" fillId="0" borderId="0"/>
    <xf numFmtId="0" fontId="5" fillId="0" borderId="0"/>
    <xf numFmtId="0" fontId="17" fillId="0" borderId="0"/>
    <xf numFmtId="0" fontId="8"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87" fillId="0" borderId="0"/>
    <xf numFmtId="0" fontId="87" fillId="0" borderId="0"/>
    <xf numFmtId="0" fontId="8" fillId="0" borderId="0"/>
    <xf numFmtId="0" fontId="5" fillId="0" borderId="0"/>
    <xf numFmtId="0" fontId="8" fillId="0" borderId="0"/>
    <xf numFmtId="0" fontId="5" fillId="0" borderId="0"/>
    <xf numFmtId="0" fontId="8" fillId="0" borderId="0"/>
    <xf numFmtId="0" fontId="5" fillId="0" borderId="0"/>
    <xf numFmtId="0" fontId="144" fillId="0" borderId="0"/>
    <xf numFmtId="0" fontId="8" fillId="0" borderId="0"/>
    <xf numFmtId="0" fontId="8"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4" fillId="0" borderId="0"/>
    <xf numFmtId="0" fontId="5" fillId="0" borderId="0"/>
    <xf numFmtId="0" fontId="1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7" fillId="0" borderId="0"/>
    <xf numFmtId="0" fontId="217" fillId="0" borderId="0"/>
    <xf numFmtId="0" fontId="5" fillId="0" borderId="0"/>
    <xf numFmtId="0" fontId="5" fillId="0" borderId="0"/>
    <xf numFmtId="0" fontId="5" fillId="0" borderId="0"/>
    <xf numFmtId="0" fontId="8" fillId="0" borderId="0">
      <protection locked="0"/>
    </xf>
    <xf numFmtId="0" fontId="5" fillId="0" borderId="0"/>
    <xf numFmtId="0" fontId="5" fillId="0" borderId="0"/>
    <xf numFmtId="0" fontId="5" fillId="0" borderId="0"/>
    <xf numFmtId="0" fontId="21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alignment vertical="top"/>
    </xf>
    <xf numFmtId="0" fontId="5" fillId="0" borderId="0"/>
    <xf numFmtId="0" fontId="6" fillId="0" borderId="0"/>
    <xf numFmtId="0" fontId="6" fillId="0" borderId="0"/>
    <xf numFmtId="0" fontId="6" fillId="0" borderId="0"/>
    <xf numFmtId="0" fontId="186" fillId="0" borderId="0"/>
    <xf numFmtId="0" fontId="8" fillId="0" borderId="0"/>
    <xf numFmtId="0" fontId="5" fillId="0" borderId="0"/>
    <xf numFmtId="0" fontId="5" fillId="0" borderId="0"/>
    <xf numFmtId="0" fontId="8" fillId="0" borderId="0"/>
    <xf numFmtId="0" fontId="5" fillId="0" borderId="0"/>
    <xf numFmtId="0" fontId="5" fillId="0" borderId="0"/>
    <xf numFmtId="0" fontId="5" fillId="0" borderId="0"/>
    <xf numFmtId="0" fontId="6" fillId="0" borderId="0"/>
    <xf numFmtId="0" fontId="6" fillId="0" borderId="0"/>
    <xf numFmtId="0" fontId="6" fillId="0" borderId="0"/>
    <xf numFmtId="0" fontId="8" fillId="0" borderId="0" applyNumberFormat="0" applyFont="0" applyFill="0" applyBorder="0" applyAlignment="0" applyProtection="0"/>
    <xf numFmtId="0" fontId="5" fillId="0" borderId="0"/>
    <xf numFmtId="0" fontId="5" fillId="0" borderId="0"/>
    <xf numFmtId="0" fontId="5" fillId="0" borderId="0"/>
    <xf numFmtId="0" fontId="5" fillId="0" borderId="0"/>
    <xf numFmtId="248" fontId="8" fillId="0" borderId="0">
      <alignment vertical="top"/>
    </xf>
    <xf numFmtId="0" fontId="5" fillId="0" borderId="0"/>
    <xf numFmtId="0" fontId="5" fillId="0" borderId="0"/>
    <xf numFmtId="0" fontId="5" fillId="0" borderId="0"/>
    <xf numFmtId="0" fontId="5" fillId="0" borderId="0"/>
    <xf numFmtId="248" fontId="8"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7" fillId="0" borderId="0"/>
    <xf numFmtId="0" fontId="218" fillId="0" borderId="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87" fillId="59" borderId="64" applyNumberFormat="0" applyFont="0" applyAlignment="0" applyProtection="0"/>
    <xf numFmtId="0" fontId="5" fillId="14" borderId="27"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0" fontId="8" fillId="104" borderId="64" applyNumberFormat="0" applyFont="0" applyAlignment="0" applyProtection="0"/>
    <xf numFmtId="249" fontId="219" fillId="122" borderId="0">
      <alignment horizontal="right"/>
    </xf>
    <xf numFmtId="250" fontId="171" fillId="0" borderId="0" applyFill="0" applyBorder="0" applyAlignment="0" applyProtection="0"/>
    <xf numFmtId="251" fontId="19" fillId="0" borderId="0">
      <alignment horizontal="left"/>
    </xf>
    <xf numFmtId="0" fontId="125" fillId="0" borderId="0" applyNumberFormat="0" applyFill="0" applyBorder="0" applyAlignment="0" applyProtection="0"/>
    <xf numFmtId="0" fontId="191" fillId="0" borderId="0" applyNumberFormat="0" applyFill="0" applyBorder="0" applyAlignment="0" applyProtection="0"/>
    <xf numFmtId="0" fontId="220" fillId="0" borderId="0" applyNumberFormat="0" applyFill="0" applyBorder="0" applyAlignment="0" applyProtection="0"/>
    <xf numFmtId="0" fontId="125" fillId="0" borderId="0" applyNumberFormat="0" applyFill="0" applyBorder="0" applyAlignment="0" applyProtection="0"/>
    <xf numFmtId="252" fontId="8" fillId="0" borderId="0"/>
    <xf numFmtId="252" fontId="8" fillId="0" borderId="0"/>
    <xf numFmtId="43" fontId="153" fillId="0" borderId="0" applyFont="0" applyFill="0" applyBorder="0" applyAlignment="0" applyProtection="0"/>
    <xf numFmtId="41" fontId="153" fillId="0" borderId="0" applyFont="0" applyFill="0" applyBorder="0" applyAlignment="0" applyProtection="0"/>
    <xf numFmtId="253" fontId="63" fillId="123" borderId="0">
      <alignment horizontal="right" vertical="center"/>
    </xf>
    <xf numFmtId="0" fontId="63" fillId="84" borderId="98">
      <alignment horizontal="right" vertical="center" wrapText="1"/>
    </xf>
    <xf numFmtId="0" fontId="120" fillId="48" borderId="98">
      <alignment horizontal="center" vertical="center" wrapText="1"/>
    </xf>
    <xf numFmtId="0" fontId="143" fillId="80" borderId="150">
      <alignment horizontal="left" vertical="center" wrapText="1"/>
    </xf>
    <xf numFmtId="253" fontId="86" fillId="124" borderId="0">
      <alignment horizontal="right" vertical="center"/>
    </xf>
    <xf numFmtId="0" fontId="118" fillId="78" borderId="98">
      <alignment horizontal="left" vertical="center" wrapText="1" readingOrder="1"/>
    </xf>
    <xf numFmtId="0" fontId="63" fillId="80" borderId="98">
      <alignment horizontal="right" vertical="center" wrapText="1"/>
    </xf>
    <xf numFmtId="0" fontId="86" fillId="81" borderId="98">
      <alignment horizontal="right" vertical="center" wrapText="1"/>
    </xf>
    <xf numFmtId="0" fontId="63" fillId="0" borderId="98">
      <alignment horizontal="left" vertical="center" wrapText="1"/>
    </xf>
    <xf numFmtId="254" fontId="86" fillId="125" borderId="0">
      <alignment horizontal="right" vertical="center"/>
    </xf>
    <xf numFmtId="0" fontId="221" fillId="0" borderId="0">
      <alignment horizontal="left"/>
    </xf>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61"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61"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61"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07" fillId="113" borderId="65" applyNumberFormat="0" applyAlignment="0" applyProtection="0"/>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0" fontId="110" fillId="75" borderId="66"/>
    <xf numFmtId="217" fontId="8" fillId="0" borderId="0" applyFill="0" applyBorder="0">
      <alignment horizontal="center"/>
    </xf>
    <xf numFmtId="255" fontId="8" fillId="0" borderId="0" applyFont="0" applyFill="0" applyBorder="0" applyAlignment="0" applyProtection="0"/>
    <xf numFmtId="256" fontId="8" fillId="0" borderId="0" applyFont="0" applyFill="0" applyBorder="0" applyAlignment="0" applyProtection="0"/>
    <xf numFmtId="0" fontId="150" fillId="0" borderId="0" applyFont="0" applyFill="0" applyBorder="0" applyAlignment="0" applyProtection="0">
      <protection locked="0"/>
    </xf>
    <xf numFmtId="10" fontId="150" fillId="0" borderId="0" applyFont="0" applyFill="0" applyBorder="0" applyAlignment="0" applyProtection="0">
      <protection locked="0"/>
    </xf>
    <xf numFmtId="216" fontId="8" fillId="0" borderId="0" applyFont="0" applyFill="0" applyBorder="0" applyAlignment="0" applyProtection="0"/>
    <xf numFmtId="257" fontId="8" fillId="0" borderId="0" applyFont="0" applyFill="0" applyBorder="0" applyAlignment="0" applyProtection="0"/>
    <xf numFmtId="258" fontId="8" fillId="0" borderId="0" applyFont="0" applyFill="0" applyBorder="0" applyAlignment="0" applyProtection="0"/>
    <xf numFmtId="259" fontId="8" fillId="0" borderId="0" applyFont="0" applyFill="0" applyBorder="0" applyAlignment="0" applyProtection="0"/>
    <xf numFmtId="10" fontId="13" fillId="0" borderId="0" applyFont="0" applyFill="0" applyBorder="0" applyAlignment="0" applyProtection="0">
      <alignment horizontal="center"/>
    </xf>
    <xf numFmtId="10" fontId="13" fillId="0" borderId="0" applyFont="0" applyFill="0" applyBorder="0" applyAlignment="0" applyProtection="0">
      <alignment horizontal="center"/>
    </xf>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86" fillId="0" borderId="0" applyFont="0" applyFill="0" applyBorder="0" applyAlignment="0" applyProtection="0"/>
    <xf numFmtId="9" fontId="106" fillId="0" borderId="0" applyFont="0" applyFill="0" applyBorder="0" applyAlignment="0" applyProtection="0"/>
    <xf numFmtId="9" fontId="186" fillId="0" borderId="0" applyFont="0" applyFill="0" applyBorder="0" applyAlignment="0" applyProtection="0"/>
    <xf numFmtId="9" fontId="187" fillId="0" borderId="0" applyFont="0" applyFill="0" applyBorder="0" applyAlignment="0" applyProtection="0"/>
    <xf numFmtId="9" fontId="106" fillId="0" borderId="0" applyFont="0" applyFill="0" applyBorder="0" applyAlignment="0" applyProtection="0"/>
    <xf numFmtId="9" fontId="8" fillId="0" borderId="0" applyFont="0" applyFill="0" applyBorder="0" applyAlignment="0" applyProtection="0"/>
    <xf numFmtId="9" fontId="187" fillId="0" borderId="0" applyFont="0" applyFill="0" applyBorder="0" applyAlignment="0" applyProtection="0"/>
    <xf numFmtId="9" fontId="187" fillId="0" borderId="0" applyFont="0" applyFill="0" applyBorder="0" applyAlignment="0" applyProtection="0"/>
    <xf numFmtId="9" fontId="106" fillId="0" borderId="0" applyFont="0" applyFill="0" applyBorder="0" applyAlignment="0" applyProtection="0"/>
    <xf numFmtId="166" fontId="6" fillId="0" borderId="0" applyFont="0" applyFill="0" applyBorder="0" applyProtection="0">
      <alignment vertical="top"/>
    </xf>
    <xf numFmtId="9" fontId="187" fillId="0" borderId="0" applyFont="0" applyFill="0" applyBorder="0" applyAlignment="0" applyProtection="0"/>
    <xf numFmtId="9" fontId="186" fillId="0" borderId="0" applyFont="0" applyFill="0" applyBorder="0" applyAlignment="0" applyProtection="0"/>
    <xf numFmtId="9" fontId="6" fillId="0" borderId="0" applyFont="0" applyFill="0" applyBorder="0" applyAlignment="0" applyProtection="0"/>
    <xf numFmtId="9" fontId="186" fillId="0" borderId="0" applyFont="0" applyFill="0" applyBorder="0" applyAlignment="0" applyProtection="0"/>
    <xf numFmtId="9" fontId="18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17" fillId="0" borderId="0"/>
    <xf numFmtId="0" fontId="217" fillId="0" borderId="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9" fontId="148" fillId="0" borderId="151" applyNumberFormat="0" applyBorder="0"/>
    <xf numFmtId="0" fontId="191" fillId="0" borderId="0" applyFill="0" applyBorder="0">
      <alignment horizontal="right" vertical="center"/>
    </xf>
    <xf numFmtId="0" fontId="223" fillId="107" borderId="0" applyNumberFormat="0" applyBorder="0" applyAlignment="0" applyProtection="0"/>
    <xf numFmtId="0" fontId="8" fillId="0" borderId="0" applyFill="0" applyBorder="0" applyAlignment="0"/>
    <xf numFmtId="0" fontId="8" fillId="0" borderId="0" applyFill="0" applyBorder="0" applyAlignment="0"/>
    <xf numFmtId="0" fontId="8" fillId="0" borderId="0" applyFill="0" applyBorder="0" applyAlignment="0"/>
    <xf numFmtId="217" fontId="8" fillId="0" borderId="0" applyFill="0" applyBorder="0" applyAlignment="0"/>
    <xf numFmtId="0" fontId="8" fillId="0" borderId="0" applyFill="0" applyBorder="0" applyAlignment="0"/>
    <xf numFmtId="260" fontId="224" fillId="0" borderId="0" applyFont="0" applyFill="0" applyBorder="0" applyAlignment="0" applyProtection="0"/>
    <xf numFmtId="260" fontId="224" fillId="0" borderId="0" applyFont="0" applyFill="0" applyBorder="0" applyAlignment="0" applyProtection="0"/>
    <xf numFmtId="0" fontId="148" fillId="0" borderId="0" applyNumberFormat="0" applyFont="0" applyFill="0" applyBorder="0" applyAlignment="0" applyProtection="0">
      <alignment horizontal="left"/>
    </xf>
    <xf numFmtId="15" fontId="148" fillId="0" borderId="0" applyFont="0" applyFill="0" applyBorder="0" applyAlignment="0" applyProtection="0"/>
    <xf numFmtId="4" fontId="148" fillId="0" borderId="0" applyFont="0" applyFill="0" applyBorder="0" applyAlignment="0" applyProtection="0"/>
    <xf numFmtId="0" fontId="183" fillId="0" borderId="142">
      <alignment horizontal="center"/>
    </xf>
    <xf numFmtId="0" fontId="183" fillId="0" borderId="142">
      <alignment horizontal="center"/>
    </xf>
    <xf numFmtId="3" fontId="148" fillId="0" borderId="0" applyFont="0" applyFill="0" applyBorder="0" applyAlignment="0" applyProtection="0"/>
    <xf numFmtId="0" fontId="148" fillId="126" borderId="0" applyNumberFormat="0" applyFont="0" applyBorder="0" applyAlignment="0" applyProtection="0"/>
    <xf numFmtId="261" fontId="8" fillId="0" borderId="0"/>
    <xf numFmtId="190" fontId="225" fillId="0" borderId="0"/>
    <xf numFmtId="14" fontId="218" fillId="0" borderId="0" applyNumberFormat="0" applyFill="0" applyBorder="0" applyAlignment="0" applyProtection="0">
      <alignment horizontal="left"/>
    </xf>
    <xf numFmtId="14" fontId="218" fillId="0" borderId="0" applyNumberFormat="0" applyFill="0" applyBorder="0" applyAlignment="0" applyProtection="0">
      <alignment horizontal="left"/>
    </xf>
    <xf numFmtId="262" fontId="8" fillId="0" borderId="0" applyNumberFormat="0" applyFill="0" applyBorder="0" applyAlignment="0" applyProtection="0">
      <alignment horizontal="left"/>
    </xf>
    <xf numFmtId="200" fontId="125" fillId="0" borderId="0" applyFill="0" applyBorder="0">
      <alignment horizontal="right" vertical="center"/>
    </xf>
    <xf numFmtId="206" fontId="125" fillId="0" borderId="0" applyFill="0" applyBorder="0">
      <alignment horizontal="right" vertical="center"/>
    </xf>
    <xf numFmtId="202" fontId="125" fillId="0" borderId="0" applyFill="0" applyBorder="0">
      <alignment horizontal="right" vertical="center"/>
    </xf>
    <xf numFmtId="203" fontId="125" fillId="0" borderId="0" applyFill="0" applyBorder="0">
      <alignment horizontal="right" vertical="center"/>
    </xf>
    <xf numFmtId="204" fontId="125" fillId="0" borderId="0" applyFill="0" applyBorder="0">
      <alignment horizontal="right" vertical="center"/>
    </xf>
    <xf numFmtId="205" fontId="125" fillId="0" borderId="0" applyFill="0" applyBorder="0">
      <alignment horizontal="right" vertical="center"/>
    </xf>
    <xf numFmtId="0" fontId="154" fillId="0" borderId="0"/>
    <xf numFmtId="0" fontId="226" fillId="0" borderId="0" applyNumberFormat="0" applyFill="0" applyBorder="0" applyAlignment="0" applyProtection="0"/>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125" fillId="63" borderId="152"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227" fillId="63" borderId="153" applyNumberFormat="0" applyProtection="0">
      <alignment vertical="center"/>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4" fontId="125" fillId="119" borderId="152" applyNumberFormat="0" applyProtection="0">
      <alignment horizontal="left" vertical="center"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0" fontId="49" fillId="63" borderId="153" applyNumberFormat="0" applyProtection="0">
      <alignment horizontal="left" vertical="top"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70"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2"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66"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7"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128"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9"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67"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29"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50" fillId="130" borderId="153" applyNumberFormat="0" applyProtection="0">
      <alignment horizontal="right" vertical="center"/>
    </xf>
    <xf numFmtId="4" fontId="49" fillId="131" borderId="154" applyNumberFormat="0" applyProtection="0">
      <alignment horizontal="left" vertical="center" indent="1"/>
    </xf>
    <xf numFmtId="4" fontId="50" fillId="132" borderId="0" applyNumberFormat="0" applyProtection="0">
      <alignment horizontal="left" vertical="center" indent="1"/>
    </xf>
    <xf numFmtId="4" fontId="18" fillId="68" borderId="0" applyNumberFormat="0" applyProtection="0">
      <alignment horizontal="left" vertical="center" indent="1"/>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3" borderId="153" applyNumberFormat="0" applyProtection="0">
      <alignment horizontal="right" vertical="center"/>
    </xf>
    <xf numFmtId="4" fontId="50" fillId="132" borderId="0" applyNumberFormat="0" applyProtection="0">
      <alignment horizontal="left" vertical="center" indent="1"/>
    </xf>
    <xf numFmtId="4" fontId="50" fillId="133" borderId="0"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center"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68" borderId="153" applyNumberFormat="0" applyProtection="0">
      <alignment horizontal="left" vertical="top"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center" indent="1"/>
    </xf>
    <xf numFmtId="0" fontId="8" fillId="133" borderId="153" applyNumberFormat="0" applyProtection="0">
      <alignment horizontal="left" vertical="center" indent="1"/>
    </xf>
    <xf numFmtId="0" fontId="125" fillId="134" borderId="152" applyNumberFormat="0" applyProtection="0">
      <alignment horizontal="left" vertical="center"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133" borderId="153" applyNumberFormat="0" applyProtection="0">
      <alignment horizontal="left" vertical="top"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center"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64" borderId="153" applyNumberFormat="0" applyProtection="0">
      <alignment horizontal="left" vertical="top"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center"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8" fillId="132" borderId="153" applyNumberFormat="0" applyProtection="0">
      <alignment horizontal="left" vertical="top" indent="1"/>
    </xf>
    <xf numFmtId="0" fontId="125" fillId="57" borderId="155" applyNumberFormat="0">
      <protection locked="0"/>
    </xf>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0" fontId="191" fillId="68" borderId="156" applyBorder="0"/>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50"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228" fillId="59" borderId="153" applyNumberFormat="0" applyProtection="0">
      <alignment vertical="center"/>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4" fontId="50" fillId="59" borderId="153" applyNumberFormat="0" applyProtection="0">
      <alignment horizontal="left" vertical="center"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0" fontId="50" fillId="59" borderId="153" applyNumberFormat="0" applyProtection="0">
      <alignment horizontal="left" vertical="top" indent="1"/>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50" fillId="112" borderId="65" applyNumberFormat="0" applyProtection="0">
      <alignment horizontal="right" vertical="center"/>
    </xf>
    <xf numFmtId="4" fontId="50" fillId="112" borderId="65" applyNumberFormat="0" applyProtection="0">
      <alignment horizontal="right" vertical="center"/>
    </xf>
    <xf numFmtId="4" fontId="50" fillId="112" borderId="65" applyNumberFormat="0" applyProtection="0">
      <alignment horizontal="right" vertical="center"/>
    </xf>
    <xf numFmtId="4" fontId="50" fillId="112" borderId="65"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125" fillId="0" borderId="152"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228" fillId="132" borderId="153" applyNumberFormat="0" applyProtection="0">
      <alignment horizontal="right" vertical="center"/>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0" fontId="8" fillId="135" borderId="65" applyNumberFormat="0" applyProtection="0">
      <alignment horizontal="left" vertical="center" indent="1"/>
    </xf>
    <xf numFmtId="0" fontId="8" fillId="135" borderId="65" applyNumberFormat="0" applyProtection="0">
      <alignment horizontal="left" vertical="center" indent="1"/>
    </xf>
    <xf numFmtId="0" fontId="8" fillId="135" borderId="65" applyNumberFormat="0" applyProtection="0">
      <alignment horizontal="left" vertical="center" indent="1"/>
    </xf>
    <xf numFmtId="0" fontId="8" fillId="135" borderId="65"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4" fontId="125" fillId="65" borderId="152" applyNumberFormat="0" applyProtection="0">
      <alignment horizontal="left" vertical="center"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0" fontId="50" fillId="133" borderId="153" applyNumberFormat="0" applyProtection="0">
      <alignment horizontal="left" vertical="top" indent="1"/>
    </xf>
    <xf numFmtId="4" fontId="229" fillId="136" borderId="0" applyNumberFormat="0" applyProtection="0">
      <alignment horizontal="left" vertical="center" indent="1"/>
    </xf>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0" fontId="125" fillId="137" borderId="157"/>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4" fontId="22" fillId="132" borderId="153" applyNumberFormat="0" applyProtection="0">
      <alignment horizontal="right" vertical="center"/>
    </xf>
    <xf numFmtId="0" fontId="230" fillId="0" borderId="0" applyFill="0" applyBorder="0" applyAlignment="0"/>
    <xf numFmtId="0" fontId="197" fillId="0" borderId="0" applyFill="0" applyBorder="0" applyAlignment="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0" fontId="171" fillId="0" borderId="44" applyNumberFormat="0" applyFill="0" applyAlignment="0" applyProtection="0"/>
    <xf numFmtId="263" fontId="231" fillId="0" borderId="0" applyNumberFormat="0" applyFill="0" applyBorder="0" applyAlignment="0" applyProtection="0"/>
    <xf numFmtId="263" fontId="232" fillId="138" borderId="0" applyNumberFormat="0" applyFont="0" applyBorder="0" applyAlignment="0" applyProtection="0"/>
    <xf numFmtId="0" fontId="232" fillId="0" borderId="0" applyFill="0" applyBorder="0" applyProtection="0"/>
    <xf numFmtId="263" fontId="232" fillId="139" borderId="0" applyNumberFormat="0" applyFont="0" applyBorder="0" applyAlignment="0" applyProtection="0"/>
    <xf numFmtId="264" fontId="232" fillId="0" borderId="0" applyFill="0" applyBorder="0" applyAlignment="0" applyProtection="0"/>
    <xf numFmtId="0" fontId="233" fillId="0" borderId="0" applyNumberFormat="0" applyAlignment="0" applyProtection="0"/>
    <xf numFmtId="0" fontId="231" fillId="0" borderId="158" applyFill="0" applyProtection="0">
      <alignment horizontal="right" wrapText="1"/>
    </xf>
    <xf numFmtId="0" fontId="231" fillId="0" borderId="0" applyFill="0" applyProtection="0">
      <alignment wrapText="1"/>
    </xf>
    <xf numFmtId="263" fontId="234" fillId="0" borderId="159" applyNumberFormat="0" applyFill="0" applyAlignment="0" applyProtection="0"/>
    <xf numFmtId="0" fontId="28" fillId="0" borderId="0" applyAlignment="0" applyProtection="0"/>
    <xf numFmtId="0" fontId="234" fillId="0" borderId="160" applyNumberFormat="0" applyFill="0" applyAlignment="0" applyProtection="0"/>
    <xf numFmtId="265" fontId="125" fillId="0" borderId="0" applyAlignment="0" applyProtection="0"/>
    <xf numFmtId="266" fontId="123" fillId="0" borderId="0" applyFill="0" applyBorder="0" applyProtection="0"/>
    <xf numFmtId="0" fontId="8" fillId="0" borderId="0"/>
    <xf numFmtId="38" fontId="148" fillId="0" borderId="0" applyFont="0" applyFill="0" applyBorder="0" applyAlignment="0" applyProtection="0"/>
    <xf numFmtId="0" fontId="125" fillId="0" borderId="0" applyNumberFormat="0" applyFill="0" applyBorder="0" applyProtection="0">
      <alignment vertical="top" wrapText="1"/>
    </xf>
    <xf numFmtId="0" fontId="50" fillId="0" borderId="0" applyNumberFormat="0" applyBorder="0" applyAlignment="0"/>
    <xf numFmtId="0" fontId="49" fillId="0" borderId="0" applyNumberFormat="0" applyBorder="0" applyAlignment="0"/>
    <xf numFmtId="40" fontId="235" fillId="0" borderId="0" applyBorder="0">
      <alignment horizontal="right"/>
    </xf>
    <xf numFmtId="0" fontId="236" fillId="0" borderId="161" applyNumberFormat="0" applyFill="0" applyBorder="0">
      <alignment horizontal="centerContinuous" vertical="center" wrapText="1"/>
      <protection locked="0"/>
    </xf>
    <xf numFmtId="0" fontId="196" fillId="140" borderId="162" applyFill="0" applyBorder="0">
      <alignment horizontal="left" vertical="center"/>
    </xf>
    <xf numFmtId="0" fontId="196" fillId="140" borderId="162" applyFill="0" applyBorder="0">
      <alignment horizontal="center" vertical="center"/>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96" fillId="140" borderId="163" applyNumberFormat="0" applyFill="0" applyBorder="0" applyProtection="0">
      <alignment horizontal="centerContinuous"/>
    </xf>
    <xf numFmtId="0" fontId="15" fillId="0" borderId="161" applyFill="0" applyBorder="0" applyProtection="0">
      <alignment vertical="center"/>
      <protection locked="0"/>
    </xf>
    <xf numFmtId="0" fontId="125" fillId="0" borderId="0" applyFill="0" applyBorder="0">
      <alignment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91" fillId="140" borderId="164" applyFill="0" applyBorder="0" applyAlignment="0">
      <alignment horizontal="center" vertical="center"/>
    </xf>
    <xf numFmtId="0" fontId="125" fillId="0" borderId="0" applyFill="0" applyBorder="0">
      <alignment horizontal="centerContinuous" vertical="center"/>
    </xf>
    <xf numFmtId="0" fontId="125" fillId="0" borderId="0" applyFill="0" applyBorder="0">
      <alignment vertical="center"/>
    </xf>
    <xf numFmtId="0" fontId="237" fillId="0" borderId="0" applyFill="0" applyBorder="0" applyProtection="0">
      <alignment horizontal="left"/>
    </xf>
    <xf numFmtId="0" fontId="237" fillId="0" borderId="0" applyFill="0" applyBorder="0" applyProtection="0">
      <alignment horizontal="left"/>
    </xf>
    <xf numFmtId="0" fontId="196" fillId="0" borderId="0" applyNumberFormat="0" applyFill="0" applyBorder="0">
      <alignment vertical="center"/>
    </xf>
    <xf numFmtId="49" fontId="8" fillId="108" borderId="165" applyBorder="0">
      <alignment vertical="top" wrapText="1"/>
      <protection locked="0"/>
    </xf>
    <xf numFmtId="49" fontId="8" fillId="108" borderId="165" applyBorder="0">
      <alignment vertical="top" wrapText="1"/>
      <protection locked="0"/>
    </xf>
    <xf numFmtId="49" fontId="50" fillId="0" borderId="0" applyFill="0" applyBorder="0" applyAlignment="0"/>
    <xf numFmtId="0" fontId="8" fillId="0" borderId="0" applyFill="0" applyBorder="0" applyAlignment="0"/>
    <xf numFmtId="0" fontId="8" fillId="0" borderId="0" applyFill="0" applyBorder="0" applyAlignment="0"/>
    <xf numFmtId="0" fontId="8" fillId="0" borderId="0" applyFont="0" applyFill="0" applyBorder="0" applyAlignment="0" applyProtection="0"/>
    <xf numFmtId="0" fontId="19" fillId="0" borderId="0" applyNumberFormat="0" applyFill="0" applyBorder="0" applyAlignment="0" applyProtection="0"/>
    <xf numFmtId="0" fontId="238" fillId="0" borderId="0" applyNumberFormat="0" applyFill="0" applyBorder="0" applyAlignment="0" applyProtection="0"/>
    <xf numFmtId="267" fontId="19" fillId="0" borderId="0" applyFill="0" applyBorder="0" applyProtection="0"/>
    <xf numFmtId="0" fontId="8" fillId="0" borderId="0">
      <alignment horizontal="center"/>
    </xf>
    <xf numFmtId="0" fontId="239" fillId="0" borderId="0">
      <alignment horizontal="center"/>
    </xf>
    <xf numFmtId="0" fontId="239" fillId="0" borderId="0">
      <alignment horizontal="center"/>
    </xf>
    <xf numFmtId="0" fontId="240" fillId="0" borderId="0" applyNumberFormat="0" applyFill="0" applyBorder="0" applyAlignment="0" applyProtection="0"/>
    <xf numFmtId="0" fontId="142" fillId="0" borderId="0" applyNumberFormat="0" applyFill="0" applyBorder="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7"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7"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7"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114" fillId="0" borderId="166" applyNumberFormat="0" applyFill="0" applyAlignment="0" applyProtection="0"/>
    <xf numFmtId="0" fontId="93" fillId="141" borderId="50" applyNumberFormat="0" applyAlignment="0" applyProtection="0"/>
    <xf numFmtId="0" fontId="93" fillId="141" borderId="50" applyNumberFormat="0" applyAlignment="0" applyProtection="0"/>
    <xf numFmtId="0" fontId="123" fillId="55" borderId="133" applyNumberFormat="0" applyFont="0" applyAlignment="0"/>
    <xf numFmtId="0" fontId="241" fillId="0" borderId="0">
      <alignment vertical="top"/>
    </xf>
    <xf numFmtId="268" fontId="242" fillId="142" borderId="0"/>
    <xf numFmtId="0" fontId="242" fillId="142" borderId="0"/>
    <xf numFmtId="0" fontId="8" fillId="0" borderId="0"/>
    <xf numFmtId="0" fontId="8" fillId="0" borderId="0"/>
    <xf numFmtId="0" fontId="8" fillId="0" borderId="0"/>
    <xf numFmtId="0" fontId="8" fillId="0" borderId="0"/>
    <xf numFmtId="0" fontId="8" fillId="0" borderId="0"/>
    <xf numFmtId="0" fontId="8" fillId="0" borderId="0"/>
    <xf numFmtId="269" fontId="8" fillId="0" borderId="0" applyFont="0" applyFill="0" applyBorder="0" applyAlignment="0" applyProtection="0"/>
    <xf numFmtId="270" fontId="8" fillId="0" borderId="0" applyFont="0" applyFill="0" applyBorder="0" applyAlignment="0" applyProtection="0"/>
    <xf numFmtId="0" fontId="123" fillId="4" borderId="0"/>
    <xf numFmtId="0" fontId="243" fillId="0" borderId="0" applyNumberFormat="0" applyFont="0" applyFill="0" applyBorder="0" applyProtection="0">
      <alignment horizontal="center" vertical="center" wrapText="1"/>
    </xf>
    <xf numFmtId="41" fontId="8" fillId="0" borderId="0" applyFont="0" applyFill="0" applyBorder="0" applyAlignment="0" applyProtection="0"/>
    <xf numFmtId="43" fontId="8" fillId="0" borderId="0" applyFont="0" applyFill="0" applyBorder="0" applyAlignment="0" applyProtection="0"/>
    <xf numFmtId="0" fontId="244" fillId="0" borderId="0" applyNumberFormat="0" applyFill="0" applyBorder="0" applyAlignment="0" applyProtection="0">
      <alignment vertical="top"/>
      <protection locked="0"/>
    </xf>
    <xf numFmtId="0" fontId="8" fillId="0" borderId="0" applyFont="0" applyFill="0" applyBorder="0" applyAlignment="0" applyProtection="0"/>
    <xf numFmtId="0" fontId="8" fillId="0" borderId="0" applyFont="0" applyFill="0" applyBorder="0" applyAlignment="0" applyProtection="0"/>
    <xf numFmtId="0" fontId="8" fillId="0" borderId="0"/>
    <xf numFmtId="271" fontId="8" fillId="0" borderId="0" applyFont="0" applyFill="0" applyBorder="0" applyAlignment="0" applyProtection="0"/>
    <xf numFmtId="0" fontId="8" fillId="0" borderId="0" applyFont="0" applyFill="0" applyBorder="0" applyAlignment="0" applyProtection="0"/>
    <xf numFmtId="0" fontId="4" fillId="0" borderId="0"/>
    <xf numFmtId="240" fontId="155" fillId="108" borderId="0" applyBorder="0" applyProtection="0"/>
    <xf numFmtId="9" fontId="4" fillId="0" borderId="0" applyFont="0" applyFill="0" applyBorder="0" applyAlignment="0" applyProtection="0"/>
    <xf numFmtId="0" fontId="121" fillId="84" borderId="0"/>
    <xf numFmtId="0" fontId="63" fillId="80" borderId="98">
      <alignment vertical="center"/>
    </xf>
    <xf numFmtId="0" fontId="3" fillId="0" borderId="0"/>
    <xf numFmtId="0" fontId="2" fillId="0" borderId="0"/>
    <xf numFmtId="164" fontId="6" fillId="0" borderId="0" applyFont="0" applyFill="0" applyBorder="0" applyProtection="0">
      <alignment vertical="top"/>
    </xf>
    <xf numFmtId="0" fontId="1" fillId="0" borderId="0"/>
    <xf numFmtId="9" fontId="1" fillId="0" borderId="0" applyFont="0" applyFill="0" applyBorder="0" applyAlignment="0" applyProtection="0"/>
  </cellStyleXfs>
  <cellXfs count="1211">
    <xf numFmtId="164" fontId="0" fillId="0" borderId="0" xfId="0">
      <alignment vertical="top"/>
    </xf>
    <xf numFmtId="164" fontId="0" fillId="0" borderId="0" xfId="0" applyAlignment="1">
      <alignment horizontal="right"/>
    </xf>
    <xf numFmtId="167" fontId="13" fillId="0" borderId="0" xfId="0" applyNumberFormat="1" applyFont="1">
      <alignment vertical="top"/>
    </xf>
    <xf numFmtId="174" fontId="13" fillId="0" borderId="0" xfId="3" applyFont="1">
      <alignment vertical="top"/>
    </xf>
    <xf numFmtId="164" fontId="8" fillId="0" borderId="0" xfId="0" applyFont="1">
      <alignment vertical="top"/>
    </xf>
    <xf numFmtId="167" fontId="0" fillId="0" borderId="0" xfId="0" applyNumberFormat="1">
      <alignment vertical="top"/>
    </xf>
    <xf numFmtId="167" fontId="0" fillId="0" borderId="0" xfId="0" applyNumberFormat="1" applyAlignment="1">
      <alignment horizontal="left" vertical="top"/>
    </xf>
    <xf numFmtId="170" fontId="15" fillId="0" borderId="0" xfId="0" applyNumberFormat="1" applyFont="1">
      <alignment vertical="top"/>
    </xf>
    <xf numFmtId="174" fontId="8" fillId="0" borderId="0" xfId="3" applyAlignment="1">
      <alignment horizontal="left" vertical="top"/>
    </xf>
    <xf numFmtId="164" fontId="23" fillId="0" borderId="0" xfId="0" applyFont="1">
      <alignment vertical="top"/>
    </xf>
    <xf numFmtId="167" fontId="8" fillId="0" borderId="0" xfId="0" applyNumberFormat="1" applyFont="1" applyAlignment="1">
      <alignment horizontal="right" vertical="top"/>
    </xf>
    <xf numFmtId="174" fontId="8" fillId="0" borderId="0" xfId="3" applyAlignment="1">
      <alignment horizontal="right" vertical="top"/>
    </xf>
    <xf numFmtId="174" fontId="8" fillId="0" borderId="0" xfId="3">
      <alignment vertical="top"/>
    </xf>
    <xf numFmtId="171" fontId="8" fillId="0" borderId="0" xfId="0" applyNumberFormat="1" applyFont="1">
      <alignment vertical="top"/>
    </xf>
    <xf numFmtId="173" fontId="8" fillId="0" borderId="0" xfId="2">
      <alignment vertical="top"/>
    </xf>
    <xf numFmtId="173" fontId="23" fillId="0" borderId="0" xfId="2" applyFont="1">
      <alignment vertical="top"/>
    </xf>
    <xf numFmtId="168" fontId="13" fillId="0" borderId="0" xfId="0" applyNumberFormat="1" applyFont="1">
      <alignment vertical="top"/>
    </xf>
    <xf numFmtId="168" fontId="14" fillId="0" borderId="0" xfId="0" applyNumberFormat="1" applyFont="1">
      <alignment vertical="top"/>
    </xf>
    <xf numFmtId="172" fontId="8" fillId="0" borderId="0" xfId="51" applyFont="1">
      <alignment vertical="top"/>
    </xf>
    <xf numFmtId="168" fontId="23" fillId="0" borderId="0" xfId="0" applyNumberFormat="1" applyFont="1">
      <alignment vertical="top"/>
    </xf>
    <xf numFmtId="164" fontId="8" fillId="0" borderId="0" xfId="0" applyFont="1" applyAlignment="1">
      <alignment horizontal="right" vertical="top"/>
    </xf>
    <xf numFmtId="167" fontId="8" fillId="0" borderId="0" xfId="0" applyNumberFormat="1" applyFont="1">
      <alignment vertical="top"/>
    </xf>
    <xf numFmtId="164" fontId="10" fillId="0" borderId="0" xfId="0" applyFont="1">
      <alignment vertical="top"/>
    </xf>
    <xf numFmtId="164" fontId="11" fillId="0" borderId="0" xfId="0" applyFont="1">
      <alignment vertical="top"/>
    </xf>
    <xf numFmtId="170" fontId="8" fillId="0" borderId="0" xfId="0" applyNumberFormat="1" applyFont="1">
      <alignment vertical="top"/>
    </xf>
    <xf numFmtId="173" fontId="23" fillId="0" borderId="0" xfId="0" applyNumberFormat="1" applyFont="1">
      <alignment vertical="top"/>
    </xf>
    <xf numFmtId="164" fontId="16" fillId="0" borderId="0" xfId="0" applyFont="1" applyAlignment="1">
      <alignment horizontal="left" vertical="top"/>
    </xf>
    <xf numFmtId="164" fontId="8" fillId="0" borderId="0" xfId="0" applyFont="1" applyAlignment="1">
      <alignment horizontal="right"/>
    </xf>
    <xf numFmtId="173" fontId="8" fillId="0" borderId="0" xfId="2" applyAlignment="1">
      <alignment horizontal="left" vertical="top"/>
    </xf>
    <xf numFmtId="173" fontId="8" fillId="0" borderId="0" xfId="0" applyNumberFormat="1" applyFont="1">
      <alignment vertical="top"/>
    </xf>
    <xf numFmtId="164" fontId="8" fillId="39" borderId="37" xfId="0" applyFont="1" applyFill="1" applyBorder="1">
      <alignment vertical="top"/>
    </xf>
    <xf numFmtId="164" fontId="8" fillId="40" borderId="37" xfId="0" applyFont="1" applyFill="1" applyBorder="1">
      <alignment vertical="top"/>
    </xf>
    <xf numFmtId="164" fontId="13" fillId="0" borderId="38" xfId="0" applyFont="1" applyBorder="1">
      <alignment vertical="top"/>
    </xf>
    <xf numFmtId="164" fontId="8" fillId="0" borderId="38" xfId="0" applyFont="1" applyBorder="1">
      <alignment vertical="top"/>
    </xf>
    <xf numFmtId="164" fontId="14" fillId="0" borderId="0" xfId="0" applyFont="1">
      <alignment vertical="top"/>
    </xf>
    <xf numFmtId="164" fontId="13" fillId="0" borderId="0" xfId="0" applyFont="1">
      <alignment vertical="top"/>
    </xf>
    <xf numFmtId="164" fontId="12" fillId="0" borderId="0" xfId="0" applyFont="1">
      <alignment vertical="top"/>
    </xf>
    <xf numFmtId="168" fontId="8" fillId="0" borderId="0" xfId="0" applyNumberFormat="1" applyFont="1">
      <alignment vertical="top"/>
    </xf>
    <xf numFmtId="164" fontId="13" fillId="0" borderId="0" xfId="0" applyFont="1" applyAlignment="1">
      <alignment horizontal="right" vertical="top"/>
    </xf>
    <xf numFmtId="175" fontId="8" fillId="0" borderId="0" xfId="0" applyNumberFormat="1" applyFont="1">
      <alignment vertical="top"/>
    </xf>
    <xf numFmtId="164" fontId="13" fillId="0" borderId="0" xfId="0" applyFont="1" applyAlignment="1">
      <alignment horizontal="center" vertical="top"/>
    </xf>
    <xf numFmtId="167" fontId="10" fillId="0" borderId="0" xfId="0" applyNumberFormat="1" applyFont="1">
      <alignment vertical="top"/>
    </xf>
    <xf numFmtId="167" fontId="47" fillId="0" borderId="0" xfId="0" applyNumberFormat="1" applyFont="1" applyAlignment="1">
      <alignment horizontal="center" vertical="top"/>
    </xf>
    <xf numFmtId="164" fontId="13" fillId="39" borderId="0" xfId="0" applyFont="1" applyFill="1">
      <alignment vertical="top"/>
    </xf>
    <xf numFmtId="164" fontId="8" fillId="39" borderId="0" xfId="0" applyFont="1" applyFill="1">
      <alignment vertical="top"/>
    </xf>
    <xf numFmtId="164" fontId="13" fillId="39" borderId="0" xfId="0" applyFont="1" applyFill="1" applyAlignment="1">
      <alignment horizontal="left" vertical="top"/>
    </xf>
    <xf numFmtId="164" fontId="18" fillId="0" borderId="0" xfId="0" applyFont="1">
      <alignment vertical="top"/>
    </xf>
    <xf numFmtId="164" fontId="21" fillId="0" borderId="0" xfId="0" applyFont="1">
      <alignment vertical="top"/>
    </xf>
    <xf numFmtId="164" fontId="8" fillId="0" borderId="4" xfId="0" applyFont="1" applyBorder="1">
      <alignment vertical="top"/>
    </xf>
    <xf numFmtId="164" fontId="8" fillId="0" borderId="0" xfId="0" applyFont="1" applyAlignment="1">
      <alignment horizontal="center" vertical="top"/>
    </xf>
    <xf numFmtId="164" fontId="8" fillId="0" borderId="8" xfId="0" applyFont="1" applyBorder="1">
      <alignment vertical="top"/>
    </xf>
    <xf numFmtId="164" fontId="8" fillId="2" borderId="17" xfId="0" applyFont="1" applyFill="1" applyBorder="1">
      <alignment vertical="top"/>
    </xf>
    <xf numFmtId="164" fontId="19" fillId="2" borderId="18" xfId="0" applyFont="1" applyFill="1" applyBorder="1" applyAlignment="1">
      <alignment horizontal="center" vertical="top"/>
    </xf>
    <xf numFmtId="164" fontId="8" fillId="2" borderId="19" xfId="0" applyFont="1" applyFill="1" applyBorder="1">
      <alignment vertical="top"/>
    </xf>
    <xf numFmtId="164" fontId="18" fillId="2" borderId="15" xfId="0" applyFont="1" applyFill="1" applyBorder="1" applyAlignment="1">
      <alignment horizontal="centerContinuous" vertical="top"/>
    </xf>
    <xf numFmtId="164" fontId="21" fillId="2" borderId="15" xfId="0" applyFont="1" applyFill="1" applyBorder="1" applyAlignment="1">
      <alignment horizontal="centerContinuous" vertical="top"/>
    </xf>
    <xf numFmtId="164" fontId="21" fillId="2" borderId="16" xfId="0" applyFont="1" applyFill="1" applyBorder="1" applyAlignment="1">
      <alignment horizontal="centerContinuous" vertical="top"/>
    </xf>
    <xf numFmtId="164" fontId="8" fillId="0" borderId="12" xfId="0" applyFont="1" applyBorder="1">
      <alignment vertical="top"/>
    </xf>
    <xf numFmtId="164" fontId="8" fillId="0" borderId="13" xfId="0" applyFont="1" applyBorder="1">
      <alignment vertical="top"/>
    </xf>
    <xf numFmtId="164" fontId="8" fillId="0" borderId="13" xfId="0" applyFont="1" applyBorder="1" applyAlignment="1">
      <alignment horizontal="center" vertical="top"/>
    </xf>
    <xf numFmtId="164" fontId="8" fillId="0" borderId="14" xfId="0" applyFont="1" applyBorder="1">
      <alignment vertical="top"/>
    </xf>
    <xf numFmtId="164" fontId="46" fillId="0" borderId="0" xfId="0" applyFont="1">
      <alignment vertical="top"/>
    </xf>
    <xf numFmtId="164" fontId="8" fillId="0" borderId="1" xfId="0" applyFont="1" applyBorder="1">
      <alignment vertical="top"/>
    </xf>
    <xf numFmtId="164" fontId="8" fillId="0" borderId="2" xfId="0" applyFont="1" applyBorder="1">
      <alignment vertical="top"/>
    </xf>
    <xf numFmtId="164" fontId="8" fillId="0" borderId="2" xfId="0" applyFont="1" applyBorder="1" applyAlignment="1">
      <alignment horizontal="center" vertical="top"/>
    </xf>
    <xf numFmtId="164" fontId="8" fillId="0" borderId="3" xfId="0" applyFont="1" applyBorder="1">
      <alignment vertical="top"/>
    </xf>
    <xf numFmtId="164" fontId="8" fillId="0" borderId="5" xfId="0" applyFont="1" applyBorder="1" applyAlignment="1">
      <alignment horizontal="right" vertical="top"/>
    </xf>
    <xf numFmtId="164" fontId="8" fillId="0" borderId="6" xfId="0" applyFont="1" applyBorder="1" applyAlignment="1">
      <alignment horizontal="center" vertical="top"/>
    </xf>
    <xf numFmtId="164" fontId="8" fillId="0" borderId="36" xfId="0" applyFont="1" applyBorder="1">
      <alignment vertical="top"/>
    </xf>
    <xf numFmtId="164" fontId="8" fillId="0" borderId="35" xfId="0" applyFont="1" applyBorder="1">
      <alignment vertical="top"/>
    </xf>
    <xf numFmtId="164" fontId="8" fillId="0" borderId="34" xfId="0" applyFont="1" applyBorder="1">
      <alignment vertical="top"/>
    </xf>
    <xf numFmtId="164" fontId="8" fillId="0" borderId="33" xfId="0" applyFont="1" applyBorder="1">
      <alignment vertical="top"/>
    </xf>
    <xf numFmtId="164" fontId="8" fillId="0" borderId="32" xfId="0" applyFont="1" applyBorder="1">
      <alignment vertical="top"/>
    </xf>
    <xf numFmtId="164" fontId="8" fillId="0" borderId="31" xfId="0" applyFont="1" applyBorder="1" applyAlignment="1">
      <alignment horizontal="right" vertical="top"/>
    </xf>
    <xf numFmtId="164" fontId="8" fillId="0" borderId="13" xfId="0" applyFont="1" applyBorder="1" applyAlignment="1">
      <alignment horizontal="right" vertical="top"/>
    </xf>
    <xf numFmtId="164" fontId="8" fillId="0" borderId="0" xfId="0" applyFont="1" applyAlignment="1">
      <alignment horizontal="center"/>
    </xf>
    <xf numFmtId="164" fontId="8" fillId="0" borderId="0" xfId="0" applyFont="1" applyAlignment="1">
      <alignment horizontal="left" vertical="top"/>
    </xf>
    <xf numFmtId="164" fontId="8" fillId="2" borderId="0" xfId="0" applyFont="1" applyFill="1" applyAlignment="1">
      <alignment horizontal="left" vertical="top"/>
    </xf>
    <xf numFmtId="164" fontId="8" fillId="5" borderId="0" xfId="0" applyFont="1" applyFill="1" applyAlignment="1">
      <alignment horizontal="left" vertical="top"/>
    </xf>
    <xf numFmtId="164" fontId="8" fillId="4" borderId="0" xfId="0" applyFont="1" applyFill="1" applyAlignment="1">
      <alignment horizontal="left" vertical="top"/>
    </xf>
    <xf numFmtId="164" fontId="15" fillId="0" borderId="0" xfId="0" applyFont="1">
      <alignment vertical="top"/>
    </xf>
    <xf numFmtId="164" fontId="22" fillId="0" borderId="0" xfId="0" applyFont="1">
      <alignment vertical="top"/>
    </xf>
    <xf numFmtId="164" fontId="8" fillId="2" borderId="0" xfId="0" applyFont="1" applyFill="1">
      <alignment vertical="top"/>
    </xf>
    <xf numFmtId="164" fontId="8" fillId="5" borderId="0" xfId="0" applyFont="1" applyFill="1">
      <alignment vertical="top"/>
    </xf>
    <xf numFmtId="164" fontId="8" fillId="6" borderId="0" xfId="0" applyFont="1" applyFill="1">
      <alignment vertical="top"/>
    </xf>
    <xf numFmtId="164" fontId="8" fillId="4" borderId="0" xfId="0" applyFont="1" applyFill="1">
      <alignment vertical="top"/>
    </xf>
    <xf numFmtId="164" fontId="8" fillId="7" borderId="0" xfId="0" applyFont="1" applyFill="1">
      <alignment vertical="top"/>
    </xf>
    <xf numFmtId="164" fontId="8" fillId="3" borderId="0" xfId="0" applyFont="1" applyFill="1">
      <alignment vertical="top"/>
    </xf>
    <xf numFmtId="164" fontId="51" fillId="0" borderId="0" xfId="0" applyFont="1">
      <alignment vertical="top"/>
    </xf>
    <xf numFmtId="164" fontId="48" fillId="0" borderId="0" xfId="0" applyFont="1" applyAlignment="1">
      <alignment vertical="center"/>
    </xf>
    <xf numFmtId="164" fontId="48" fillId="0" borderId="4" xfId="0" applyFont="1" applyBorder="1" applyAlignment="1">
      <alignment vertical="center"/>
    </xf>
    <xf numFmtId="164" fontId="48" fillId="0" borderId="9" xfId="0" applyFont="1" applyBorder="1" applyAlignment="1">
      <alignment horizontal="right" vertical="center"/>
    </xf>
    <xf numFmtId="164" fontId="48" fillId="0" borderId="11" xfId="0" applyFont="1" applyBorder="1" applyAlignment="1">
      <alignment vertical="center"/>
    </xf>
    <xf numFmtId="164" fontId="48" fillId="0" borderId="8" xfId="0" applyFont="1" applyBorder="1" applyAlignment="1">
      <alignment vertical="center"/>
    </xf>
    <xf numFmtId="164" fontId="48" fillId="0" borderId="33" xfId="0" applyFont="1" applyBorder="1" applyAlignment="1">
      <alignment vertical="center"/>
    </xf>
    <xf numFmtId="164" fontId="48" fillId="0" borderId="32" xfId="0" applyFont="1" applyBorder="1" applyAlignment="1">
      <alignment vertical="center"/>
    </xf>
    <xf numFmtId="164" fontId="8" fillId="0" borderId="0" xfId="0" applyFont="1" applyAlignment="1">
      <alignment vertical="center"/>
    </xf>
    <xf numFmtId="164" fontId="8" fillId="0" borderId="0" xfId="0" applyFont="1" applyAlignment="1">
      <alignment horizontal="center" vertical="center"/>
    </xf>
    <xf numFmtId="164" fontId="8" fillId="0" borderId="7" xfId="0" applyFont="1" applyBorder="1">
      <alignment vertical="top"/>
    </xf>
    <xf numFmtId="164" fontId="8" fillId="0" borderId="30" xfId="0" applyFont="1" applyBorder="1" applyAlignment="1">
      <alignment horizontal="center" vertical="top" wrapText="1"/>
    </xf>
    <xf numFmtId="164" fontId="8" fillId="0" borderId="29" xfId="0" applyFont="1" applyBorder="1">
      <alignment vertical="top"/>
    </xf>
    <xf numFmtId="164" fontId="8" fillId="0" borderId="9" xfId="0" applyFont="1" applyBorder="1" applyAlignment="1">
      <alignment horizontal="right" vertical="top"/>
    </xf>
    <xf numFmtId="164" fontId="8" fillId="0" borderId="11" xfId="0" applyFont="1" applyBorder="1">
      <alignment vertical="top"/>
    </xf>
    <xf numFmtId="164" fontId="8" fillId="0" borderId="0" xfId="0" applyFont="1" applyAlignment="1">
      <alignment horizontal="center" vertical="top" wrapText="1"/>
    </xf>
    <xf numFmtId="164" fontId="8" fillId="41" borderId="0" xfId="0" applyFont="1" applyFill="1">
      <alignment vertical="top"/>
    </xf>
    <xf numFmtId="164" fontId="19" fillId="41" borderId="15" xfId="0" applyFont="1" applyFill="1" applyBorder="1" applyAlignment="1">
      <alignment horizontal="centerContinuous" vertical="top"/>
    </xf>
    <xf numFmtId="164" fontId="20" fillId="41" borderId="15" xfId="0" applyFont="1" applyFill="1" applyBorder="1" applyAlignment="1">
      <alignment horizontal="centerContinuous" vertical="top"/>
    </xf>
    <xf numFmtId="164" fontId="17" fillId="41" borderId="15" xfId="0" applyFont="1" applyFill="1" applyBorder="1" applyAlignment="1">
      <alignment horizontal="centerContinuous" vertical="top"/>
    </xf>
    <xf numFmtId="164" fontId="20" fillId="41" borderId="16" xfId="0" applyFont="1" applyFill="1" applyBorder="1" applyAlignment="1">
      <alignment horizontal="centerContinuous" vertical="top"/>
    </xf>
    <xf numFmtId="164" fontId="8" fillId="42" borderId="17" xfId="0" applyFont="1" applyFill="1" applyBorder="1">
      <alignment vertical="top"/>
    </xf>
    <xf numFmtId="164" fontId="19" fillId="42" borderId="18" xfId="0" applyFont="1" applyFill="1" applyBorder="1" applyAlignment="1">
      <alignment horizontal="center" vertical="top"/>
    </xf>
    <xf numFmtId="164" fontId="8" fillId="42" borderId="19" xfId="0" applyFont="1" applyFill="1" applyBorder="1">
      <alignment vertical="top"/>
    </xf>
    <xf numFmtId="164" fontId="8" fillId="41" borderId="17" xfId="0" applyFont="1" applyFill="1" applyBorder="1">
      <alignment vertical="top"/>
    </xf>
    <xf numFmtId="164" fontId="19" fillId="41" borderId="18" xfId="0" applyFont="1" applyFill="1" applyBorder="1" applyAlignment="1">
      <alignment horizontal="center" vertical="top"/>
    </xf>
    <xf numFmtId="164" fontId="8" fillId="41" borderId="18" xfId="0" applyFont="1" applyFill="1" applyBorder="1">
      <alignment vertical="top"/>
    </xf>
    <xf numFmtId="164" fontId="49" fillId="41" borderId="15" xfId="0" applyFont="1" applyFill="1" applyBorder="1" applyAlignment="1">
      <alignment horizontal="centerContinuous" vertical="top"/>
    </xf>
    <xf numFmtId="164" fontId="50" fillId="41" borderId="15" xfId="0" applyFont="1" applyFill="1" applyBorder="1" applyAlignment="1">
      <alignment horizontal="centerContinuous" vertical="top"/>
    </xf>
    <xf numFmtId="164" fontId="50" fillId="41" borderId="16" xfId="0" applyFont="1" applyFill="1" applyBorder="1" applyAlignment="1">
      <alignment horizontal="centerContinuous" vertical="top"/>
    </xf>
    <xf numFmtId="164" fontId="52" fillId="42" borderId="10" xfId="0" applyFont="1" applyFill="1" applyBorder="1" applyAlignment="1">
      <alignment horizontal="center" vertical="center"/>
    </xf>
    <xf numFmtId="164" fontId="8" fillId="42" borderId="0" xfId="0" applyFont="1" applyFill="1" applyAlignment="1">
      <alignment horizontal="left" vertical="top"/>
    </xf>
    <xf numFmtId="164" fontId="8" fillId="41" borderId="0" xfId="0" applyFont="1" applyFill="1" applyAlignment="1">
      <alignment horizontal="left" vertical="top"/>
    </xf>
    <xf numFmtId="164" fontId="8" fillId="42" borderId="0" xfId="0" applyFont="1" applyFill="1">
      <alignment vertical="top"/>
    </xf>
    <xf numFmtId="164" fontId="15" fillId="41" borderId="0" xfId="0" applyFont="1" applyFill="1">
      <alignment vertical="top"/>
    </xf>
    <xf numFmtId="164" fontId="8" fillId="43" borderId="0" xfId="0" applyFont="1" applyFill="1">
      <alignment vertical="top"/>
    </xf>
    <xf numFmtId="164" fontId="8" fillId="41" borderId="0" xfId="0" applyFont="1" applyFill="1" applyAlignment="1">
      <alignment horizontal="right" vertical="top"/>
    </xf>
    <xf numFmtId="164" fontId="13" fillId="41" borderId="0" xfId="0" applyFont="1" applyFill="1">
      <alignment vertical="top"/>
    </xf>
    <xf numFmtId="173" fontId="8" fillId="42" borderId="37" xfId="2" applyFill="1" applyBorder="1">
      <alignment vertical="top"/>
    </xf>
    <xf numFmtId="164" fontId="8" fillId="41" borderId="37" xfId="0" applyFont="1" applyFill="1" applyBorder="1">
      <alignment vertical="top"/>
    </xf>
    <xf numFmtId="168" fontId="8" fillId="41" borderId="37" xfId="0" applyNumberFormat="1" applyFont="1" applyFill="1" applyBorder="1">
      <alignment vertical="top"/>
    </xf>
    <xf numFmtId="174" fontId="8" fillId="41" borderId="0" xfId="3" applyFill="1">
      <alignment vertical="top"/>
    </xf>
    <xf numFmtId="171" fontId="8" fillId="41" borderId="0" xfId="0" applyNumberFormat="1" applyFont="1" applyFill="1">
      <alignment vertical="top"/>
    </xf>
    <xf numFmtId="164" fontId="0" fillId="41" borderId="0" xfId="0" applyFill="1">
      <alignment vertical="top"/>
    </xf>
    <xf numFmtId="164" fontId="14" fillId="41" borderId="0" xfId="0" applyFont="1" applyFill="1">
      <alignment vertical="top"/>
    </xf>
    <xf numFmtId="169" fontId="16" fillId="0" borderId="0" xfId="0" applyNumberFormat="1" applyFont="1" applyAlignment="1">
      <alignment horizontal="left" vertical="top"/>
    </xf>
    <xf numFmtId="164" fontId="8" fillId="44" borderId="0" xfId="0" applyFont="1" applyFill="1">
      <alignment vertical="top"/>
    </xf>
    <xf numFmtId="164" fontId="52" fillId="41" borderId="10" xfId="0" applyFont="1" applyFill="1" applyBorder="1" applyAlignment="1">
      <alignment horizontal="center" vertical="center"/>
    </xf>
    <xf numFmtId="175" fontId="8" fillId="42" borderId="37" xfId="0" applyNumberFormat="1" applyFont="1" applyFill="1" applyBorder="1">
      <alignment vertical="top"/>
    </xf>
    <xf numFmtId="164" fontId="13" fillId="41" borderId="0" xfId="0" applyFont="1" applyFill="1" applyAlignment="1">
      <alignment horizontal="right" vertical="top"/>
    </xf>
    <xf numFmtId="164" fontId="8" fillId="0" borderId="31" xfId="0" applyFont="1" applyBorder="1">
      <alignment vertical="top"/>
    </xf>
    <xf numFmtId="164" fontId="54" fillId="0" borderId="0" xfId="0" applyFont="1" applyAlignment="1">
      <alignment horizontal="left" vertical="center"/>
    </xf>
    <xf numFmtId="172" fontId="0" fillId="0" borderId="0" xfId="51" applyFont="1">
      <alignment vertical="top"/>
    </xf>
    <xf numFmtId="172" fontId="0" fillId="42" borderId="0" xfId="51" applyFont="1" applyFill="1">
      <alignment vertical="top"/>
    </xf>
    <xf numFmtId="164" fontId="52" fillId="0" borderId="0" xfId="0" applyFont="1" applyAlignment="1">
      <alignment horizontal="center" vertical="center"/>
    </xf>
    <xf numFmtId="164" fontId="53" fillId="0" borderId="0" xfId="0" applyFont="1" applyAlignment="1">
      <alignment horizontal="centerContinuous" vertical="center"/>
    </xf>
    <xf numFmtId="164" fontId="13" fillId="0" borderId="0" xfId="0" applyFont="1" applyAlignment="1">
      <alignment horizontal="centerContinuous" vertical="top"/>
    </xf>
    <xf numFmtId="164" fontId="49" fillId="0" borderId="0" xfId="0" applyFont="1" applyAlignment="1">
      <alignment horizontal="centerContinuous" vertical="top"/>
    </xf>
    <xf numFmtId="164" fontId="50" fillId="0" borderId="0" xfId="0" applyFont="1" applyAlignment="1">
      <alignment horizontal="centerContinuous" vertical="top"/>
    </xf>
    <xf numFmtId="175" fontId="0" fillId="0" borderId="0" xfId="4" applyNumberFormat="1" applyFont="1">
      <alignment vertical="top"/>
    </xf>
    <xf numFmtId="166" fontId="23" fillId="0" borderId="0" xfId="5" applyFont="1">
      <alignment vertical="top"/>
    </xf>
    <xf numFmtId="164" fontId="60" fillId="0" borderId="0" xfId="0" applyFont="1">
      <alignment vertical="top"/>
    </xf>
    <xf numFmtId="175" fontId="13" fillId="0" borderId="0" xfId="0" applyNumberFormat="1" applyFont="1">
      <alignment vertical="top"/>
    </xf>
    <xf numFmtId="175" fontId="14" fillId="0" borderId="0" xfId="0" applyNumberFormat="1" applyFont="1">
      <alignment vertical="top"/>
    </xf>
    <xf numFmtId="165" fontId="0" fillId="0" borderId="0" xfId="4" applyFont="1">
      <alignment vertical="top"/>
    </xf>
    <xf numFmtId="175" fontId="59" fillId="0" borderId="0" xfId="0" applyNumberFormat="1" applyFont="1">
      <alignment vertical="top"/>
    </xf>
    <xf numFmtId="175" fontId="59" fillId="42" borderId="0" xfId="0" applyNumberFormat="1" applyFont="1" applyFill="1">
      <alignment vertical="top"/>
    </xf>
    <xf numFmtId="166" fontId="59" fillId="42" borderId="0" xfId="5" applyFont="1" applyFill="1">
      <alignment vertical="top"/>
    </xf>
    <xf numFmtId="166" fontId="59" fillId="0" borderId="0" xfId="5" applyFont="1">
      <alignment vertical="top"/>
    </xf>
    <xf numFmtId="175" fontId="57" fillId="0" borderId="0" xfId="0" applyNumberFormat="1" applyFont="1">
      <alignment vertical="top"/>
    </xf>
    <xf numFmtId="175" fontId="58" fillId="0" borderId="0" xfId="0" applyNumberFormat="1" applyFont="1">
      <alignment vertical="top"/>
    </xf>
    <xf numFmtId="175" fontId="60" fillId="0" borderId="0" xfId="0" applyNumberFormat="1" applyFont="1">
      <alignment vertical="top"/>
    </xf>
    <xf numFmtId="166" fontId="56" fillId="0" borderId="0" xfId="5" applyFont="1">
      <alignment vertical="top"/>
    </xf>
    <xf numFmtId="164" fontId="48" fillId="0" borderId="35" xfId="0" applyFont="1" applyBorder="1" applyAlignment="1">
      <alignment vertical="center"/>
    </xf>
    <xf numFmtId="164" fontId="52" fillId="0" borderId="35" xfId="0" applyFont="1" applyBorder="1" applyAlignment="1">
      <alignment horizontal="center" vertical="center"/>
    </xf>
    <xf numFmtId="164" fontId="57" fillId="0" borderId="0" xfId="0" applyFont="1">
      <alignment vertical="top"/>
    </xf>
    <xf numFmtId="164" fontId="58" fillId="0" borderId="0" xfId="0" applyFont="1">
      <alignment vertical="top"/>
    </xf>
    <xf numFmtId="164" fontId="59" fillId="0" borderId="0" xfId="0" applyFont="1">
      <alignment vertical="top"/>
    </xf>
    <xf numFmtId="175" fontId="0" fillId="0" borderId="0" xfId="0" applyNumberFormat="1">
      <alignment vertical="top"/>
    </xf>
    <xf numFmtId="175" fontId="8" fillId="0" borderId="0" xfId="4" applyNumberFormat="1">
      <alignment vertical="top"/>
    </xf>
    <xf numFmtId="170" fontId="8" fillId="46" borderId="0" xfId="0" applyNumberFormat="1" applyFont="1" applyFill="1">
      <alignment vertical="top"/>
    </xf>
    <xf numFmtId="175" fontId="23" fillId="0" borderId="0" xfId="4" applyNumberFormat="1" applyFont="1">
      <alignment vertical="top"/>
    </xf>
    <xf numFmtId="175" fontId="59" fillId="0" borderId="0" xfId="4" applyNumberFormat="1" applyFont="1">
      <alignment vertical="top"/>
    </xf>
    <xf numFmtId="164" fontId="44" fillId="0" borderId="0" xfId="0" applyFont="1">
      <alignment vertical="top"/>
    </xf>
    <xf numFmtId="164" fontId="45" fillId="0" borderId="0" xfId="0" applyFont="1">
      <alignment vertical="top"/>
    </xf>
    <xf numFmtId="164" fontId="43" fillId="0" borderId="0" xfId="0" applyFont="1">
      <alignment vertical="top"/>
    </xf>
    <xf numFmtId="172" fontId="23" fillId="0" borderId="0" xfId="51" applyFont="1">
      <alignment vertical="top"/>
    </xf>
    <xf numFmtId="172" fontId="13" fillId="0" borderId="0" xfId="51" applyFont="1">
      <alignment vertical="top"/>
    </xf>
    <xf numFmtId="172" fontId="14" fillId="0" borderId="0" xfId="51" applyFont="1">
      <alignment vertical="top"/>
    </xf>
    <xf numFmtId="175" fontId="23" fillId="0" borderId="0" xfId="0" applyNumberFormat="1" applyFont="1">
      <alignment vertical="top"/>
    </xf>
    <xf numFmtId="166" fontId="61" fillId="0" borderId="0" xfId="5" applyFont="1">
      <alignment vertical="top"/>
    </xf>
    <xf numFmtId="166" fontId="62" fillId="0" borderId="0" xfId="5" applyFont="1">
      <alignment vertical="top"/>
    </xf>
    <xf numFmtId="164" fontId="8" fillId="0" borderId="32" xfId="0" applyFont="1" applyBorder="1" applyAlignment="1">
      <alignment horizontal="center" vertical="top" wrapText="1"/>
    </xf>
    <xf numFmtId="164" fontId="8" fillId="0" borderId="29" xfId="0" applyFont="1" applyBorder="1" applyAlignment="1">
      <alignment horizontal="center" vertical="top" wrapText="1"/>
    </xf>
    <xf numFmtId="164" fontId="52" fillId="39" borderId="40" xfId="0" applyFont="1" applyFill="1" applyBorder="1" applyAlignment="1">
      <alignment horizontal="center" vertical="center"/>
    </xf>
    <xf numFmtId="166" fontId="23" fillId="0" borderId="0" xfId="0" applyNumberFormat="1" applyFont="1">
      <alignment vertical="top"/>
    </xf>
    <xf numFmtId="176" fontId="43" fillId="0" borderId="0" xfId="0" applyNumberFormat="1" applyFont="1">
      <alignment vertical="top"/>
    </xf>
    <xf numFmtId="164" fontId="59" fillId="45" borderId="0" xfId="0" applyFont="1" applyFill="1">
      <alignment vertical="top"/>
    </xf>
    <xf numFmtId="175" fontId="59" fillId="45" borderId="0" xfId="4" applyNumberFormat="1" applyFont="1" applyFill="1">
      <alignment vertical="top"/>
    </xf>
    <xf numFmtId="165" fontId="44" fillId="0" borderId="0" xfId="4" applyFont="1">
      <alignment vertical="top"/>
    </xf>
    <xf numFmtId="165" fontId="45" fillId="0" borderId="0" xfId="4" applyFont="1">
      <alignment vertical="top"/>
    </xf>
    <xf numFmtId="165" fontId="43" fillId="0" borderId="0" xfId="4" applyFont="1">
      <alignment vertical="top"/>
    </xf>
    <xf numFmtId="165" fontId="55" fillId="0" borderId="0" xfId="4" applyFont="1">
      <alignment vertical="top"/>
    </xf>
    <xf numFmtId="165" fontId="13" fillId="0" borderId="0" xfId="4" applyFont="1">
      <alignment vertical="top"/>
    </xf>
    <xf numFmtId="165" fontId="14" fillId="0" borderId="0" xfId="4" applyFont="1">
      <alignment vertical="top"/>
    </xf>
    <xf numFmtId="165" fontId="8" fillId="0" borderId="0" xfId="4">
      <alignment vertical="top"/>
    </xf>
    <xf numFmtId="165" fontId="23" fillId="0" borderId="0" xfId="4" applyFont="1">
      <alignment vertical="top"/>
    </xf>
    <xf numFmtId="166" fontId="59" fillId="0" borderId="0" xfId="0" applyNumberFormat="1" applyFont="1">
      <alignment vertical="top"/>
    </xf>
    <xf numFmtId="166" fontId="0" fillId="0" borderId="0" xfId="5" applyFont="1">
      <alignment vertical="top"/>
    </xf>
    <xf numFmtId="175" fontId="43" fillId="0" borderId="0" xfId="4" applyNumberFormat="1" applyFont="1">
      <alignment vertical="top"/>
    </xf>
    <xf numFmtId="175" fontId="43" fillId="0" borderId="39" xfId="4" applyNumberFormat="1" applyFont="1" applyBorder="1">
      <alignment vertical="top"/>
    </xf>
    <xf numFmtId="175" fontId="23" fillId="0" borderId="39" xfId="0" applyNumberFormat="1" applyFont="1" applyBorder="1">
      <alignment vertical="top"/>
    </xf>
    <xf numFmtId="164" fontId="59" fillId="41" borderId="0" xfId="0" applyFont="1" applyFill="1">
      <alignment vertical="top"/>
    </xf>
    <xf numFmtId="171" fontId="59" fillId="0" borderId="0" xfId="4" applyNumberFormat="1" applyFont="1">
      <alignment vertical="top"/>
    </xf>
    <xf numFmtId="171" fontId="59" fillId="41" borderId="0" xfId="4" applyNumberFormat="1" applyFont="1" applyFill="1">
      <alignment vertical="top"/>
    </xf>
    <xf numFmtId="174" fontId="59" fillId="0" borderId="0" xfId="3" applyFont="1">
      <alignment vertical="top"/>
    </xf>
    <xf numFmtId="174" fontId="57" fillId="0" borderId="0" xfId="3" applyFont="1">
      <alignment vertical="top"/>
    </xf>
    <xf numFmtId="170" fontId="59" fillId="0" borderId="0" xfId="0" applyNumberFormat="1" applyFont="1">
      <alignment vertical="top"/>
    </xf>
    <xf numFmtId="175" fontId="55" fillId="0" borderId="0" xfId="4" applyNumberFormat="1" applyFont="1">
      <alignment vertical="top"/>
    </xf>
    <xf numFmtId="164" fontId="65" fillId="47" borderId="0" xfId="0" applyFont="1" applyFill="1">
      <alignment vertical="top"/>
    </xf>
    <xf numFmtId="164" fontId="66" fillId="47" borderId="0" xfId="0" applyFont="1" applyFill="1">
      <alignment vertical="top"/>
    </xf>
    <xf numFmtId="164" fontId="67" fillId="0" borderId="0" xfId="0" applyFont="1">
      <alignment vertical="top"/>
    </xf>
    <xf numFmtId="164" fontId="68" fillId="47" borderId="41" xfId="0" applyFont="1" applyFill="1" applyBorder="1">
      <alignment vertical="top"/>
    </xf>
    <xf numFmtId="164" fontId="66" fillId="47" borderId="41" xfId="0" applyFont="1" applyFill="1" applyBorder="1">
      <alignment vertical="top"/>
    </xf>
    <xf numFmtId="164" fontId="68" fillId="0" borderId="41" xfId="0" applyFont="1" applyBorder="1">
      <alignment vertical="top"/>
    </xf>
    <xf numFmtId="164" fontId="68" fillId="0" borderId="0" xfId="0" applyFont="1">
      <alignment vertical="top"/>
    </xf>
    <xf numFmtId="164" fontId="69" fillId="47" borderId="0" xfId="0" applyFont="1" applyFill="1">
      <alignment vertical="top"/>
    </xf>
    <xf numFmtId="164" fontId="68" fillId="47" borderId="0" xfId="0" applyFont="1" applyFill="1">
      <alignment vertical="top"/>
    </xf>
    <xf numFmtId="164" fontId="69" fillId="0" borderId="0" xfId="0" applyFont="1">
      <alignment vertical="top"/>
    </xf>
    <xf numFmtId="164" fontId="68" fillId="47" borderId="42" xfId="0" applyFont="1" applyFill="1" applyBorder="1">
      <alignment vertical="top"/>
    </xf>
    <xf numFmtId="164" fontId="66" fillId="47" borderId="42" xfId="0" applyFont="1" applyFill="1" applyBorder="1">
      <alignment vertical="top"/>
    </xf>
    <xf numFmtId="164" fontId="71" fillId="0" borderId="0" xfId="0" applyFont="1">
      <alignment vertical="top"/>
    </xf>
    <xf numFmtId="164" fontId="72" fillId="0" borderId="0" xfId="0" applyFont="1">
      <alignment vertical="top"/>
    </xf>
    <xf numFmtId="164" fontId="73" fillId="0" borderId="0" xfId="0" applyFont="1">
      <alignment vertical="top"/>
    </xf>
    <xf numFmtId="164" fontId="74" fillId="0" borderId="0" xfId="0" applyFont="1">
      <alignment vertical="top"/>
    </xf>
    <xf numFmtId="164" fontId="76" fillId="0" borderId="0" xfId="50" applyNumberFormat="1" applyFont="1">
      <alignment vertical="top"/>
    </xf>
    <xf numFmtId="164" fontId="64" fillId="48" borderId="0" xfId="0" applyFont="1" applyFill="1">
      <alignment vertical="top"/>
    </xf>
    <xf numFmtId="164" fontId="63" fillId="48" borderId="0" xfId="0" applyFont="1" applyFill="1">
      <alignment vertical="top"/>
    </xf>
    <xf numFmtId="164" fontId="77" fillId="48" borderId="0" xfId="0" applyFont="1" applyFill="1">
      <alignment vertical="top"/>
    </xf>
    <xf numFmtId="164" fontId="63" fillId="0" borderId="0" xfId="0" applyFont="1">
      <alignment vertical="top"/>
    </xf>
    <xf numFmtId="164" fontId="78" fillId="0" borderId="0" xfId="0" applyFont="1">
      <alignment vertical="top"/>
    </xf>
    <xf numFmtId="164" fontId="79" fillId="0" borderId="0" xfId="0" applyFont="1">
      <alignment vertical="top"/>
    </xf>
    <xf numFmtId="0" fontId="80" fillId="49" borderId="43" xfId="53" applyFont="1" applyFill="1" applyBorder="1" applyAlignment="1">
      <alignment horizontal="left" vertical="center"/>
    </xf>
    <xf numFmtId="0" fontId="63" fillId="0" borderId="0" xfId="54" applyFont="1"/>
    <xf numFmtId="0" fontId="63" fillId="0" borderId="0" xfId="54" applyFont="1" applyAlignment="1">
      <alignment horizontal="left" vertical="top"/>
    </xf>
    <xf numFmtId="0" fontId="81" fillId="0" borderId="0" xfId="54"/>
    <xf numFmtId="0" fontId="82" fillId="0" borderId="44" xfId="54" applyFont="1" applyBorder="1" applyAlignment="1">
      <alignment horizontal="left" vertical="top"/>
    </xf>
    <xf numFmtId="0" fontId="63" fillId="0" borderId="45" xfId="54" applyFont="1" applyBorder="1" applyAlignment="1">
      <alignment horizontal="left" vertical="top"/>
    </xf>
    <xf numFmtId="0" fontId="63" fillId="0" borderId="43" xfId="54" applyFont="1" applyBorder="1" applyAlignment="1">
      <alignment horizontal="left" vertical="top" wrapText="1"/>
    </xf>
    <xf numFmtId="0" fontId="63" fillId="0" borderId="46" xfId="54" applyFont="1" applyBorder="1" applyAlignment="1">
      <alignment horizontal="left" vertical="top"/>
    </xf>
    <xf numFmtId="0" fontId="63" fillId="0" borderId="47" xfId="54" applyFont="1" applyBorder="1" applyAlignment="1">
      <alignment horizontal="left" vertical="top"/>
    </xf>
    <xf numFmtId="0" fontId="63" fillId="0" borderId="44" xfId="54" applyFont="1" applyBorder="1" applyAlignment="1">
      <alignment horizontal="left" vertical="top" wrapText="1"/>
    </xf>
    <xf numFmtId="0" fontId="63" fillId="0" borderId="48" xfId="54" applyFont="1" applyBorder="1" applyAlignment="1">
      <alignment horizontal="left" vertical="top"/>
    </xf>
    <xf numFmtId="0" fontId="63" fillId="0" borderId="48" xfId="54" applyFont="1" applyBorder="1" applyAlignment="1">
      <alignment horizontal="left" vertical="top" wrapText="1"/>
    </xf>
    <xf numFmtId="0" fontId="81" fillId="0" borderId="0" xfId="54" applyAlignment="1">
      <alignment horizontal="left" vertical="top"/>
    </xf>
    <xf numFmtId="172" fontId="23" fillId="0" borderId="0" xfId="4" applyNumberFormat="1" applyFont="1">
      <alignment vertical="top"/>
    </xf>
    <xf numFmtId="164" fontId="0" fillId="45" borderId="0" xfId="0" applyFill="1">
      <alignment vertical="top"/>
    </xf>
    <xf numFmtId="164" fontId="8" fillId="45" borderId="0" xfId="0" applyFont="1" applyFill="1">
      <alignment vertical="top"/>
    </xf>
    <xf numFmtId="175" fontId="0" fillId="45" borderId="0" xfId="4" applyNumberFormat="1" applyFont="1" applyFill="1">
      <alignment vertical="top"/>
    </xf>
    <xf numFmtId="175" fontId="55" fillId="45" borderId="0" xfId="4" applyNumberFormat="1" applyFont="1" applyFill="1">
      <alignment vertical="top"/>
    </xf>
    <xf numFmtId="175" fontId="0" fillId="45" borderId="0" xfId="0" applyNumberFormat="1" applyFill="1">
      <alignment vertical="top"/>
    </xf>
    <xf numFmtId="166" fontId="8" fillId="0" borderId="0" xfId="0" applyNumberFormat="1" applyFont="1">
      <alignment vertical="top"/>
    </xf>
    <xf numFmtId="175" fontId="8" fillId="0" borderId="39" xfId="4" applyNumberFormat="1" applyBorder="1">
      <alignment vertical="top"/>
    </xf>
    <xf numFmtId="164" fontId="13" fillId="0" borderId="44" xfId="0" applyFont="1" applyBorder="1">
      <alignment vertical="top"/>
    </xf>
    <xf numFmtId="164" fontId="14" fillId="0" borderId="44" xfId="0" applyFont="1" applyBorder="1">
      <alignment vertical="top"/>
    </xf>
    <xf numFmtId="164" fontId="8" fillId="0" borderId="44" xfId="0" applyFont="1" applyBorder="1">
      <alignment vertical="top"/>
    </xf>
    <xf numFmtId="175" fontId="8" fillId="0" borderId="49" xfId="4" applyNumberFormat="1" applyBorder="1">
      <alignment vertical="top"/>
    </xf>
    <xf numFmtId="164" fontId="0" fillId="0" borderId="44" xfId="0" applyBorder="1">
      <alignment vertical="top"/>
    </xf>
    <xf numFmtId="166" fontId="8" fillId="42" borderId="37" xfId="5" applyFill="1" applyBorder="1">
      <alignment vertical="top"/>
    </xf>
    <xf numFmtId="170" fontId="8" fillId="42" borderId="37" xfId="0" applyNumberFormat="1" applyFont="1" applyFill="1" applyBorder="1">
      <alignment vertical="top"/>
    </xf>
    <xf numFmtId="164" fontId="8" fillId="42" borderId="37" xfId="0" applyFont="1" applyFill="1" applyBorder="1">
      <alignment vertical="top"/>
    </xf>
    <xf numFmtId="167" fontId="8" fillId="0" borderId="0" xfId="0" applyNumberFormat="1" applyFont="1" applyAlignment="1">
      <alignment horizontal="right"/>
    </xf>
    <xf numFmtId="166" fontId="8" fillId="41" borderId="37" xfId="5" applyFill="1" applyBorder="1">
      <alignment vertical="top"/>
    </xf>
    <xf numFmtId="164" fontId="8" fillId="44" borderId="0" xfId="0" applyFont="1" applyFill="1" applyAlignment="1">
      <alignment horizontal="right" vertical="top"/>
    </xf>
    <xf numFmtId="0" fontId="63" fillId="45" borderId="47" xfId="54" applyFont="1" applyFill="1" applyBorder="1" applyAlignment="1">
      <alignment horizontal="left" vertical="top"/>
    </xf>
    <xf numFmtId="0" fontId="63" fillId="45" borderId="44" xfId="54" applyFont="1" applyFill="1" applyBorder="1" applyAlignment="1">
      <alignment horizontal="left" vertical="top" wrapText="1"/>
    </xf>
    <xf numFmtId="0" fontId="63" fillId="45" borderId="48" xfId="54" applyFont="1" applyFill="1" applyBorder="1" applyAlignment="1">
      <alignment horizontal="left" vertical="top" wrapText="1"/>
    </xf>
    <xf numFmtId="175" fontId="43" fillId="45" borderId="0" xfId="4" applyNumberFormat="1" applyFont="1" applyFill="1">
      <alignment vertical="top"/>
    </xf>
    <xf numFmtId="167" fontId="0" fillId="45" borderId="0" xfId="0" applyNumberFormat="1" applyFill="1">
      <alignment vertical="top"/>
    </xf>
    <xf numFmtId="165" fontId="44" fillId="45" borderId="0" xfId="4" applyFont="1" applyFill="1">
      <alignment vertical="top"/>
    </xf>
    <xf numFmtId="165" fontId="45" fillId="45" borderId="0" xfId="4" applyFont="1" applyFill="1">
      <alignment vertical="top"/>
    </xf>
    <xf numFmtId="165" fontId="43" fillId="45" borderId="0" xfId="4" applyFont="1" applyFill="1">
      <alignment vertical="top"/>
    </xf>
    <xf numFmtId="165" fontId="55" fillId="45" borderId="0" xfId="4" applyFont="1" applyFill="1">
      <alignment vertical="top"/>
    </xf>
    <xf numFmtId="164" fontId="13" fillId="45" borderId="0" xfId="0" applyFont="1" applyFill="1">
      <alignment vertical="top"/>
    </xf>
    <xf numFmtId="164" fontId="14" fillId="45" borderId="0" xfId="0" applyFont="1" applyFill="1">
      <alignment vertical="top"/>
    </xf>
    <xf numFmtId="172" fontId="23" fillId="45" borderId="0" xfId="4" applyNumberFormat="1" applyFont="1" applyFill="1">
      <alignment vertical="top"/>
    </xf>
    <xf numFmtId="172" fontId="0" fillId="45" borderId="0" xfId="51" applyFont="1" applyFill="1">
      <alignment vertical="top"/>
    </xf>
    <xf numFmtId="164" fontId="44" fillId="45" borderId="0" xfId="0" applyFont="1" applyFill="1">
      <alignment vertical="top"/>
    </xf>
    <xf numFmtId="164" fontId="43" fillId="45" borderId="0" xfId="0" applyFont="1" applyFill="1">
      <alignment vertical="top"/>
    </xf>
    <xf numFmtId="164" fontId="45" fillId="45" borderId="0" xfId="0" applyFont="1" applyFill="1">
      <alignment vertical="top"/>
    </xf>
    <xf numFmtId="175" fontId="23" fillId="45" borderId="0" xfId="4" applyNumberFormat="1" applyFont="1" applyFill="1">
      <alignment vertical="top"/>
    </xf>
    <xf numFmtId="165" fontId="13" fillId="45" borderId="0" xfId="4" applyFont="1" applyFill="1">
      <alignment vertical="top"/>
    </xf>
    <xf numFmtId="165" fontId="14" fillId="45" borderId="0" xfId="4" applyFont="1" applyFill="1">
      <alignment vertical="top"/>
    </xf>
    <xf numFmtId="165" fontId="8" fillId="45" borderId="0" xfId="4" applyFill="1">
      <alignment vertical="top"/>
    </xf>
    <xf numFmtId="165" fontId="23" fillId="45" borderId="0" xfId="4" applyFont="1" applyFill="1">
      <alignment vertical="top"/>
    </xf>
    <xf numFmtId="176" fontId="8" fillId="0" borderId="0" xfId="0" applyNumberFormat="1" applyFont="1">
      <alignment vertical="top"/>
    </xf>
    <xf numFmtId="164" fontId="58" fillId="45" borderId="0" xfId="0" applyFont="1" applyFill="1">
      <alignment vertical="top"/>
    </xf>
    <xf numFmtId="166" fontId="23" fillId="45" borderId="0" xfId="0" applyNumberFormat="1" applyFont="1" applyFill="1">
      <alignment vertical="top"/>
    </xf>
    <xf numFmtId="176" fontId="43" fillId="45" borderId="0" xfId="0" applyNumberFormat="1" applyFont="1" applyFill="1">
      <alignment vertical="top"/>
    </xf>
    <xf numFmtId="0" fontId="8" fillId="0" borderId="44" xfId="54" applyFont="1" applyBorder="1" applyAlignment="1">
      <alignment horizontal="left" vertical="top" wrapText="1"/>
    </xf>
    <xf numFmtId="164" fontId="83" fillId="0" borderId="0" xfId="0" applyFont="1">
      <alignment vertical="top"/>
    </xf>
    <xf numFmtId="164" fontId="83" fillId="41" borderId="0" xfId="0" applyFont="1" applyFill="1">
      <alignment vertical="top"/>
    </xf>
    <xf numFmtId="0" fontId="83" fillId="0" borderId="0" xfId="54" applyFont="1" applyAlignment="1">
      <alignment horizontal="left" vertical="top"/>
    </xf>
    <xf numFmtId="17" fontId="63" fillId="0" borderId="0" xfId="54" applyNumberFormat="1" applyFont="1" applyAlignment="1">
      <alignment vertical="top"/>
    </xf>
    <xf numFmtId="176" fontId="23" fillId="0" borderId="0" xfId="0" applyNumberFormat="1" applyFont="1">
      <alignment vertical="top"/>
    </xf>
    <xf numFmtId="176" fontId="23" fillId="0" borderId="39" xfId="0" applyNumberFormat="1" applyFont="1" applyBorder="1">
      <alignment vertical="top"/>
    </xf>
    <xf numFmtId="176" fontId="0" fillId="0" borderId="0" xfId="0" applyNumberFormat="1">
      <alignment vertical="top"/>
    </xf>
    <xf numFmtId="0" fontId="63" fillId="50" borderId="47" xfId="54" applyFont="1" applyFill="1" applyBorder="1" applyAlignment="1">
      <alignment horizontal="left" vertical="top"/>
    </xf>
    <xf numFmtId="0" fontId="63" fillId="50" borderId="44" xfId="54" applyFont="1" applyFill="1" applyBorder="1" applyAlignment="1">
      <alignment horizontal="left" vertical="top" wrapText="1"/>
    </xf>
    <xf numFmtId="0" fontId="63" fillId="50" borderId="48" xfId="54" applyFont="1" applyFill="1" applyBorder="1" applyAlignment="1">
      <alignment horizontal="left" vertical="top" wrapText="1"/>
    </xf>
    <xf numFmtId="175" fontId="59" fillId="50" borderId="0" xfId="4" applyNumberFormat="1" applyFont="1" applyFill="1">
      <alignment vertical="top"/>
    </xf>
    <xf numFmtId="175" fontId="43" fillId="50" borderId="0" xfId="4" applyNumberFormat="1" applyFont="1" applyFill="1">
      <alignment vertical="top"/>
    </xf>
    <xf numFmtId="164" fontId="14" fillId="50" borderId="0" xfId="0" applyFont="1" applyFill="1">
      <alignment vertical="top"/>
    </xf>
    <xf numFmtId="164" fontId="8" fillId="50" borderId="0" xfId="0" applyFont="1" applyFill="1">
      <alignment vertical="top"/>
    </xf>
    <xf numFmtId="175" fontId="0" fillId="50" borderId="0" xfId="4" applyNumberFormat="1" applyFont="1" applyFill="1">
      <alignment vertical="top"/>
    </xf>
    <xf numFmtId="164" fontId="0" fillId="50" borderId="0" xfId="0" applyFill="1">
      <alignment vertical="top"/>
    </xf>
    <xf numFmtId="165" fontId="14" fillId="50" borderId="0" xfId="4" applyFont="1" applyFill="1">
      <alignment vertical="top"/>
    </xf>
    <xf numFmtId="165" fontId="8" fillId="50" borderId="0" xfId="4" applyFill="1">
      <alignment vertical="top"/>
    </xf>
    <xf numFmtId="165" fontId="23" fillId="50" borderId="0" xfId="4" applyFont="1" applyFill="1">
      <alignment vertical="top"/>
    </xf>
    <xf numFmtId="164" fontId="45" fillId="50" borderId="0" xfId="0" applyFont="1" applyFill="1">
      <alignment vertical="top"/>
    </xf>
    <xf numFmtId="164" fontId="43" fillId="50" borderId="0" xfId="0" applyFont="1" applyFill="1">
      <alignment vertical="top"/>
    </xf>
    <xf numFmtId="164" fontId="13" fillId="50" borderId="0" xfId="0" applyFont="1" applyFill="1">
      <alignment vertical="top"/>
    </xf>
    <xf numFmtId="165" fontId="13" fillId="50" borderId="0" xfId="4" applyFont="1" applyFill="1">
      <alignment vertical="top"/>
    </xf>
    <xf numFmtId="164" fontId="44" fillId="50" borderId="0" xfId="0" applyFont="1" applyFill="1">
      <alignment vertical="top"/>
    </xf>
    <xf numFmtId="177" fontId="68" fillId="47" borderId="0" xfId="0" applyNumberFormat="1" applyFont="1" applyFill="1" applyAlignment="1">
      <alignment horizontal="left" vertical="top"/>
    </xf>
    <xf numFmtId="175" fontId="23" fillId="45" borderId="0" xfId="0" applyNumberFormat="1" applyFont="1" applyFill="1">
      <alignment vertical="top"/>
    </xf>
    <xf numFmtId="175" fontId="23" fillId="50" borderId="0" xfId="0" applyNumberFormat="1" applyFont="1" applyFill="1">
      <alignment vertical="top"/>
    </xf>
    <xf numFmtId="17" fontId="63" fillId="0" borderId="0" xfId="54" applyNumberFormat="1" applyFont="1"/>
    <xf numFmtId="0" fontId="63" fillId="51" borderId="47" xfId="54" applyFont="1" applyFill="1" applyBorder="1" applyAlignment="1">
      <alignment horizontal="left" vertical="top"/>
    </xf>
    <xf numFmtId="0" fontId="63" fillId="51" borderId="44" xfId="54" applyFont="1" applyFill="1" applyBorder="1" applyAlignment="1">
      <alignment horizontal="left" vertical="top" wrapText="1"/>
    </xf>
    <xf numFmtId="0" fontId="63" fillId="51" borderId="48" xfId="54" applyFont="1" applyFill="1" applyBorder="1" applyAlignment="1">
      <alignment horizontal="left" vertical="top"/>
    </xf>
    <xf numFmtId="175" fontId="59" fillId="51" borderId="0" xfId="4" applyNumberFormat="1" applyFont="1" applyFill="1">
      <alignment vertical="top"/>
    </xf>
    <xf numFmtId="164" fontId="0" fillId="51" borderId="0" xfId="0" applyFill="1">
      <alignment vertical="top"/>
    </xf>
    <xf numFmtId="175" fontId="23" fillId="51" borderId="0" xfId="0" applyNumberFormat="1" applyFont="1" applyFill="1">
      <alignment vertical="top"/>
    </xf>
    <xf numFmtId="175" fontId="23" fillId="51" borderId="0" xfId="4" applyNumberFormat="1" applyFont="1" applyFill="1">
      <alignment vertical="top"/>
    </xf>
    <xf numFmtId="175" fontId="8" fillId="51" borderId="0" xfId="4" applyNumberFormat="1" applyFill="1">
      <alignment vertical="top"/>
    </xf>
    <xf numFmtId="175" fontId="43" fillId="51" borderId="0" xfId="4" applyNumberFormat="1" applyFont="1" applyFill="1">
      <alignment vertical="top"/>
    </xf>
    <xf numFmtId="175" fontId="0" fillId="51" borderId="0" xfId="4" applyNumberFormat="1" applyFont="1" applyFill="1">
      <alignment vertical="top"/>
    </xf>
    <xf numFmtId="175" fontId="8" fillId="51" borderId="0" xfId="0" applyNumberFormat="1" applyFont="1" applyFill="1">
      <alignment vertical="top"/>
    </xf>
    <xf numFmtId="0" fontId="63" fillId="52" borderId="47" xfId="54" applyFont="1" applyFill="1" applyBorder="1" applyAlignment="1">
      <alignment horizontal="left" vertical="top"/>
    </xf>
    <xf numFmtId="0" fontId="63" fillId="52" borderId="44" xfId="54" applyFont="1" applyFill="1" applyBorder="1" applyAlignment="1">
      <alignment horizontal="left" vertical="top" wrapText="1"/>
    </xf>
    <xf numFmtId="0" fontId="63" fillId="52" borderId="48" xfId="54" applyFont="1" applyFill="1" applyBorder="1" applyAlignment="1">
      <alignment horizontal="left" vertical="top"/>
    </xf>
    <xf numFmtId="175" fontId="59" fillId="52" borderId="0" xfId="4" applyNumberFormat="1" applyFont="1" applyFill="1">
      <alignment vertical="top"/>
    </xf>
    <xf numFmtId="164" fontId="0" fillId="52" borderId="0" xfId="0" applyFill="1">
      <alignment vertical="top"/>
    </xf>
    <xf numFmtId="175" fontId="23" fillId="52" borderId="0" xfId="0" applyNumberFormat="1" applyFont="1" applyFill="1">
      <alignment vertical="top"/>
    </xf>
    <xf numFmtId="175" fontId="23" fillId="52" borderId="39" xfId="0" applyNumberFormat="1" applyFont="1" applyFill="1" applyBorder="1">
      <alignment vertical="top"/>
    </xf>
    <xf numFmtId="175" fontId="23" fillId="52" borderId="0" xfId="4" applyNumberFormat="1" applyFont="1" applyFill="1">
      <alignment vertical="top"/>
    </xf>
    <xf numFmtId="165" fontId="23" fillId="52" borderId="0" xfId="4" applyFont="1" applyFill="1">
      <alignment vertical="top"/>
    </xf>
    <xf numFmtId="175" fontId="8" fillId="52" borderId="0" xfId="4" applyNumberFormat="1" applyFill="1">
      <alignment vertical="top"/>
    </xf>
    <xf numFmtId="175" fontId="8" fillId="52" borderId="0" xfId="0" applyNumberFormat="1" applyFont="1" applyFill="1">
      <alignment vertical="top"/>
    </xf>
    <xf numFmtId="175" fontId="8" fillId="52" borderId="49" xfId="4" applyNumberFormat="1" applyFill="1" applyBorder="1">
      <alignment vertical="top"/>
    </xf>
    <xf numFmtId="175" fontId="43" fillId="52" borderId="0" xfId="4" applyNumberFormat="1" applyFont="1" applyFill="1">
      <alignment vertical="top"/>
    </xf>
    <xf numFmtId="175" fontId="43" fillId="52" borderId="39" xfId="4" applyNumberFormat="1" applyFont="1" applyFill="1" applyBorder="1">
      <alignment vertical="top"/>
    </xf>
    <xf numFmtId="0" fontId="117" fillId="0" borderId="0" xfId="193" applyFont="1"/>
    <xf numFmtId="0" fontId="118" fillId="78" borderId="0" xfId="194" applyFont="1" applyFill="1" applyAlignment="1">
      <alignment vertical="center"/>
    </xf>
    <xf numFmtId="0" fontId="118" fillId="78" borderId="0" xfId="195" applyFont="1" applyFill="1" applyAlignment="1">
      <alignment horizontal="right" vertical="center"/>
    </xf>
    <xf numFmtId="0" fontId="118" fillId="78" borderId="0" xfId="194" applyFont="1" applyFill="1" applyAlignment="1">
      <alignment horizontal="left" vertical="center"/>
    </xf>
    <xf numFmtId="0" fontId="6" fillId="48" borderId="0" xfId="194" applyFill="1" applyAlignment="1">
      <alignment vertical="center"/>
    </xf>
    <xf numFmtId="0" fontId="6" fillId="0" borderId="0" xfId="194" applyAlignment="1">
      <alignment vertical="center"/>
    </xf>
    <xf numFmtId="0" fontId="6" fillId="79" borderId="0" xfId="194" applyFill="1" applyAlignment="1">
      <alignment vertical="center"/>
    </xf>
    <xf numFmtId="0" fontId="120" fillId="48" borderId="71" xfId="194" applyFont="1" applyFill="1" applyBorder="1" applyAlignment="1">
      <alignment horizontal="center" vertical="center" wrapText="1"/>
    </xf>
    <xf numFmtId="0" fontId="120" fillId="48" borderId="71" xfId="194" applyFont="1" applyFill="1" applyBorder="1" applyAlignment="1">
      <alignment horizontal="center" vertical="center"/>
    </xf>
    <xf numFmtId="0" fontId="120" fillId="48" borderId="72" xfId="194" applyFont="1" applyFill="1" applyBorder="1" applyAlignment="1">
      <alignment horizontal="center" vertical="center"/>
    </xf>
    <xf numFmtId="0" fontId="120" fillId="48" borderId="73" xfId="194" applyFont="1" applyFill="1" applyBorder="1" applyAlignment="1">
      <alignment horizontal="center" vertical="center"/>
    </xf>
    <xf numFmtId="0" fontId="120" fillId="48" borderId="69" xfId="194" applyFont="1" applyFill="1" applyBorder="1" applyAlignment="1">
      <alignment horizontal="center" vertical="center" wrapText="1"/>
    </xf>
    <xf numFmtId="0" fontId="120" fillId="48" borderId="73" xfId="194" applyFont="1" applyFill="1" applyBorder="1" applyAlignment="1">
      <alignment horizontal="center" vertical="center" wrapText="1"/>
    </xf>
    <xf numFmtId="0" fontId="120" fillId="48" borderId="76" xfId="194" applyFont="1" applyFill="1" applyBorder="1" applyAlignment="1">
      <alignment horizontal="center" vertical="center"/>
    </xf>
    <xf numFmtId="0" fontId="120" fillId="48" borderId="73" xfId="194" applyFont="1" applyFill="1" applyBorder="1" applyAlignment="1">
      <alignment vertical="center"/>
    </xf>
    <xf numFmtId="0" fontId="122" fillId="0" borderId="0" xfId="194" applyFont="1" applyAlignment="1">
      <alignment vertical="center"/>
    </xf>
    <xf numFmtId="0" fontId="121" fillId="0" borderId="0" xfId="194" applyFont="1" applyAlignment="1">
      <alignment horizontal="center" vertical="center"/>
    </xf>
    <xf numFmtId="0" fontId="121" fillId="0" borderId="77" xfId="194" applyFont="1" applyBorder="1" applyAlignment="1">
      <alignment horizontal="center" vertical="center"/>
    </xf>
    <xf numFmtId="0" fontId="63" fillId="0" borderId="78" xfId="194" applyFont="1" applyBorder="1" applyAlignment="1">
      <alignment vertical="center"/>
    </xf>
    <xf numFmtId="0" fontId="122" fillId="0" borderId="78" xfId="194" applyFont="1" applyBorder="1" applyAlignment="1">
      <alignment horizontal="center" vertical="center"/>
    </xf>
    <xf numFmtId="0" fontId="122" fillId="0" borderId="79" xfId="194" applyFont="1" applyBorder="1" applyAlignment="1">
      <alignment horizontal="center" vertical="center"/>
    </xf>
    <xf numFmtId="0" fontId="122" fillId="0" borderId="80" xfId="194" applyFont="1" applyBorder="1" applyAlignment="1">
      <alignment horizontal="center" vertical="center"/>
    </xf>
    <xf numFmtId="0" fontId="122" fillId="81" borderId="84" xfId="197" applyFont="1" applyBorder="1" applyAlignment="1">
      <alignment horizontal="center" vertical="center"/>
    </xf>
    <xf numFmtId="0" fontId="121" fillId="45" borderId="0" xfId="194" applyFont="1" applyFill="1" applyAlignment="1">
      <alignment horizontal="center" vertical="center"/>
    </xf>
    <xf numFmtId="0" fontId="121" fillId="0" borderId="91" xfId="194" applyFont="1" applyBorder="1" applyAlignment="1">
      <alignment horizontal="center" vertical="center"/>
    </xf>
    <xf numFmtId="0" fontId="63" fillId="0" borderId="92" xfId="194" applyFont="1" applyBorder="1" applyAlignment="1">
      <alignment vertical="center"/>
    </xf>
    <xf numFmtId="0" fontId="122" fillId="0" borderId="92" xfId="194" applyFont="1" applyBorder="1" applyAlignment="1">
      <alignment horizontal="center" vertical="center"/>
    </xf>
    <xf numFmtId="0" fontId="122" fillId="0" borderId="93" xfId="194" applyFont="1" applyBorder="1" applyAlignment="1">
      <alignment horizontal="center" vertical="center"/>
    </xf>
    <xf numFmtId="0" fontId="122" fillId="0" borderId="94" xfId="194" applyFont="1" applyBorder="1" applyAlignment="1">
      <alignment horizontal="center" vertical="center"/>
    </xf>
    <xf numFmtId="181" fontId="121" fillId="80" borderId="92" xfId="194" applyNumberFormat="1" applyFont="1" applyFill="1" applyBorder="1" applyAlignment="1" applyProtection="1">
      <alignment vertical="center"/>
      <protection locked="0"/>
    </xf>
    <xf numFmtId="0" fontId="121" fillId="79" borderId="0" xfId="194" applyFont="1" applyFill="1" applyAlignment="1">
      <alignment vertical="center"/>
    </xf>
    <xf numFmtId="0" fontId="121" fillId="0" borderId="97" xfId="194" applyFont="1" applyBorder="1" applyAlignment="1">
      <alignment horizontal="center" vertical="center"/>
    </xf>
    <xf numFmtId="0" fontId="63" fillId="0" borderId="98" xfId="194" applyFont="1" applyBorder="1" applyAlignment="1">
      <alignment vertical="center"/>
    </xf>
    <xf numFmtId="181" fontId="121" fillId="83" borderId="99" xfId="55" applyNumberFormat="1" applyFont="1" applyFill="1" applyBorder="1" applyAlignment="1" applyProtection="1">
      <alignment vertical="center"/>
      <protection locked="0"/>
    </xf>
    <xf numFmtId="0" fontId="122" fillId="0" borderId="98" xfId="194" applyFont="1" applyBorder="1" applyAlignment="1">
      <alignment horizontal="center" vertical="center"/>
    </xf>
    <xf numFmtId="0" fontId="122" fillId="0" borderId="90" xfId="194" applyFont="1" applyBorder="1" applyAlignment="1">
      <alignment horizontal="center" vertical="center"/>
    </xf>
    <xf numFmtId="181" fontId="121" fillId="82" borderId="103" xfId="194" applyNumberFormat="1" applyFont="1" applyFill="1" applyBorder="1" applyAlignment="1">
      <alignment horizontal="right" vertical="center"/>
    </xf>
    <xf numFmtId="0" fontId="122" fillId="48" borderId="0" xfId="199" applyFont="1" applyFill="1" applyAlignment="1">
      <alignment horizontal="center" vertical="center"/>
    </xf>
    <xf numFmtId="0" fontId="121" fillId="48" borderId="0" xfId="199" applyFont="1" applyFill="1" applyAlignment="1">
      <alignment horizontal="center" vertical="center"/>
    </xf>
    <xf numFmtId="0" fontId="124" fillId="48" borderId="0" xfId="199" applyFont="1" applyFill="1" applyAlignment="1">
      <alignment horizontal="center" vertical="center"/>
    </xf>
    <xf numFmtId="0" fontId="124" fillId="48" borderId="0" xfId="194" applyFont="1" applyFill="1" applyAlignment="1">
      <alignment vertical="center"/>
    </xf>
    <xf numFmtId="181" fontId="121" fillId="83" borderId="97" xfId="55" applyNumberFormat="1" applyFont="1" applyFill="1" applyBorder="1" applyAlignment="1" applyProtection="1">
      <alignment vertical="center"/>
      <protection locked="0"/>
    </xf>
    <xf numFmtId="181" fontId="123" fillId="80" borderId="99" xfId="195" applyNumberFormat="1" applyFont="1" applyFill="1" applyBorder="1" applyAlignment="1" applyProtection="1">
      <alignment vertical="center"/>
      <protection locked="0"/>
    </xf>
    <xf numFmtId="181" fontId="123" fillId="80" borderId="100" xfId="195" applyNumberFormat="1" applyFont="1" applyFill="1" applyBorder="1" applyAlignment="1" applyProtection="1">
      <alignment vertical="center"/>
      <protection locked="0"/>
    </xf>
    <xf numFmtId="0" fontId="120" fillId="48" borderId="115" xfId="194" applyFont="1" applyFill="1" applyBorder="1" applyAlignment="1">
      <alignment horizontal="center" vertical="center"/>
    </xf>
    <xf numFmtId="0" fontId="120" fillId="48" borderId="116" xfId="194" applyFont="1" applyFill="1" applyBorder="1" applyAlignment="1">
      <alignment vertical="center"/>
    </xf>
    <xf numFmtId="0" fontId="121" fillId="0" borderId="76" xfId="194" applyFont="1" applyBorder="1" applyAlignment="1">
      <alignment horizontal="center" vertical="center"/>
    </xf>
    <xf numFmtId="0" fontId="63" fillId="0" borderId="71" xfId="194" applyFont="1" applyBorder="1" applyAlignment="1">
      <alignment vertical="center"/>
    </xf>
    <xf numFmtId="0" fontId="122" fillId="0" borderId="71" xfId="194" applyFont="1" applyBorder="1" applyAlignment="1">
      <alignment horizontal="center" vertical="center"/>
    </xf>
    <xf numFmtId="0" fontId="122" fillId="0" borderId="72" xfId="194" applyFont="1" applyBorder="1" applyAlignment="1">
      <alignment horizontal="center" vertical="center"/>
    </xf>
    <xf numFmtId="0" fontId="122" fillId="0" borderId="73" xfId="194" applyFont="1" applyBorder="1" applyAlignment="1">
      <alignment horizontal="center" vertical="center"/>
    </xf>
    <xf numFmtId="0" fontId="127" fillId="79" borderId="0" xfId="56" applyFont="1" applyFill="1" applyAlignment="1">
      <alignment vertical="center"/>
    </xf>
    <xf numFmtId="0" fontId="8" fillId="79" borderId="0" xfId="56" applyFill="1" applyAlignment="1">
      <alignment vertical="center"/>
    </xf>
    <xf numFmtId="0" fontId="128" fillId="79" borderId="0" xfId="194" applyFont="1" applyFill="1" applyAlignment="1">
      <alignment vertical="center"/>
    </xf>
    <xf numFmtId="0" fontId="129" fillId="79" borderId="0" xfId="56" applyFont="1" applyFill="1" applyAlignment="1">
      <alignment horizontal="left" vertical="center"/>
    </xf>
    <xf numFmtId="0" fontId="129" fillId="79" borderId="0" xfId="56" applyFont="1" applyFill="1" applyAlignment="1">
      <alignment vertical="center"/>
    </xf>
    <xf numFmtId="0" fontId="8" fillId="78" borderId="0" xfId="202" applyFill="1" applyAlignment="1">
      <alignment vertical="center"/>
    </xf>
    <xf numFmtId="164" fontId="6" fillId="79" borderId="0" xfId="201" applyFill="1">
      <alignment vertical="top"/>
    </xf>
    <xf numFmtId="0" fontId="6" fillId="48" borderId="0" xfId="55" applyFill="1" applyAlignment="1">
      <alignment vertical="center"/>
    </xf>
    <xf numFmtId="0" fontId="6" fillId="0" borderId="0" xfId="55" applyAlignment="1">
      <alignment vertical="center"/>
    </xf>
    <xf numFmtId="0" fontId="131" fillId="79" borderId="0" xfId="202" applyFont="1" applyFill="1" applyAlignment="1">
      <alignment vertical="center"/>
    </xf>
    <xf numFmtId="0" fontId="131" fillId="79" borderId="82" xfId="202" applyFont="1" applyFill="1" applyBorder="1" applyAlignment="1">
      <alignment vertical="center"/>
    </xf>
    <xf numFmtId="0" fontId="8" fillId="79" borderId="0" xfId="202" applyFill="1" applyAlignment="1">
      <alignment vertical="center"/>
    </xf>
    <xf numFmtId="0" fontId="6" fillId="79" borderId="0" xfId="55" applyFill="1" applyAlignment="1">
      <alignment vertical="center"/>
    </xf>
    <xf numFmtId="0" fontId="8" fillId="75" borderId="0" xfId="202" applyFill="1" applyAlignment="1">
      <alignment vertical="center"/>
    </xf>
    <xf numFmtId="0" fontId="120" fillId="48" borderId="69" xfId="55" applyFont="1" applyFill="1" applyBorder="1" applyAlignment="1">
      <alignment horizontal="center" vertical="center" wrapText="1"/>
    </xf>
    <xf numFmtId="0" fontId="120" fillId="48" borderId="73" xfId="55" applyFont="1" applyFill="1" applyBorder="1" applyAlignment="1">
      <alignment horizontal="center" vertical="center" wrapText="1"/>
    </xf>
    <xf numFmtId="0" fontId="120" fillId="48" borderId="74" xfId="55" applyFont="1" applyFill="1" applyBorder="1" applyAlignment="1">
      <alignment horizontal="center" vertical="center"/>
    </xf>
    <xf numFmtId="0" fontId="120" fillId="79" borderId="75" xfId="55" applyFont="1" applyFill="1" applyBorder="1" applyAlignment="1">
      <alignment vertical="center"/>
    </xf>
    <xf numFmtId="0" fontId="122" fillId="0" borderId="0" xfId="55" applyFont="1" applyAlignment="1">
      <alignment vertical="center"/>
    </xf>
    <xf numFmtId="0" fontId="121" fillId="0" borderId="0" xfId="55" applyFont="1" applyAlignment="1">
      <alignment horizontal="center" vertical="center"/>
    </xf>
    <xf numFmtId="181" fontId="123" fillId="79" borderId="0" xfId="202" applyNumberFormat="1" applyFont="1" applyFill="1" applyAlignment="1">
      <alignment vertical="center"/>
    </xf>
    <xf numFmtId="0" fontId="123" fillId="79" borderId="0" xfId="202" applyFont="1" applyFill="1" applyAlignment="1">
      <alignment vertical="center"/>
    </xf>
    <xf numFmtId="0" fontId="121" fillId="45" borderId="0" xfId="55" applyFont="1" applyFill="1" applyAlignment="1">
      <alignment horizontal="center" vertical="center"/>
    </xf>
    <xf numFmtId="0" fontId="122" fillId="0" borderId="105" xfId="194" applyFont="1" applyBorder="1" applyAlignment="1">
      <alignment horizontal="center" vertical="center"/>
    </xf>
    <xf numFmtId="181" fontId="121" fillId="80" borderId="97" xfId="194" applyNumberFormat="1" applyFont="1" applyFill="1" applyBorder="1" applyAlignment="1" applyProtection="1">
      <alignment vertical="center"/>
      <protection locked="0"/>
    </xf>
    <xf numFmtId="181" fontId="121" fillId="80" borderId="78" xfId="194" applyNumberFormat="1" applyFont="1" applyFill="1" applyBorder="1" applyAlignment="1" applyProtection="1">
      <alignment vertical="center"/>
      <protection locked="0"/>
    </xf>
    <xf numFmtId="181" fontId="121" fillId="80" borderId="80" xfId="194" applyNumberFormat="1" applyFont="1" applyFill="1" applyBorder="1" applyAlignment="1" applyProtection="1">
      <alignment vertical="center"/>
      <protection locked="0"/>
    </xf>
    <xf numFmtId="181" fontId="123" fillId="56" borderId="97" xfId="203" applyNumberFormat="1" applyFont="1" applyFill="1" applyBorder="1"/>
    <xf numFmtId="181" fontId="123" fillId="56" borderId="98" xfId="203" applyNumberFormat="1" applyFont="1" applyFill="1" applyBorder="1"/>
    <xf numFmtId="181" fontId="123" fillId="56" borderId="90" xfId="203" applyNumberFormat="1" applyFont="1" applyFill="1" applyBorder="1"/>
    <xf numFmtId="0" fontId="121" fillId="79" borderId="90" xfId="194" applyFont="1" applyFill="1" applyBorder="1" applyAlignment="1">
      <alignment vertical="center"/>
    </xf>
    <xf numFmtId="10" fontId="121" fillId="85" borderId="97" xfId="198" applyNumberFormat="1" applyFont="1" applyFill="1" applyBorder="1" applyAlignment="1" applyProtection="1">
      <alignment vertical="center"/>
      <protection locked="0"/>
    </xf>
    <xf numFmtId="10" fontId="121" fillId="85" borderId="98" xfId="198" applyNumberFormat="1" applyFont="1" applyFill="1" applyBorder="1" applyAlignment="1" applyProtection="1">
      <alignment vertical="center"/>
      <protection locked="0"/>
    </xf>
    <xf numFmtId="10" fontId="121" fillId="85" borderId="90" xfId="198" applyNumberFormat="1" applyFont="1" applyFill="1" applyBorder="1" applyAlignment="1" applyProtection="1">
      <alignment vertical="center"/>
      <protection locked="0"/>
    </xf>
    <xf numFmtId="10" fontId="123" fillId="56" borderId="97" xfId="198" applyNumberFormat="1" applyFont="1" applyFill="1" applyBorder="1">
      <alignment vertical="top"/>
    </xf>
    <xf numFmtId="10" fontId="123" fillId="56" borderId="98" xfId="198" applyNumberFormat="1" applyFont="1" applyFill="1" applyBorder="1">
      <alignment vertical="top"/>
    </xf>
    <xf numFmtId="10" fontId="123" fillId="56" borderId="90" xfId="198" applyNumberFormat="1" applyFont="1" applyFill="1" applyBorder="1">
      <alignment vertical="top"/>
    </xf>
    <xf numFmtId="0" fontId="123" fillId="79" borderId="89" xfId="202" applyFont="1" applyFill="1" applyBorder="1" applyAlignment="1">
      <alignment vertical="center"/>
    </xf>
    <xf numFmtId="0" fontId="123" fillId="79" borderId="90" xfId="202" applyFont="1" applyFill="1" applyBorder="1" applyAlignment="1">
      <alignment vertical="center"/>
    </xf>
    <xf numFmtId="1" fontId="121" fillId="85" borderId="97" xfId="55" applyNumberFormat="1" applyFont="1" applyFill="1" applyBorder="1" applyAlignment="1" applyProtection="1">
      <alignment vertical="center"/>
      <protection locked="0"/>
    </xf>
    <xf numFmtId="1" fontId="121" fillId="85" borderId="98" xfId="55" applyNumberFormat="1" applyFont="1" applyFill="1" applyBorder="1" applyAlignment="1" applyProtection="1">
      <alignment vertical="center"/>
      <protection locked="0"/>
    </xf>
    <xf numFmtId="1" fontId="121" fillId="85" borderId="90" xfId="55" applyNumberFormat="1" applyFont="1" applyFill="1" applyBorder="1" applyAlignment="1" applyProtection="1">
      <alignment vertical="center"/>
      <protection locked="0"/>
    </xf>
    <xf numFmtId="2" fontId="123" fillId="56" borderId="97" xfId="203" applyNumberFormat="1" applyFont="1" applyFill="1" applyBorder="1"/>
    <xf numFmtId="2" fontId="123" fillId="56" borderId="98" xfId="203" applyNumberFormat="1" applyFont="1" applyFill="1" applyBorder="1"/>
    <xf numFmtId="2" fontId="123" fillId="56" borderId="90" xfId="203" applyNumberFormat="1" applyFont="1" applyFill="1" applyBorder="1"/>
    <xf numFmtId="181" fontId="123" fillId="56" borderId="91" xfId="203" applyNumberFormat="1" applyFont="1" applyFill="1" applyBorder="1"/>
    <xf numFmtId="181" fontId="123" fillId="56" borderId="92" xfId="203" applyNumberFormat="1" applyFont="1" applyFill="1" applyBorder="1"/>
    <xf numFmtId="181" fontId="123" fillId="56" borderId="94" xfId="203" applyNumberFormat="1" applyFont="1" applyFill="1" applyBorder="1"/>
    <xf numFmtId="0" fontId="123" fillId="79" borderId="0" xfId="202" applyFont="1" applyFill="1"/>
    <xf numFmtId="181" fontId="123" fillId="56" borderId="99" xfId="203" applyNumberFormat="1" applyFont="1" applyFill="1" applyBorder="1"/>
    <xf numFmtId="0" fontId="123" fillId="79" borderId="97" xfId="202" applyFont="1" applyFill="1" applyBorder="1" applyAlignment="1">
      <alignment vertical="center"/>
    </xf>
    <xf numFmtId="0" fontId="123" fillId="79" borderId="91" xfId="202" applyFont="1" applyFill="1" applyBorder="1" applyAlignment="1">
      <alignment vertical="center"/>
    </xf>
    <xf numFmtId="0" fontId="123" fillId="79" borderId="94" xfId="202" applyFont="1" applyFill="1" applyBorder="1" applyAlignment="1">
      <alignment vertical="center"/>
    </xf>
    <xf numFmtId="181" fontId="123" fillId="80" borderId="78" xfId="195" applyNumberFormat="1" applyFont="1" applyFill="1" applyBorder="1" applyAlignment="1" applyProtection="1">
      <alignment vertical="center"/>
      <protection locked="0"/>
    </xf>
    <xf numFmtId="181" fontId="123" fillId="80" borderId="80" xfId="195" applyNumberFormat="1" applyFont="1" applyFill="1" applyBorder="1" applyAlignment="1" applyProtection="1">
      <alignment vertical="center"/>
      <protection locked="0"/>
    </xf>
    <xf numFmtId="1" fontId="121" fillId="83" borderId="97" xfId="55" applyNumberFormat="1" applyFont="1" applyFill="1" applyBorder="1" applyAlignment="1" applyProtection="1">
      <alignment vertical="center"/>
      <protection locked="0"/>
    </xf>
    <xf numFmtId="1" fontId="121" fillId="83" borderId="98" xfId="55" applyNumberFormat="1" applyFont="1" applyFill="1" applyBorder="1" applyAlignment="1" applyProtection="1">
      <alignment vertical="center"/>
      <protection locked="0"/>
    </xf>
    <xf numFmtId="1" fontId="121" fillId="83" borderId="90" xfId="55" applyNumberFormat="1" applyFont="1" applyFill="1" applyBorder="1" applyAlignment="1" applyProtection="1">
      <alignment vertical="center"/>
      <protection locked="0"/>
    </xf>
    <xf numFmtId="181" fontId="123" fillId="80" borderId="103" xfId="195" applyNumberFormat="1" applyFont="1" applyFill="1" applyBorder="1" applyAlignment="1" applyProtection="1">
      <alignment vertical="center"/>
      <protection locked="0"/>
    </xf>
    <xf numFmtId="0" fontId="122" fillId="0" borderId="84" xfId="197" applyFont="1" applyFill="1" applyBorder="1" applyAlignment="1">
      <alignment horizontal="center" vertical="center"/>
    </xf>
    <xf numFmtId="0" fontId="127" fillId="79" borderId="0" xfId="202" applyFont="1" applyFill="1" applyAlignment="1">
      <alignment vertical="center"/>
    </xf>
    <xf numFmtId="0" fontId="122" fillId="79" borderId="84" xfId="197" applyFont="1" applyFill="1" applyBorder="1" applyAlignment="1">
      <alignment horizontal="center" vertical="center"/>
    </xf>
    <xf numFmtId="0" fontId="121" fillId="79" borderId="0" xfId="55" applyFont="1" applyFill="1" applyAlignment="1">
      <alignment horizontal="center" vertical="center"/>
    </xf>
    <xf numFmtId="0" fontId="63" fillId="80" borderId="98" xfId="55" applyFont="1" applyFill="1" applyBorder="1" applyAlignment="1">
      <alignment horizontal="center" vertical="center"/>
    </xf>
    <xf numFmtId="0" fontId="63" fillId="79" borderId="0" xfId="55" applyFont="1" applyFill="1" applyAlignment="1">
      <alignment horizontal="left" vertical="center"/>
    </xf>
    <xf numFmtId="43" fontId="8" fillId="75" borderId="0" xfId="202" applyNumberFormat="1" applyFill="1" applyAlignment="1">
      <alignment vertical="center"/>
    </xf>
    <xf numFmtId="0" fontId="63" fillId="84" borderId="98" xfId="55" applyFont="1" applyFill="1" applyBorder="1" applyAlignment="1">
      <alignment horizontal="center" vertical="center"/>
    </xf>
    <xf numFmtId="0" fontId="63" fillId="82" borderId="98" xfId="55" applyFont="1" applyFill="1" applyBorder="1" applyAlignment="1">
      <alignment horizontal="center" vertical="center"/>
    </xf>
    <xf numFmtId="0" fontId="63" fillId="83" borderId="98" xfId="55" applyFont="1" applyFill="1" applyBorder="1" applyAlignment="1">
      <alignment horizontal="center" vertical="center"/>
    </xf>
    <xf numFmtId="0" fontId="8" fillId="79" borderId="0" xfId="56" applyFill="1" applyAlignment="1">
      <alignment horizontal="left" vertical="center"/>
    </xf>
    <xf numFmtId="0" fontId="6" fillId="79" borderId="0" xfId="194" applyFill="1"/>
    <xf numFmtId="0" fontId="127" fillId="0" borderId="77" xfId="56" applyFont="1" applyBorder="1" applyAlignment="1">
      <alignment horizontal="center" vertical="top"/>
    </xf>
    <xf numFmtId="0" fontId="127" fillId="48" borderId="89" xfId="56" applyFont="1" applyFill="1" applyBorder="1" applyAlignment="1">
      <alignment vertical="top"/>
    </xf>
    <xf numFmtId="0" fontId="127" fillId="48" borderId="106" xfId="56" applyFont="1" applyFill="1" applyBorder="1" applyAlignment="1">
      <alignment vertical="top"/>
    </xf>
    <xf numFmtId="0" fontId="127" fillId="48" borderId="107" xfId="56" applyFont="1" applyFill="1" applyBorder="1" applyAlignment="1">
      <alignment vertical="top"/>
    </xf>
    <xf numFmtId="0" fontId="8" fillId="0" borderId="97" xfId="56" applyBorder="1" applyAlignment="1">
      <alignment horizontal="center" vertical="top"/>
    </xf>
    <xf numFmtId="0" fontId="124" fillId="79" borderId="0" xfId="55" applyFont="1" applyFill="1" applyAlignment="1">
      <alignment vertical="center"/>
    </xf>
    <xf numFmtId="0" fontId="124" fillId="79" borderId="0" xfId="55" applyFont="1" applyFill="1" applyAlignment="1">
      <alignment horizontal="center" vertical="center" wrapText="1"/>
    </xf>
    <xf numFmtId="0" fontId="124" fillId="79" borderId="0" xfId="55" applyFont="1" applyFill="1" applyAlignment="1">
      <alignment horizontal="center" vertical="center"/>
    </xf>
    <xf numFmtId="0" fontId="8" fillId="0" borderId="91" xfId="56" applyBorder="1" applyAlignment="1">
      <alignment horizontal="center" vertical="top"/>
    </xf>
    <xf numFmtId="0" fontId="8" fillId="0" borderId="0" xfId="56" applyAlignment="1">
      <alignment horizontal="center" vertical="top"/>
    </xf>
    <xf numFmtId="49" fontId="8" fillId="0" borderId="0" xfId="56" applyNumberFormat="1" applyAlignment="1">
      <alignment horizontal="left" vertical="top" wrapText="1"/>
    </xf>
    <xf numFmtId="164" fontId="130" fillId="79" borderId="0" xfId="201" applyFont="1" applyFill="1">
      <alignment vertical="top"/>
    </xf>
    <xf numFmtId="0" fontId="118" fillId="78" borderId="0" xfId="55" applyFont="1" applyFill="1" applyAlignment="1">
      <alignment vertical="center"/>
    </xf>
    <xf numFmtId="0" fontId="118" fillId="78" borderId="0" xfId="55" applyFont="1" applyFill="1" applyAlignment="1">
      <alignment horizontal="left" vertical="center"/>
    </xf>
    <xf numFmtId="0" fontId="119" fillId="78" borderId="0" xfId="55" applyFont="1" applyFill="1" applyAlignment="1">
      <alignment horizontal="left" vertical="center"/>
    </xf>
    <xf numFmtId="0" fontId="120" fillId="48" borderId="71" xfId="55" applyFont="1" applyFill="1" applyBorder="1" applyAlignment="1">
      <alignment horizontal="center" vertical="center" wrapText="1"/>
    </xf>
    <xf numFmtId="0" fontId="120" fillId="48" borderId="71" xfId="55" applyFont="1" applyFill="1" applyBorder="1" applyAlignment="1">
      <alignment horizontal="center" vertical="center"/>
    </xf>
    <xf numFmtId="0" fontId="120" fillId="48" borderId="73" xfId="55" applyFont="1" applyFill="1" applyBorder="1" applyAlignment="1">
      <alignment horizontal="center" vertical="center"/>
    </xf>
    <xf numFmtId="0" fontId="120" fillId="48" borderId="72" xfId="55" applyFont="1" applyFill="1" applyBorder="1" applyAlignment="1">
      <alignment horizontal="center" vertical="center"/>
    </xf>
    <xf numFmtId="0" fontId="120" fillId="48" borderId="76" xfId="55" applyFont="1" applyFill="1" applyBorder="1" applyAlignment="1">
      <alignment horizontal="center" vertical="center"/>
    </xf>
    <xf numFmtId="0" fontId="120" fillId="48" borderId="81" xfId="55" applyFont="1" applyFill="1" applyBorder="1" applyAlignment="1">
      <alignment horizontal="center" vertical="center"/>
    </xf>
    <xf numFmtId="0" fontId="120" fillId="79" borderId="0" xfId="55" applyFont="1" applyFill="1" applyAlignment="1">
      <alignment vertical="center"/>
    </xf>
    <xf numFmtId="0" fontId="120" fillId="48" borderId="115" xfId="55" applyFont="1" applyFill="1" applyBorder="1" applyAlignment="1">
      <alignment horizontal="center" vertical="center"/>
    </xf>
    <xf numFmtId="0" fontId="120" fillId="48" borderId="116" xfId="55" applyFont="1" applyFill="1" applyBorder="1" applyAlignment="1">
      <alignment vertical="center"/>
    </xf>
    <xf numFmtId="0" fontId="121" fillId="0" borderId="0" xfId="55" applyFont="1" applyAlignment="1">
      <alignment horizontal="left" vertical="center"/>
    </xf>
    <xf numFmtId="0" fontId="121" fillId="0" borderId="77" xfId="55" applyFont="1" applyBorder="1" applyAlignment="1">
      <alignment horizontal="center" vertical="center"/>
    </xf>
    <xf numFmtId="0" fontId="63" fillId="0" borderId="78" xfId="55" applyFont="1" applyBorder="1" applyAlignment="1">
      <alignment vertical="center"/>
    </xf>
    <xf numFmtId="0" fontId="122" fillId="0" borderId="78" xfId="55" applyFont="1" applyBorder="1" applyAlignment="1">
      <alignment horizontal="center" vertical="center"/>
    </xf>
    <xf numFmtId="0" fontId="122" fillId="0" borderId="80" xfId="55" applyFont="1" applyBorder="1" applyAlignment="1">
      <alignment horizontal="center" vertical="center"/>
    </xf>
    <xf numFmtId="1" fontId="121" fillId="83" borderId="77" xfId="55" applyNumberFormat="1" applyFont="1" applyFill="1" applyBorder="1" applyAlignment="1">
      <alignment vertical="center"/>
    </xf>
    <xf numFmtId="1" fontId="121" fillId="83" borderId="78" xfId="55" applyNumberFormat="1" applyFont="1" applyFill="1" applyBorder="1" applyAlignment="1">
      <alignment vertical="center"/>
    </xf>
    <xf numFmtId="1" fontId="121" fillId="82" borderId="119" xfId="55" applyNumberFormat="1" applyFont="1" applyFill="1" applyBorder="1" applyAlignment="1">
      <alignment vertical="center"/>
    </xf>
    <xf numFmtId="1" fontId="121" fillId="82" borderId="78" xfId="55" applyNumberFormat="1" applyFont="1" applyFill="1" applyBorder="1" applyAlignment="1">
      <alignment vertical="center"/>
    </xf>
    <xf numFmtId="1" fontId="121" fillId="82" borderId="79" xfId="55" applyNumberFormat="1" applyFont="1" applyFill="1" applyBorder="1" applyAlignment="1">
      <alignment vertical="center"/>
    </xf>
    <xf numFmtId="1" fontId="121" fillId="82" borderId="77" xfId="55" applyNumberFormat="1" applyFont="1" applyFill="1" applyBorder="1" applyAlignment="1">
      <alignment vertical="center"/>
    </xf>
    <xf numFmtId="1" fontId="121" fillId="82" borderId="80" xfId="55" applyNumberFormat="1" applyFont="1" applyFill="1" applyBorder="1" applyAlignment="1">
      <alignment vertical="center"/>
    </xf>
    <xf numFmtId="1" fontId="121" fillId="82" borderId="120" xfId="55" applyNumberFormat="1" applyFont="1" applyFill="1" applyBorder="1" applyAlignment="1">
      <alignment vertical="center"/>
    </xf>
    <xf numFmtId="0" fontId="121" fillId="79" borderId="77" xfId="55" applyFont="1" applyFill="1" applyBorder="1" applyAlignment="1">
      <alignment vertical="center"/>
    </xf>
    <xf numFmtId="0" fontId="121" fillId="79" borderId="121" xfId="55" applyFont="1" applyFill="1" applyBorder="1" applyAlignment="1">
      <alignment vertical="center"/>
    </xf>
    <xf numFmtId="0" fontId="121" fillId="0" borderId="85" xfId="55" applyFont="1" applyBorder="1" applyAlignment="1">
      <alignment horizontal="center" vertical="center"/>
    </xf>
    <xf numFmtId="0" fontId="63" fillId="0" borderId="86" xfId="55" applyFont="1" applyBorder="1" applyAlignment="1">
      <alignment vertical="center"/>
    </xf>
    <xf numFmtId="0" fontId="122" fillId="0" borderId="86" xfId="55" applyFont="1" applyBorder="1" applyAlignment="1">
      <alignment horizontal="center" vertical="center"/>
    </xf>
    <xf numFmtId="0" fontId="122" fillId="0" borderId="88" xfId="55" applyFont="1" applyBorder="1" applyAlignment="1">
      <alignment horizontal="center" vertical="center"/>
    </xf>
    <xf numFmtId="182" fontId="121" fillId="83" borderId="97" xfId="55" applyNumberFormat="1" applyFont="1" applyFill="1" applyBorder="1" applyAlignment="1">
      <alignment vertical="center"/>
    </xf>
    <xf numFmtId="182" fontId="121" fillId="83" borderId="98" xfId="55" applyNumberFormat="1" applyFont="1" applyFill="1" applyBorder="1" applyAlignment="1">
      <alignment vertical="center"/>
    </xf>
    <xf numFmtId="182" fontId="121" fillId="80" borderId="98" xfId="55" applyNumberFormat="1" applyFont="1" applyFill="1" applyBorder="1" applyAlignment="1" applyProtection="1">
      <alignment vertical="center"/>
      <protection locked="0"/>
    </xf>
    <xf numFmtId="182" fontId="121" fillId="80" borderId="105" xfId="55" applyNumberFormat="1" applyFont="1" applyFill="1" applyBorder="1" applyAlignment="1" applyProtection="1">
      <alignment vertical="center"/>
      <protection locked="0"/>
    </xf>
    <xf numFmtId="182" fontId="121" fillId="80" borderId="97" xfId="55" applyNumberFormat="1" applyFont="1" applyFill="1" applyBorder="1" applyAlignment="1" applyProtection="1">
      <alignment vertical="center"/>
      <protection locked="0"/>
    </xf>
    <xf numFmtId="182" fontId="121" fillId="80" borderId="90" xfId="55" applyNumberFormat="1" applyFont="1" applyFill="1" applyBorder="1" applyAlignment="1" applyProtection="1">
      <alignment vertical="center"/>
      <protection locked="0"/>
    </xf>
    <xf numFmtId="182" fontId="121" fillId="80" borderId="122" xfId="55" applyNumberFormat="1" applyFont="1" applyFill="1" applyBorder="1" applyAlignment="1" applyProtection="1">
      <alignment vertical="center"/>
      <protection locked="0"/>
    </xf>
    <xf numFmtId="181" fontId="123" fillId="79" borderId="97" xfId="55" applyNumberFormat="1" applyFont="1" applyFill="1" applyBorder="1" applyAlignment="1">
      <alignment horizontal="center" vertical="center"/>
    </xf>
    <xf numFmtId="181" fontId="123" fillId="79" borderId="107" xfId="55" applyNumberFormat="1" applyFont="1" applyFill="1" applyBorder="1" applyAlignment="1">
      <alignment horizontal="center" vertical="center"/>
    </xf>
    <xf numFmtId="0" fontId="63" fillId="0" borderId="101" xfId="55" applyFont="1" applyBorder="1" applyAlignment="1">
      <alignment vertical="center"/>
    </xf>
    <xf numFmtId="0" fontId="122" fillId="0" borderId="101" xfId="55" applyFont="1" applyBorder="1" applyAlignment="1">
      <alignment horizontal="center" vertical="center"/>
    </xf>
    <xf numFmtId="0" fontId="122" fillId="0" borderId="102" xfId="55" applyFont="1" applyBorder="1" applyAlignment="1">
      <alignment horizontal="center" vertical="center"/>
    </xf>
    <xf numFmtId="181" fontId="121" fillId="79" borderId="97" xfId="55" applyNumberFormat="1" applyFont="1" applyFill="1" applyBorder="1" applyAlignment="1">
      <alignment vertical="center"/>
    </xf>
    <xf numFmtId="181" fontId="121" fillId="79" borderId="107" xfId="55" applyNumberFormat="1" applyFont="1" applyFill="1" applyBorder="1" applyAlignment="1">
      <alignment vertical="center"/>
    </xf>
    <xf numFmtId="0" fontId="63" fillId="0" borderId="98" xfId="55" applyFont="1" applyBorder="1" applyAlignment="1">
      <alignment vertical="center"/>
    </xf>
    <xf numFmtId="0" fontId="122" fillId="0" borderId="98" xfId="55" applyFont="1" applyBorder="1" applyAlignment="1">
      <alignment horizontal="center" vertical="center"/>
    </xf>
    <xf numFmtId="0" fontId="122" fillId="0" borderId="90" xfId="55" applyFont="1" applyBorder="1" applyAlignment="1">
      <alignment horizontal="center" vertical="center"/>
    </xf>
    <xf numFmtId="10" fontId="121" fillId="0" borderId="0" xfId="198" applyNumberFormat="1" applyFont="1" applyFill="1" applyProtection="1">
      <alignment vertical="top"/>
    </xf>
    <xf numFmtId="0" fontId="121" fillId="0" borderId="91" xfId="55" applyFont="1" applyBorder="1" applyAlignment="1">
      <alignment horizontal="center" vertical="center"/>
    </xf>
    <xf numFmtId="0" fontId="63" fillId="0" borderId="92" xfId="55" applyFont="1" applyBorder="1" applyAlignment="1">
      <alignment vertical="center"/>
    </xf>
    <xf numFmtId="0" fontId="122" fillId="0" borderId="92" xfId="55" applyFont="1" applyBorder="1" applyAlignment="1">
      <alignment horizontal="center" vertical="center"/>
    </xf>
    <xf numFmtId="0" fontId="122" fillId="0" borderId="94" xfId="55" applyFont="1" applyBorder="1" applyAlignment="1">
      <alignment horizontal="center" vertical="center"/>
    </xf>
    <xf numFmtId="182" fontId="121" fillId="83" borderId="91" xfId="55" applyNumberFormat="1" applyFont="1" applyFill="1" applyBorder="1" applyAlignment="1">
      <alignment vertical="center"/>
    </xf>
    <xf numFmtId="182" fontId="121" fillId="83" borderId="92" xfId="55" applyNumberFormat="1" applyFont="1" applyFill="1" applyBorder="1" applyAlignment="1">
      <alignment vertical="center"/>
    </xf>
    <xf numFmtId="182" fontId="121" fillId="80" borderId="92" xfId="55" applyNumberFormat="1" applyFont="1" applyFill="1" applyBorder="1" applyAlignment="1" applyProtection="1">
      <alignment vertical="center"/>
      <protection locked="0"/>
    </xf>
    <xf numFmtId="182" fontId="121" fillId="80" borderId="93" xfId="55" applyNumberFormat="1" applyFont="1" applyFill="1" applyBorder="1" applyAlignment="1" applyProtection="1">
      <alignment vertical="center"/>
      <protection locked="0"/>
    </xf>
    <xf numFmtId="182" fontId="121" fillId="80" borderId="91" xfId="55" applyNumberFormat="1" applyFont="1" applyFill="1" applyBorder="1" applyAlignment="1" applyProtection="1">
      <alignment vertical="center"/>
      <protection locked="0"/>
    </xf>
    <xf numFmtId="182" fontId="121" fillId="80" borderId="94" xfId="55" applyNumberFormat="1" applyFont="1" applyFill="1" applyBorder="1" applyAlignment="1" applyProtection="1">
      <alignment vertical="center"/>
      <protection locked="0"/>
    </xf>
    <xf numFmtId="182" fontId="121" fillId="80" borderId="95" xfId="55" applyNumberFormat="1" applyFont="1" applyFill="1" applyBorder="1" applyAlignment="1" applyProtection="1">
      <alignment vertical="center"/>
      <protection locked="0"/>
    </xf>
    <xf numFmtId="181" fontId="121" fillId="79" borderId="91" xfId="55" applyNumberFormat="1" applyFont="1" applyFill="1" applyBorder="1" applyAlignment="1">
      <alignment vertical="center"/>
    </xf>
    <xf numFmtId="181" fontId="121" fillId="79" borderId="123" xfId="55" applyNumberFormat="1" applyFont="1" applyFill="1" applyBorder="1" applyAlignment="1">
      <alignment vertical="center"/>
    </xf>
    <xf numFmtId="182" fontId="6" fillId="79" borderId="0" xfId="55" applyNumberFormat="1" applyFill="1" applyAlignment="1">
      <alignment vertical="center"/>
    </xf>
    <xf numFmtId="182" fontId="6" fillId="79" borderId="0" xfId="201" applyNumberFormat="1" applyFill="1">
      <alignment vertical="top"/>
    </xf>
    <xf numFmtId="0" fontId="121" fillId="79" borderId="0" xfId="55" applyFont="1" applyFill="1" applyAlignment="1">
      <alignment vertical="center"/>
    </xf>
    <xf numFmtId="0" fontId="120" fillId="48" borderId="73" xfId="55" applyFont="1" applyFill="1" applyBorder="1" applyAlignment="1">
      <alignment vertical="center"/>
    </xf>
    <xf numFmtId="0" fontId="122" fillId="79" borderId="78" xfId="55" applyFont="1" applyFill="1" applyBorder="1" applyAlignment="1">
      <alignment horizontal="center" vertical="center"/>
    </xf>
    <xf numFmtId="1" fontId="121" fillId="83" borderId="115" xfId="55" applyNumberFormat="1" applyFont="1" applyFill="1" applyBorder="1" applyAlignment="1">
      <alignment vertical="center"/>
    </xf>
    <xf numFmtId="1" fontId="121" fillId="83" borderId="119" xfId="55" applyNumberFormat="1" applyFont="1" applyFill="1" applyBorder="1" applyAlignment="1">
      <alignment vertical="center"/>
    </xf>
    <xf numFmtId="181" fontId="121" fillId="79" borderId="77" xfId="55" applyNumberFormat="1" applyFont="1" applyFill="1" applyBorder="1" applyAlignment="1">
      <alignment vertical="center"/>
    </xf>
    <xf numFmtId="0" fontId="122" fillId="79" borderId="86" xfId="55" applyFont="1" applyFill="1" applyBorder="1" applyAlignment="1">
      <alignment horizontal="center" vertical="center"/>
    </xf>
    <xf numFmtId="1" fontId="121" fillId="83" borderId="97" xfId="55" applyNumberFormat="1" applyFont="1" applyFill="1" applyBorder="1" applyAlignment="1">
      <alignment vertical="center"/>
    </xf>
    <xf numFmtId="1" fontId="121" fillId="83" borderId="98" xfId="55" applyNumberFormat="1" applyFont="1" applyFill="1" applyBorder="1" applyAlignment="1">
      <alignment vertical="center"/>
    </xf>
    <xf numFmtId="0" fontId="122" fillId="79" borderId="101" xfId="55" applyFont="1" applyFill="1" applyBorder="1" applyAlignment="1">
      <alignment horizontal="center" vertical="center"/>
    </xf>
    <xf numFmtId="164" fontId="6" fillId="0" borderId="0" xfId="201" applyFill="1">
      <alignment vertical="top"/>
    </xf>
    <xf numFmtId="0" fontId="122" fillId="79" borderId="98" xfId="55" applyFont="1" applyFill="1" applyBorder="1" applyAlignment="1">
      <alignment horizontal="center" vertical="center"/>
    </xf>
    <xf numFmtId="0" fontId="122" fillId="79" borderId="92" xfId="55" applyFont="1" applyFill="1" applyBorder="1" applyAlignment="1">
      <alignment horizontal="center" vertical="center"/>
    </xf>
    <xf numFmtId="1" fontId="121" fillId="83" borderId="91" xfId="55" applyNumberFormat="1" applyFont="1" applyFill="1" applyBorder="1" applyAlignment="1">
      <alignment vertical="center"/>
    </xf>
    <xf numFmtId="1" fontId="121" fillId="83" borderId="92" xfId="55" applyNumberFormat="1" applyFont="1" applyFill="1" applyBorder="1" applyAlignment="1">
      <alignment vertical="center"/>
    </xf>
    <xf numFmtId="181" fontId="121" fillId="79" borderId="0" xfId="55" applyNumberFormat="1" applyFont="1" applyFill="1" applyAlignment="1">
      <alignment vertical="center"/>
    </xf>
    <xf numFmtId="0" fontId="121" fillId="0" borderId="76" xfId="55" applyFont="1" applyBorder="1" applyAlignment="1">
      <alignment horizontal="center" vertical="center"/>
    </xf>
    <xf numFmtId="0" fontId="63" fillId="0" borderId="71" xfId="55" applyFont="1" applyBorder="1" applyAlignment="1">
      <alignment vertical="center"/>
    </xf>
    <xf numFmtId="0" fontId="122" fillId="0" borderId="71" xfId="55" applyFont="1" applyBorder="1" applyAlignment="1">
      <alignment horizontal="center" vertical="center"/>
    </xf>
    <xf numFmtId="0" fontId="122" fillId="0" borderId="73" xfId="55" applyFont="1" applyBorder="1" applyAlignment="1">
      <alignment horizontal="center" vertical="center"/>
    </xf>
    <xf numFmtId="10" fontId="121" fillId="80" borderId="69" xfId="55" applyNumberFormat="1" applyFont="1" applyFill="1" applyBorder="1" applyAlignment="1" applyProtection="1">
      <alignment vertical="center"/>
      <protection locked="0"/>
    </xf>
    <xf numFmtId="10" fontId="121" fillId="80" borderId="73" xfId="55" applyNumberFormat="1" applyFont="1" applyFill="1" applyBorder="1" applyAlignment="1" applyProtection="1">
      <alignment vertical="center"/>
      <protection locked="0"/>
    </xf>
    <xf numFmtId="10" fontId="121" fillId="80" borderId="70" xfId="55" applyNumberFormat="1" applyFont="1" applyFill="1" applyBorder="1" applyAlignment="1" applyProtection="1">
      <alignment vertical="center"/>
      <protection locked="0"/>
    </xf>
    <xf numFmtId="10" fontId="121" fillId="80" borderId="71" xfId="55" applyNumberFormat="1" applyFont="1" applyFill="1" applyBorder="1" applyAlignment="1" applyProtection="1">
      <alignment vertical="center"/>
      <protection locked="0"/>
    </xf>
    <xf numFmtId="181" fontId="121" fillId="79" borderId="76" xfId="55" applyNumberFormat="1" applyFont="1" applyFill="1" applyBorder="1" applyAlignment="1">
      <alignment vertical="center"/>
    </xf>
    <xf numFmtId="181" fontId="121" fillId="79" borderId="117" xfId="55" applyNumberFormat="1" applyFont="1" applyFill="1" applyBorder="1" applyAlignment="1">
      <alignment vertical="center"/>
    </xf>
    <xf numFmtId="183" fontId="6" fillId="79" borderId="0" xfId="55" applyNumberFormat="1" applyFill="1" applyAlignment="1">
      <alignment vertical="center"/>
    </xf>
    <xf numFmtId="0" fontId="121" fillId="86" borderId="0" xfId="55" applyFont="1" applyFill="1" applyAlignment="1">
      <alignment horizontal="center" vertical="center"/>
    </xf>
    <xf numFmtId="182" fontId="121" fillId="82" borderId="120" xfId="55" applyNumberFormat="1" applyFont="1" applyFill="1" applyBorder="1" applyAlignment="1">
      <alignment vertical="center"/>
    </xf>
    <xf numFmtId="182" fontId="121" fillId="82" borderId="80" xfId="55" applyNumberFormat="1" applyFont="1" applyFill="1" applyBorder="1" applyAlignment="1">
      <alignment vertical="center"/>
    </xf>
    <xf numFmtId="182" fontId="121" fillId="82" borderId="79" xfId="55" applyNumberFormat="1" applyFont="1" applyFill="1" applyBorder="1" applyAlignment="1">
      <alignment vertical="center"/>
    </xf>
    <xf numFmtId="182" fontId="121" fillId="82" borderId="78" xfId="55" applyNumberFormat="1" applyFont="1" applyFill="1" applyBorder="1" applyAlignment="1">
      <alignment vertical="center"/>
    </xf>
    <xf numFmtId="182" fontId="121" fillId="82" borderId="78" xfId="55" applyNumberFormat="1" applyFont="1" applyFill="1" applyBorder="1" applyAlignment="1">
      <alignment horizontal="right" vertical="center"/>
    </xf>
    <xf numFmtId="182" fontId="121" fillId="82" borderId="121" xfId="55" applyNumberFormat="1" applyFont="1" applyFill="1" applyBorder="1" applyAlignment="1">
      <alignment horizontal="right" vertical="center"/>
    </xf>
    <xf numFmtId="182" fontId="121" fillId="82" borderId="120" xfId="55" applyNumberFormat="1" applyFont="1" applyFill="1" applyBorder="1" applyAlignment="1">
      <alignment horizontal="right" vertical="center"/>
    </xf>
    <xf numFmtId="182" fontId="121" fillId="82" borderId="80" xfId="55" applyNumberFormat="1" applyFont="1" applyFill="1" applyBorder="1" applyAlignment="1">
      <alignment horizontal="right" vertical="center"/>
    </xf>
    <xf numFmtId="181" fontId="121" fillId="79" borderId="121" xfId="55" applyNumberFormat="1" applyFont="1" applyFill="1" applyBorder="1" applyAlignment="1">
      <alignment vertical="center"/>
    </xf>
    <xf numFmtId="182" fontId="121" fillId="82" borderId="95" xfId="55" applyNumberFormat="1" applyFont="1" applyFill="1" applyBorder="1" applyAlignment="1">
      <alignment vertical="center"/>
    </xf>
    <xf numFmtId="182" fontId="121" fillId="82" borderId="92" xfId="55" applyNumberFormat="1" applyFont="1" applyFill="1" applyBorder="1" applyAlignment="1">
      <alignment vertical="center"/>
    </xf>
    <xf numFmtId="182" fontId="121" fillId="82" borderId="94" xfId="55" applyNumberFormat="1" applyFont="1" applyFill="1" applyBorder="1" applyAlignment="1">
      <alignment vertical="center"/>
    </xf>
    <xf numFmtId="182" fontId="121" fillId="82" borderId="92" xfId="55" applyNumberFormat="1" applyFont="1" applyFill="1" applyBorder="1" applyAlignment="1">
      <alignment horizontal="right" vertical="center"/>
    </xf>
    <xf numFmtId="182" fontId="121" fillId="82" borderId="94" xfId="55" applyNumberFormat="1" applyFont="1" applyFill="1" applyBorder="1" applyAlignment="1">
      <alignment horizontal="right" vertical="center"/>
    </xf>
    <xf numFmtId="182" fontId="121" fillId="82" borderId="95" xfId="55" applyNumberFormat="1" applyFont="1" applyFill="1" applyBorder="1" applyAlignment="1">
      <alignment horizontal="right" vertical="center"/>
    </xf>
    <xf numFmtId="166" fontId="6" fillId="79" borderId="0" xfId="198" applyFill="1">
      <alignment vertical="top"/>
    </xf>
    <xf numFmtId="0" fontId="6" fillId="79" borderId="0" xfId="55" applyFill="1" applyAlignment="1">
      <alignment horizontal="right" vertical="center"/>
    </xf>
    <xf numFmtId="184" fontId="6" fillId="79" borderId="0" xfId="55" applyNumberFormat="1" applyFill="1" applyAlignment="1">
      <alignment vertical="center"/>
    </xf>
    <xf numFmtId="184" fontId="6" fillId="79" borderId="0" xfId="55" applyNumberFormat="1" applyFill="1" applyAlignment="1">
      <alignment horizontal="right" vertical="center"/>
    </xf>
    <xf numFmtId="10" fontId="121" fillId="82" borderId="77" xfId="198" applyNumberFormat="1" applyFont="1" applyFill="1" applyBorder="1" applyAlignment="1">
      <alignment vertical="center"/>
    </xf>
    <xf numFmtId="10" fontId="121" fillId="82" borderId="78" xfId="198" applyNumberFormat="1" applyFont="1" applyFill="1" applyBorder="1" applyAlignment="1">
      <alignment vertical="center"/>
    </xf>
    <xf numFmtId="10" fontId="121" fillId="82" borderId="80" xfId="198" applyNumberFormat="1" applyFont="1" applyFill="1" applyBorder="1" applyAlignment="1">
      <alignment vertical="center"/>
    </xf>
    <xf numFmtId="10" fontId="121" fillId="82" borderId="120" xfId="198" applyNumberFormat="1" applyFont="1" applyFill="1" applyBorder="1" applyAlignment="1">
      <alignment vertical="center"/>
    </xf>
    <xf numFmtId="10" fontId="121" fillId="82" borderId="79" xfId="198" applyNumberFormat="1" applyFont="1" applyFill="1" applyBorder="1" applyAlignment="1">
      <alignment vertical="center"/>
    </xf>
    <xf numFmtId="10" fontId="121" fillId="82" borderId="78" xfId="198" applyNumberFormat="1" applyFont="1" applyFill="1" applyBorder="1" applyAlignment="1">
      <alignment horizontal="right" vertical="center"/>
    </xf>
    <xf numFmtId="10" fontId="121" fillId="82" borderId="80" xfId="198" applyNumberFormat="1" applyFont="1" applyFill="1" applyBorder="1" applyAlignment="1">
      <alignment horizontal="right" vertical="center"/>
    </xf>
    <xf numFmtId="10" fontId="121" fillId="82" borderId="120" xfId="198" applyNumberFormat="1" applyFont="1" applyFill="1" applyBorder="1" applyAlignment="1">
      <alignment horizontal="right" vertical="center"/>
    </xf>
    <xf numFmtId="0" fontId="121" fillId="0" borderId="97" xfId="55" applyFont="1" applyBorder="1" applyAlignment="1">
      <alignment horizontal="center" vertical="center"/>
    </xf>
    <xf numFmtId="10" fontId="121" fillId="82" borderId="97" xfId="198" applyNumberFormat="1" applyFont="1" applyFill="1" applyBorder="1" applyAlignment="1">
      <alignment vertical="center"/>
    </xf>
    <xf numFmtId="10" fontId="121" fillId="82" borderId="98" xfId="198" applyNumberFormat="1" applyFont="1" applyFill="1" applyBorder="1" applyAlignment="1">
      <alignment vertical="center"/>
    </xf>
    <xf numFmtId="10" fontId="121" fillId="82" borderId="90" xfId="198" applyNumberFormat="1" applyFont="1" applyFill="1" applyBorder="1" applyAlignment="1">
      <alignment vertical="center"/>
    </xf>
    <xf numFmtId="10" fontId="121" fillId="82" borderId="122" xfId="198" applyNumberFormat="1" applyFont="1" applyFill="1" applyBorder="1" applyAlignment="1">
      <alignment vertical="center"/>
    </xf>
    <xf numFmtId="10" fontId="121" fillId="82" borderId="98" xfId="198" applyNumberFormat="1" applyFont="1" applyFill="1" applyBorder="1" applyAlignment="1">
      <alignment horizontal="right" vertical="center"/>
    </xf>
    <xf numFmtId="10" fontId="121" fillId="82" borderId="90" xfId="198" applyNumberFormat="1" applyFont="1" applyFill="1" applyBorder="1" applyAlignment="1">
      <alignment horizontal="right" vertical="center"/>
    </xf>
    <xf numFmtId="10" fontId="121" fillId="82" borderId="122" xfId="198" applyNumberFormat="1" applyFont="1" applyFill="1" applyBorder="1" applyAlignment="1">
      <alignment horizontal="right" vertical="center"/>
    </xf>
    <xf numFmtId="10" fontId="121" fillId="82" borderId="91" xfId="198" applyNumberFormat="1" applyFont="1" applyFill="1" applyBorder="1" applyAlignment="1">
      <alignment vertical="center"/>
    </xf>
    <xf numFmtId="10" fontId="121" fillId="82" borderId="92" xfId="198" applyNumberFormat="1" applyFont="1" applyFill="1" applyBorder="1" applyAlignment="1">
      <alignment vertical="center"/>
    </xf>
    <xf numFmtId="10" fontId="121" fillId="82" borderId="94" xfId="198" applyNumberFormat="1" applyFont="1" applyFill="1" applyBorder="1" applyAlignment="1">
      <alignment vertical="center"/>
    </xf>
    <xf numFmtId="10" fontId="121" fillId="82" borderId="95" xfId="198" applyNumberFormat="1" applyFont="1" applyFill="1" applyBorder="1" applyAlignment="1">
      <alignment vertical="center"/>
    </xf>
    <xf numFmtId="10" fontId="121" fillId="82" borderId="92" xfId="198" applyNumberFormat="1" applyFont="1" applyFill="1" applyBorder="1" applyAlignment="1">
      <alignment horizontal="right" vertical="center"/>
    </xf>
    <xf numFmtId="10" fontId="121" fillId="82" borderId="94" xfId="198" applyNumberFormat="1" applyFont="1" applyFill="1" applyBorder="1" applyAlignment="1">
      <alignment horizontal="right" vertical="center"/>
    </xf>
    <xf numFmtId="10" fontId="121" fillId="82" borderId="95" xfId="198" applyNumberFormat="1" applyFont="1" applyFill="1" applyBorder="1" applyAlignment="1">
      <alignment horizontal="right" vertical="center"/>
    </xf>
    <xf numFmtId="10" fontId="121" fillId="82" borderId="114" xfId="198" applyNumberFormat="1" applyFont="1" applyFill="1" applyBorder="1" applyAlignment="1">
      <alignment vertical="center"/>
    </xf>
    <xf numFmtId="0" fontId="63" fillId="0" borderId="119" xfId="55" applyFont="1" applyBorder="1" applyAlignment="1">
      <alignment vertical="center"/>
    </xf>
    <xf numFmtId="0" fontId="122" fillId="0" borderId="119" xfId="55" applyFont="1" applyBorder="1" applyAlignment="1">
      <alignment horizontal="center" vertical="center"/>
    </xf>
    <xf numFmtId="0" fontId="122" fillId="0" borderId="116" xfId="55" applyFont="1" applyBorder="1" applyAlignment="1">
      <alignment horizontal="center" vertical="center"/>
    </xf>
    <xf numFmtId="10" fontId="121" fillId="80" borderId="77" xfId="55" applyNumberFormat="1" applyFont="1" applyFill="1" applyBorder="1" applyAlignment="1" applyProtection="1">
      <alignment vertical="center"/>
      <protection locked="0"/>
    </xf>
    <xf numFmtId="10" fontId="121" fillId="80" borderId="78" xfId="55" applyNumberFormat="1" applyFont="1" applyFill="1" applyBorder="1" applyAlignment="1" applyProtection="1">
      <alignment vertical="center"/>
      <protection locked="0"/>
    </xf>
    <xf numFmtId="10" fontId="121" fillId="80" borderId="80" xfId="55" applyNumberFormat="1" applyFont="1" applyFill="1" applyBorder="1" applyAlignment="1" applyProtection="1">
      <alignment vertical="center"/>
      <protection locked="0"/>
    </xf>
    <xf numFmtId="10" fontId="121" fillId="80" borderId="120" xfId="55" applyNumberFormat="1" applyFont="1" applyFill="1" applyBorder="1" applyAlignment="1" applyProtection="1">
      <alignment vertical="center"/>
      <protection locked="0"/>
    </xf>
    <xf numFmtId="164" fontId="121" fillId="79" borderId="77" xfId="201" applyFont="1" applyFill="1" applyBorder="1">
      <alignment vertical="top"/>
    </xf>
    <xf numFmtId="164" fontId="121" fillId="79" borderId="121" xfId="201" applyFont="1" applyFill="1" applyBorder="1">
      <alignment vertical="top"/>
    </xf>
    <xf numFmtId="0" fontId="124" fillId="48" borderId="0" xfId="55" applyFont="1" applyFill="1" applyAlignment="1">
      <alignment vertical="center"/>
    </xf>
    <xf numFmtId="10" fontId="121" fillId="80" borderId="91" xfId="55" applyNumberFormat="1" applyFont="1" applyFill="1" applyBorder="1" applyAlignment="1" applyProtection="1">
      <alignment vertical="center"/>
      <protection locked="0"/>
    </xf>
    <xf numFmtId="10" fontId="121" fillId="80" borderId="92" xfId="55" applyNumberFormat="1" applyFont="1" applyFill="1" applyBorder="1" applyAlignment="1" applyProtection="1">
      <alignment vertical="center"/>
      <protection locked="0"/>
    </xf>
    <xf numFmtId="10" fontId="121" fillId="80" borderId="94" xfId="55" applyNumberFormat="1" applyFont="1" applyFill="1" applyBorder="1" applyAlignment="1" applyProtection="1">
      <alignment vertical="center"/>
      <protection locked="0"/>
    </xf>
    <xf numFmtId="10" fontId="121" fillId="80" borderId="124" xfId="55" applyNumberFormat="1" applyFont="1" applyFill="1" applyBorder="1" applyAlignment="1" applyProtection="1">
      <alignment vertical="center"/>
      <protection locked="0"/>
    </xf>
    <xf numFmtId="10" fontId="121" fillId="80" borderId="93" xfId="55" applyNumberFormat="1" applyFont="1" applyFill="1" applyBorder="1" applyAlignment="1" applyProtection="1">
      <alignment vertical="center"/>
      <protection locked="0"/>
    </xf>
    <xf numFmtId="164" fontId="121" fillId="79" borderId="91" xfId="201" applyFont="1" applyFill="1" applyBorder="1">
      <alignment vertical="top"/>
    </xf>
    <xf numFmtId="164" fontId="121" fillId="79" borderId="123" xfId="201" applyFont="1" applyFill="1" applyBorder="1">
      <alignment vertical="top"/>
    </xf>
    <xf numFmtId="0" fontId="122" fillId="81" borderId="0" xfId="197" applyFont="1" applyBorder="1" applyAlignment="1">
      <alignment horizontal="center" vertical="center"/>
    </xf>
    <xf numFmtId="0" fontId="124" fillId="0" borderId="0" xfId="55" applyFont="1" applyAlignment="1">
      <alignment vertical="center"/>
    </xf>
    <xf numFmtId="0" fontId="132" fillId="79" borderId="0" xfId="204" applyFill="1"/>
    <xf numFmtId="0" fontId="122" fillId="79" borderId="0" xfId="197" applyFont="1" applyFill="1" applyBorder="1" applyAlignment="1">
      <alignment horizontal="center" vertical="center"/>
    </xf>
    <xf numFmtId="0" fontId="124" fillId="0" borderId="0" xfId="55" applyFont="1" applyAlignment="1">
      <alignment horizontal="center" vertical="center" wrapText="1"/>
    </xf>
    <xf numFmtId="0" fontId="124" fillId="0" borderId="0" xfId="55" applyFont="1" applyAlignment="1">
      <alignment horizontal="center" vertical="center"/>
    </xf>
    <xf numFmtId="2" fontId="8" fillId="79" borderId="0" xfId="194" applyNumberFormat="1" applyFont="1" applyFill="1" applyAlignment="1">
      <alignment vertical="top" wrapText="1"/>
    </xf>
    <xf numFmtId="0" fontId="127" fillId="79" borderId="0" xfId="56" applyFont="1" applyFill="1" applyAlignment="1">
      <alignment vertical="top"/>
    </xf>
    <xf numFmtId="0" fontId="8" fillId="0" borderId="97" xfId="56" quotePrefix="1" applyBorder="1" applyAlignment="1">
      <alignment horizontal="center" vertical="top" wrapText="1"/>
    </xf>
    <xf numFmtId="49" fontId="8" fillId="79" borderId="0" xfId="56" applyNumberFormat="1" applyFill="1" applyAlignment="1">
      <alignment vertical="top" wrapText="1"/>
    </xf>
    <xf numFmtId="0" fontId="8" fillId="0" borderId="97" xfId="56" applyBorder="1" applyAlignment="1">
      <alignment horizontal="center" vertical="top" wrapText="1"/>
    </xf>
    <xf numFmtId="0" fontId="8" fillId="0" borderId="104" xfId="56" quotePrefix="1" applyBorder="1" applyAlignment="1">
      <alignment horizontal="center" vertical="top" wrapText="1"/>
    </xf>
    <xf numFmtId="0" fontId="8" fillId="0" borderId="110" xfId="56" quotePrefix="1" applyBorder="1" applyAlignment="1">
      <alignment horizontal="center" vertical="top" wrapText="1"/>
    </xf>
    <xf numFmtId="0" fontId="8" fillId="0" borderId="91" xfId="56" quotePrefix="1" applyBorder="1" applyAlignment="1">
      <alignment horizontal="center" vertical="top" wrapText="1"/>
    </xf>
    <xf numFmtId="0" fontId="8" fillId="0" borderId="0" xfId="56" quotePrefix="1" applyAlignment="1">
      <alignment horizontal="center" vertical="top" wrapText="1"/>
    </xf>
    <xf numFmtId="0" fontId="120" fillId="79" borderId="0" xfId="194" applyFont="1" applyFill="1" applyAlignment="1">
      <alignment horizontal="center" vertical="center"/>
    </xf>
    <xf numFmtId="0" fontId="122" fillId="0" borderId="79" xfId="55" applyFont="1" applyBorder="1" applyAlignment="1">
      <alignment horizontal="center" vertical="center"/>
    </xf>
    <xf numFmtId="0" fontId="121" fillId="79" borderId="77" xfId="194" applyFont="1" applyFill="1" applyBorder="1" applyAlignment="1">
      <alignment vertical="center"/>
    </xf>
    <xf numFmtId="0" fontId="121" fillId="79" borderId="80" xfId="194" applyFont="1" applyFill="1" applyBorder="1" applyAlignment="1">
      <alignment vertical="center"/>
    </xf>
    <xf numFmtId="0" fontId="122" fillId="0" borderId="105" xfId="55" applyFont="1" applyBorder="1" applyAlignment="1">
      <alignment horizontal="center" vertical="center"/>
    </xf>
    <xf numFmtId="181" fontId="121" fillId="83" borderId="100" xfId="55" applyNumberFormat="1" applyFont="1" applyFill="1" applyBorder="1" applyAlignment="1" applyProtection="1">
      <alignment vertical="center"/>
      <protection locked="0"/>
    </xf>
    <xf numFmtId="0" fontId="121" fillId="79" borderId="97" xfId="194" applyFont="1" applyFill="1" applyBorder="1" applyAlignment="1">
      <alignment vertical="center"/>
    </xf>
    <xf numFmtId="0" fontId="122" fillId="0" borderId="87" xfId="55" applyFont="1" applyBorder="1" applyAlignment="1">
      <alignment horizontal="center" vertical="center"/>
    </xf>
    <xf numFmtId="181" fontId="121" fillId="80" borderId="126" xfId="55" applyNumberFormat="1" applyFont="1" applyFill="1" applyBorder="1" applyAlignment="1" applyProtection="1">
      <alignment vertical="center"/>
      <protection locked="0"/>
    </xf>
    <xf numFmtId="0" fontId="121" fillId="79" borderId="85" xfId="194" applyFont="1" applyFill="1" applyBorder="1" applyAlignment="1">
      <alignment vertical="center"/>
    </xf>
    <xf numFmtId="0" fontId="121" fillId="79" borderId="88" xfId="194" applyFont="1" applyFill="1" applyBorder="1" applyAlignment="1">
      <alignment vertical="center"/>
    </xf>
    <xf numFmtId="181" fontId="121" fillId="80" borderId="100" xfId="55" applyNumberFormat="1" applyFont="1" applyFill="1" applyBorder="1" applyAlignment="1" applyProtection="1">
      <alignment vertical="center"/>
      <protection locked="0"/>
    </xf>
    <xf numFmtId="0" fontId="122" fillId="0" borderId="93" xfId="55" applyFont="1" applyBorder="1" applyAlignment="1">
      <alignment horizontal="center" vertical="center"/>
    </xf>
    <xf numFmtId="0" fontId="121" fillId="79" borderId="91" xfId="194" applyFont="1" applyFill="1" applyBorder="1" applyAlignment="1">
      <alignment vertical="center"/>
    </xf>
    <xf numFmtId="0" fontId="121" fillId="79" borderId="94" xfId="194" applyFont="1" applyFill="1" applyBorder="1" applyAlignment="1">
      <alignment vertical="center"/>
    </xf>
    <xf numFmtId="181" fontId="121" fillId="84" borderId="99" xfId="194" applyNumberFormat="1" applyFont="1" applyFill="1" applyBorder="1" applyAlignment="1">
      <alignment vertical="center"/>
    </xf>
    <xf numFmtId="181" fontId="121" fillId="79" borderId="0" xfId="194" applyNumberFormat="1" applyFont="1" applyFill="1" applyAlignment="1">
      <alignment vertical="center"/>
    </xf>
    <xf numFmtId="181" fontId="121" fillId="84" borderId="103" xfId="194" applyNumberFormat="1" applyFont="1" applyFill="1" applyBorder="1" applyAlignment="1">
      <alignment vertical="center"/>
    </xf>
    <xf numFmtId="0" fontId="121" fillId="0" borderId="77" xfId="194" applyFont="1" applyBorder="1" applyAlignment="1">
      <alignment vertical="center"/>
    </xf>
    <xf numFmtId="181" fontId="121" fillId="84" borderId="126" xfId="194" applyNumberFormat="1" applyFont="1" applyFill="1" applyBorder="1" applyAlignment="1">
      <alignment vertical="center"/>
    </xf>
    <xf numFmtId="0" fontId="121" fillId="0" borderId="97" xfId="194" applyFont="1" applyBorder="1" applyAlignment="1">
      <alignment vertical="center"/>
    </xf>
    <xf numFmtId="181" fontId="121" fillId="84" borderId="127" xfId="194" applyNumberFormat="1" applyFont="1" applyFill="1" applyBorder="1" applyAlignment="1">
      <alignment vertical="center"/>
    </xf>
    <xf numFmtId="0" fontId="121" fillId="0" borderId="91" xfId="194" applyFont="1" applyBorder="1" applyAlignment="1">
      <alignment vertical="center"/>
    </xf>
    <xf numFmtId="181" fontId="121" fillId="84" borderId="100" xfId="194" applyNumberFormat="1" applyFont="1" applyFill="1" applyBorder="1" applyAlignment="1">
      <alignment vertical="center"/>
    </xf>
    <xf numFmtId="0" fontId="123" fillId="79" borderId="97" xfId="194" applyFont="1" applyFill="1" applyBorder="1" applyAlignment="1">
      <alignment vertical="center"/>
    </xf>
    <xf numFmtId="0" fontId="123" fillId="79" borderId="91" xfId="194" applyFont="1" applyFill="1" applyBorder="1" applyAlignment="1">
      <alignment vertical="center"/>
    </xf>
    <xf numFmtId="0" fontId="63" fillId="0" borderId="128" xfId="194" applyFont="1" applyBorder="1" applyAlignment="1">
      <alignment vertical="center"/>
    </xf>
    <xf numFmtId="181" fontId="121" fillId="84" borderId="111" xfId="194" applyNumberFormat="1" applyFont="1" applyFill="1" applyBorder="1" applyAlignment="1">
      <alignment vertical="center"/>
    </xf>
    <xf numFmtId="0" fontId="121" fillId="79" borderId="76" xfId="194" applyFont="1" applyFill="1" applyBorder="1" applyAlignment="1">
      <alignment vertical="center"/>
    </xf>
    <xf numFmtId="0" fontId="121" fillId="79" borderId="73" xfId="194" applyFont="1" applyFill="1" applyBorder="1" applyAlignment="1">
      <alignment vertical="center"/>
    </xf>
    <xf numFmtId="0" fontId="121" fillId="79" borderId="110" xfId="194" applyFont="1" applyFill="1" applyBorder="1" applyAlignment="1">
      <alignment vertical="center"/>
    </xf>
    <xf numFmtId="0" fontId="121" fillId="79" borderId="102" xfId="194" applyFont="1" applyFill="1" applyBorder="1" applyAlignment="1">
      <alignment vertical="center"/>
    </xf>
    <xf numFmtId="0" fontId="123" fillId="79" borderId="0" xfId="195" applyFont="1" applyFill="1"/>
    <xf numFmtId="0" fontId="124" fillId="0" borderId="0" xfId="199" applyFont="1" applyAlignment="1">
      <alignment horizontal="center" vertical="center"/>
    </xf>
    <xf numFmtId="0" fontId="8" fillId="0" borderId="97" xfId="56" quotePrefix="1" applyBorder="1" applyAlignment="1">
      <alignment horizontal="center" vertical="top"/>
    </xf>
    <xf numFmtId="0" fontId="8" fillId="0" borderId="91" xfId="56" quotePrefix="1" applyBorder="1" applyAlignment="1">
      <alignment horizontal="center" vertical="top"/>
    </xf>
    <xf numFmtId="0" fontId="8" fillId="0" borderId="0" xfId="56" quotePrefix="1" applyAlignment="1">
      <alignment horizontal="center" vertical="top"/>
    </xf>
    <xf numFmtId="0" fontId="118" fillId="78" borderId="0" xfId="194" applyFont="1" applyFill="1" applyAlignment="1">
      <alignment horizontal="right" vertical="center"/>
    </xf>
    <xf numFmtId="164" fontId="6" fillId="79" borderId="0" xfId="205" applyFill="1">
      <alignment vertical="top"/>
    </xf>
    <xf numFmtId="0" fontId="120" fillId="48" borderId="111" xfId="194" applyFont="1" applyFill="1" applyBorder="1" applyAlignment="1">
      <alignment horizontal="center" vertical="center" wrapText="1"/>
    </xf>
    <xf numFmtId="0" fontId="120" fillId="48" borderId="76" xfId="55" applyFont="1" applyFill="1" applyBorder="1" applyAlignment="1">
      <alignment horizontal="center" vertical="center" wrapText="1"/>
    </xf>
    <xf numFmtId="0" fontId="120" fillId="48" borderId="117" xfId="194" applyFont="1" applyFill="1" applyBorder="1" applyAlignment="1">
      <alignment horizontal="center" vertical="center" wrapText="1"/>
    </xf>
    <xf numFmtId="0" fontId="6" fillId="79" borderId="0" xfId="206" applyFill="1" applyAlignment="1">
      <alignment vertical="center"/>
    </xf>
    <xf numFmtId="164" fontId="6" fillId="79" borderId="0" xfId="205" applyFill="1" applyBorder="1">
      <alignment vertical="top"/>
    </xf>
    <xf numFmtId="0" fontId="122" fillId="0" borderId="79" xfId="194" quotePrefix="1" applyFont="1" applyBorder="1" applyAlignment="1">
      <alignment horizontal="center" vertical="center"/>
    </xf>
    <xf numFmtId="181" fontId="121" fillId="80" borderId="77" xfId="194" applyNumberFormat="1" applyFont="1" applyFill="1" applyBorder="1" applyAlignment="1">
      <alignment vertical="center"/>
    </xf>
    <xf numFmtId="181" fontId="121" fillId="80" borderId="78" xfId="194" applyNumberFormat="1" applyFont="1" applyFill="1" applyBorder="1" applyAlignment="1">
      <alignment vertical="center"/>
    </xf>
    <xf numFmtId="181" fontId="121" fillId="80" borderId="80" xfId="194" applyNumberFormat="1" applyFont="1" applyFill="1" applyBorder="1" applyAlignment="1">
      <alignment vertical="center"/>
    </xf>
    <xf numFmtId="0" fontId="121" fillId="79" borderId="0" xfId="206" applyFont="1" applyFill="1" applyAlignment="1">
      <alignment vertical="center"/>
    </xf>
    <xf numFmtId="181" fontId="121" fillId="80" borderId="99" xfId="194" applyNumberFormat="1" applyFont="1" applyFill="1" applyBorder="1" applyAlignment="1">
      <alignment vertical="center"/>
    </xf>
    <xf numFmtId="0" fontId="121" fillId="79" borderId="83" xfId="206" applyFont="1" applyFill="1" applyBorder="1"/>
    <xf numFmtId="0" fontId="121" fillId="79" borderId="80" xfId="206" applyFont="1" applyFill="1" applyBorder="1"/>
    <xf numFmtId="181" fontId="121" fillId="80" borderId="97" xfId="194" applyNumberFormat="1" applyFont="1" applyFill="1" applyBorder="1" applyAlignment="1">
      <alignment vertical="center"/>
    </xf>
    <xf numFmtId="181" fontId="121" fillId="80" borderId="98" xfId="194" applyNumberFormat="1" applyFont="1" applyFill="1" applyBorder="1" applyAlignment="1">
      <alignment vertical="center"/>
    </xf>
    <xf numFmtId="181" fontId="121" fillId="80" borderId="90" xfId="194" applyNumberFormat="1" applyFont="1" applyFill="1" applyBorder="1" applyAlignment="1">
      <alignment vertical="center"/>
    </xf>
    <xf numFmtId="164" fontId="121" fillId="79" borderId="0" xfId="205" applyFont="1" applyFill="1">
      <alignment vertical="top"/>
    </xf>
    <xf numFmtId="0" fontId="121" fillId="79" borderId="89" xfId="206" applyFont="1" applyFill="1" applyBorder="1"/>
    <xf numFmtId="0" fontId="121" fillId="79" borderId="90" xfId="206" applyFont="1" applyFill="1" applyBorder="1"/>
    <xf numFmtId="181" fontId="121" fillId="80" borderId="97" xfId="194" applyNumberFormat="1" applyFont="1" applyFill="1" applyBorder="1" applyAlignment="1">
      <alignment horizontal="right" vertical="center"/>
    </xf>
    <xf numFmtId="181" fontId="121" fillId="80" borderId="98" xfId="194" applyNumberFormat="1" applyFont="1" applyFill="1" applyBorder="1" applyAlignment="1">
      <alignment horizontal="right" vertical="center"/>
    </xf>
    <xf numFmtId="181" fontId="121" fillId="80" borderId="90" xfId="194" applyNumberFormat="1" applyFont="1" applyFill="1" applyBorder="1" applyAlignment="1">
      <alignment horizontal="right" vertical="center"/>
    </xf>
    <xf numFmtId="0" fontId="122" fillId="0" borderId="93" xfId="194" quotePrefix="1" applyFont="1" applyBorder="1" applyAlignment="1">
      <alignment horizontal="center" vertical="center"/>
    </xf>
    <xf numFmtId="181" fontId="121" fillId="82" borderId="91" xfId="194" applyNumberFormat="1" applyFont="1" applyFill="1" applyBorder="1" applyAlignment="1">
      <alignment horizontal="right" vertical="center"/>
    </xf>
    <xf numFmtId="181" fontId="121" fillId="82" borderId="92" xfId="194" applyNumberFormat="1" applyFont="1" applyFill="1" applyBorder="1" applyAlignment="1">
      <alignment horizontal="right" vertical="center"/>
    </xf>
    <xf numFmtId="181" fontId="121" fillId="82" borderId="94" xfId="194" applyNumberFormat="1" applyFont="1" applyFill="1" applyBorder="1" applyAlignment="1">
      <alignment horizontal="right" vertical="center"/>
    </xf>
    <xf numFmtId="0" fontId="121" fillId="79" borderId="96" xfId="206" applyFont="1" applyFill="1" applyBorder="1"/>
    <xf numFmtId="0" fontId="121" fillId="79" borderId="94" xfId="206" applyFont="1" applyFill="1" applyBorder="1"/>
    <xf numFmtId="0" fontId="6" fillId="79" borderId="0" xfId="206" applyFill="1"/>
    <xf numFmtId="0" fontId="134" fillId="79" borderId="0" xfId="206" applyFont="1" applyFill="1"/>
    <xf numFmtId="0" fontId="122" fillId="0" borderId="80" xfId="194" quotePrefix="1" applyFont="1" applyBorder="1" applyAlignment="1">
      <alignment horizontal="center" vertical="center"/>
    </xf>
    <xf numFmtId="0" fontId="122" fillId="0" borderId="94" xfId="194" quotePrefix="1" applyFont="1" applyBorder="1" applyAlignment="1">
      <alignment horizontal="center" vertical="center"/>
    </xf>
    <xf numFmtId="181" fontId="121" fillId="80" borderId="100" xfId="194" applyNumberFormat="1" applyFont="1" applyFill="1" applyBorder="1" applyAlignment="1">
      <alignment vertical="center"/>
    </xf>
    <xf numFmtId="181" fontId="121" fillId="80" borderId="100" xfId="194" applyNumberFormat="1" applyFont="1" applyFill="1" applyBorder="1" applyAlignment="1">
      <alignment horizontal="right" vertical="center"/>
    </xf>
    <xf numFmtId="164" fontId="6" fillId="0" borderId="0" xfId="205" applyFill="1" applyBorder="1">
      <alignment vertical="top"/>
    </xf>
    <xf numFmtId="164" fontId="6" fillId="79" borderId="0" xfId="205" applyFill="1" applyAlignment="1">
      <alignment horizontal="left"/>
    </xf>
    <xf numFmtId="164" fontId="6" fillId="0" borderId="0" xfId="205" applyFill="1">
      <alignment vertical="top"/>
    </xf>
    <xf numFmtId="49" fontId="8" fillId="0" borderId="0" xfId="194" applyNumberFormat="1" applyFont="1" applyAlignment="1">
      <alignment horizontal="left" vertical="top" wrapText="1"/>
    </xf>
    <xf numFmtId="164" fontId="130" fillId="79" borderId="0" xfId="205" applyFont="1" applyFill="1">
      <alignment vertical="top"/>
    </xf>
    <xf numFmtId="181" fontId="121" fillId="80" borderId="77" xfId="194" applyNumberFormat="1" applyFont="1" applyFill="1" applyBorder="1" applyAlignment="1" applyProtection="1">
      <alignment vertical="center"/>
      <protection locked="0"/>
    </xf>
    <xf numFmtId="181" fontId="123" fillId="80" borderId="97" xfId="195" applyNumberFormat="1" applyFont="1" applyFill="1" applyBorder="1" applyAlignment="1" applyProtection="1">
      <alignment vertical="center"/>
      <protection locked="0"/>
    </xf>
    <xf numFmtId="181" fontId="123" fillId="80" borderId="90" xfId="195" applyNumberFormat="1" applyFont="1" applyFill="1" applyBorder="1" applyAlignment="1" applyProtection="1">
      <alignment vertical="center"/>
      <protection locked="0"/>
    </xf>
    <xf numFmtId="181" fontId="123" fillId="80" borderId="98" xfId="195" applyNumberFormat="1" applyFont="1" applyFill="1" applyBorder="1" applyAlignment="1" applyProtection="1">
      <alignment vertical="center"/>
      <protection locked="0"/>
    </xf>
    <xf numFmtId="181" fontId="123" fillId="80" borderId="91" xfId="195" applyNumberFormat="1" applyFont="1" applyFill="1" applyBorder="1" applyAlignment="1" applyProtection="1">
      <alignment vertical="center"/>
      <protection locked="0"/>
    </xf>
    <xf numFmtId="181" fontId="123" fillId="80" borderId="92" xfId="195" applyNumberFormat="1" applyFont="1" applyFill="1" applyBorder="1" applyAlignment="1" applyProtection="1">
      <alignment vertical="center"/>
      <protection locked="0"/>
    </xf>
    <xf numFmtId="0" fontId="122" fillId="79" borderId="0" xfId="194" applyFont="1" applyFill="1" applyAlignment="1">
      <alignment horizontal="center" vertical="center"/>
    </xf>
    <xf numFmtId="0" fontId="122" fillId="0" borderId="0" xfId="199" applyFont="1" applyAlignment="1">
      <alignment horizontal="center" vertical="center"/>
    </xf>
    <xf numFmtId="181" fontId="121" fillId="80" borderId="98" xfId="194" applyNumberFormat="1" applyFont="1" applyFill="1" applyBorder="1" applyAlignment="1" applyProtection="1">
      <alignment vertical="center"/>
      <protection locked="0"/>
    </xf>
    <xf numFmtId="0" fontId="127" fillId="48" borderId="89" xfId="56" applyFont="1" applyFill="1" applyBorder="1" applyAlignment="1">
      <alignment horizontal="center" vertical="top"/>
    </xf>
    <xf numFmtId="0" fontId="127" fillId="48" borderId="106" xfId="56" applyFont="1" applyFill="1" applyBorder="1" applyAlignment="1">
      <alignment horizontal="left" vertical="top"/>
    </xf>
    <xf numFmtId="0" fontId="127" fillId="48" borderId="107" xfId="56" applyFont="1" applyFill="1" applyBorder="1" applyAlignment="1">
      <alignment horizontal="left" vertical="top"/>
    </xf>
    <xf numFmtId="164" fontId="130" fillId="79" borderId="0" xfId="201" applyFont="1" applyFill="1" applyBorder="1" applyProtection="1">
      <alignment vertical="top"/>
    </xf>
    <xf numFmtId="0" fontId="118" fillId="78" borderId="0" xfId="206" applyFont="1" applyFill="1" applyAlignment="1">
      <alignment vertical="center"/>
    </xf>
    <xf numFmtId="0" fontId="118" fillId="78" borderId="0" xfId="206" applyFont="1" applyFill="1" applyAlignment="1">
      <alignment horizontal="center" vertical="center"/>
    </xf>
    <xf numFmtId="0" fontId="118" fillId="78" borderId="0" xfId="206" applyFont="1" applyFill="1" applyAlignment="1">
      <alignment horizontal="right" vertical="center"/>
    </xf>
    <xf numFmtId="0" fontId="118" fillId="78" borderId="0" xfId="206" applyFont="1" applyFill="1" applyAlignment="1">
      <alignment horizontal="left" vertical="center"/>
    </xf>
    <xf numFmtId="164" fontId="6" fillId="79" borderId="0" xfId="201" applyFill="1" applyBorder="1" applyProtection="1">
      <alignment vertical="top"/>
    </xf>
    <xf numFmtId="0" fontId="137" fillId="79" borderId="0" xfId="210" applyFill="1"/>
    <xf numFmtId="0" fontId="138" fillId="79" borderId="0" xfId="211" applyFont="1" applyFill="1"/>
    <xf numFmtId="0" fontId="63" fillId="79" borderId="0" xfId="211" applyFont="1" applyFill="1" applyAlignment="1">
      <alignment horizontal="center"/>
    </xf>
    <xf numFmtId="0" fontId="137" fillId="79" borderId="0" xfId="210" applyFill="1" applyAlignment="1">
      <alignment horizontal="center"/>
    </xf>
    <xf numFmtId="0" fontId="63" fillId="79" borderId="0" xfId="211" applyFont="1" applyFill="1"/>
    <xf numFmtId="0" fontId="5" fillId="79" borderId="0" xfId="211" applyFill="1"/>
    <xf numFmtId="0" fontId="120" fillId="48" borderId="71" xfId="206" applyFont="1" applyFill="1" applyBorder="1" applyAlignment="1">
      <alignment horizontal="center" vertical="center" wrapText="1"/>
    </xf>
    <xf numFmtId="0" fontId="120" fillId="48" borderId="71" xfId="206" applyFont="1" applyFill="1" applyBorder="1" applyAlignment="1">
      <alignment horizontal="center" vertical="center"/>
    </xf>
    <xf numFmtId="0" fontId="120" fillId="48" borderId="72" xfId="206" applyFont="1" applyFill="1" applyBorder="1" applyAlignment="1">
      <alignment horizontal="center" vertical="center"/>
    </xf>
    <xf numFmtId="0" fontId="120" fillId="48" borderId="73" xfId="206" applyFont="1" applyFill="1" applyBorder="1" applyAlignment="1">
      <alignment horizontal="center" vertical="center"/>
    </xf>
    <xf numFmtId="0" fontId="120" fillId="48" borderId="70" xfId="206" applyFont="1" applyFill="1" applyBorder="1" applyAlignment="1">
      <alignment horizontal="center" vertical="center"/>
    </xf>
    <xf numFmtId="0" fontId="120" fillId="79" borderId="0" xfId="206" applyFont="1" applyFill="1" applyAlignment="1">
      <alignment horizontal="center" vertical="center"/>
    </xf>
    <xf numFmtId="1" fontId="8" fillId="79" borderId="0" xfId="212" applyNumberFormat="1" applyFont="1" applyFill="1" applyBorder="1" applyAlignment="1" applyProtection="1">
      <alignment vertical="center"/>
      <protection locked="0"/>
    </xf>
    <xf numFmtId="0" fontId="8" fillId="79" borderId="0" xfId="208" applyFill="1"/>
    <xf numFmtId="1" fontId="8" fillId="79" borderId="0" xfId="212" applyNumberFormat="1" applyFont="1" applyFill="1" applyBorder="1" applyAlignment="1" applyProtection="1">
      <alignment horizontal="center" vertical="center"/>
      <protection locked="0"/>
    </xf>
    <xf numFmtId="182" fontId="8" fillId="79" borderId="0" xfId="208" applyNumberFormat="1" applyFill="1"/>
    <xf numFmtId="0" fontId="120" fillId="48" borderId="73" xfId="55" applyFont="1" applyFill="1" applyBorder="1" applyAlignment="1">
      <alignment horizontal="left" vertical="center" wrapText="1"/>
    </xf>
    <xf numFmtId="0" fontId="6" fillId="79" borderId="0" xfId="55" applyFill="1" applyAlignment="1">
      <alignment horizontal="center" vertical="center"/>
    </xf>
    <xf numFmtId="0" fontId="6" fillId="79" borderId="0" xfId="206" applyFill="1" applyAlignment="1">
      <alignment horizontal="center" vertical="center"/>
    </xf>
    <xf numFmtId="0" fontId="121" fillId="0" borderId="77" xfId="55" applyFont="1" applyBorder="1" applyAlignment="1">
      <alignment horizontal="center" vertical="center" wrapText="1"/>
    </xf>
    <xf numFmtId="0" fontId="63" fillId="0" borderId="78" xfId="55" applyFont="1" applyBorder="1" applyAlignment="1">
      <alignment horizontal="left" vertical="center" wrapText="1"/>
    </xf>
    <xf numFmtId="0" fontId="122" fillId="79" borderId="79" xfId="55" applyFont="1" applyFill="1" applyBorder="1" applyAlignment="1">
      <alignment horizontal="center" vertical="center"/>
    </xf>
    <xf numFmtId="1" fontId="122" fillId="79" borderId="80" xfId="206" quotePrefix="1" applyNumberFormat="1" applyFont="1" applyFill="1" applyBorder="1" applyAlignment="1">
      <alignment horizontal="center" vertical="center"/>
    </xf>
    <xf numFmtId="164" fontId="6" fillId="79" borderId="0" xfId="201" applyFill="1" applyProtection="1">
      <alignment vertical="top"/>
    </xf>
    <xf numFmtId="0" fontId="8" fillId="79" borderId="0" xfId="208" applyFill="1" applyProtection="1">
      <protection locked="0"/>
    </xf>
    <xf numFmtId="1" fontId="121" fillId="83" borderId="99" xfId="55" applyNumberFormat="1" applyFont="1" applyFill="1" applyBorder="1" applyAlignment="1" applyProtection="1">
      <alignment horizontal="right" vertical="center"/>
      <protection locked="0"/>
    </xf>
    <xf numFmtId="182" fontId="121" fillId="79" borderId="0" xfId="206" applyNumberFormat="1" applyFont="1" applyFill="1" applyAlignment="1">
      <alignment vertical="center"/>
    </xf>
    <xf numFmtId="182" fontId="123" fillId="79" borderId="77" xfId="206" applyNumberFormat="1" applyFont="1" applyFill="1" applyBorder="1" applyAlignment="1">
      <alignment horizontal="left" vertical="center" wrapText="1"/>
    </xf>
    <xf numFmtId="182" fontId="123" fillId="79" borderId="80" xfId="206" applyNumberFormat="1" applyFont="1" applyFill="1" applyBorder="1" applyAlignment="1">
      <alignment horizontal="left" vertical="center"/>
    </xf>
    <xf numFmtId="0" fontId="121" fillId="0" borderId="97" xfId="55" applyFont="1" applyBorder="1" applyAlignment="1">
      <alignment horizontal="center" vertical="center" wrapText="1"/>
    </xf>
    <xf numFmtId="0" fontId="63" fillId="0" borderId="98" xfId="55" applyFont="1" applyBorder="1" applyAlignment="1">
      <alignment horizontal="left" vertical="center" wrapText="1"/>
    </xf>
    <xf numFmtId="0" fontId="122" fillId="79" borderId="105" xfId="55" applyFont="1" applyFill="1" applyBorder="1" applyAlignment="1">
      <alignment horizontal="center" vertical="center"/>
    </xf>
    <xf numFmtId="0" fontId="122" fillId="79" borderId="90" xfId="206" quotePrefix="1" applyFont="1" applyFill="1" applyBorder="1" applyAlignment="1">
      <alignment horizontal="center" vertical="center"/>
    </xf>
    <xf numFmtId="0" fontId="63" fillId="79" borderId="0" xfId="208" applyFont="1" applyFill="1"/>
    <xf numFmtId="0" fontId="139" fillId="79" borderId="0" xfId="208" applyFont="1" applyFill="1" applyProtection="1">
      <protection locked="0"/>
    </xf>
    <xf numFmtId="1" fontId="140" fillId="79" borderId="0" xfId="212" applyNumberFormat="1" applyFont="1" applyFill="1" applyBorder="1" applyAlignment="1" applyProtection="1">
      <alignment vertical="center"/>
      <protection locked="0"/>
    </xf>
    <xf numFmtId="0" fontId="121" fillId="83" borderId="132" xfId="198" applyNumberFormat="1" applyFont="1" applyFill="1" applyBorder="1" applyAlignment="1" applyProtection="1">
      <alignment horizontal="right" vertical="center"/>
      <protection locked="0"/>
    </xf>
    <xf numFmtId="182" fontId="123" fillId="79" borderId="97" xfId="206" applyNumberFormat="1" applyFont="1" applyFill="1" applyBorder="1" applyAlignment="1">
      <alignment horizontal="left" vertical="center"/>
    </xf>
    <xf numFmtId="182" fontId="123" fillId="79" borderId="90" xfId="206" applyNumberFormat="1" applyFont="1" applyFill="1" applyBorder="1" applyAlignment="1">
      <alignment horizontal="left" vertical="center"/>
    </xf>
    <xf numFmtId="0" fontId="121" fillId="0" borderId="91" xfId="55" applyFont="1" applyBorder="1" applyAlignment="1">
      <alignment horizontal="center" vertical="center" wrapText="1"/>
    </xf>
    <xf numFmtId="0" fontId="63" fillId="0" borderId="92" xfId="55" applyFont="1" applyBorder="1" applyAlignment="1">
      <alignment horizontal="left" vertical="center" wrapText="1"/>
    </xf>
    <xf numFmtId="0" fontId="122" fillId="79" borderId="93" xfId="55" applyFont="1" applyFill="1" applyBorder="1" applyAlignment="1">
      <alignment horizontal="center" vertical="center"/>
    </xf>
    <xf numFmtId="0" fontId="122" fillId="79" borderId="94" xfId="206" quotePrefix="1" applyFont="1" applyFill="1" applyBorder="1" applyAlignment="1">
      <alignment horizontal="center" vertical="center"/>
    </xf>
    <xf numFmtId="10" fontId="121" fillId="83" borderId="103" xfId="198" applyNumberFormat="1" applyFont="1" applyFill="1" applyBorder="1" applyAlignment="1" applyProtection="1">
      <alignment horizontal="right" vertical="center"/>
      <protection locked="0"/>
    </xf>
    <xf numFmtId="182" fontId="123" fillId="79" borderId="91" xfId="206" applyNumberFormat="1" applyFont="1" applyFill="1" applyBorder="1" applyAlignment="1">
      <alignment horizontal="left" vertical="center"/>
    </xf>
    <xf numFmtId="182" fontId="123" fillId="79" borderId="94" xfId="206" applyNumberFormat="1" applyFont="1" applyFill="1" applyBorder="1" applyAlignment="1">
      <alignment horizontal="left" vertical="center"/>
    </xf>
    <xf numFmtId="1" fontId="8" fillId="79" borderId="0" xfId="212" applyNumberFormat="1" applyFont="1" applyFill="1" applyBorder="1" applyAlignment="1" applyProtection="1">
      <alignment horizontal="left" vertical="center" wrapText="1"/>
      <protection locked="0"/>
    </xf>
    <xf numFmtId="0" fontId="8" fillId="79" borderId="0" xfId="208" applyFill="1" applyAlignment="1">
      <alignment horizontal="left" wrapText="1"/>
    </xf>
    <xf numFmtId="0" fontId="8" fillId="79" borderId="0" xfId="208" applyFill="1" applyAlignment="1">
      <alignment horizontal="center"/>
    </xf>
    <xf numFmtId="0" fontId="123" fillId="79" borderId="0" xfId="208" applyFont="1" applyFill="1"/>
    <xf numFmtId="0" fontId="122" fillId="79" borderId="80" xfId="206" quotePrefix="1" applyFont="1" applyFill="1" applyBorder="1" applyAlignment="1">
      <alignment horizontal="center" vertical="center"/>
    </xf>
    <xf numFmtId="182" fontId="121" fillId="83" borderId="111" xfId="55" applyNumberFormat="1" applyFont="1" applyFill="1" applyBorder="1" applyAlignment="1" applyProtection="1">
      <alignment vertical="center"/>
      <protection locked="0"/>
    </xf>
    <xf numFmtId="185" fontId="8" fillId="79" borderId="0" xfId="213" applyNumberFormat="1" applyFont="1" applyFill="1" applyBorder="1" applyAlignment="1" applyProtection="1">
      <alignment horizontal="right"/>
    </xf>
    <xf numFmtId="182" fontId="123" fillId="79" borderId="77" xfId="208" applyNumberFormat="1" applyFont="1" applyFill="1" applyBorder="1" applyAlignment="1">
      <alignment horizontal="left"/>
    </xf>
    <xf numFmtId="185" fontId="123" fillId="79" borderId="80" xfId="213" applyNumberFormat="1" applyFont="1" applyFill="1" applyBorder="1" applyAlignment="1" applyProtection="1">
      <alignment horizontal="left"/>
    </xf>
    <xf numFmtId="0" fontId="122" fillId="79" borderId="90" xfId="206" applyFont="1" applyFill="1" applyBorder="1" applyAlignment="1">
      <alignment horizontal="center" vertical="center"/>
    </xf>
    <xf numFmtId="181" fontId="121" fillId="83" borderId="76" xfId="55" applyNumberFormat="1" applyFont="1" applyFill="1" applyBorder="1" applyAlignment="1" applyProtection="1">
      <alignment vertical="center"/>
      <protection locked="0"/>
    </xf>
    <xf numFmtId="181" fontId="121" fillId="83" borderId="71" xfId="55" applyNumberFormat="1" applyFont="1" applyFill="1" applyBorder="1" applyAlignment="1" applyProtection="1">
      <alignment vertical="center"/>
      <protection locked="0"/>
    </xf>
    <xf numFmtId="181" fontId="121" fillId="83" borderId="73" xfId="55" applyNumberFormat="1" applyFont="1" applyFill="1" applyBorder="1" applyAlignment="1" applyProtection="1">
      <alignment vertical="center"/>
      <protection locked="0"/>
    </xf>
    <xf numFmtId="182" fontId="140" fillId="79" borderId="0" xfId="208" applyNumberFormat="1" applyFont="1" applyFill="1"/>
    <xf numFmtId="182" fontId="123" fillId="79" borderId="97" xfId="208" applyNumberFormat="1" applyFont="1" applyFill="1" applyBorder="1"/>
    <xf numFmtId="182" fontId="141" fillId="79" borderId="90" xfId="208" applyNumberFormat="1" applyFont="1" applyFill="1" applyBorder="1" applyAlignment="1">
      <alignment horizontal="left"/>
    </xf>
    <xf numFmtId="182" fontId="123" fillId="79" borderId="91" xfId="208" applyNumberFormat="1" applyFont="1" applyFill="1" applyBorder="1"/>
    <xf numFmtId="185" fontId="123" fillId="79" borderId="94" xfId="213" applyNumberFormat="1" applyFont="1" applyFill="1" applyBorder="1" applyAlignment="1" applyProtection="1">
      <alignment horizontal="left"/>
    </xf>
    <xf numFmtId="181" fontId="121" fillId="83" borderId="77" xfId="55" applyNumberFormat="1" applyFont="1" applyFill="1" applyBorder="1" applyAlignment="1" applyProtection="1">
      <alignment vertical="center"/>
      <protection locked="0"/>
    </xf>
    <xf numFmtId="181" fontId="121" fillId="83" borderId="78" xfId="55" applyNumberFormat="1" applyFont="1" applyFill="1" applyBorder="1" applyAlignment="1" applyProtection="1">
      <alignment vertical="center"/>
      <protection locked="0"/>
    </xf>
    <xf numFmtId="181" fontId="121" fillId="83" borderId="80" xfId="55" applyNumberFormat="1" applyFont="1" applyFill="1" applyBorder="1" applyAlignment="1" applyProtection="1">
      <alignment vertical="center"/>
      <protection locked="0"/>
    </xf>
    <xf numFmtId="182" fontId="123" fillId="79" borderId="80" xfId="208" applyNumberFormat="1" applyFont="1" applyFill="1" applyBorder="1" applyAlignment="1">
      <alignment horizontal="left"/>
    </xf>
    <xf numFmtId="181" fontId="121" fillId="83" borderId="98" xfId="55" applyNumberFormat="1" applyFont="1" applyFill="1" applyBorder="1" applyAlignment="1" applyProtection="1">
      <alignment vertical="center"/>
      <protection locked="0"/>
    </xf>
    <xf numFmtId="181" fontId="121" fillId="83" borderId="90" xfId="55" applyNumberFormat="1" applyFont="1" applyFill="1" applyBorder="1" applyAlignment="1" applyProtection="1">
      <alignment vertical="center"/>
      <protection locked="0"/>
    </xf>
    <xf numFmtId="182" fontId="123" fillId="79" borderId="97" xfId="208" applyNumberFormat="1" applyFont="1" applyFill="1" applyBorder="1" applyAlignment="1">
      <alignment horizontal="left"/>
    </xf>
    <xf numFmtId="182" fontId="123" fillId="79" borderId="90" xfId="208" applyNumberFormat="1" applyFont="1" applyFill="1" applyBorder="1" applyAlignment="1">
      <alignment horizontal="left"/>
    </xf>
    <xf numFmtId="181" fontId="8" fillId="79" borderId="0" xfId="208" applyNumberFormat="1" applyFill="1" applyAlignment="1" applyProtection="1">
      <alignment vertical="center"/>
      <protection locked="0"/>
    </xf>
    <xf numFmtId="181" fontId="121" fillId="83" borderId="91" xfId="55" applyNumberFormat="1" applyFont="1" applyFill="1" applyBorder="1" applyAlignment="1" applyProtection="1">
      <alignment vertical="center"/>
      <protection locked="0"/>
    </xf>
    <xf numFmtId="181" fontId="121" fillId="83" borderId="92" xfId="55" applyNumberFormat="1" applyFont="1" applyFill="1" applyBorder="1" applyAlignment="1" applyProtection="1">
      <alignment vertical="center"/>
      <protection locked="0"/>
    </xf>
    <xf numFmtId="181" fontId="121" fillId="80" borderId="92" xfId="55" applyNumberFormat="1" applyFont="1" applyFill="1" applyBorder="1" applyAlignment="1" applyProtection="1">
      <alignment vertical="center"/>
      <protection locked="0"/>
    </xf>
    <xf numFmtId="181" fontId="121" fillId="80" borderId="94" xfId="55" applyNumberFormat="1" applyFont="1" applyFill="1" applyBorder="1" applyAlignment="1" applyProtection="1">
      <alignment vertical="center"/>
      <protection locked="0"/>
    </xf>
    <xf numFmtId="181" fontId="44" fillId="79" borderId="0" xfId="208" applyNumberFormat="1" applyFont="1" applyFill="1" applyAlignment="1" applyProtection="1">
      <alignment vertical="center"/>
      <protection locked="0"/>
    </xf>
    <xf numFmtId="181" fontId="123" fillId="79" borderId="91" xfId="208" applyNumberFormat="1" applyFont="1" applyFill="1" applyBorder="1" applyAlignment="1" applyProtection="1">
      <alignment horizontal="left" vertical="center"/>
      <protection locked="0"/>
    </xf>
    <xf numFmtId="181" fontId="142" fillId="79" borderId="94" xfId="208" applyNumberFormat="1" applyFont="1" applyFill="1" applyBorder="1" applyAlignment="1" applyProtection="1">
      <alignment horizontal="left" vertical="center"/>
      <protection locked="0"/>
    </xf>
    <xf numFmtId="181" fontId="121" fillId="80" borderId="78" xfId="55" applyNumberFormat="1" applyFont="1" applyFill="1" applyBorder="1" applyAlignment="1" applyProtection="1">
      <alignment vertical="center"/>
      <protection locked="0"/>
    </xf>
    <xf numFmtId="181" fontId="121" fillId="80" borderId="80" xfId="55" applyNumberFormat="1" applyFont="1" applyFill="1" applyBorder="1" applyAlignment="1" applyProtection="1">
      <alignment vertical="center"/>
      <protection locked="0"/>
    </xf>
    <xf numFmtId="181" fontId="123" fillId="79" borderId="77" xfId="208" applyNumberFormat="1" applyFont="1" applyFill="1" applyBorder="1" applyAlignment="1" applyProtection="1">
      <alignment horizontal="left" vertical="center"/>
      <protection locked="0"/>
    </xf>
    <xf numFmtId="181" fontId="135" fillId="79" borderId="80" xfId="208" applyNumberFormat="1" applyFont="1" applyFill="1" applyBorder="1" applyAlignment="1" applyProtection="1">
      <alignment horizontal="left" vertical="center"/>
      <protection locked="0"/>
    </xf>
    <xf numFmtId="181" fontId="121" fillId="80" borderId="98" xfId="55" applyNumberFormat="1" applyFont="1" applyFill="1" applyBorder="1" applyAlignment="1" applyProtection="1">
      <alignment vertical="center"/>
      <protection locked="0"/>
    </xf>
    <xf numFmtId="181" fontId="121" fillId="80" borderId="90" xfId="55" applyNumberFormat="1" applyFont="1" applyFill="1" applyBorder="1" applyAlignment="1" applyProtection="1">
      <alignment vertical="center"/>
      <protection locked="0"/>
    </xf>
    <xf numFmtId="181" fontId="123" fillId="79" borderId="97" xfId="208" applyNumberFormat="1" applyFont="1" applyFill="1" applyBorder="1" applyAlignment="1" applyProtection="1">
      <alignment horizontal="left" vertical="center"/>
      <protection locked="0"/>
    </xf>
    <xf numFmtId="181" fontId="135" fillId="79" borderId="90" xfId="208" applyNumberFormat="1" applyFont="1" applyFill="1" applyBorder="1" applyAlignment="1" applyProtection="1">
      <alignment horizontal="left" vertical="center"/>
      <protection locked="0"/>
    </xf>
    <xf numFmtId="181" fontId="121" fillId="80" borderId="129" xfId="55" applyNumberFormat="1" applyFont="1" applyFill="1" applyBorder="1" applyAlignment="1" applyProtection="1">
      <alignment vertical="center"/>
      <protection locked="0"/>
    </xf>
    <xf numFmtId="181" fontId="121" fillId="80" borderId="130" xfId="55" applyNumberFormat="1" applyFont="1" applyFill="1" applyBorder="1" applyAlignment="1" applyProtection="1">
      <alignment vertical="center"/>
      <protection locked="0"/>
    </xf>
    <xf numFmtId="181" fontId="121" fillId="80" borderId="96" xfId="55" applyNumberFormat="1" applyFont="1" applyFill="1" applyBorder="1" applyAlignment="1" applyProtection="1">
      <alignment vertical="center"/>
      <protection locked="0"/>
    </xf>
    <xf numFmtId="0" fontId="122" fillId="79" borderId="93" xfId="206" quotePrefix="1" applyFont="1" applyFill="1" applyBorder="1" applyAlignment="1">
      <alignment horizontal="center" vertical="center"/>
    </xf>
    <xf numFmtId="181" fontId="121" fillId="83" borderId="111" xfId="55" applyNumberFormat="1" applyFont="1" applyFill="1" applyBorder="1" applyAlignment="1" applyProtection="1">
      <alignment vertical="center"/>
      <protection locked="0"/>
    </xf>
    <xf numFmtId="0" fontId="123" fillId="79" borderId="91" xfId="208" applyFont="1" applyFill="1" applyBorder="1" applyAlignment="1" applyProtection="1">
      <alignment horizontal="left"/>
      <protection locked="0"/>
    </xf>
    <xf numFmtId="0" fontId="123" fillId="79" borderId="94" xfId="208" applyFont="1" applyFill="1" applyBorder="1" applyAlignment="1" applyProtection="1">
      <alignment horizontal="left"/>
      <protection locked="0"/>
    </xf>
    <xf numFmtId="0" fontId="121" fillId="0" borderId="76" xfId="55" applyFont="1" applyBorder="1" applyAlignment="1">
      <alignment horizontal="center" vertical="center" wrapText="1"/>
    </xf>
    <xf numFmtId="0" fontId="63" fillId="0" borderId="71" xfId="55" applyFont="1" applyBorder="1" applyAlignment="1">
      <alignment horizontal="left" vertical="center" wrapText="1"/>
    </xf>
    <xf numFmtId="0" fontId="122" fillId="79" borderId="72" xfId="55" applyFont="1" applyFill="1" applyBorder="1" applyAlignment="1">
      <alignment horizontal="center" vertical="center"/>
    </xf>
    <xf numFmtId="0" fontId="122" fillId="79" borderId="73" xfId="206" quotePrefix="1" applyFont="1" applyFill="1" applyBorder="1" applyAlignment="1">
      <alignment horizontal="center" vertical="center"/>
    </xf>
    <xf numFmtId="10" fontId="121" fillId="83" borderId="76" xfId="198" applyNumberFormat="1" applyFont="1" applyFill="1" applyBorder="1" applyAlignment="1" applyProtection="1">
      <alignment vertical="center"/>
      <protection locked="0"/>
    </xf>
    <xf numFmtId="10" fontId="121" fillId="83" borderId="71" xfId="198" applyNumberFormat="1" applyFont="1" applyFill="1" applyBorder="1" applyAlignment="1" applyProtection="1">
      <alignment vertical="center"/>
      <protection locked="0"/>
    </xf>
    <xf numFmtId="10" fontId="121" fillId="83" borderId="73" xfId="198" applyNumberFormat="1" applyFont="1" applyFill="1" applyBorder="1" applyAlignment="1" applyProtection="1">
      <alignment vertical="center"/>
      <protection locked="0"/>
    </xf>
    <xf numFmtId="0" fontId="123" fillId="79" borderId="76" xfId="208" applyFont="1" applyFill="1" applyBorder="1" applyAlignment="1" applyProtection="1">
      <alignment horizontal="left"/>
      <protection locked="0"/>
    </xf>
    <xf numFmtId="0" fontId="123" fillId="79" borderId="73" xfId="208" applyFont="1" applyFill="1" applyBorder="1" applyAlignment="1" applyProtection="1">
      <alignment horizontal="left"/>
      <protection locked="0"/>
    </xf>
    <xf numFmtId="0" fontId="125" fillId="79" borderId="79" xfId="55" applyFont="1" applyFill="1" applyBorder="1" applyAlignment="1">
      <alignment horizontal="center" vertical="center"/>
    </xf>
    <xf numFmtId="10" fontId="121" fillId="80" borderId="99" xfId="55" applyNumberFormat="1" applyFont="1" applyFill="1" applyBorder="1" applyAlignment="1" applyProtection="1">
      <alignment vertical="center"/>
      <protection locked="0"/>
    </xf>
    <xf numFmtId="186" fontId="63" fillId="79" borderId="0" xfId="213" applyNumberFormat="1" applyFont="1" applyFill="1" applyBorder="1" applyProtection="1">
      <protection locked="0"/>
    </xf>
    <xf numFmtId="186" fontId="121" fillId="79" borderId="77" xfId="213" applyNumberFormat="1" applyFont="1" applyFill="1" applyBorder="1" applyAlignment="1" applyProtection="1">
      <alignment horizontal="left"/>
      <protection locked="0"/>
    </xf>
    <xf numFmtId="186" fontId="121" fillId="79" borderId="80" xfId="213" applyNumberFormat="1" applyFont="1" applyFill="1" applyBorder="1" applyAlignment="1" applyProtection="1">
      <alignment horizontal="left"/>
      <protection locked="0"/>
    </xf>
    <xf numFmtId="2" fontId="121" fillId="83" borderId="100" xfId="55" applyNumberFormat="1" applyFont="1" applyFill="1" applyBorder="1" applyAlignment="1" applyProtection="1">
      <alignment vertical="center"/>
      <protection locked="0"/>
    </xf>
    <xf numFmtId="182" fontId="121" fillId="79" borderId="97" xfId="206" applyNumberFormat="1" applyFont="1" applyFill="1" applyBorder="1" applyAlignment="1">
      <alignment horizontal="left" vertical="center"/>
    </xf>
    <xf numFmtId="182" fontId="121" fillId="79" borderId="90" xfId="206" applyNumberFormat="1" applyFont="1" applyFill="1" applyBorder="1" applyAlignment="1">
      <alignment horizontal="left" vertical="center"/>
    </xf>
    <xf numFmtId="181" fontId="121" fillId="80" borderId="115" xfId="55" applyNumberFormat="1" applyFont="1" applyFill="1" applyBorder="1" applyAlignment="1" applyProtection="1">
      <alignment vertical="center"/>
      <protection locked="0"/>
    </xf>
    <xf numFmtId="181" fontId="121" fillId="80" borderId="119" xfId="55" applyNumberFormat="1" applyFont="1" applyFill="1" applyBorder="1" applyAlignment="1" applyProtection="1">
      <alignment vertical="center"/>
      <protection locked="0"/>
    </xf>
    <xf numFmtId="181" fontId="121" fillId="80" borderId="116" xfId="55" applyNumberFormat="1" applyFont="1" applyFill="1" applyBorder="1" applyAlignment="1" applyProtection="1">
      <alignment vertical="center"/>
      <protection locked="0"/>
    </xf>
    <xf numFmtId="0" fontId="123" fillId="79" borderId="97" xfId="208" applyFont="1" applyFill="1" applyBorder="1" applyAlignment="1" applyProtection="1">
      <alignment horizontal="left"/>
      <protection locked="0"/>
    </xf>
    <xf numFmtId="0" fontId="123" fillId="79" borderId="90" xfId="208" applyFont="1" applyFill="1" applyBorder="1" applyAlignment="1" applyProtection="1">
      <alignment horizontal="left"/>
      <protection locked="0"/>
    </xf>
    <xf numFmtId="181" fontId="123" fillId="56" borderId="97" xfId="98" applyNumberFormat="1" applyFont="1" applyFill="1" applyBorder="1" applyProtection="1"/>
    <xf numFmtId="181" fontId="123" fillId="56" borderId="98" xfId="98" applyNumberFormat="1" applyFont="1" applyFill="1" applyBorder="1" applyAlignment="1" applyProtection="1">
      <alignment horizontal="right"/>
    </xf>
    <xf numFmtId="181" fontId="123" fillId="56" borderId="90" xfId="98" applyNumberFormat="1" applyFont="1" applyFill="1" applyBorder="1" applyAlignment="1" applyProtection="1">
      <alignment horizontal="right"/>
    </xf>
    <xf numFmtId="181" fontId="121" fillId="80" borderId="131" xfId="55" applyNumberFormat="1" applyFont="1" applyFill="1" applyBorder="1" applyAlignment="1" applyProtection="1">
      <alignment vertical="center"/>
      <protection locked="0"/>
    </xf>
    <xf numFmtId="0" fontId="122" fillId="79" borderId="94" xfId="206" applyFont="1" applyFill="1" applyBorder="1" applyAlignment="1">
      <alignment horizontal="center" vertical="center"/>
    </xf>
    <xf numFmtId="0" fontId="121" fillId="0" borderId="0" xfId="55" applyFont="1" applyAlignment="1">
      <alignment horizontal="left" vertical="center" wrapText="1"/>
    </xf>
    <xf numFmtId="0" fontId="63" fillId="0" borderId="0" xfId="55" applyFont="1" applyAlignment="1">
      <alignment horizontal="left" vertical="center" wrapText="1"/>
    </xf>
    <xf numFmtId="0" fontId="122" fillId="0" borderId="0" xfId="55" applyFont="1" applyAlignment="1">
      <alignment horizontal="center" vertical="center"/>
    </xf>
    <xf numFmtId="0" fontId="122" fillId="79" borderId="0" xfId="55" applyFont="1" applyFill="1" applyAlignment="1">
      <alignment horizontal="center" vertical="center"/>
    </xf>
    <xf numFmtId="0" fontId="122" fillId="79" borderId="0" xfId="206" applyFont="1" applyFill="1" applyAlignment="1">
      <alignment horizontal="center" vertical="center"/>
    </xf>
    <xf numFmtId="0" fontId="123" fillId="79" borderId="0" xfId="208" applyFont="1" applyFill="1" applyAlignment="1" applyProtection="1">
      <alignment horizontal="left"/>
      <protection locked="0"/>
    </xf>
    <xf numFmtId="0" fontId="120" fillId="48" borderId="115" xfId="55" applyFont="1" applyFill="1" applyBorder="1" applyAlignment="1">
      <alignment horizontal="center" vertical="center" wrapText="1"/>
    </xf>
    <xf numFmtId="0" fontId="120" fillId="48" borderId="116" xfId="55" applyFont="1" applyFill="1" applyBorder="1" applyAlignment="1">
      <alignment horizontal="left" vertical="center" wrapText="1"/>
    </xf>
    <xf numFmtId="0" fontId="122" fillId="79" borderId="80" xfId="206" applyFont="1" applyFill="1" applyBorder="1" applyAlignment="1">
      <alignment horizontal="center" vertical="center"/>
    </xf>
    <xf numFmtId="181" fontId="121" fillId="80" borderId="99" xfId="55" applyNumberFormat="1" applyFont="1" applyFill="1" applyBorder="1" applyAlignment="1" applyProtection="1">
      <alignment vertical="center"/>
      <protection locked="0"/>
    </xf>
    <xf numFmtId="0" fontId="121" fillId="79" borderId="97" xfId="206" applyFont="1" applyFill="1" applyBorder="1"/>
    <xf numFmtId="181" fontId="121" fillId="80" borderId="103" xfId="55" applyNumberFormat="1" applyFont="1" applyFill="1" applyBorder="1" applyAlignment="1" applyProtection="1">
      <alignment vertical="center"/>
      <protection locked="0"/>
    </xf>
    <xf numFmtId="0" fontId="121" fillId="79" borderId="91" xfId="206" applyFont="1" applyFill="1" applyBorder="1"/>
    <xf numFmtId="0" fontId="63" fillId="82" borderId="98" xfId="209">
      <alignment horizontal="right" vertical="center" wrapText="1"/>
    </xf>
    <xf numFmtId="0" fontId="136" fillId="79" borderId="0" xfId="206" applyFont="1" applyFill="1"/>
    <xf numFmtId="0" fontId="136" fillId="79" borderId="0" xfId="206" applyFont="1" applyFill="1" applyAlignment="1">
      <alignment horizontal="center"/>
    </xf>
    <xf numFmtId="0" fontId="123" fillId="79" borderId="0" xfId="208" applyFont="1" applyFill="1" applyProtection="1">
      <protection locked="0"/>
    </xf>
    <xf numFmtId="0" fontId="63" fillId="79" borderId="0" xfId="208" applyFont="1" applyFill="1" applyAlignment="1">
      <alignment vertical="center"/>
    </xf>
    <xf numFmtId="0" fontId="63" fillId="79" borderId="0" xfId="208" applyFont="1" applyFill="1" applyAlignment="1">
      <alignment horizontal="left" vertical="center"/>
    </xf>
    <xf numFmtId="0" fontId="129" fillId="79" borderId="0" xfId="56" applyFont="1" applyFill="1" applyAlignment="1">
      <alignment horizontal="center" vertical="center"/>
    </xf>
    <xf numFmtId="0" fontId="8" fillId="79" borderId="0" xfId="56" applyFill="1" applyAlignment="1">
      <alignment horizontal="center" vertical="center"/>
    </xf>
    <xf numFmtId="166" fontId="127" fillId="48" borderId="106" xfId="198" applyFont="1" applyFill="1" applyBorder="1" applyAlignment="1" applyProtection="1">
      <alignment horizontal="left" vertical="top"/>
    </xf>
    <xf numFmtId="166" fontId="127" fillId="48" borderId="107" xfId="198" applyFont="1" applyFill="1" applyBorder="1" applyAlignment="1" applyProtection="1">
      <alignment horizontal="left" vertical="top"/>
    </xf>
    <xf numFmtId="164" fontId="6" fillId="79" borderId="0" xfId="201" applyFill="1" applyBorder="1" applyAlignment="1" applyProtection="1">
      <alignment horizontal="center"/>
    </xf>
    <xf numFmtId="0" fontId="120" fillId="48" borderId="74" xfId="55" applyFont="1" applyFill="1" applyBorder="1" applyAlignment="1">
      <alignment horizontal="center" vertical="center" wrapText="1"/>
    </xf>
    <xf numFmtId="1" fontId="8" fillId="79" borderId="0" xfId="212" applyNumberFormat="1" applyFont="1" applyFill="1" applyBorder="1" applyAlignment="1" applyProtection="1">
      <alignment vertical="center"/>
    </xf>
    <xf numFmtId="1" fontId="8" fillId="79" borderId="0" xfId="212" applyNumberFormat="1" applyFont="1" applyFill="1" applyBorder="1" applyAlignment="1" applyProtection="1">
      <alignment horizontal="center" vertical="center"/>
    </xf>
    <xf numFmtId="0" fontId="120" fillId="0" borderId="75" xfId="55" applyFont="1" applyBorder="1" applyAlignment="1">
      <alignment vertical="center" wrapText="1"/>
    </xf>
    <xf numFmtId="0" fontId="121" fillId="0" borderId="0" xfId="55" applyFont="1" applyAlignment="1">
      <alignment vertical="center" wrapText="1"/>
    </xf>
    <xf numFmtId="0" fontId="122" fillId="81" borderId="134" xfId="197" applyFont="1" applyBorder="1" applyAlignment="1">
      <alignment horizontal="center" vertical="center"/>
    </xf>
    <xf numFmtId="0" fontId="122" fillId="79" borderId="79" xfId="55" quotePrefix="1" applyFont="1" applyFill="1" applyBorder="1" applyAlignment="1">
      <alignment horizontal="center" vertical="center"/>
    </xf>
    <xf numFmtId="0" fontId="122" fillId="79" borderId="105" xfId="55" quotePrefix="1" applyFont="1" applyFill="1" applyBorder="1" applyAlignment="1">
      <alignment horizontal="center" vertical="center"/>
    </xf>
    <xf numFmtId="0" fontId="139" fillId="79" borderId="0" xfId="208" applyFont="1" applyFill="1"/>
    <xf numFmtId="1" fontId="140" fillId="79" borderId="0" xfId="212" applyNumberFormat="1" applyFont="1" applyFill="1" applyBorder="1" applyAlignment="1" applyProtection="1">
      <alignment vertical="center"/>
    </xf>
    <xf numFmtId="10" fontId="121" fillId="83" borderId="100" xfId="198" applyNumberFormat="1" applyFont="1" applyFill="1" applyBorder="1" applyAlignment="1" applyProtection="1">
      <alignment vertical="center"/>
      <protection locked="0"/>
    </xf>
    <xf numFmtId="10" fontId="121" fillId="83" borderId="127" xfId="198" applyNumberFormat="1" applyFont="1" applyFill="1" applyBorder="1" applyAlignment="1" applyProtection="1">
      <alignment vertical="center"/>
      <protection locked="0"/>
    </xf>
    <xf numFmtId="1" fontId="8" fillId="79" borderId="0" xfId="212" applyNumberFormat="1" applyFont="1" applyFill="1" applyBorder="1" applyAlignment="1" applyProtection="1">
      <alignment horizontal="left" vertical="center" wrapText="1"/>
    </xf>
    <xf numFmtId="0" fontId="121" fillId="0" borderId="110" xfId="55" applyFont="1" applyBorder="1" applyAlignment="1">
      <alignment horizontal="center" vertical="center" wrapText="1"/>
    </xf>
    <xf numFmtId="0" fontId="63" fillId="0" borderId="101" xfId="55" applyFont="1" applyBorder="1" applyAlignment="1">
      <alignment horizontal="left" vertical="center" wrapText="1"/>
    </xf>
    <xf numFmtId="0" fontId="122" fillId="79" borderId="118" xfId="55" applyFont="1" applyFill="1" applyBorder="1" applyAlignment="1">
      <alignment horizontal="center" vertical="center"/>
    </xf>
    <xf numFmtId="182" fontId="123" fillId="79" borderId="110" xfId="208" applyNumberFormat="1" applyFont="1" applyFill="1" applyBorder="1"/>
    <xf numFmtId="182" fontId="123" fillId="79" borderId="91" xfId="208" applyNumberFormat="1" applyFont="1" applyFill="1" applyBorder="1" applyAlignment="1">
      <alignment horizontal="left"/>
    </xf>
    <xf numFmtId="164" fontId="6" fillId="79" borderId="0" xfId="201" applyFill="1" applyBorder="1">
      <alignment vertical="top"/>
    </xf>
    <xf numFmtId="181" fontId="8" fillId="79" borderId="0" xfId="208" applyNumberFormat="1" applyFill="1" applyAlignment="1">
      <alignment vertical="center"/>
    </xf>
    <xf numFmtId="181" fontId="123" fillId="80" borderId="94" xfId="195" applyNumberFormat="1" applyFont="1" applyFill="1" applyBorder="1" applyAlignment="1" applyProtection="1">
      <alignment vertical="center"/>
      <protection locked="0"/>
    </xf>
    <xf numFmtId="181" fontId="44" fillId="79" borderId="0" xfId="208" applyNumberFormat="1" applyFont="1" applyFill="1" applyAlignment="1">
      <alignment vertical="center"/>
    </xf>
    <xf numFmtId="181" fontId="123" fillId="79" borderId="91" xfId="208" applyNumberFormat="1" applyFont="1" applyFill="1" applyBorder="1" applyAlignment="1">
      <alignment horizontal="left" vertical="center"/>
    </xf>
    <xf numFmtId="181" fontId="142" fillId="79" borderId="94" xfId="208" applyNumberFormat="1" applyFont="1" applyFill="1" applyBorder="1" applyAlignment="1">
      <alignment horizontal="left" vertical="center"/>
    </xf>
    <xf numFmtId="181" fontId="8" fillId="79" borderId="0" xfId="208" applyNumberFormat="1" applyFill="1"/>
    <xf numFmtId="181" fontId="6" fillId="79" borderId="0" xfId="206" applyNumberFormat="1" applyFill="1" applyAlignment="1">
      <alignment vertical="center"/>
    </xf>
    <xf numFmtId="0" fontId="63" fillId="0" borderId="120" xfId="55" applyFont="1" applyBorder="1" applyAlignment="1">
      <alignment horizontal="left" vertical="center" wrapText="1"/>
    </xf>
    <xf numFmtId="0" fontId="122" fillId="0" borderId="78" xfId="55" applyFont="1" applyBorder="1" applyAlignment="1">
      <alignment horizontal="center" vertical="center" wrapText="1"/>
    </xf>
    <xf numFmtId="181" fontId="123" fillId="79" borderId="77" xfId="208" applyNumberFormat="1" applyFont="1" applyFill="1" applyBorder="1" applyAlignment="1">
      <alignment horizontal="left" vertical="center"/>
    </xf>
    <xf numFmtId="181" fontId="135" fillId="79" borderId="80" xfId="208" applyNumberFormat="1" applyFont="1" applyFill="1" applyBorder="1" applyAlignment="1">
      <alignment horizontal="left" vertical="center"/>
    </xf>
    <xf numFmtId="181" fontId="123" fillId="79" borderId="97" xfId="208" applyNumberFormat="1" applyFont="1" applyFill="1" applyBorder="1" applyAlignment="1">
      <alignment horizontal="left" vertical="center"/>
    </xf>
    <xf numFmtId="181" fontId="135" fillId="79" borderId="90" xfId="208" applyNumberFormat="1" applyFont="1" applyFill="1" applyBorder="1" applyAlignment="1">
      <alignment horizontal="left" vertical="center"/>
    </xf>
    <xf numFmtId="0" fontId="122" fillId="79" borderId="93" xfId="206" applyFont="1" applyFill="1" applyBorder="1" applyAlignment="1">
      <alignment horizontal="center" vertical="center"/>
    </xf>
    <xf numFmtId="0" fontId="123" fillId="79" borderId="91" xfId="208" applyFont="1" applyFill="1" applyBorder="1" applyAlignment="1">
      <alignment horizontal="left"/>
    </xf>
    <xf numFmtId="0" fontId="123" fillId="79" borderId="94" xfId="208" applyFont="1" applyFill="1" applyBorder="1" applyAlignment="1">
      <alignment horizontal="left"/>
    </xf>
    <xf numFmtId="0" fontId="123" fillId="79" borderId="76" xfId="208" applyFont="1" applyFill="1" applyBorder="1" applyAlignment="1">
      <alignment horizontal="left"/>
    </xf>
    <xf numFmtId="0" fontId="123" fillId="79" borderId="73" xfId="208" applyFont="1" applyFill="1" applyBorder="1" applyAlignment="1">
      <alignment horizontal="left"/>
    </xf>
    <xf numFmtId="164" fontId="121" fillId="79" borderId="0" xfId="201" applyFont="1" applyFill="1" applyBorder="1" applyProtection="1">
      <alignment vertical="top"/>
    </xf>
    <xf numFmtId="0" fontId="123" fillId="79" borderId="0" xfId="208" applyFont="1" applyFill="1" applyAlignment="1">
      <alignment horizontal="left"/>
    </xf>
    <xf numFmtId="186" fontId="121" fillId="79" borderId="77" xfId="213" applyNumberFormat="1" applyFont="1" applyFill="1" applyBorder="1" applyAlignment="1" applyProtection="1">
      <alignment horizontal="left"/>
    </xf>
    <xf numFmtId="186" fontId="121" fillId="79" borderId="80" xfId="213" applyNumberFormat="1" applyFont="1" applyFill="1" applyBorder="1" applyAlignment="1" applyProtection="1">
      <alignment horizontal="left"/>
    </xf>
    <xf numFmtId="0" fontId="123" fillId="79" borderId="90" xfId="208" applyFont="1" applyFill="1" applyBorder="1" applyAlignment="1">
      <alignment horizontal="left"/>
    </xf>
    <xf numFmtId="0" fontId="122" fillId="0" borderId="0" xfId="55" applyFont="1" applyAlignment="1">
      <alignment horizontal="left" vertical="center"/>
    </xf>
    <xf numFmtId="0" fontId="122" fillId="0" borderId="0" xfId="206" applyFont="1" applyAlignment="1">
      <alignment horizontal="center" vertical="center"/>
    </xf>
    <xf numFmtId="0" fontId="121" fillId="79" borderId="0" xfId="206" applyFont="1" applyFill="1"/>
    <xf numFmtId="49" fontId="8" fillId="0" borderId="110" xfId="56" quotePrefix="1" applyNumberFormat="1" applyBorder="1" applyAlignment="1">
      <alignment horizontal="center" vertical="top" wrapText="1"/>
    </xf>
    <xf numFmtId="49" fontId="8" fillId="0" borderId="97" xfId="56" quotePrefix="1" applyNumberFormat="1" applyBorder="1" applyAlignment="1">
      <alignment horizontal="center" vertical="top" wrapText="1"/>
    </xf>
    <xf numFmtId="49" fontId="8" fillId="0" borderId="91" xfId="56" quotePrefix="1" applyNumberFormat="1" applyBorder="1" applyAlignment="1">
      <alignment horizontal="center" vertical="top" wrapText="1"/>
    </xf>
    <xf numFmtId="49" fontId="8" fillId="0" borderId="0" xfId="56" quotePrefix="1" applyNumberFormat="1" applyAlignment="1">
      <alignment horizontal="center" vertical="top" wrapText="1"/>
    </xf>
    <xf numFmtId="0" fontId="8" fillId="0" borderId="0" xfId="56" applyAlignment="1">
      <alignment horizontal="left" vertical="top" wrapText="1"/>
    </xf>
    <xf numFmtId="164" fontId="6" fillId="79" borderId="0" xfId="201" applyFill="1" applyBorder="1" applyAlignment="1">
      <alignment horizontal="center"/>
    </xf>
    <xf numFmtId="0" fontId="138" fillId="79" borderId="0" xfId="216" applyFont="1" applyFill="1"/>
    <xf numFmtId="0" fontId="63" fillId="79" borderId="0" xfId="216" applyFont="1" applyFill="1" applyAlignment="1">
      <alignment horizontal="center"/>
    </xf>
    <xf numFmtId="0" fontId="63" fillId="79" borderId="0" xfId="216" applyFont="1" applyFill="1"/>
    <xf numFmtId="0" fontId="5" fillId="79" borderId="0" xfId="216" applyFill="1"/>
    <xf numFmtId="0" fontId="120" fillId="48" borderId="74" xfId="194" applyFont="1" applyFill="1" applyBorder="1" applyAlignment="1">
      <alignment horizontal="center" vertical="center" wrapText="1"/>
    </xf>
    <xf numFmtId="0" fontId="120" fillId="0" borderId="75" xfId="194" applyFont="1" applyBorder="1" applyAlignment="1">
      <alignment vertical="center" wrapText="1"/>
    </xf>
    <xf numFmtId="0" fontId="121" fillId="0" borderId="0" xfId="194" applyFont="1" applyAlignment="1">
      <alignment vertical="center" wrapText="1"/>
    </xf>
    <xf numFmtId="0" fontId="120" fillId="48" borderId="76" xfId="194" applyFont="1" applyFill="1" applyBorder="1" applyAlignment="1">
      <alignment horizontal="center" vertical="center" wrapText="1"/>
    </xf>
    <xf numFmtId="0" fontId="120" fillId="48" borderId="73" xfId="194" applyFont="1" applyFill="1" applyBorder="1" applyAlignment="1">
      <alignment horizontal="left" vertical="center" wrapText="1"/>
    </xf>
    <xf numFmtId="0" fontId="6" fillId="79" borderId="0" xfId="194" applyFill="1" applyAlignment="1">
      <alignment horizontal="center" vertical="center"/>
    </xf>
    <xf numFmtId="0" fontId="121" fillId="0" borderId="77" xfId="194" applyFont="1" applyBorder="1" applyAlignment="1">
      <alignment horizontal="center" vertical="center" wrapText="1"/>
    </xf>
    <xf numFmtId="0" fontId="63" fillId="0" borderId="78" xfId="194" applyFont="1" applyBorder="1" applyAlignment="1">
      <alignment horizontal="left" vertical="center" wrapText="1"/>
    </xf>
    <xf numFmtId="0" fontId="122" fillId="79" borderId="78" xfId="194" applyFont="1" applyFill="1" applyBorder="1" applyAlignment="1">
      <alignment horizontal="center" vertical="center"/>
    </xf>
    <xf numFmtId="0" fontId="122" fillId="79" borderId="79" xfId="194" quotePrefix="1" applyFont="1" applyFill="1" applyBorder="1" applyAlignment="1">
      <alignment horizontal="center" vertical="center"/>
    </xf>
    <xf numFmtId="1" fontId="121" fillId="80" borderId="99" xfId="194" applyNumberFormat="1" applyFont="1" applyFill="1" applyBorder="1" applyAlignment="1" applyProtection="1">
      <alignment horizontal="right" vertical="center"/>
      <protection locked="0"/>
    </xf>
    <xf numFmtId="0" fontId="121" fillId="0" borderId="97" xfId="194" applyFont="1" applyBorder="1" applyAlignment="1">
      <alignment horizontal="center" vertical="center" wrapText="1"/>
    </xf>
    <xf numFmtId="0" fontId="63" fillId="0" borderId="98" xfId="194" applyFont="1" applyBorder="1" applyAlignment="1">
      <alignment horizontal="left" vertical="center" wrapText="1"/>
    </xf>
    <xf numFmtId="0" fontId="122" fillId="79" borderId="98" xfId="194" applyFont="1" applyFill="1" applyBorder="1" applyAlignment="1">
      <alignment horizontal="center" vertical="center"/>
    </xf>
    <xf numFmtId="0" fontId="122" fillId="79" borderId="105" xfId="194" quotePrefix="1" applyFont="1" applyFill="1" applyBorder="1" applyAlignment="1">
      <alignment horizontal="center" vertical="center"/>
    </xf>
    <xf numFmtId="10" fontId="121" fillId="80" borderId="100" xfId="198" applyNumberFormat="1" applyFont="1" applyFill="1" applyBorder="1" applyAlignment="1" applyProtection="1">
      <alignment horizontal="right" vertical="center"/>
      <protection locked="0"/>
    </xf>
    <xf numFmtId="0" fontId="121" fillId="0" borderId="91" xfId="194" applyFont="1" applyBorder="1" applyAlignment="1">
      <alignment horizontal="center" vertical="center" wrapText="1"/>
    </xf>
    <xf numFmtId="0" fontId="63" fillId="0" borderId="92" xfId="194" applyFont="1" applyBorder="1" applyAlignment="1">
      <alignment horizontal="left" vertical="center" wrapText="1"/>
    </xf>
    <xf numFmtId="0" fontId="122" fillId="79" borderId="92" xfId="194" applyFont="1" applyFill="1" applyBorder="1" applyAlignment="1">
      <alignment horizontal="center" vertical="center"/>
    </xf>
    <xf numFmtId="0" fontId="122" fillId="79" borderId="93" xfId="194" applyFont="1" applyFill="1" applyBorder="1" applyAlignment="1">
      <alignment horizontal="center" vertical="center"/>
    </xf>
    <xf numFmtId="10" fontId="121" fillId="80" borderId="127" xfId="198" applyNumberFormat="1" applyFont="1" applyFill="1" applyBorder="1" applyAlignment="1" applyProtection="1">
      <alignment vertical="center"/>
      <protection locked="0"/>
    </xf>
    <xf numFmtId="0" fontId="121" fillId="79" borderId="77" xfId="194" applyFont="1" applyFill="1" applyBorder="1" applyAlignment="1">
      <alignment horizontal="center" vertical="center" wrapText="1"/>
    </xf>
    <xf numFmtId="0" fontId="122" fillId="79" borderId="79" xfId="194" applyFont="1" applyFill="1" applyBorder="1" applyAlignment="1">
      <alignment horizontal="center" vertical="center"/>
    </xf>
    <xf numFmtId="182" fontId="121" fillId="80" borderId="111" xfId="194" applyNumberFormat="1" applyFont="1" applyFill="1" applyBorder="1" applyAlignment="1" applyProtection="1">
      <alignment vertical="center"/>
      <protection locked="0"/>
    </xf>
    <xf numFmtId="0" fontId="121" fillId="79" borderId="110" xfId="194" applyFont="1" applyFill="1" applyBorder="1" applyAlignment="1">
      <alignment horizontal="center" vertical="center" wrapText="1"/>
    </xf>
    <xf numFmtId="0" fontId="63" fillId="0" borderId="101" xfId="194" applyFont="1" applyBorder="1" applyAlignment="1">
      <alignment horizontal="left" vertical="center" wrapText="1"/>
    </xf>
    <xf numFmtId="0" fontId="122" fillId="0" borderId="101" xfId="194" applyFont="1" applyBorder="1" applyAlignment="1">
      <alignment horizontal="center" vertical="center"/>
    </xf>
    <xf numFmtId="0" fontId="122" fillId="79" borderId="101" xfId="194" applyFont="1" applyFill="1" applyBorder="1" applyAlignment="1">
      <alignment horizontal="center" vertical="center"/>
    </xf>
    <xf numFmtId="0" fontId="122" fillId="79" borderId="118" xfId="194" applyFont="1" applyFill="1" applyBorder="1" applyAlignment="1">
      <alignment horizontal="center" vertical="center"/>
    </xf>
    <xf numFmtId="181" fontId="121" fillId="80" borderId="76" xfId="194" applyNumberFormat="1" applyFont="1" applyFill="1" applyBorder="1" applyAlignment="1" applyProtection="1">
      <alignment vertical="center"/>
      <protection locked="0"/>
    </xf>
    <xf numFmtId="181" fontId="121" fillId="80" borderId="71" xfId="194" applyNumberFormat="1" applyFont="1" applyFill="1" applyBorder="1" applyAlignment="1" applyProtection="1">
      <alignment vertical="center"/>
      <protection locked="0"/>
    </xf>
    <xf numFmtId="181" fontId="121" fillId="80" borderId="73" xfId="194" applyNumberFormat="1" applyFont="1" applyFill="1" applyBorder="1" applyAlignment="1" applyProtection="1">
      <alignment vertical="center"/>
      <protection locked="0"/>
    </xf>
    <xf numFmtId="0" fontId="121" fillId="79" borderId="91" xfId="194" applyFont="1" applyFill="1" applyBorder="1" applyAlignment="1">
      <alignment horizontal="center" vertical="center" wrapText="1"/>
    </xf>
    <xf numFmtId="0" fontId="121" fillId="79" borderId="97" xfId="194" applyFont="1" applyFill="1" applyBorder="1" applyAlignment="1">
      <alignment horizontal="center" vertical="center" wrapText="1"/>
    </xf>
    <xf numFmtId="181" fontId="121" fillId="80" borderId="90" xfId="194" applyNumberFormat="1" applyFont="1" applyFill="1" applyBorder="1" applyAlignment="1" applyProtection="1">
      <alignment vertical="center"/>
      <protection locked="0"/>
    </xf>
    <xf numFmtId="181" fontId="121" fillId="80" borderId="91" xfId="194" applyNumberFormat="1" applyFont="1" applyFill="1" applyBorder="1" applyAlignment="1" applyProtection="1">
      <alignment vertical="center"/>
      <protection locked="0"/>
    </xf>
    <xf numFmtId="0" fontId="63" fillId="0" borderId="120" xfId="194" applyFont="1" applyBorder="1" applyAlignment="1">
      <alignment horizontal="left" vertical="center" wrapText="1"/>
    </xf>
    <xf numFmtId="0" fontId="122" fillId="0" borderId="78" xfId="194" applyFont="1" applyBorder="1" applyAlignment="1">
      <alignment horizontal="center" vertical="center" wrapText="1"/>
    </xf>
    <xf numFmtId="181" fontId="121" fillId="80" borderId="111" xfId="194" applyNumberFormat="1" applyFont="1" applyFill="1" applyBorder="1" applyAlignment="1" applyProtection="1">
      <alignment vertical="center"/>
      <protection locked="0"/>
    </xf>
    <xf numFmtId="0" fontId="120" fillId="48" borderId="115" xfId="194" applyFont="1" applyFill="1" applyBorder="1" applyAlignment="1">
      <alignment horizontal="center" vertical="center" wrapText="1"/>
    </xf>
    <xf numFmtId="0" fontId="120" fillId="48" borderId="116" xfId="194" applyFont="1" applyFill="1" applyBorder="1" applyAlignment="1">
      <alignment horizontal="left" vertical="center" wrapText="1"/>
    </xf>
    <xf numFmtId="0" fontId="121" fillId="79" borderId="76" xfId="194" applyFont="1" applyFill="1" applyBorder="1" applyAlignment="1">
      <alignment horizontal="center" vertical="center" wrapText="1"/>
    </xf>
    <xf numFmtId="0" fontId="63" fillId="0" borderId="71" xfId="194" applyFont="1" applyBorder="1" applyAlignment="1">
      <alignment horizontal="left" vertical="center" wrapText="1"/>
    </xf>
    <xf numFmtId="0" fontId="122" fillId="79" borderId="72" xfId="194" applyFont="1" applyFill="1" applyBorder="1" applyAlignment="1">
      <alignment horizontal="center" vertical="center"/>
    </xf>
    <xf numFmtId="10" fontId="121" fillId="80" borderId="76" xfId="198" applyNumberFormat="1" applyFont="1" applyFill="1" applyBorder="1" applyAlignment="1" applyProtection="1">
      <alignment vertical="center"/>
      <protection locked="0"/>
    </xf>
    <xf numFmtId="10" fontId="121" fillId="80" borderId="71" xfId="198" applyNumberFormat="1" applyFont="1" applyFill="1" applyBorder="1" applyAlignment="1" applyProtection="1">
      <alignment vertical="center"/>
      <protection locked="0"/>
    </xf>
    <xf numFmtId="10" fontId="121" fillId="80" borderId="73" xfId="198" applyNumberFormat="1" applyFont="1" applyFill="1" applyBorder="1" applyAlignment="1" applyProtection="1">
      <alignment vertical="center"/>
      <protection locked="0"/>
    </xf>
    <xf numFmtId="0" fontId="121" fillId="0" borderId="0" xfId="194" applyFont="1" applyAlignment="1">
      <alignment horizontal="left" vertical="center" wrapText="1"/>
    </xf>
    <xf numFmtId="0" fontId="121" fillId="0" borderId="0" xfId="199" applyFont="1" applyAlignment="1">
      <alignment horizontal="center" vertical="center"/>
    </xf>
    <xf numFmtId="0" fontId="121" fillId="79" borderId="0" xfId="194" applyFont="1" applyFill="1" applyAlignment="1">
      <alignment horizontal="left" vertical="center" wrapText="1"/>
    </xf>
    <xf numFmtId="0" fontId="63" fillId="79" borderId="0" xfId="194" applyFont="1" applyFill="1" applyAlignment="1">
      <alignment horizontal="left" vertical="center" wrapText="1"/>
    </xf>
    <xf numFmtId="0" fontId="122" fillId="79" borderId="0" xfId="194" applyFont="1" applyFill="1" applyAlignment="1">
      <alignment horizontal="left" vertical="center"/>
    </xf>
    <xf numFmtId="0" fontId="63" fillId="80" borderId="98" xfId="194" applyFont="1" applyFill="1" applyBorder="1" applyAlignment="1">
      <alignment horizontal="center" vertical="center"/>
    </xf>
    <xf numFmtId="0" fontId="63" fillId="79" borderId="0" xfId="194" applyFont="1" applyFill="1" applyAlignment="1">
      <alignment horizontal="left" vertical="center"/>
    </xf>
    <xf numFmtId="0" fontId="63" fillId="84" borderId="98" xfId="194" applyFont="1" applyFill="1" applyBorder="1" applyAlignment="1">
      <alignment horizontal="center" vertical="center"/>
    </xf>
    <xf numFmtId="0" fontId="63" fillId="82" borderId="98" xfId="194" applyFont="1" applyFill="1" applyBorder="1" applyAlignment="1">
      <alignment horizontal="center" vertical="center"/>
    </xf>
    <xf numFmtId="0" fontId="63" fillId="83" borderId="98" xfId="194" applyFont="1" applyFill="1" applyBorder="1" applyAlignment="1">
      <alignment horizontal="center" vertical="center"/>
    </xf>
    <xf numFmtId="0" fontId="124" fillId="0" borderId="0" xfId="194" applyFont="1" applyAlignment="1">
      <alignment vertical="center"/>
    </xf>
    <xf numFmtId="0" fontId="124" fillId="0" borderId="0" xfId="194" applyFont="1" applyAlignment="1">
      <alignment horizontal="center" vertical="center" wrapText="1"/>
    </xf>
    <xf numFmtId="0" fontId="124" fillId="0" borderId="0" xfId="194" applyFont="1" applyAlignment="1">
      <alignment horizontal="center" vertical="center"/>
    </xf>
    <xf numFmtId="0" fontId="36" fillId="87" borderId="0" xfId="217" applyFont="1" applyFill="1"/>
    <xf numFmtId="0" fontId="40" fillId="87" borderId="0" xfId="217" applyFont="1" applyFill="1"/>
    <xf numFmtId="188" fontId="85" fillId="87" borderId="0" xfId="218" applyFont="1" applyFill="1" applyBorder="1">
      <alignment horizontal="right"/>
    </xf>
    <xf numFmtId="0" fontId="85" fillId="87" borderId="0" xfId="219" applyFont="1" applyFill="1" applyAlignment="1">
      <alignment horizontal="right"/>
    </xf>
    <xf numFmtId="0" fontId="5" fillId="0" borderId="0" xfId="217"/>
    <xf numFmtId="0" fontId="85" fillId="87" borderId="0" xfId="219" applyFont="1" applyFill="1" applyAlignment="1">
      <alignment horizontal="left"/>
    </xf>
    <xf numFmtId="0" fontId="144" fillId="0" borderId="0" xfId="219"/>
    <xf numFmtId="189" fontId="145" fillId="88" borderId="0" xfId="219" applyNumberFormat="1" applyFont="1" applyFill="1"/>
    <xf numFmtId="191" fontId="145" fillId="89" borderId="0" xfId="220" applyNumberFormat="1" applyFont="1" applyFill="1" applyAlignment="1">
      <alignment horizontal="right"/>
    </xf>
    <xf numFmtId="192" fontId="8" fillId="0" borderId="0" xfId="219" applyNumberFormat="1" applyFont="1"/>
    <xf numFmtId="192" fontId="64" fillId="0" borderId="0" xfId="219" applyNumberFormat="1" applyFont="1"/>
    <xf numFmtId="0" fontId="5" fillId="0" borderId="44" xfId="217" applyBorder="1"/>
    <xf numFmtId="192" fontId="8" fillId="0" borderId="44" xfId="219" applyNumberFormat="1" applyFont="1" applyBorder="1"/>
    <xf numFmtId="192" fontId="64" fillId="0" borderId="44" xfId="219" applyNumberFormat="1" applyFont="1" applyBorder="1"/>
    <xf numFmtId="192" fontId="5" fillId="0" borderId="0" xfId="217" applyNumberFormat="1"/>
    <xf numFmtId="0" fontId="39" fillId="86" borderId="0" xfId="217" applyFont="1" applyFill="1" applyAlignment="1">
      <alignment vertical="center" wrapText="1"/>
    </xf>
    <xf numFmtId="0" fontId="39" fillId="86" borderId="0" xfId="217" applyFont="1" applyFill="1" applyAlignment="1">
      <alignment horizontal="right" vertical="center" wrapText="1"/>
    </xf>
    <xf numFmtId="192" fontId="145" fillId="88" borderId="0" xfId="219" applyNumberFormat="1" applyFont="1" applyFill="1"/>
    <xf numFmtId="189" fontId="8" fillId="0" borderId="0" xfId="219" applyNumberFormat="1" applyFont="1"/>
    <xf numFmtId="0" fontId="39" fillId="86" borderId="0" xfId="217" applyFont="1" applyFill="1"/>
    <xf numFmtId="0" fontId="5" fillId="86" borderId="0" xfId="217" applyFill="1"/>
    <xf numFmtId="188" fontId="64" fillId="86" borderId="0" xfId="218" applyFont="1" applyFill="1" applyBorder="1">
      <alignment horizontal="right"/>
    </xf>
    <xf numFmtId="189" fontId="146" fillId="0" borderId="0" xfId="219" applyNumberFormat="1" applyFont="1"/>
    <xf numFmtId="192" fontId="145" fillId="88" borderId="44" xfId="219" applyNumberFormat="1" applyFont="1" applyFill="1" applyBorder="1"/>
    <xf numFmtId="0" fontId="147" fillId="0" borderId="0" xfId="211" applyFont="1"/>
    <xf numFmtId="164" fontId="13" fillId="0" borderId="0" xfId="200" applyFont="1" applyFill="1">
      <alignment vertical="top"/>
    </xf>
    <xf numFmtId="164" fontId="8" fillId="0" borderId="0" xfId="200">
      <alignment vertical="top"/>
    </xf>
    <xf numFmtId="164" fontId="13" fillId="90" borderId="0" xfId="200" applyFont="1" applyFill="1">
      <alignment vertical="top"/>
    </xf>
    <xf numFmtId="164" fontId="13" fillId="90" borderId="0" xfId="200" applyFont="1" applyFill="1" applyAlignment="1">
      <alignment horizontal="right" vertical="top"/>
    </xf>
    <xf numFmtId="164" fontId="8" fillId="89" borderId="0" xfId="200" applyFill="1">
      <alignment vertical="top"/>
    </xf>
    <xf numFmtId="176" fontId="8" fillId="89" borderId="0" xfId="200" applyNumberFormat="1" applyFont="1" applyFill="1" applyBorder="1">
      <alignment vertical="top"/>
    </xf>
    <xf numFmtId="164" fontId="8" fillId="89" borderId="0" xfId="200" applyFill="1" applyAlignment="1">
      <alignment horizontal="right" vertical="top"/>
    </xf>
    <xf numFmtId="164" fontId="16" fillId="0" borderId="0" xfId="200" applyFont="1">
      <alignment vertical="top"/>
    </xf>
    <xf numFmtId="0" fontId="118" fillId="78" borderId="0" xfId="141" applyFont="1" applyFill="1" applyAlignment="1">
      <alignment vertical="center"/>
    </xf>
    <xf numFmtId="0" fontId="6" fillId="79" borderId="0" xfId="141" applyFill="1" applyAlignment="1">
      <alignment vertical="center"/>
    </xf>
    <xf numFmtId="0" fontId="120" fillId="48" borderId="71" xfId="141" applyFont="1" applyFill="1" applyBorder="1" applyAlignment="1">
      <alignment horizontal="center" vertical="center" wrapText="1"/>
    </xf>
    <xf numFmtId="0" fontId="120" fillId="48" borderId="71" xfId="141" applyFont="1" applyFill="1" applyBorder="1" applyAlignment="1">
      <alignment horizontal="center" vertical="center"/>
    </xf>
    <xf numFmtId="0" fontId="120" fillId="48" borderId="72" xfId="141" applyFont="1" applyFill="1" applyBorder="1" applyAlignment="1">
      <alignment horizontal="center" vertical="center"/>
    </xf>
    <xf numFmtId="0" fontId="120" fillId="48" borderId="73" xfId="141" applyFont="1" applyFill="1" applyBorder="1" applyAlignment="1">
      <alignment horizontal="center" vertical="center"/>
    </xf>
    <xf numFmtId="0" fontId="120" fillId="48" borderId="76" xfId="141" applyFont="1" applyFill="1" applyBorder="1" applyAlignment="1">
      <alignment horizontal="center" vertical="center"/>
    </xf>
    <xf numFmtId="0" fontId="120" fillId="48" borderId="73" xfId="141" applyFont="1" applyFill="1" applyBorder="1" applyAlignment="1">
      <alignment vertical="center"/>
    </xf>
    <xf numFmtId="0" fontId="122" fillId="0" borderId="78" xfId="141" applyFont="1" applyBorder="1" applyAlignment="1">
      <alignment horizontal="center" vertical="center"/>
    </xf>
    <xf numFmtId="0" fontId="122" fillId="0" borderId="79" xfId="141" applyFont="1" applyBorder="1" applyAlignment="1">
      <alignment horizontal="center" vertical="center"/>
    </xf>
    <xf numFmtId="0" fontId="122" fillId="0" borderId="80" xfId="141" applyFont="1" applyBorder="1" applyAlignment="1">
      <alignment horizontal="center" vertical="center"/>
    </xf>
    <xf numFmtId="181" fontId="123" fillId="79" borderId="80" xfId="141" applyNumberFormat="1" applyFont="1" applyFill="1" applyBorder="1" applyAlignment="1">
      <alignment horizontal="center" vertical="center"/>
    </xf>
    <xf numFmtId="181" fontId="121" fillId="79" borderId="89" xfId="141" applyNumberFormat="1" applyFont="1" applyFill="1" applyBorder="1" applyAlignment="1">
      <alignment vertical="center"/>
    </xf>
    <xf numFmtId="181" fontId="121" fillId="79" borderId="90" xfId="141" applyNumberFormat="1" applyFont="1" applyFill="1" applyBorder="1" applyAlignment="1">
      <alignment vertical="center"/>
    </xf>
    <xf numFmtId="0" fontId="121" fillId="0" borderId="91" xfId="141" applyFont="1" applyBorder="1" applyAlignment="1">
      <alignment horizontal="center" vertical="center"/>
    </xf>
    <xf numFmtId="0" fontId="122" fillId="0" borderId="92" xfId="141" applyFont="1" applyBorder="1" applyAlignment="1">
      <alignment horizontal="center" vertical="center"/>
    </xf>
    <xf numFmtId="0" fontId="122" fillId="0" borderId="94" xfId="141" applyFont="1" applyBorder="1" applyAlignment="1">
      <alignment horizontal="center" vertical="center"/>
    </xf>
    <xf numFmtId="0" fontId="121" fillId="0" borderId="97" xfId="141" applyFont="1" applyBorder="1" applyAlignment="1">
      <alignment horizontal="center" vertical="center"/>
    </xf>
    <xf numFmtId="0" fontId="63" fillId="0" borderId="98" xfId="141" applyFont="1" applyBorder="1" applyAlignment="1">
      <alignment vertical="center"/>
    </xf>
    <xf numFmtId="0" fontId="122" fillId="0" borderId="98" xfId="141" applyFont="1" applyBorder="1" applyAlignment="1">
      <alignment horizontal="center" vertical="center"/>
    </xf>
    <xf numFmtId="0" fontId="122" fillId="0" borderId="90" xfId="141" applyFont="1" applyBorder="1" applyAlignment="1">
      <alignment horizontal="center" vertical="center"/>
    </xf>
    <xf numFmtId="0" fontId="122" fillId="0" borderId="101" xfId="141" applyFont="1" applyBorder="1" applyAlignment="1">
      <alignment horizontal="center" vertical="center"/>
    </xf>
    <xf numFmtId="0" fontId="122" fillId="0" borderId="102" xfId="141" applyFont="1" applyBorder="1" applyAlignment="1">
      <alignment horizontal="center" vertical="center"/>
    </xf>
    <xf numFmtId="0" fontId="122" fillId="79" borderId="105" xfId="141" applyFont="1" applyFill="1" applyBorder="1" applyAlignment="1">
      <alignment horizontal="center" vertical="center"/>
    </xf>
    <xf numFmtId="0" fontId="122" fillId="48" borderId="0" xfId="145" applyFont="1" applyFill="1" applyAlignment="1">
      <alignment horizontal="center" vertical="center"/>
    </xf>
    <xf numFmtId="0" fontId="122" fillId="79" borderId="98" xfId="141" applyFont="1" applyFill="1" applyBorder="1" applyAlignment="1">
      <alignment horizontal="center" vertical="center"/>
    </xf>
    <xf numFmtId="0" fontId="121" fillId="0" borderId="110" xfId="141" applyFont="1" applyBorder="1" applyAlignment="1">
      <alignment horizontal="center" vertical="center"/>
    </xf>
    <xf numFmtId="0" fontId="63" fillId="0" borderId="101" xfId="141" applyFont="1" applyBorder="1" applyAlignment="1">
      <alignment vertical="center"/>
    </xf>
    <xf numFmtId="0" fontId="128" fillId="79" borderId="0" xfId="141" applyFont="1" applyFill="1" applyAlignment="1">
      <alignment vertical="center"/>
    </xf>
    <xf numFmtId="0" fontId="118" fillId="78" borderId="0" xfId="141" applyFont="1" applyFill="1"/>
    <xf numFmtId="0" fontId="120" fillId="48" borderId="70" xfId="141" applyFont="1" applyFill="1" applyBorder="1" applyAlignment="1">
      <alignment horizontal="center" vertical="center"/>
    </xf>
    <xf numFmtId="0" fontId="63" fillId="79" borderId="0" xfId="141" applyFont="1" applyFill="1" applyAlignment="1">
      <alignment vertical="center"/>
    </xf>
    <xf numFmtId="0" fontId="122" fillId="79" borderId="78" xfId="141" applyFont="1" applyFill="1" applyBorder="1" applyAlignment="1">
      <alignment horizontal="center" vertical="center"/>
    </xf>
    <xf numFmtId="181" fontId="121" fillId="80" borderId="99" xfId="141" applyNumberFormat="1" applyFont="1" applyFill="1" applyBorder="1" applyAlignment="1" applyProtection="1">
      <alignment vertical="center"/>
      <protection locked="0"/>
    </xf>
    <xf numFmtId="181" fontId="123" fillId="79" borderId="83" xfId="141" applyNumberFormat="1" applyFont="1" applyFill="1" applyBorder="1" applyAlignment="1">
      <alignment horizontal="left" vertical="center"/>
    </xf>
    <xf numFmtId="49" fontId="122" fillId="0" borderId="98" xfId="141" applyNumberFormat="1" applyFont="1" applyBorder="1" applyAlignment="1">
      <alignment horizontal="center" vertical="center"/>
    </xf>
    <xf numFmtId="0" fontId="122" fillId="0" borderId="105" xfId="141" applyFont="1" applyBorder="1" applyAlignment="1">
      <alignment horizontal="center" vertical="center"/>
    </xf>
    <xf numFmtId="0" fontId="121" fillId="79" borderId="89" xfId="141" applyFont="1" applyFill="1" applyBorder="1" applyAlignment="1">
      <alignment vertical="center"/>
    </xf>
    <xf numFmtId="0" fontId="121" fillId="79" borderId="90" xfId="141" applyFont="1" applyFill="1" applyBorder="1" applyAlignment="1">
      <alignment vertical="center"/>
    </xf>
    <xf numFmtId="0" fontId="122" fillId="79" borderId="101" xfId="141" applyFont="1" applyFill="1" applyBorder="1" applyAlignment="1">
      <alignment horizontal="center" vertical="center"/>
    </xf>
    <xf numFmtId="0" fontId="122" fillId="0" borderId="118" xfId="141" applyFont="1" applyBorder="1" applyAlignment="1">
      <alignment horizontal="center" vertical="center"/>
    </xf>
    <xf numFmtId="0" fontId="122" fillId="79" borderId="118" xfId="141" applyFont="1" applyFill="1" applyBorder="1" applyAlignment="1">
      <alignment horizontal="center" vertical="center"/>
    </xf>
    <xf numFmtId="0" fontId="63" fillId="0" borderId="92" xfId="141" applyFont="1" applyBorder="1" applyAlignment="1">
      <alignment vertical="center" wrapText="1"/>
    </xf>
    <xf numFmtId="0" fontId="122" fillId="79" borderId="92" xfId="141" applyFont="1" applyFill="1" applyBorder="1" applyAlignment="1">
      <alignment horizontal="center" vertical="center"/>
    </xf>
    <xf numFmtId="0" fontId="122" fillId="79" borderId="79" xfId="141" applyFont="1" applyFill="1" applyBorder="1" applyAlignment="1">
      <alignment horizontal="center" vertical="center"/>
    </xf>
    <xf numFmtId="0" fontId="122" fillId="79" borderId="0" xfId="145" applyFont="1" applyFill="1" applyAlignment="1">
      <alignment horizontal="center" vertical="center"/>
    </xf>
    <xf numFmtId="0" fontId="121" fillId="79" borderId="0" xfId="145" applyFont="1" applyFill="1" applyAlignment="1">
      <alignment horizontal="center" vertical="center"/>
    </xf>
    <xf numFmtId="0" fontId="6" fillId="79" borderId="0" xfId="141" applyFill="1"/>
    <xf numFmtId="0" fontId="124" fillId="79" borderId="0" xfId="145" applyFont="1" applyFill="1" applyAlignment="1">
      <alignment horizontal="center" vertical="center"/>
    </xf>
    <xf numFmtId="0" fontId="127" fillId="48" borderId="109" xfId="56" applyFont="1" applyFill="1" applyBorder="1" applyAlignment="1">
      <alignment vertical="top"/>
    </xf>
    <xf numFmtId="0" fontId="127" fillId="48" borderId="112" xfId="56" applyFont="1" applyFill="1" applyBorder="1" applyAlignment="1">
      <alignment vertical="top"/>
    </xf>
    <xf numFmtId="0" fontId="127" fillId="48" borderId="113" xfId="56" applyFont="1" applyFill="1" applyBorder="1" applyAlignment="1">
      <alignment vertical="top"/>
    </xf>
    <xf numFmtId="167" fontId="0" fillId="0" borderId="0" xfId="0" applyNumberFormat="1" applyFont="1" applyFill="1" applyAlignment="1">
      <alignment horizontal="right" vertical="top"/>
    </xf>
    <xf numFmtId="175" fontId="8" fillId="42" borderId="168" xfId="0" applyNumberFormat="1" applyFont="1" applyFill="1" applyBorder="1">
      <alignment vertical="top"/>
    </xf>
    <xf numFmtId="167" fontId="0" fillId="0" borderId="0" xfId="0" applyNumberFormat="1" applyFont="1" applyFill="1">
      <alignment vertical="top"/>
    </xf>
    <xf numFmtId="164" fontId="0" fillId="0" borderId="0" xfId="0" applyFill="1">
      <alignment vertical="top"/>
    </xf>
    <xf numFmtId="175" fontId="8" fillId="0" borderId="0" xfId="0" applyNumberFormat="1" applyFont="1" applyFill="1" applyBorder="1">
      <alignment vertical="top"/>
    </xf>
    <xf numFmtId="0" fontId="245" fillId="143" borderId="0" xfId="61548" applyFont="1" applyFill="1"/>
    <xf numFmtId="0" fontId="246" fillId="143" borderId="0" xfId="61548" applyFont="1" applyFill="1"/>
    <xf numFmtId="0" fontId="144" fillId="0" borderId="0" xfId="61548" applyFont="1"/>
    <xf numFmtId="0" fontId="245" fillId="144" borderId="169" xfId="61548" applyFont="1" applyFill="1" applyBorder="1"/>
    <xf numFmtId="0" fontId="246" fillId="144" borderId="170" xfId="61548" applyFont="1" applyFill="1" applyBorder="1"/>
    <xf numFmtId="0" fontId="246" fillId="144" borderId="171" xfId="61548" applyFont="1" applyFill="1" applyBorder="1"/>
    <xf numFmtId="0" fontId="144" fillId="0" borderId="172" xfId="61548" applyFont="1" applyBorder="1"/>
    <xf numFmtId="0" fontId="144" fillId="0" borderId="66" xfId="61548" applyFont="1" applyBorder="1"/>
    <xf numFmtId="0" fontId="245" fillId="144" borderId="172" xfId="61548" applyFont="1" applyFill="1" applyBorder="1"/>
    <xf numFmtId="0" fontId="246" fillId="144" borderId="0" xfId="61548" applyFont="1" applyFill="1"/>
    <xf numFmtId="0" fontId="245" fillId="144" borderId="0" xfId="61548" applyFont="1" applyFill="1"/>
    <xf numFmtId="0" fontId="245" fillId="144" borderId="66" xfId="61548" applyFont="1" applyFill="1" applyBorder="1"/>
    <xf numFmtId="189" fontId="247" fillId="89" borderId="0" xfId="61549" applyNumberFormat="1" applyFont="1" applyFill="1" applyBorder="1" applyAlignment="1">
      <alignment horizontal="right"/>
    </xf>
    <xf numFmtId="189" fontId="248" fillId="0" borderId="0" xfId="61549" applyNumberFormat="1" applyFont="1" applyFill="1" applyBorder="1" applyAlignment="1">
      <alignment horizontal="right"/>
    </xf>
    <xf numFmtId="10" fontId="247" fillId="89" borderId="0" xfId="61550" applyNumberFormat="1" applyFont="1" applyFill="1" applyBorder="1" applyAlignment="1">
      <alignment horizontal="right"/>
    </xf>
    <xf numFmtId="0" fontId="144" fillId="0" borderId="47" xfId="61548" applyFont="1" applyBorder="1"/>
    <xf numFmtId="0" fontId="144" fillId="0" borderId="44" xfId="61548" applyFont="1" applyBorder="1"/>
    <xf numFmtId="189" fontId="248" fillId="0" borderId="44" xfId="61549" applyNumberFormat="1" applyFont="1" applyFill="1" applyBorder="1" applyAlignment="1">
      <alignment horizontal="right"/>
    </xf>
    <xf numFmtId="0" fontId="144" fillId="0" borderId="48" xfId="61548" applyFont="1" applyBorder="1"/>
    <xf numFmtId="0" fontId="245" fillId="145" borderId="169" xfId="61548" applyFont="1" applyFill="1" applyBorder="1"/>
    <xf numFmtId="0" fontId="246" fillId="145" borderId="170" xfId="61548" applyFont="1" applyFill="1" applyBorder="1"/>
    <xf numFmtId="0" fontId="246" fillId="145" borderId="171" xfId="61548" applyFont="1" applyFill="1" applyBorder="1"/>
    <xf numFmtId="0" fontId="245" fillId="145" borderId="172" xfId="61548" applyFont="1" applyFill="1" applyBorder="1"/>
    <xf numFmtId="0" fontId="246" fillId="145" borderId="0" xfId="61548" applyFont="1" applyFill="1"/>
    <xf numFmtId="0" fontId="245" fillId="145" borderId="0" xfId="61548" applyFont="1" applyFill="1"/>
    <xf numFmtId="0" fontId="245" fillId="145" borderId="66" xfId="61548" applyFont="1" applyFill="1" applyBorder="1"/>
    <xf numFmtId="0" fontId="245" fillId="146" borderId="169" xfId="61548" applyFont="1" applyFill="1" applyBorder="1"/>
    <xf numFmtId="0" fontId="246" fillId="146" borderId="170" xfId="61548" applyFont="1" applyFill="1" applyBorder="1"/>
    <xf numFmtId="0" fontId="246" fillId="146" borderId="171" xfId="61548" applyFont="1" applyFill="1" applyBorder="1"/>
    <xf numFmtId="189" fontId="144" fillId="0" borderId="0" xfId="61548" applyNumberFormat="1" applyFont="1"/>
    <xf numFmtId="189" fontId="144" fillId="0" borderId="44" xfId="61548" applyNumberFormat="1" applyFont="1" applyBorder="1"/>
    <xf numFmtId="0" fontId="245" fillId="147" borderId="169" xfId="61548" applyFont="1" applyFill="1" applyBorder="1"/>
    <xf numFmtId="0" fontId="246" fillId="147" borderId="170" xfId="61548" applyFont="1" applyFill="1" applyBorder="1"/>
    <xf numFmtId="0" fontId="246" fillId="147" borderId="171" xfId="61548" applyFont="1" applyFill="1" applyBorder="1"/>
    <xf numFmtId="189" fontId="247" fillId="89" borderId="44" xfId="61549" applyNumberFormat="1" applyFont="1" applyFill="1" applyBorder="1" applyAlignment="1">
      <alignment horizontal="right"/>
    </xf>
    <xf numFmtId="164" fontId="40" fillId="87" borderId="0" xfId="0" applyFont="1" applyFill="1" applyAlignment="1"/>
    <xf numFmtId="0" fontId="249" fillId="0" borderId="0" xfId="61548" applyFont="1"/>
    <xf numFmtId="164" fontId="245" fillId="87" borderId="0" xfId="0" applyFont="1" applyFill="1" applyAlignment="1"/>
    <xf numFmtId="164" fontId="6" fillId="79" borderId="0" xfId="61555" applyFill="1" applyBorder="1" applyProtection="1">
      <alignment vertical="top"/>
    </xf>
    <xf numFmtId="164" fontId="6" fillId="48" borderId="0" xfId="61555" applyFill="1" applyBorder="1" applyProtection="1">
      <alignment vertical="top"/>
    </xf>
    <xf numFmtId="0" fontId="138" fillId="79" borderId="0" xfId="61556" applyFont="1" applyFill="1"/>
    <xf numFmtId="0" fontId="63" fillId="79" borderId="0" xfId="61556" applyFont="1" applyFill="1" applyAlignment="1">
      <alignment horizontal="center"/>
    </xf>
    <xf numFmtId="0" fontId="63" fillId="79" borderId="0" xfId="61556" applyFont="1" applyFill="1"/>
    <xf numFmtId="0" fontId="1" fillId="79" borderId="0" xfId="61556" applyFill="1"/>
    <xf numFmtId="0" fontId="120" fillId="48" borderId="73" xfId="141" applyFont="1" applyFill="1" applyBorder="1" applyAlignment="1">
      <alignment horizontal="center" vertical="center" wrapText="1"/>
    </xf>
    <xf numFmtId="0" fontId="120" fillId="48" borderId="111" xfId="141" applyFont="1" applyFill="1" applyBorder="1" applyAlignment="1">
      <alignment horizontal="center" vertical="center" wrapText="1"/>
    </xf>
    <xf numFmtId="164" fontId="6" fillId="79" borderId="0" xfId="61555" applyFill="1" applyProtection="1">
      <alignment vertical="top"/>
    </xf>
    <xf numFmtId="164" fontId="6" fillId="45" borderId="0" xfId="61555" applyFill="1" applyBorder="1" applyProtection="1">
      <alignment vertical="top"/>
    </xf>
    <xf numFmtId="10" fontId="121" fillId="83" borderId="103" xfId="61557" applyNumberFormat="1" applyFont="1" applyFill="1" applyBorder="1" applyAlignment="1" applyProtection="1">
      <alignment vertical="center"/>
      <protection locked="0"/>
    </xf>
    <xf numFmtId="9" fontId="121" fillId="79" borderId="0" xfId="61557" applyFont="1" applyFill="1" applyBorder="1" applyAlignment="1" applyProtection="1">
      <alignment vertical="center"/>
    </xf>
    <xf numFmtId="9" fontId="121" fillId="79" borderId="97" xfId="61557" applyFont="1" applyFill="1" applyBorder="1" applyAlignment="1" applyProtection="1">
      <alignment horizontal="left" vertical="center"/>
    </xf>
    <xf numFmtId="9" fontId="121" fillId="79" borderId="90" xfId="61557" applyFont="1" applyFill="1" applyBorder="1" applyAlignment="1" applyProtection="1">
      <alignment horizontal="left" vertical="center"/>
    </xf>
    <xf numFmtId="164" fontId="130" fillId="79" borderId="0" xfId="61555" applyFont="1" applyFill="1" applyBorder="1" applyProtection="1">
      <alignment vertical="top"/>
    </xf>
    <xf numFmtId="164" fontId="6" fillId="79" borderId="0" xfId="61555" applyFill="1" applyBorder="1" applyAlignment="1" applyProtection="1">
      <alignment horizontal="center"/>
    </xf>
    <xf numFmtId="164" fontId="70" fillId="47" borderId="0" xfId="0" applyFont="1" applyFill="1">
      <alignment vertical="top"/>
    </xf>
    <xf numFmtId="0" fontId="127" fillId="0" borderId="78" xfId="56" applyFont="1" applyBorder="1" applyAlignment="1">
      <alignment horizontal="left" vertical="top"/>
    </xf>
    <xf numFmtId="0" fontId="127" fillId="0" borderId="80" xfId="56" applyFont="1" applyBorder="1" applyAlignment="1">
      <alignment horizontal="left" vertical="top"/>
    </xf>
    <xf numFmtId="0" fontId="119" fillId="78" borderId="0" xfId="141" applyFont="1" applyFill="1" applyAlignment="1">
      <alignment horizontal="left" vertical="center"/>
    </xf>
    <xf numFmtId="0" fontId="120" fillId="48" borderId="69" xfId="141" applyFont="1" applyFill="1" applyBorder="1" applyAlignment="1">
      <alignment horizontal="left" vertical="center"/>
    </xf>
    <xf numFmtId="0" fontId="120" fillId="48" borderId="70" xfId="141" applyFont="1" applyFill="1" applyBorder="1" applyAlignment="1">
      <alignment horizontal="left" vertical="center"/>
    </xf>
    <xf numFmtId="0" fontId="121" fillId="45" borderId="0" xfId="55" applyFont="1" applyFill="1" applyAlignment="1">
      <alignment horizontal="center" vertical="center" wrapText="1"/>
    </xf>
    <xf numFmtId="0" fontId="128" fillId="48" borderId="69" xfId="141" applyFont="1" applyFill="1" applyBorder="1" applyAlignment="1">
      <alignment horizontal="left" vertical="center"/>
    </xf>
    <xf numFmtId="0" fontId="128" fillId="48" borderId="108" xfId="141" applyFont="1" applyFill="1" applyBorder="1" applyAlignment="1">
      <alignment horizontal="left" vertical="center"/>
    </xf>
    <xf numFmtId="0" fontId="128" fillId="48" borderId="117" xfId="141" applyFont="1" applyFill="1" applyBorder="1" applyAlignment="1">
      <alignment horizontal="left" vertical="center"/>
    </xf>
    <xf numFmtId="49" fontId="8" fillId="0" borderId="69" xfId="141" applyNumberFormat="1" applyFont="1" applyBorder="1" applyAlignment="1">
      <alignment horizontal="left" vertical="top" wrapText="1"/>
    </xf>
    <xf numFmtId="49" fontId="8" fillId="0" borderId="108" xfId="141" applyNumberFormat="1" applyFont="1" applyBorder="1" applyAlignment="1">
      <alignment horizontal="left" vertical="top" wrapText="1"/>
    </xf>
    <xf numFmtId="49" fontId="8" fillId="0" borderId="117" xfId="141" applyNumberFormat="1" applyFont="1" applyBorder="1" applyAlignment="1">
      <alignment horizontal="left" vertical="top" wrapText="1"/>
    </xf>
    <xf numFmtId="49" fontId="8" fillId="0" borderId="98" xfId="56" applyNumberFormat="1" applyBorder="1" applyAlignment="1">
      <alignment horizontal="left" vertical="top" wrapText="1"/>
    </xf>
    <xf numFmtId="49" fontId="8" fillId="0" borderId="90" xfId="56" applyNumberFormat="1" applyBorder="1" applyAlignment="1">
      <alignment horizontal="left" vertical="top" wrapText="1"/>
    </xf>
    <xf numFmtId="49" fontId="8" fillId="0" borderId="92" xfId="56" applyNumberFormat="1" applyBorder="1" applyAlignment="1">
      <alignment horizontal="left" vertical="top" wrapText="1"/>
    </xf>
    <xf numFmtId="49" fontId="8" fillId="0" borderId="94" xfId="56" applyNumberFormat="1" applyBorder="1" applyAlignment="1">
      <alignment horizontal="left" vertical="top" wrapText="1"/>
    </xf>
    <xf numFmtId="2" fontId="8" fillId="0" borderId="69" xfId="194" applyNumberFormat="1" applyFont="1" applyBorder="1" applyAlignment="1">
      <alignment horizontal="left" vertical="top" wrapText="1"/>
    </xf>
    <xf numFmtId="2" fontId="8" fillId="0" borderId="108" xfId="194" applyNumberFormat="1" applyFont="1" applyBorder="1" applyAlignment="1">
      <alignment horizontal="left" vertical="top" wrapText="1"/>
    </xf>
    <xf numFmtId="2" fontId="8" fillId="0" borderId="117" xfId="194" applyNumberFormat="1" applyFont="1" applyBorder="1" applyAlignment="1">
      <alignment horizontal="left" vertical="top" wrapText="1"/>
    </xf>
    <xf numFmtId="0" fontId="119" fillId="78" borderId="0" xfId="55" applyFont="1" applyFill="1" applyAlignment="1">
      <alignment horizontal="left" vertical="center"/>
    </xf>
    <xf numFmtId="0" fontId="120" fillId="48" borderId="69" xfId="55" applyFont="1" applyFill="1" applyBorder="1" applyAlignment="1">
      <alignment horizontal="left" vertical="center"/>
    </xf>
    <xf numFmtId="0" fontId="120" fillId="48" borderId="70" xfId="55" applyFont="1" applyFill="1" applyBorder="1" applyAlignment="1">
      <alignment horizontal="left" vertical="center"/>
    </xf>
    <xf numFmtId="0" fontId="128" fillId="48" borderId="69" xfId="194" applyFont="1" applyFill="1" applyBorder="1" applyAlignment="1">
      <alignment horizontal="left" vertical="center"/>
    </xf>
    <xf numFmtId="0" fontId="128" fillId="48" borderId="108" xfId="194" applyFont="1" applyFill="1" applyBorder="1" applyAlignment="1">
      <alignment horizontal="left" vertical="center"/>
    </xf>
    <xf numFmtId="0" fontId="128" fillId="48" borderId="117" xfId="194" applyFont="1" applyFill="1" applyBorder="1" applyAlignment="1">
      <alignment horizontal="left" vertical="center"/>
    </xf>
    <xf numFmtId="49" fontId="8" fillId="0" borderId="105" xfId="56" applyNumberFormat="1" applyBorder="1" applyAlignment="1">
      <alignment horizontal="left" vertical="top" wrapText="1"/>
    </xf>
    <xf numFmtId="49" fontId="8" fillId="0" borderId="106" xfId="56" applyNumberFormat="1" applyBorder="1" applyAlignment="1">
      <alignment horizontal="left" vertical="top" wrapText="1"/>
    </xf>
    <xf numFmtId="49" fontId="8" fillId="0" borderId="107" xfId="56" applyNumberFormat="1" applyBorder="1" applyAlignment="1">
      <alignment horizontal="left" vertical="top" wrapText="1"/>
    </xf>
    <xf numFmtId="49" fontId="8" fillId="0" borderId="101" xfId="56" applyNumberFormat="1" applyBorder="1" applyAlignment="1">
      <alignment horizontal="left" vertical="top" wrapText="1"/>
    </xf>
    <xf numFmtId="49" fontId="8" fillId="0" borderId="102" xfId="56" applyNumberFormat="1" applyBorder="1" applyAlignment="1">
      <alignment horizontal="left" vertical="top" wrapText="1"/>
    </xf>
    <xf numFmtId="0" fontId="127" fillId="0" borderId="79" xfId="56" applyFont="1" applyBorder="1" applyAlignment="1">
      <alignment horizontal="left" vertical="top"/>
    </xf>
    <xf numFmtId="0" fontId="127" fillId="0" borderId="125" xfId="56" applyFont="1" applyBorder="1" applyAlignment="1">
      <alignment horizontal="left" vertical="top"/>
    </xf>
    <xf numFmtId="0" fontId="127" fillId="0" borderId="121" xfId="56" applyFont="1" applyBorder="1" applyAlignment="1">
      <alignment horizontal="left" vertical="top"/>
    </xf>
    <xf numFmtId="0" fontId="119" fillId="78" borderId="0" xfId="194" applyFont="1" applyFill="1" applyAlignment="1">
      <alignment horizontal="left" vertical="center"/>
    </xf>
    <xf numFmtId="0" fontId="120" fillId="48" borderId="69" xfId="194" applyFont="1" applyFill="1" applyBorder="1" applyAlignment="1">
      <alignment horizontal="left" vertical="center"/>
    </xf>
    <xf numFmtId="0" fontId="120" fillId="48" borderId="70" xfId="194" applyFont="1" applyFill="1" applyBorder="1" applyAlignment="1">
      <alignment horizontal="left" vertical="center"/>
    </xf>
    <xf numFmtId="49" fontId="8" fillId="0" borderId="69" xfId="194" applyNumberFormat="1" applyFont="1" applyBorder="1" applyAlignment="1">
      <alignment horizontal="left" vertical="top" wrapText="1"/>
    </xf>
    <xf numFmtId="49" fontId="8" fillId="0" borderId="108" xfId="194" applyNumberFormat="1" applyFont="1" applyBorder="1" applyAlignment="1">
      <alignment horizontal="left" vertical="top" wrapText="1"/>
    </xf>
    <xf numFmtId="49" fontId="8" fillId="0" borderId="117" xfId="194" applyNumberFormat="1" applyFont="1" applyBorder="1" applyAlignment="1">
      <alignment horizontal="left" vertical="top" wrapText="1"/>
    </xf>
    <xf numFmtId="49" fontId="8" fillId="0" borderId="93" xfId="56" applyNumberFormat="1" applyBorder="1" applyAlignment="1">
      <alignment horizontal="left" vertical="top" wrapText="1"/>
    </xf>
    <xf numFmtId="49" fontId="8" fillId="0" borderId="124" xfId="56" applyNumberFormat="1" applyBorder="1" applyAlignment="1">
      <alignment horizontal="left" vertical="top" wrapText="1"/>
    </xf>
    <xf numFmtId="49" fontId="8" fillId="0" borderId="123" xfId="56" applyNumberFormat="1" applyBorder="1" applyAlignment="1">
      <alignment horizontal="left" vertical="top" wrapText="1"/>
    </xf>
    <xf numFmtId="166" fontId="8" fillId="0" borderId="105" xfId="198" applyFont="1" applyFill="1" applyBorder="1" applyAlignment="1" applyProtection="1">
      <alignment horizontal="left" vertical="top" wrapText="1"/>
    </xf>
    <xf numFmtId="166" fontId="8" fillId="0" borderId="106" xfId="198" applyFont="1" applyFill="1" applyBorder="1" applyAlignment="1" applyProtection="1">
      <alignment horizontal="left" vertical="top" wrapText="1"/>
    </xf>
    <xf numFmtId="166" fontId="8" fillId="0" borderId="107" xfId="198" applyFont="1" applyFill="1" applyBorder="1" applyAlignment="1" applyProtection="1">
      <alignment horizontal="left" vertical="top" wrapText="1"/>
    </xf>
    <xf numFmtId="0" fontId="119" fillId="78" borderId="0" xfId="206" applyFont="1" applyFill="1" applyAlignment="1">
      <alignment horizontal="left" vertical="center"/>
    </xf>
    <xf numFmtId="0" fontId="120" fillId="48" borderId="69" xfId="206" applyFont="1" applyFill="1" applyBorder="1" applyAlignment="1">
      <alignment horizontal="left" vertical="center"/>
    </xf>
    <xf numFmtId="0" fontId="120" fillId="48" borderId="70" xfId="206" applyFont="1" applyFill="1" applyBorder="1" applyAlignment="1">
      <alignment horizontal="left" vertical="center"/>
    </xf>
    <xf numFmtId="0" fontId="8" fillId="0" borderId="69" xfId="141" applyFont="1" applyBorder="1" applyAlignment="1">
      <alignment horizontal="left" vertical="top" wrapText="1"/>
    </xf>
    <xf numFmtId="0" fontId="8" fillId="0" borderId="108" xfId="141" applyFont="1" applyBorder="1" applyAlignment="1">
      <alignment horizontal="left" vertical="top" wrapText="1"/>
    </xf>
    <xf numFmtId="0" fontId="8" fillId="0" borderId="117" xfId="141" applyFont="1" applyBorder="1" applyAlignment="1">
      <alignment horizontal="left" vertical="top" wrapText="1"/>
    </xf>
    <xf numFmtId="166" fontId="127" fillId="0" borderId="79" xfId="198" applyFont="1" applyFill="1" applyBorder="1" applyAlignment="1" applyProtection="1">
      <alignment horizontal="left" vertical="top"/>
    </xf>
    <xf numFmtId="166" fontId="127" fillId="0" borderId="125" xfId="198" applyFont="1" applyFill="1" applyBorder="1" applyAlignment="1" applyProtection="1">
      <alignment horizontal="left" vertical="top"/>
    </xf>
    <xf numFmtId="166" fontId="127" fillId="0" borderId="121" xfId="198" applyFont="1" applyFill="1" applyBorder="1" applyAlignment="1" applyProtection="1">
      <alignment horizontal="left" vertical="top"/>
    </xf>
    <xf numFmtId="166" fontId="8" fillId="0" borderId="93" xfId="198" applyFont="1" applyFill="1" applyBorder="1" applyAlignment="1" applyProtection="1">
      <alignment horizontal="left" vertical="top" wrapText="1"/>
    </xf>
    <xf numFmtId="166" fontId="8" fillId="0" borderId="124" xfId="198" applyFont="1" applyFill="1" applyBorder="1" applyAlignment="1" applyProtection="1">
      <alignment horizontal="left" vertical="top" wrapText="1"/>
    </xf>
    <xf numFmtId="166" fontId="8" fillId="0" borderId="123" xfId="198" applyFont="1" applyFill="1" applyBorder="1" applyAlignment="1" applyProtection="1">
      <alignment horizontal="left" vertical="top" wrapText="1"/>
    </xf>
    <xf numFmtId="0" fontId="8" fillId="0" borderId="105" xfId="56" applyBorder="1" applyAlignment="1">
      <alignment horizontal="left" vertical="top" wrapText="1"/>
    </xf>
    <xf numFmtId="0" fontId="8" fillId="0" borderId="106" xfId="56" applyBorder="1" applyAlignment="1">
      <alignment horizontal="left" vertical="top" wrapText="1"/>
    </xf>
    <xf numFmtId="0" fontId="8" fillId="0" borderId="107" xfId="56" applyBorder="1" applyAlignment="1">
      <alignment horizontal="left" vertical="top" wrapText="1"/>
    </xf>
    <xf numFmtId="0" fontId="8" fillId="0" borderId="69" xfId="194" applyFont="1" applyBorder="1" applyAlignment="1">
      <alignment horizontal="left" vertical="top" wrapText="1"/>
    </xf>
    <xf numFmtId="0" fontId="8" fillId="0" borderId="108" xfId="194" applyFont="1" applyBorder="1" applyAlignment="1">
      <alignment horizontal="left" vertical="top" wrapText="1"/>
    </xf>
    <xf numFmtId="0" fontId="8" fillId="0" borderId="117" xfId="194" applyFont="1" applyBorder="1" applyAlignment="1">
      <alignment horizontal="left" vertical="top" wrapText="1"/>
    </xf>
    <xf numFmtId="0" fontId="8" fillId="0" borderId="93" xfId="56" applyBorder="1" applyAlignment="1">
      <alignment horizontal="left" vertical="top" wrapText="1"/>
    </xf>
    <xf numFmtId="0" fontId="8" fillId="0" borderId="124" xfId="56" applyBorder="1" applyAlignment="1">
      <alignment horizontal="left" vertical="top" wrapText="1"/>
    </xf>
    <xf numFmtId="0" fontId="8" fillId="0" borderId="123" xfId="56" applyBorder="1" applyAlignment="1">
      <alignment horizontal="left" vertical="top" wrapText="1"/>
    </xf>
    <xf numFmtId="0" fontId="121" fillId="45" borderId="0" xfId="194" applyFont="1" applyFill="1" applyAlignment="1">
      <alignment horizontal="center" vertical="center" wrapText="1"/>
    </xf>
  </cellXfs>
  <cellStyles count="61558">
    <cellStyle name="_x0013_" xfId="221" xr:uid="{00000000-0005-0000-0000-000000000000}"/>
    <cellStyle name=" 1" xfId="222" xr:uid="{00000000-0005-0000-0000-000001000000}"/>
    <cellStyle name=" Writer Import]_x000d__x000a_Display Dialog=No_x000d__x000a__x000d__x000a_[Horizontal Arrange]_x000d__x000a_Dimensions Interlocking=Yes_x000d__x000a_Sum Hierarchy=Yes_x000d__x000a_Generate" xfId="223" xr:uid="{00000000-0005-0000-0000-000002000000}"/>
    <cellStyle name="#" xfId="224" xr:uid="{00000000-0005-0000-0000-000003000000}"/>
    <cellStyle name="##" xfId="225" xr:uid="{00000000-0005-0000-0000-000004000000}"/>
    <cellStyle name="#_2049876_2" xfId="226" xr:uid="{00000000-0005-0000-0000-000005000000}"/>
    <cellStyle name="#_2074017_2" xfId="227" xr:uid="{00000000-0005-0000-0000-000006000000}"/>
    <cellStyle name="#_274333_1" xfId="228" xr:uid="{00000000-0005-0000-0000-000007000000}"/>
    <cellStyle name="#_287612_1" xfId="229" xr:uid="{00000000-0005-0000-0000-000008000000}"/>
    <cellStyle name="#_311889_66" xfId="230" xr:uid="{00000000-0005-0000-0000-000009000000}"/>
    <cellStyle name="#_370054_125" xfId="231" xr:uid="{00000000-0005-0000-0000-00000A000000}"/>
    <cellStyle name="#_418421_2" xfId="232" xr:uid="{00000000-0005-0000-0000-00000B000000}"/>
    <cellStyle name="#_472327_1" xfId="233" xr:uid="{00000000-0005-0000-0000-00000C000000}"/>
    <cellStyle name="#_473760_1" xfId="234" xr:uid="{00000000-0005-0000-0000-00000D000000}"/>
    <cellStyle name="#_477876_3" xfId="235" xr:uid="{00000000-0005-0000-0000-00000E000000}"/>
    <cellStyle name="#_681472_1" xfId="236" xr:uid="{00000000-0005-0000-0000-00000F000000}"/>
    <cellStyle name="#_Book5 (5)" xfId="237" xr:uid="{00000000-0005-0000-0000-000010000000}"/>
    <cellStyle name="#_Kingdom Model - 24 May LIVE - AUDITED - with customer bills sheet (102-bullied)" xfId="238" xr:uid="{00000000-0005-0000-0000-000011000000}"/>
    <cellStyle name="#_Kingdom Model - 24 May LIVE - AUDITED - with customer bills sheet (v102)" xfId="239" xr:uid="{00000000-0005-0000-0000-000012000000}"/>
    <cellStyle name="#_Kingdom Model - 9 May 07 - LIVE" xfId="240" xr:uid="{00000000-0005-0000-0000-000013000000}"/>
    <cellStyle name="#_Kingdom Model - bridge to corrected business plan - 21 May 07 MW" xfId="241" xr:uid="{00000000-0005-0000-0000-000014000000}"/>
    <cellStyle name="#_Sen" xfId="242" xr:uid="{00000000-0005-0000-0000-000015000000}"/>
    <cellStyle name="$1000s (0)" xfId="243" xr:uid="{00000000-0005-0000-0000-000016000000}"/>
    <cellStyle name="%" xfId="58" xr:uid="{00000000-0005-0000-0000-000017000000}"/>
    <cellStyle name="%_Absence Tracker July - Dec 2011 - SMP" xfId="244" xr:uid="{00000000-0005-0000-0000-000018000000}"/>
    <cellStyle name="%_BD Assumptions 100113" xfId="245" xr:uid="{00000000-0005-0000-0000-000019000000}"/>
    <cellStyle name="%_IDoK intergrated model v2" xfId="246" xr:uid="{00000000-0005-0000-0000-00001A000000}"/>
    <cellStyle name="%_Notified item v4" xfId="247" xr:uid="{00000000-0005-0000-0000-00001B000000}"/>
    <cellStyle name="%_Notified item v9" xfId="248" xr:uid="{00000000-0005-0000-0000-00001C000000}"/>
    <cellStyle name="%_WOCs T21b JR11 data share" xfId="249" xr:uid="{00000000-0005-0000-0000-00001D000000}"/>
    <cellStyle name="%_Write Off Comparison_220812" xfId="250" xr:uid="{00000000-0005-0000-0000-00001E000000}"/>
    <cellStyle name="]_x000a__x000a_Zoomed=1_x000a__x000a_Row=0_x000a__x000a_Column=0_x000a__x000a_Height=0_x000a__x000a_Width=0_x000a__x000a_FontName=FoxFont_x000a__x000a_FontStyle=0_x000a__x000a_FontSize=9_x000a__x000a_PrtFontName=FoxPrin" xfId="251" xr:uid="{00000000-0005-0000-0000-00001F000000}"/>
    <cellStyle name="]_x000d__x000a_Width=797_x000d__x000a_Height=554_x000d__x000a__x000d__x000a_[Code]_x000d__x000a_Code0=/nyf50_x000d__x000a_Code1=4500000136_x000d__x000a_Code2=ME23_x000d__x000a_Code3=4500002322_x000d__x000a_Code4=#_x000d__x000a_Code5=MB01_x000d__x000a_" xfId="252" xr:uid="{00000000-0005-0000-0000-000020000000}"/>
    <cellStyle name="]_x000d__x000a_Zoomed=1_x000d__x000a_Row=0_x000d__x000a_Column=0_x000d__x000a_Height=0_x000d__x000a_Width=0_x000d__x000a_FontName=FoxFont_x000d__x000a_FontStyle=0_x000d__x000a_FontSize=9_x000d__x000a_PrtFontName=FoxPrin" xfId="59" xr:uid="{00000000-0005-0000-0000-000021000000}"/>
    <cellStyle name="]_x000d__x000a_Zoomed=1_x000d__x000a_Row=0_x000d__x000a_Column=0_x000d__x000a_Height=0_x000d__x000a_Width=0_x000d__x000a_FontName=FoxFont_x000d__x000a_FontStyle=0_x000d__x000a_FontSize=9_x000d__x000a_PrtFontName=FoxPrin 2" xfId="253" xr:uid="{00000000-0005-0000-0000-000022000000}"/>
    <cellStyle name="]_x000d__x000a_Zoomed=1_x000d__x000a_Row=0_x000d__x000a_Column=0_x000d__x000a_Height=0_x000d__x000a_Width=0_x000d__x000a_FontName=FoxFont_x000d__x000a_FontStyle=0_x000d__x000a_FontSize=9_x000d__x000a_PrtFontName=FoxPrin 2 2" xfId="254" xr:uid="{00000000-0005-0000-0000-000023000000}"/>
    <cellStyle name="_~0832484" xfId="255" xr:uid="{00000000-0005-0000-0000-000024000000}"/>
    <cellStyle name="_~5040166" xfId="256" xr:uid="{00000000-0005-0000-0000-000025000000}"/>
    <cellStyle name="_~9213445" xfId="257" xr:uid="{00000000-0005-0000-0000-000026000000}"/>
    <cellStyle name="_~9515899" xfId="258" xr:uid="{00000000-0005-0000-0000-000027000000}"/>
    <cellStyle name="_~9515899_BD Assumptions 100113" xfId="259" xr:uid="{00000000-0005-0000-0000-000028000000}"/>
    <cellStyle name="_~9515899_IDoK intergrated model v2" xfId="260" xr:uid="{00000000-0005-0000-0000-000029000000}"/>
    <cellStyle name="_~9515899_Notified item v4" xfId="261" xr:uid="{00000000-0005-0000-0000-00002A000000}"/>
    <cellStyle name="_~9515899_Notified item v9" xfId="262" xr:uid="{00000000-0005-0000-0000-00002B000000}"/>
    <cellStyle name="_~9515899_Write Off Comparison_220812" xfId="263" xr:uid="{00000000-0005-0000-0000-00002C000000}"/>
    <cellStyle name="_008 Waterfalls CS (version 1)" xfId="264" xr:uid="{00000000-0005-0000-0000-00002D000000}"/>
    <cellStyle name="_1. SDS uploader" xfId="265" xr:uid="{00000000-0005-0000-0000-00002E000000}"/>
    <cellStyle name="_1. SDS uploader_BD Assumptions 100113" xfId="266" xr:uid="{00000000-0005-0000-0000-00002F000000}"/>
    <cellStyle name="_1. SDS uploader_IDoK intergrated model v2" xfId="267" xr:uid="{00000000-0005-0000-0000-000030000000}"/>
    <cellStyle name="_1. SDS uploader_Notified item v4" xfId="268" xr:uid="{00000000-0005-0000-0000-000031000000}"/>
    <cellStyle name="_1. SDS uploader_Notified item v9" xfId="269" xr:uid="{00000000-0005-0000-0000-000032000000}"/>
    <cellStyle name="_1. SDS uploader_Write Off Comparison_220812" xfId="270" xr:uid="{00000000-0005-0000-0000-000033000000}"/>
    <cellStyle name="_110602 CIS calculations" xfId="271" xr:uid="{00000000-0005-0000-0000-000034000000}"/>
    <cellStyle name="_128904_8" xfId="272" xr:uid="{00000000-0005-0000-0000-000035000000}"/>
    <cellStyle name="_128904_8_~0002420" xfId="273" xr:uid="{00000000-0005-0000-0000-000036000000}"/>
    <cellStyle name="_128904_8_~0376079" xfId="274" xr:uid="{00000000-0005-0000-0000-000037000000}"/>
    <cellStyle name="_128904_8_DS initiative Outsource" xfId="275" xr:uid="{00000000-0005-0000-0000-000038000000}"/>
    <cellStyle name="_129764_3" xfId="276" xr:uid="{00000000-0005-0000-0000-000039000000}"/>
    <cellStyle name="_160981_3" xfId="277" xr:uid="{00000000-0005-0000-0000-00003A000000}"/>
    <cellStyle name="_160981_3_~0002420" xfId="278" xr:uid="{00000000-0005-0000-0000-00003B000000}"/>
    <cellStyle name="_160981_3_~0376079" xfId="279" xr:uid="{00000000-0005-0000-0000-00003C000000}"/>
    <cellStyle name="_160981_3_DS initiative Outsource" xfId="280" xr:uid="{00000000-0005-0000-0000-00003D000000}"/>
    <cellStyle name="_2008_2009 spend breakdown_CCT" xfId="281" xr:uid="{00000000-0005-0000-0000-00003E000000}"/>
    <cellStyle name="_2010_Budget Info - Paul Brown.H&amp;C" xfId="282" xr:uid="{00000000-0005-0000-0000-00003F000000}"/>
    <cellStyle name="_2010-11 ENERGY BUDGET V2" xfId="283" xr:uid="{00000000-0005-0000-0000-000040000000}"/>
    <cellStyle name="_284268_1" xfId="284" xr:uid="{00000000-0005-0000-0000-000041000000}"/>
    <cellStyle name="_287612_1" xfId="285" xr:uid="{00000000-0005-0000-0000-000042000000}"/>
    <cellStyle name="_295485_1" xfId="286" xr:uid="{00000000-0005-0000-0000-000043000000}"/>
    <cellStyle name="_316234_12" xfId="287" xr:uid="{00000000-0005-0000-0000-000044000000}"/>
    <cellStyle name="_477876_3" xfId="288" xr:uid="{00000000-0005-0000-0000-000045000000}"/>
    <cellStyle name="_510579_2" xfId="289" xr:uid="{00000000-0005-0000-0000-000046000000}"/>
    <cellStyle name="_510579_2_BD Assumptions 100113" xfId="290" xr:uid="{00000000-0005-0000-0000-000047000000}"/>
    <cellStyle name="_510579_2_IDoK intergrated model v2" xfId="291" xr:uid="{00000000-0005-0000-0000-000048000000}"/>
    <cellStyle name="_510579_2_Notified item v4" xfId="292" xr:uid="{00000000-0005-0000-0000-000049000000}"/>
    <cellStyle name="_510579_2_Notified item v9" xfId="293" xr:uid="{00000000-0005-0000-0000-00004A000000}"/>
    <cellStyle name="_510579_2_Write Off Comparison_220812" xfId="294" xr:uid="{00000000-0005-0000-0000-00004B000000}"/>
    <cellStyle name="_91975_1" xfId="295" xr:uid="{00000000-0005-0000-0000-00004C000000}"/>
    <cellStyle name="_96804_3" xfId="296" xr:uid="{00000000-0005-0000-0000-00004D000000}"/>
    <cellStyle name="_96804_3_~0002420" xfId="297" xr:uid="{00000000-0005-0000-0000-00004E000000}"/>
    <cellStyle name="_96804_3_~0376079" xfId="298" xr:uid="{00000000-0005-0000-0000-00004F000000}"/>
    <cellStyle name="_96804_3_DS initiative Outsource" xfId="299" xr:uid="{00000000-0005-0000-0000-000050000000}"/>
    <cellStyle name="_A2 Business plan overview.first submission.10.01.08.v3" xfId="300" xr:uid="{00000000-0005-0000-0000-000051000000}"/>
    <cellStyle name="_AEP_BO_ IDC_Cost estimation V1 7" xfId="301" xr:uid="{00000000-0005-0000-0000-000052000000}"/>
    <cellStyle name="_AMP5 Sales waterfall" xfId="302" xr:uid="{00000000-0005-0000-0000-000053000000}"/>
    <cellStyle name="_AMP5 v1 vs AMP 5 V2 Opex Waterfalls" xfId="303" xr:uid="{00000000-0005-0000-0000-000054000000}"/>
    <cellStyle name="_AMP5 v1 vs Budget OPEX waterfall" xfId="304" xr:uid="{00000000-0005-0000-0000-000055000000}"/>
    <cellStyle name="_AMP5 v1 vs Budget Sales waterfall" xfId="305" xr:uid="{00000000-0005-0000-0000-000056000000}"/>
    <cellStyle name="_Ass1" xfId="306" xr:uid="{00000000-0005-0000-0000-000057000000}"/>
    <cellStyle name="_Ass1_BD Assumptions 100113" xfId="307" xr:uid="{00000000-0005-0000-0000-000058000000}"/>
    <cellStyle name="_Ass1_IDoK intergrated model v2" xfId="308" xr:uid="{00000000-0005-0000-0000-000059000000}"/>
    <cellStyle name="_Ass1_Notified item v4" xfId="309" xr:uid="{00000000-0005-0000-0000-00005A000000}"/>
    <cellStyle name="_Ass1_Notified item v9" xfId="310" xr:uid="{00000000-0005-0000-0000-00005B000000}"/>
    <cellStyle name="_Ass1_Write Off Comparison_220812" xfId="311" xr:uid="{00000000-0005-0000-0000-00005C000000}"/>
    <cellStyle name="_Asset Debt Financial Summary (2)" xfId="312" xr:uid="{00000000-0005-0000-0000-00005D000000}"/>
    <cellStyle name="_B2B Strategy Assumptions" xfId="313" xr:uid="{00000000-0005-0000-0000-00005E000000}"/>
    <cellStyle name="_BAFO Assumptions" xfId="314" xr:uid="{00000000-0005-0000-0000-00005F000000}"/>
    <cellStyle name="_billing budget 2012-13 28.09.11 v2" xfId="315" xr:uid="{00000000-0005-0000-0000-000060000000}"/>
    <cellStyle name="_Billing-Sales-Cash-Summary BudActFst" xfId="316" xr:uid="{00000000-0005-0000-0000-000061000000}"/>
    <cellStyle name="_Billing-Sales-Cash-Summary BudActFst_BD Assumptions 100113" xfId="317" xr:uid="{00000000-0005-0000-0000-000062000000}"/>
    <cellStyle name="_Billing-Sales-Cash-Summary BudActFst_IDoK intergrated model v2" xfId="318" xr:uid="{00000000-0005-0000-0000-000063000000}"/>
    <cellStyle name="_Billing-Sales-Cash-Summary BudActFst_Notified item v4" xfId="319" xr:uid="{00000000-0005-0000-0000-000064000000}"/>
    <cellStyle name="_Billing-Sales-Cash-Summary BudActFst_Notified item v9" xfId="320" xr:uid="{00000000-0005-0000-0000-000065000000}"/>
    <cellStyle name="_Billing-Sales-Cash-Summary BudActFst_Write Off Comparison_220812" xfId="321" xr:uid="{00000000-0005-0000-0000-000066000000}"/>
    <cellStyle name="_Book1" xfId="322" xr:uid="{00000000-0005-0000-0000-000067000000}"/>
    <cellStyle name="_Book1 (5)" xfId="323" xr:uid="{00000000-0005-0000-0000-000068000000}"/>
    <cellStyle name="_Book2 (10)" xfId="324" xr:uid="{00000000-0005-0000-0000-000069000000}"/>
    <cellStyle name="_Book3" xfId="325" xr:uid="{00000000-0005-0000-0000-00006A000000}"/>
    <cellStyle name="_Book5 (5)" xfId="326" xr:uid="{00000000-0005-0000-0000-00006B000000}"/>
    <cellStyle name="_Business plan overview.first submission.15.12.07.v3" xfId="327" xr:uid="{00000000-0005-0000-0000-00006C000000}"/>
    <cellStyle name="_Cash by Charge Basis for Macsv2" xfId="328" xr:uid="{00000000-0005-0000-0000-00006D000000}"/>
    <cellStyle name="_Cash waterfall" xfId="329" xr:uid="{00000000-0005-0000-0000-00006E000000}"/>
    <cellStyle name="_Cashflow" xfId="330" xr:uid="{00000000-0005-0000-0000-00006F000000}"/>
    <cellStyle name="_CBS Billing &amp; Cash 5+7 Forecast 11" xfId="331" xr:uid="{00000000-0005-0000-0000-000070000000}"/>
    <cellStyle name="_CBS Billing &amp; Cash 5+7 Reforecast 10-11" xfId="332" xr:uid="{00000000-0005-0000-0000-000071000000}"/>
    <cellStyle name="_CBS Billing &amp; Cash Budget 11-12" xfId="333" xr:uid="{00000000-0005-0000-0000-000072000000}"/>
    <cellStyle name="_CBS Billing &amp; Cash forecast at Feb 11" xfId="334" xr:uid="{00000000-0005-0000-0000-000073000000}"/>
    <cellStyle name="_CBS Billing &amp; Cash Forecast June 12" xfId="335" xr:uid="{00000000-0005-0000-0000-000074000000}"/>
    <cellStyle name="_CBS Billing &amp; Cash Forecast Oct 11" xfId="336" xr:uid="{00000000-0005-0000-0000-000075000000}"/>
    <cellStyle name="_CBS Billing &amp; Cash Reforecast 10-11" xfId="337" xr:uid="{00000000-0005-0000-0000-000076000000}"/>
    <cellStyle name="_CBS Billing &amp; Cash tracker to 5+7" xfId="338" xr:uid="{00000000-0005-0000-0000-000077000000}"/>
    <cellStyle name="_CBS Billing &amp; Cash tracker to 5+7_BD Assumptions 100113" xfId="339" xr:uid="{00000000-0005-0000-0000-000078000000}"/>
    <cellStyle name="_CBS Billing &amp; Cash tracker to 5+7_IDoK intergrated model v2" xfId="340" xr:uid="{00000000-0005-0000-0000-000079000000}"/>
    <cellStyle name="_CBS Billing &amp; Cash tracker to 5+7_Notified item v4" xfId="341" xr:uid="{00000000-0005-0000-0000-00007A000000}"/>
    <cellStyle name="_CBS Billing &amp; Cash tracker to 5+7_Notified item v9" xfId="342" xr:uid="{00000000-0005-0000-0000-00007B000000}"/>
    <cellStyle name="_CBS Billing &amp; Cash tracker to 5+7_Write Off Comparison_220812" xfId="343" xr:uid="{00000000-0005-0000-0000-00007C000000}"/>
    <cellStyle name="_CBS Cash budget 2011_12" xfId="344" xr:uid="{00000000-0005-0000-0000-00007D000000}"/>
    <cellStyle name="_CBS Cash budget 2012_13" xfId="345" xr:uid="{00000000-0005-0000-0000-00007E000000}"/>
    <cellStyle name="_CBS DPM ForecastV2" xfId="346" xr:uid="{00000000-0005-0000-0000-00007F000000}"/>
    <cellStyle name="_CBS Pack 200510" xfId="347" xr:uid="{00000000-0005-0000-0000-000080000000}"/>
    <cellStyle name="_CBS Pack 200510_BD Assumptions 100113" xfId="348" xr:uid="{00000000-0005-0000-0000-000081000000}"/>
    <cellStyle name="_CBS Pack 200510_IDoK intergrated model v2" xfId="349" xr:uid="{00000000-0005-0000-0000-000082000000}"/>
    <cellStyle name="_CBS Pack 200510_Notified item v4" xfId="350" xr:uid="{00000000-0005-0000-0000-000083000000}"/>
    <cellStyle name="_CBS Pack 200510_Notified item v9" xfId="351" xr:uid="{00000000-0005-0000-0000-000084000000}"/>
    <cellStyle name="_CBS Pack 200510_Write Off Comparison_220812" xfId="352" xr:uid="{00000000-0005-0000-0000-000085000000}"/>
    <cellStyle name="_CCT 2009" xfId="353" xr:uid="{00000000-0005-0000-0000-000086000000}"/>
    <cellStyle name="_Claire Parker Sep09 TWUL Net Opex Split" xfId="354" xr:uid="{00000000-0005-0000-0000-000087000000}"/>
    <cellStyle name="_Combined British Gas MI 201106" xfId="355" xr:uid="{00000000-0005-0000-0000-000088000000}"/>
    <cellStyle name="_Consolidated R&amp;Os for COO 2008_09" xfId="356" xr:uid="{00000000-0005-0000-0000-000089000000}"/>
    <cellStyle name="_Consolidated R&amp;Os for COO 2008_09_BD Assumptions 100113" xfId="357" xr:uid="{00000000-0005-0000-0000-00008A000000}"/>
    <cellStyle name="_Consolidated R&amp;Os for COO 2008_09_IDoK intergrated model v2" xfId="358" xr:uid="{00000000-0005-0000-0000-00008B000000}"/>
    <cellStyle name="_Consolidated R&amp;Os for COO 2008_09_Notified item v4" xfId="359" xr:uid="{00000000-0005-0000-0000-00008C000000}"/>
    <cellStyle name="_Consolidated R&amp;Os for COO 2008_09_Notified item v9" xfId="360" xr:uid="{00000000-0005-0000-0000-00008D000000}"/>
    <cellStyle name="_Consolidated R&amp;Os for COO 2008_09_Write Off Comparison_220812" xfId="361" xr:uid="{00000000-0005-0000-0000-00008E000000}"/>
    <cellStyle name="_Consolidated R&amp;Os V2" xfId="362" xr:uid="{00000000-0005-0000-0000-00008F000000}"/>
    <cellStyle name="_Consolidated R&amp;Os V2_BD Assumptions 100113" xfId="363" xr:uid="{00000000-0005-0000-0000-000090000000}"/>
    <cellStyle name="_Consolidated R&amp;Os V2_IDoK intergrated model v2" xfId="364" xr:uid="{00000000-0005-0000-0000-000091000000}"/>
    <cellStyle name="_Consolidated R&amp;Os V2_Notified item v4" xfId="365" xr:uid="{00000000-0005-0000-0000-000092000000}"/>
    <cellStyle name="_Consolidated R&amp;Os V2_Notified item v9" xfId="366" xr:uid="{00000000-0005-0000-0000-000093000000}"/>
    <cellStyle name="_Consolidated R&amp;Os V2_Write Off Comparison_220812" xfId="367" xr:uid="{00000000-0005-0000-0000-000094000000}"/>
    <cellStyle name="_Consumer Marketing Business Plan 2011-12 - draftv3" xfId="368" xr:uid="{00000000-0005-0000-0000-000095000000}"/>
    <cellStyle name="_Consumer Marketing Business Plan 2011-12 - draftv3_BD Assumptions 100113" xfId="369" xr:uid="{00000000-0005-0000-0000-000096000000}"/>
    <cellStyle name="_Consumer Marketing Business Plan 2011-12 - draftv3_IDoK intergrated model v2" xfId="370" xr:uid="{00000000-0005-0000-0000-000097000000}"/>
    <cellStyle name="_Consumer Marketing Business Plan 2011-12 - draftv3_Notified item v4" xfId="371" xr:uid="{00000000-0005-0000-0000-000098000000}"/>
    <cellStyle name="_Consumer Marketing Business Plan 2011-12 - draftv3_Notified item v9" xfId="372" xr:uid="{00000000-0005-0000-0000-000099000000}"/>
    <cellStyle name="_Consumer Marketing Business Plan 2011-12 - draftv3_Write Off Comparison_220812" xfId="373" xr:uid="{00000000-0005-0000-0000-00009A000000}"/>
    <cellStyle name="_CONTRACT MGT AUGUST 2011 (PAUL BROWN SCHEDULE) 06-09-11" xfId="374" xr:uid="{00000000-0005-0000-0000-00009B000000}"/>
    <cellStyle name="_COO target.14.02.08" xfId="375" xr:uid="{00000000-0005-0000-0000-00009C000000}"/>
    <cellStyle name="_Copy of Consolidation file_090209" xfId="376" xr:uid="{00000000-0005-0000-0000-00009D000000}"/>
    <cellStyle name="_Copy of Operations.23.12.09" xfId="377" xr:uid="{00000000-0005-0000-0000-00009E000000}"/>
    <cellStyle name="_CS fte Waterfalls JL working v1" xfId="378" xr:uid="{00000000-0005-0000-0000-00009F000000}"/>
    <cellStyle name="_CS Opex AMP5 Waterfalls JL working v1" xfId="379" xr:uid="{00000000-0005-0000-0000-0000A0000000}"/>
    <cellStyle name="_CS Opex AMP5 Waterfalls JL working v2" xfId="380" xr:uid="{00000000-0005-0000-0000-0000A1000000}"/>
    <cellStyle name="_Dec Bad Debt Projection Waterfall" xfId="381" xr:uid="{00000000-0005-0000-0000-0000A2000000}"/>
    <cellStyle name="_Dev 2009" xfId="382" xr:uid="{00000000-0005-0000-0000-0000A3000000}"/>
    <cellStyle name="_Developer Services headcount inc Vacancy Challenge" xfId="383" xr:uid="{00000000-0005-0000-0000-0000A4000000}"/>
    <cellStyle name="_DN Sale Model 040611 Sydney AL" xfId="384" xr:uid="{00000000-0005-0000-0000-0000A5000000}"/>
    <cellStyle name="_DN Sale Model 040611 Sydney AL_BD Assumptions 100113" xfId="385" xr:uid="{00000000-0005-0000-0000-0000A6000000}"/>
    <cellStyle name="_DN Sale Model 040611 Sydney AL_IDoK intergrated model v2" xfId="386" xr:uid="{00000000-0005-0000-0000-0000A7000000}"/>
    <cellStyle name="_DN Sale Model 040611 Sydney AL_Notified item v4" xfId="387" xr:uid="{00000000-0005-0000-0000-0000A8000000}"/>
    <cellStyle name="_DN Sale Model 040611 Sydney AL_Notified item v9" xfId="388" xr:uid="{00000000-0005-0000-0000-0000A9000000}"/>
    <cellStyle name="_DN Sale Model 040611 Sydney AL_Write Off Comparison_220812" xfId="389" xr:uid="{00000000-0005-0000-0000-0000AA000000}"/>
    <cellStyle name="_Dreyfus -  IDC Cost estimation V 001" xfId="390" xr:uid="{00000000-0005-0000-0000-0000AB000000}"/>
    <cellStyle name="_EDF SI DCSO work sheet v0 2" xfId="391" xr:uid="{00000000-0005-0000-0000-0000AC000000}"/>
    <cellStyle name="_EPRL" xfId="392" xr:uid="{00000000-0005-0000-0000-0000AD000000}"/>
    <cellStyle name="_Fees" xfId="393" xr:uid="{00000000-0005-0000-0000-0000AE000000}"/>
    <cellStyle name="_FTE.OLT.08.02.2010" xfId="394" xr:uid="{00000000-0005-0000-0000-0000AF000000}"/>
    <cellStyle name="_Growth Track Consolidation - 10 Jan.Growth track data" xfId="395" xr:uid="{00000000-0005-0000-0000-0000B0000000}"/>
    <cellStyle name="_Growth Track Consolidation - 10 Jan.Growth track data_BD Assumptions 100113" xfId="396" xr:uid="{00000000-0005-0000-0000-0000B1000000}"/>
    <cellStyle name="_Growth Track Consolidation - 10 Jan.Growth track data_IDoK intergrated model v2" xfId="397" xr:uid="{00000000-0005-0000-0000-0000B2000000}"/>
    <cellStyle name="_Growth Track Consolidation - 10 Jan.Growth track data_Notified item v4" xfId="398" xr:uid="{00000000-0005-0000-0000-0000B3000000}"/>
    <cellStyle name="_Growth Track Consolidation - 10 Jan.Growth track data_Notified item v9" xfId="399" xr:uid="{00000000-0005-0000-0000-0000B4000000}"/>
    <cellStyle name="_Growth Track Consolidation - 10 Jan.Growth track data_Write Off Comparison_220812" xfId="400" xr:uid="{00000000-0005-0000-0000-0000B5000000}"/>
    <cellStyle name="_Growth Track Consolidation - 11 Jan" xfId="401" xr:uid="{00000000-0005-0000-0000-0000B6000000}"/>
    <cellStyle name="_Growth Track Consolidation - 11 Jan_BD Assumptions 100113" xfId="402" xr:uid="{00000000-0005-0000-0000-0000B7000000}"/>
    <cellStyle name="_Growth Track Consolidation - 11 Jan_IDoK intergrated model v2" xfId="403" xr:uid="{00000000-0005-0000-0000-0000B8000000}"/>
    <cellStyle name="_Growth Track Consolidation - 11 Jan_Notified item v4" xfId="404" xr:uid="{00000000-0005-0000-0000-0000B9000000}"/>
    <cellStyle name="_Growth Track Consolidation - 11 Jan_Notified item v9" xfId="405" xr:uid="{00000000-0005-0000-0000-0000BA000000}"/>
    <cellStyle name="_Growth Track Consolidation - 11 Jan_Write Off Comparison_220812" xfId="406" xr:uid="{00000000-0005-0000-0000-0000BB000000}"/>
    <cellStyle name="_Growth Track Consolidation - 20 Dec V2" xfId="407" xr:uid="{00000000-0005-0000-0000-0000BC000000}"/>
    <cellStyle name="_Growth Track Consolidation - 20 Dec V2_BD Assumptions 100113" xfId="408" xr:uid="{00000000-0005-0000-0000-0000BD000000}"/>
    <cellStyle name="_Growth Track Consolidation - 20 Dec V2_IDoK intergrated model v2" xfId="409" xr:uid="{00000000-0005-0000-0000-0000BE000000}"/>
    <cellStyle name="_Growth Track Consolidation - 20 Dec V2_Notified item v4" xfId="410" xr:uid="{00000000-0005-0000-0000-0000BF000000}"/>
    <cellStyle name="_Growth Track Consolidation - 20 Dec V2_Notified item v9" xfId="411" xr:uid="{00000000-0005-0000-0000-0000C0000000}"/>
    <cellStyle name="_Growth Track Consolidation - 20 Dec V2_Write Off Comparison_220812" xfId="412" xr:uid="{00000000-0005-0000-0000-0000C1000000}"/>
    <cellStyle name="_Hydro One  - Global DCSO Checklist and Agreement v1 0" xfId="413" xr:uid="{00000000-0005-0000-0000-0000C2000000}"/>
    <cellStyle name="_Hyperion TWUL P&amp;L Check" xfId="414" xr:uid="{00000000-0005-0000-0000-0000C3000000}"/>
    <cellStyle name="_IBF Asset Model Summary Page Template 060118 (2)" xfId="415" xr:uid="{00000000-0005-0000-0000-0000C4000000}"/>
    <cellStyle name="_IDC Solution - Costing - Prashant version" xfId="416" xr:uid="{00000000-0005-0000-0000-0000C5000000}"/>
    <cellStyle name="_ISF Fund Performance - MEIF - September 2005v2" xfId="417" xr:uid="{00000000-0005-0000-0000-0000C6000000}"/>
    <cellStyle name="_ISF Fund Performance - MEIF - September 2005v2_~0002420" xfId="418" xr:uid="{00000000-0005-0000-0000-0000C7000000}"/>
    <cellStyle name="_ISF Fund Performance - MEIF - September 2005v2_~0376079" xfId="419" xr:uid="{00000000-0005-0000-0000-0000C8000000}"/>
    <cellStyle name="_ISF Fund Performance - MEIF - September 2005v2_DS initiative Outsource" xfId="420" xr:uid="{00000000-0005-0000-0000-0000C9000000}"/>
    <cellStyle name="_Jan '10 Check - FTEs V2" xfId="421" xr:uid="{00000000-0005-0000-0000-0000CA000000}"/>
    <cellStyle name="_Jan Bad Debt Projection Waterfall Wk 44 v1.1" xfId="422" xr:uid="{00000000-0005-0000-0000-0000CB000000}"/>
    <cellStyle name="_labs &amp; sampling 5+7 forecast 260911" xfId="423" xr:uid="{00000000-0005-0000-0000-0000CC000000}"/>
    <cellStyle name="_LDES DCSO and Staffing plan v 1 4" xfId="424" xr:uid="{00000000-0005-0000-0000-0000CD000000}"/>
    <cellStyle name="_luxco spread" xfId="425" xr:uid="{00000000-0005-0000-0000-0000CE000000}"/>
    <cellStyle name="_luxco spread_~0002420" xfId="426" xr:uid="{00000000-0005-0000-0000-0000CF000000}"/>
    <cellStyle name="_luxco spread_~0376079" xfId="427" xr:uid="{00000000-0005-0000-0000-0000D0000000}"/>
    <cellStyle name="_luxco spread_DS initiative Outsource" xfId="428" xr:uid="{00000000-0005-0000-0000-0000D1000000}"/>
    <cellStyle name="_Maintenance split" xfId="429" xr:uid="{00000000-0005-0000-0000-0000D2000000}"/>
    <cellStyle name="_Maintenance Summary 08-09 v1" xfId="430" xr:uid="{00000000-0005-0000-0000-0000D3000000}"/>
    <cellStyle name="_MEIF - Asset Summaries 30 July 07" xfId="431" xr:uid="{00000000-0005-0000-0000-0000D4000000}"/>
    <cellStyle name="_MEIF assets &amp; Liabilities5" xfId="432" xr:uid="{00000000-0005-0000-0000-0000D5000000}"/>
    <cellStyle name="_MWh Summary" xfId="433" xr:uid="{00000000-0005-0000-0000-0000D6000000}"/>
    <cellStyle name="_New ExSum Template Reg Assets" xfId="434" xr:uid="{00000000-0005-0000-0000-0000D7000000}"/>
    <cellStyle name="_New ExSum Template Reg Assets (2)" xfId="435" xr:uid="{00000000-0005-0000-0000-0000D8000000}"/>
    <cellStyle name="_Operations.22.12.09" xfId="436" xr:uid="{00000000-0005-0000-0000-0000D9000000}"/>
    <cellStyle name="_Opex forecast 2009 10" xfId="437" xr:uid="{00000000-0005-0000-0000-0000DA000000}"/>
    <cellStyle name="_OPEX waterfall" xfId="438" xr:uid="{00000000-0005-0000-0000-0000DB000000}"/>
    <cellStyle name="_Ops Performance Trade Eff Billing" xfId="439" xr:uid="{00000000-0005-0000-0000-0000DC000000}"/>
    <cellStyle name="_Ops Performance Trade Eff Billing_BD Assumptions 100113" xfId="440" xr:uid="{00000000-0005-0000-0000-0000DD000000}"/>
    <cellStyle name="_Ops Performance Trade Eff Billing_IDoK intergrated model v2" xfId="441" xr:uid="{00000000-0005-0000-0000-0000DE000000}"/>
    <cellStyle name="_Ops Performance Trade Eff Billing_Notified item v4" xfId="442" xr:uid="{00000000-0005-0000-0000-0000DF000000}"/>
    <cellStyle name="_Ops Performance Trade Eff Billing_Notified item v9" xfId="443" xr:uid="{00000000-0005-0000-0000-0000E0000000}"/>
    <cellStyle name="_Ops Performance Trade Eff Billing_Write Off Comparison_220812" xfId="444" xr:uid="{00000000-0005-0000-0000-0000E1000000}"/>
    <cellStyle name="_Ops Support - Budget 2010-11_Info to Paul Brown" xfId="445" xr:uid="{00000000-0005-0000-0000-0000E2000000}"/>
    <cellStyle name="_Orange Combined 100706_changes" xfId="446" xr:uid="{00000000-0005-0000-0000-0000E3000000}"/>
    <cellStyle name="_Paper 1.Operations AMP5.v3" xfId="447" xr:uid="{00000000-0005-0000-0000-0000E4000000}"/>
    <cellStyle name="_Paper 3.AMP5 Operations initiatives.v3" xfId="448" xr:uid="{00000000-0005-0000-0000-0000E5000000}"/>
    <cellStyle name="_Production Plans for Paul.v2" xfId="449" xr:uid="{00000000-0005-0000-0000-0000E6000000}"/>
    <cellStyle name="_Production Plans for Paul.v3" xfId="450" xr:uid="{00000000-0005-0000-0000-0000E7000000}"/>
    <cellStyle name="_Property CBS income 11-12" xfId="451" xr:uid="{00000000-0005-0000-0000-0000E8000000}"/>
    <cellStyle name="_Property CBS income 11-12_BD Assumptions 100113" xfId="452" xr:uid="{00000000-0005-0000-0000-0000E9000000}"/>
    <cellStyle name="_Property CBS income 11-12_IDoK intergrated model v2" xfId="453" xr:uid="{00000000-0005-0000-0000-0000EA000000}"/>
    <cellStyle name="_Property CBS income 11-12_Notified item v4" xfId="454" xr:uid="{00000000-0005-0000-0000-0000EB000000}"/>
    <cellStyle name="_Property CBS income 11-12_Notified item v9" xfId="455" xr:uid="{00000000-0005-0000-0000-0000EC000000}"/>
    <cellStyle name="_Property CBS income 11-12_Write Off Comparison_220812" xfId="456" xr:uid="{00000000-0005-0000-0000-0000ED000000}"/>
    <cellStyle name="_Property Insight Business Plan 2011-12 draftv2" xfId="457" xr:uid="{00000000-0005-0000-0000-0000EE000000}"/>
    <cellStyle name="_Property Insight Business Plan 2011-12 draftv2_BD Assumptions 100113" xfId="458" xr:uid="{00000000-0005-0000-0000-0000EF000000}"/>
    <cellStyle name="_Property Insight Business Plan 2011-12 draftv2_IDoK intergrated model v2" xfId="459" xr:uid="{00000000-0005-0000-0000-0000F0000000}"/>
    <cellStyle name="_Property Insight Business Plan 2011-12 draftv2_Notified item v4" xfId="460" xr:uid="{00000000-0005-0000-0000-0000F1000000}"/>
    <cellStyle name="_Property Insight Business Plan 2011-12 draftv2_Notified item v9" xfId="461" xr:uid="{00000000-0005-0000-0000-0000F2000000}"/>
    <cellStyle name="_Property Insight Business Plan 2011-12 draftv2_Write Off Comparison_220812" xfId="462" xr:uid="{00000000-0005-0000-0000-0000F3000000}"/>
    <cellStyle name="_PS &amp; HS Billing Budget 2012-13 300911" xfId="463" xr:uid="{00000000-0005-0000-0000-0000F4000000}"/>
    <cellStyle name="_Rent receivable due dates" xfId="464" xr:uid="{00000000-0005-0000-0000-0000F5000000}"/>
    <cellStyle name="_Rent receivable due dates_BD Assumptions 100113" xfId="465" xr:uid="{00000000-0005-0000-0000-0000F6000000}"/>
    <cellStyle name="_Rent receivable due dates_IDoK intergrated model v2" xfId="466" xr:uid="{00000000-0005-0000-0000-0000F7000000}"/>
    <cellStyle name="_Rent receivable due dates_Notified item v4" xfId="467" xr:uid="{00000000-0005-0000-0000-0000F8000000}"/>
    <cellStyle name="_Rent receivable due dates_Notified item v9" xfId="468" xr:uid="{00000000-0005-0000-0000-0000F9000000}"/>
    <cellStyle name="_Rent receivable due dates_Write Off Comparison_220812" xfId="469" xr:uid="{00000000-0005-0000-0000-0000FA000000}"/>
    <cellStyle name="_Retail DCN FY08 Rate Card" xfId="470" xr:uid="{00000000-0005-0000-0000-0000FB000000}"/>
    <cellStyle name="_Revenue" xfId="471" xr:uid="{00000000-0005-0000-0000-0000FC000000}"/>
    <cellStyle name="_Revenue &amp; Opex Waterfalls Fst 2012-13 v3 080812" xfId="472" xr:uid="{00000000-0005-0000-0000-0000FD000000}"/>
    <cellStyle name="_Revised Master Forecast Resources vMR" xfId="473" xr:uid="{00000000-0005-0000-0000-0000FE000000}"/>
    <cellStyle name="_Revised target schedule Operations 15.12.09" xfId="474" xr:uid="{00000000-0005-0000-0000-0000FF000000}"/>
    <cellStyle name="_RPI &amp; COPI from Kingdom as at 23May2008" xfId="475" xr:uid="{00000000-0005-0000-0000-000000010000}"/>
    <cellStyle name="_Sales waterfall" xfId="476" xr:uid="{00000000-0005-0000-0000-000001010000}"/>
    <cellStyle name="_Sales waterfall FC to Bud 11 12" xfId="477" xr:uid="{00000000-0005-0000-0000-000002010000}"/>
    <cellStyle name="_SCA - Cost estimation June 27 2007 v 1.1" xfId="478" xr:uid="{00000000-0005-0000-0000-000003010000}"/>
    <cellStyle name="_SEW" xfId="479" xr:uid="{00000000-0005-0000-0000-000004010000}"/>
    <cellStyle name="_Sheet1" xfId="480" xr:uid="{00000000-0005-0000-0000-000005010000}"/>
    <cellStyle name="_SMDP 2009 onwards" xfId="481" xr:uid="{00000000-0005-0000-0000-000006010000}"/>
    <cellStyle name="_Sydney Water FRM DCSO V1.4" xfId="482" xr:uid="{00000000-0005-0000-0000-000007010000}"/>
    <cellStyle name="_TE Tony McHattie Reforecast June 2011 AC Amendments" xfId="483" xr:uid="{00000000-0005-0000-0000-000008010000}"/>
    <cellStyle name="_Thames Water headcount analsyis.11.03.08" xfId="484" xr:uid="{00000000-0005-0000-0000-000009010000}"/>
    <cellStyle name="_TW Group Business Plan.Overview.First submissions.2008.9.Issue 1.Full version.14.01.2008" xfId="485" xr:uid="{00000000-0005-0000-0000-00000A010000}"/>
    <cellStyle name="_TW group variance analysis.Jan 2008.Board report version" xfId="486" xr:uid="{00000000-0005-0000-0000-00000B010000}"/>
    <cellStyle name="_TWULI Appendices - AUG09 - FINAL - 02Sep09" xfId="487" xr:uid="{00000000-0005-0000-0000-00000C010000}"/>
    <cellStyle name="_TWULI Appendices - SEP09 - FINAL - 28Sep09" xfId="488" xr:uid="{00000000-0005-0000-0000-00000D010000}"/>
    <cellStyle name="_Updated SBP net opex for modelling Feb08 v2(29Feb)" xfId="489" xr:uid="{00000000-0005-0000-0000-00000E010000}"/>
    <cellStyle name="_Updated SBP net opex for modelling Feb08 v2(29Feb)_BD Assumptions 100113" xfId="490" xr:uid="{00000000-0005-0000-0000-00000F010000}"/>
    <cellStyle name="_Updated SBP net opex for modelling Feb08 v2(29Feb)_IDoK intergrated model v2" xfId="491" xr:uid="{00000000-0005-0000-0000-000010010000}"/>
    <cellStyle name="_Updated SBP net opex for modelling Feb08 v2(29Feb)_Notified item v4" xfId="492" xr:uid="{00000000-0005-0000-0000-000011010000}"/>
    <cellStyle name="_Updated SBP net opex for modelling Feb08 v2(29Feb)_Notified item v9" xfId="493" xr:uid="{00000000-0005-0000-0000-000012010000}"/>
    <cellStyle name="_Updated SBP net opex for modelling Feb08 v2(29Feb)_Write Off Comparison_220812" xfId="494" xr:uid="{00000000-0005-0000-0000-000013010000}"/>
    <cellStyle name="_UU SI offshore cost est  v 01" xfId="495" xr:uid="{00000000-0005-0000-0000-000014010000}"/>
    <cellStyle name="_Valuation case rec" xfId="496" xr:uid="{00000000-0005-0000-0000-000015010000}"/>
    <cellStyle name="_Valuation case rec_~0002420" xfId="497" xr:uid="{00000000-0005-0000-0000-000016010000}"/>
    <cellStyle name="_Valuation case rec_~0376079" xfId="498" xr:uid="{00000000-0005-0000-0000-000017010000}"/>
    <cellStyle name="_Valuation case rec_DS initiative Outsource" xfId="499" xr:uid="{00000000-0005-0000-0000-000018010000}"/>
    <cellStyle name="_Ventura" xfId="500" xr:uid="{00000000-0005-0000-0000-000019010000}"/>
    <cellStyle name="_Waste Chemicals" xfId="501" xr:uid="{00000000-0005-0000-0000-00001A010000}"/>
    <cellStyle name="_Water Chemicals" xfId="502" xr:uid="{00000000-0005-0000-0000-00001B010000}"/>
    <cellStyle name="_WG- ITS AO -IDC Costing v 0_2" xfId="503" xr:uid="{00000000-0005-0000-0000-00001C010000}"/>
    <cellStyle name="_woc budget 2011-12 cash profiling" xfId="504" xr:uid="{00000000-0005-0000-0000-00001D010000}"/>
    <cellStyle name="_Woc Cash Forecasting 0910" xfId="505" xr:uid="{00000000-0005-0000-0000-00001E010000}"/>
    <cellStyle name="_Woc Cash Forecasting 0910 5+7 to AM 240909" xfId="506" xr:uid="{00000000-0005-0000-0000-00001F010000}"/>
    <cellStyle name="_WOC's Cash Forecasting 2010-11 V1.0" xfId="507" xr:uid="{00000000-0005-0000-0000-000020010000}"/>
    <cellStyle name="_WOC's Cash Forecasting 2010-11 V1.0  20th Oct totals agreed to 5+7" xfId="508" xr:uid="{00000000-0005-0000-0000-000021010000}"/>
    <cellStyle name="_WOC's Cash Forecasting 2011-12" xfId="509" xr:uid="{00000000-0005-0000-0000-000022010000}"/>
    <cellStyle name="_WWU Asset Information - December 2006 Valuation (2)" xfId="510" xr:uid="{00000000-0005-0000-0000-000023010000}"/>
    <cellStyle name="’Ê‰Ý [0.00]_Area" xfId="511" xr:uid="{00000000-0005-0000-0000-000024010000}"/>
    <cellStyle name="’Ê‰Ý_Area" xfId="512" xr:uid="{00000000-0005-0000-0000-000025010000}"/>
    <cellStyle name="£ BP" xfId="513" xr:uid="{00000000-0005-0000-0000-000026010000}"/>
    <cellStyle name="¥ JY" xfId="514" xr:uid="{00000000-0005-0000-0000-000027010000}"/>
    <cellStyle name="=C:\WINNT\SYSTEM32\COMMAND.COM" xfId="515" xr:uid="{00000000-0005-0000-0000-000028010000}"/>
    <cellStyle name="=C:\WINNT35\SYSTEM32\COMMAND.COM" xfId="516" xr:uid="{00000000-0005-0000-0000-000029010000}"/>
    <cellStyle name="=C:\WINNT35\SYSTEM32\COMMAND.COM 2" xfId="517" xr:uid="{00000000-0005-0000-0000-00002A010000}"/>
    <cellStyle name="•W_Area" xfId="518" xr:uid="{00000000-0005-0000-0000-00002B010000}"/>
    <cellStyle name="0,0_x000d__x000a_NA_x000d__x000a_" xfId="519" xr:uid="{00000000-0005-0000-0000-00002C010000}"/>
    <cellStyle name="1000s (0)" xfId="520" xr:uid="{00000000-0005-0000-0000-00002D010000}"/>
    <cellStyle name="20% - Accent1" xfId="27" builtinId="30" customBuiltin="1"/>
    <cellStyle name="20% - Accent1 2" xfId="60" xr:uid="{00000000-0005-0000-0000-00002F010000}"/>
    <cellStyle name="20% - Accent1 2 2" xfId="521" xr:uid="{00000000-0005-0000-0000-000030010000}"/>
    <cellStyle name="20% - Accent1 2 2 2" xfId="522" xr:uid="{00000000-0005-0000-0000-000031010000}"/>
    <cellStyle name="20% - Accent1 2 3" xfId="523" xr:uid="{00000000-0005-0000-0000-000032010000}"/>
    <cellStyle name="20% - Accent2" xfId="31" builtinId="34" customBuiltin="1"/>
    <cellStyle name="20% - Accent2 2" xfId="61" xr:uid="{00000000-0005-0000-0000-000034010000}"/>
    <cellStyle name="20% - Accent2 2 2" xfId="524" xr:uid="{00000000-0005-0000-0000-000035010000}"/>
    <cellStyle name="20% - Accent2 2 2 2" xfId="525" xr:uid="{00000000-0005-0000-0000-000036010000}"/>
    <cellStyle name="20% - Accent2 2 3" xfId="526" xr:uid="{00000000-0005-0000-0000-000037010000}"/>
    <cellStyle name="20% - Accent3" xfId="35" builtinId="38" customBuiltin="1"/>
    <cellStyle name="20% - Accent3 2" xfId="62" xr:uid="{00000000-0005-0000-0000-000039010000}"/>
    <cellStyle name="20% - Accent4" xfId="39" builtinId="42" customBuiltin="1"/>
    <cellStyle name="20% - Accent4 2" xfId="63" xr:uid="{00000000-0005-0000-0000-00003B010000}"/>
    <cellStyle name="20% - Accent5" xfId="43" builtinId="46" customBuiltin="1"/>
    <cellStyle name="20% - Accent5 2" xfId="64" xr:uid="{00000000-0005-0000-0000-00003D010000}"/>
    <cellStyle name="20% - Accent6" xfId="47" builtinId="50" customBuiltin="1"/>
    <cellStyle name="20% - Accent6 2" xfId="65" xr:uid="{00000000-0005-0000-0000-00003F010000}"/>
    <cellStyle name="40% - Accent1" xfId="28" builtinId="31" customBuiltin="1"/>
    <cellStyle name="40% - Accent1 2" xfId="66" xr:uid="{00000000-0005-0000-0000-000041010000}"/>
    <cellStyle name="40% - Accent2" xfId="32" builtinId="35" customBuiltin="1"/>
    <cellStyle name="40% - Accent2 2" xfId="67" xr:uid="{00000000-0005-0000-0000-000043010000}"/>
    <cellStyle name="40% - Accent3" xfId="36" builtinId="39" customBuiltin="1"/>
    <cellStyle name="40% - Accent3 2" xfId="68" xr:uid="{00000000-0005-0000-0000-000045010000}"/>
    <cellStyle name="40% - Accent4" xfId="40" builtinId="43" customBuiltin="1"/>
    <cellStyle name="40% - Accent4 2" xfId="69" xr:uid="{00000000-0005-0000-0000-000047010000}"/>
    <cellStyle name="40% - Accent5" xfId="44" builtinId="47" customBuiltin="1"/>
    <cellStyle name="40% - Accent5 2" xfId="70" xr:uid="{00000000-0005-0000-0000-000049010000}"/>
    <cellStyle name="40% - Accent5 2 2" xfId="527" xr:uid="{00000000-0005-0000-0000-00004A010000}"/>
    <cellStyle name="40% - Accent5 2 2 2" xfId="528" xr:uid="{00000000-0005-0000-0000-00004B010000}"/>
    <cellStyle name="40% - Accent5 2 3" xfId="529" xr:uid="{00000000-0005-0000-0000-00004C010000}"/>
    <cellStyle name="40% - Accent6" xfId="48" builtinId="51" customBuiltin="1"/>
    <cellStyle name="40% - Accent6 2" xfId="71" xr:uid="{00000000-0005-0000-0000-00004E010000}"/>
    <cellStyle name="60% - Accent1" xfId="29" builtinId="32" customBuiltin="1"/>
    <cellStyle name="60% - Accent1 2" xfId="72" xr:uid="{00000000-0005-0000-0000-000050010000}"/>
    <cellStyle name="60% - Accent2" xfId="33" builtinId="36" customBuiltin="1"/>
    <cellStyle name="60% - Accent2 2" xfId="73" xr:uid="{00000000-0005-0000-0000-000052010000}"/>
    <cellStyle name="60% - Accent3" xfId="37" builtinId="40" customBuiltin="1"/>
    <cellStyle name="60% - Accent3 2" xfId="74" xr:uid="{00000000-0005-0000-0000-000054010000}"/>
    <cellStyle name="60% - Accent4" xfId="41" builtinId="44" customBuiltin="1"/>
    <cellStyle name="60% - Accent4 2" xfId="75" xr:uid="{00000000-0005-0000-0000-000056010000}"/>
    <cellStyle name="60% - Accent5" xfId="45" builtinId="48" customBuiltin="1"/>
    <cellStyle name="60% - Accent5 2" xfId="76" xr:uid="{00000000-0005-0000-0000-000058010000}"/>
    <cellStyle name="60% - Accent6" xfId="49" builtinId="52" customBuiltin="1"/>
    <cellStyle name="60% - Accent6 2" xfId="77" xr:uid="{00000000-0005-0000-0000-00005A010000}"/>
    <cellStyle name="a125body" xfId="530" xr:uid="{00000000-0005-0000-0000-00005B010000}"/>
    <cellStyle name="a125body 2" xfId="531" xr:uid="{00000000-0005-0000-0000-00005C010000}"/>
    <cellStyle name="a125body 2 2" xfId="532" xr:uid="{00000000-0005-0000-0000-00005D010000}"/>
    <cellStyle name="a125body 3" xfId="533" xr:uid="{00000000-0005-0000-0000-00005E010000}"/>
    <cellStyle name="Accent1" xfId="26" builtinId="29" customBuiltin="1"/>
    <cellStyle name="Accent1 - 20%" xfId="534" xr:uid="{00000000-0005-0000-0000-000060010000}"/>
    <cellStyle name="Accent1 - 40%" xfId="535" xr:uid="{00000000-0005-0000-0000-000061010000}"/>
    <cellStyle name="Accent1 - 60%" xfId="536" xr:uid="{00000000-0005-0000-0000-000062010000}"/>
    <cellStyle name="Accent1 2" xfId="78" xr:uid="{00000000-0005-0000-0000-000063010000}"/>
    <cellStyle name="Accent1 3" xfId="537" xr:uid="{00000000-0005-0000-0000-000064010000}"/>
    <cellStyle name="Accent1 4" xfId="538" xr:uid="{00000000-0005-0000-0000-000065010000}"/>
    <cellStyle name="Accent1 5" xfId="539" xr:uid="{00000000-0005-0000-0000-000066010000}"/>
    <cellStyle name="Accent2" xfId="30" builtinId="33" customBuiltin="1"/>
    <cellStyle name="Accent2 - 20%" xfId="540" xr:uid="{00000000-0005-0000-0000-000068010000}"/>
    <cellStyle name="Accent2 - 40%" xfId="541" xr:uid="{00000000-0005-0000-0000-000069010000}"/>
    <cellStyle name="Accent2 - 60%" xfId="542" xr:uid="{00000000-0005-0000-0000-00006A010000}"/>
    <cellStyle name="Accent2 2" xfId="79" xr:uid="{00000000-0005-0000-0000-00006B010000}"/>
    <cellStyle name="Accent2 3" xfId="543" xr:uid="{00000000-0005-0000-0000-00006C010000}"/>
    <cellStyle name="Accent2 4" xfId="544" xr:uid="{00000000-0005-0000-0000-00006D010000}"/>
    <cellStyle name="Accent2 5" xfId="545" xr:uid="{00000000-0005-0000-0000-00006E010000}"/>
    <cellStyle name="Accent3" xfId="34" builtinId="37" customBuiltin="1"/>
    <cellStyle name="Accent3 - 20%" xfId="546" xr:uid="{00000000-0005-0000-0000-000070010000}"/>
    <cellStyle name="Accent3 - 40%" xfId="547" xr:uid="{00000000-0005-0000-0000-000071010000}"/>
    <cellStyle name="Accent3 - 60%" xfId="548" xr:uid="{00000000-0005-0000-0000-000072010000}"/>
    <cellStyle name="Accent3 2" xfId="80" xr:uid="{00000000-0005-0000-0000-000073010000}"/>
    <cellStyle name="Accent3 3" xfId="549" xr:uid="{00000000-0005-0000-0000-000074010000}"/>
    <cellStyle name="Accent3 4" xfId="550" xr:uid="{00000000-0005-0000-0000-000075010000}"/>
    <cellStyle name="Accent3 5" xfId="551" xr:uid="{00000000-0005-0000-0000-000076010000}"/>
    <cellStyle name="Accent4" xfId="38" builtinId="41" customBuiltin="1"/>
    <cellStyle name="Accent4 - 20%" xfId="552" xr:uid="{00000000-0005-0000-0000-000078010000}"/>
    <cellStyle name="Accent4 - 40%" xfId="553" xr:uid="{00000000-0005-0000-0000-000079010000}"/>
    <cellStyle name="Accent4 - 60%" xfId="554" xr:uid="{00000000-0005-0000-0000-00007A010000}"/>
    <cellStyle name="Accent4 2" xfId="81" xr:uid="{00000000-0005-0000-0000-00007B010000}"/>
    <cellStyle name="Accent4 3" xfId="555" xr:uid="{00000000-0005-0000-0000-00007C010000}"/>
    <cellStyle name="Accent4 4" xfId="556" xr:uid="{00000000-0005-0000-0000-00007D010000}"/>
    <cellStyle name="Accent4 5" xfId="557" xr:uid="{00000000-0005-0000-0000-00007E010000}"/>
    <cellStyle name="Accent5" xfId="42" builtinId="45" customBuiltin="1"/>
    <cellStyle name="Accent5 - 20%" xfId="558" xr:uid="{00000000-0005-0000-0000-000080010000}"/>
    <cellStyle name="Accent5 - 40%" xfId="559" xr:uid="{00000000-0005-0000-0000-000081010000}"/>
    <cellStyle name="Accent5 - 60%" xfId="560" xr:uid="{00000000-0005-0000-0000-000082010000}"/>
    <cellStyle name="Accent5 2" xfId="82" xr:uid="{00000000-0005-0000-0000-000083010000}"/>
    <cellStyle name="Accent5 3" xfId="561" xr:uid="{00000000-0005-0000-0000-000084010000}"/>
    <cellStyle name="Accent5 4" xfId="562" xr:uid="{00000000-0005-0000-0000-000085010000}"/>
    <cellStyle name="Accent5 5" xfId="563" xr:uid="{00000000-0005-0000-0000-000086010000}"/>
    <cellStyle name="Accent6" xfId="46" builtinId="49" customBuiltin="1"/>
    <cellStyle name="Accent6 - 20%" xfId="564" xr:uid="{00000000-0005-0000-0000-000088010000}"/>
    <cellStyle name="Accent6 - 40%" xfId="565" xr:uid="{00000000-0005-0000-0000-000089010000}"/>
    <cellStyle name="Accent6 - 60%" xfId="566" xr:uid="{00000000-0005-0000-0000-00008A010000}"/>
    <cellStyle name="Accent6 2" xfId="83" xr:uid="{00000000-0005-0000-0000-00008B010000}"/>
    <cellStyle name="Accent6 3" xfId="567" xr:uid="{00000000-0005-0000-0000-00008C010000}"/>
    <cellStyle name="Accent6 4" xfId="568" xr:uid="{00000000-0005-0000-0000-00008D010000}"/>
    <cellStyle name="Accent6 5" xfId="569" xr:uid="{00000000-0005-0000-0000-00008E010000}"/>
    <cellStyle name="Act_%1" xfId="570" xr:uid="{00000000-0005-0000-0000-00008F010000}"/>
    <cellStyle name="Activity" xfId="571" xr:uid="{00000000-0005-0000-0000-000090010000}"/>
    <cellStyle name="Activity 2" xfId="572" xr:uid="{00000000-0005-0000-0000-000091010000}"/>
    <cellStyle name="Activity 2 2" xfId="573" xr:uid="{00000000-0005-0000-0000-000092010000}"/>
    <cellStyle name="Activity 3" xfId="574" xr:uid="{00000000-0005-0000-0000-000093010000}"/>
    <cellStyle name="Affinity Percent" xfId="575" xr:uid="{00000000-0005-0000-0000-000094010000}"/>
    <cellStyle name="AIR calc" xfId="576" xr:uid="{00000000-0005-0000-0000-000095010000}"/>
    <cellStyle name="AIR calc 10" xfId="577" xr:uid="{00000000-0005-0000-0000-000096010000}"/>
    <cellStyle name="AIR calc 10 2" xfId="578" xr:uid="{00000000-0005-0000-0000-000097010000}"/>
    <cellStyle name="AIR calc 10 3" xfId="579" xr:uid="{00000000-0005-0000-0000-000098010000}"/>
    <cellStyle name="AIR calc 11" xfId="580" xr:uid="{00000000-0005-0000-0000-000099010000}"/>
    <cellStyle name="AIR calc 11 2" xfId="581" xr:uid="{00000000-0005-0000-0000-00009A010000}"/>
    <cellStyle name="AIR calc 11 3" xfId="582" xr:uid="{00000000-0005-0000-0000-00009B010000}"/>
    <cellStyle name="AIR calc 12" xfId="583" xr:uid="{00000000-0005-0000-0000-00009C010000}"/>
    <cellStyle name="AIR calc 12 2" xfId="584" xr:uid="{00000000-0005-0000-0000-00009D010000}"/>
    <cellStyle name="AIR calc 12 3" xfId="585" xr:uid="{00000000-0005-0000-0000-00009E010000}"/>
    <cellStyle name="AIR calc 13" xfId="586" xr:uid="{00000000-0005-0000-0000-00009F010000}"/>
    <cellStyle name="AIR calc 13 2" xfId="587" xr:uid="{00000000-0005-0000-0000-0000A0010000}"/>
    <cellStyle name="AIR calc 13 3" xfId="588" xr:uid="{00000000-0005-0000-0000-0000A1010000}"/>
    <cellStyle name="AIR calc 14" xfId="589" xr:uid="{00000000-0005-0000-0000-0000A2010000}"/>
    <cellStyle name="AIR calc 14 2" xfId="590" xr:uid="{00000000-0005-0000-0000-0000A3010000}"/>
    <cellStyle name="AIR calc 14 3" xfId="591" xr:uid="{00000000-0005-0000-0000-0000A4010000}"/>
    <cellStyle name="AIR calc 15" xfId="592" xr:uid="{00000000-0005-0000-0000-0000A5010000}"/>
    <cellStyle name="AIR calc 15 2" xfId="593" xr:uid="{00000000-0005-0000-0000-0000A6010000}"/>
    <cellStyle name="AIR calc 15 3" xfId="594" xr:uid="{00000000-0005-0000-0000-0000A7010000}"/>
    <cellStyle name="AIR calc 16" xfId="595" xr:uid="{00000000-0005-0000-0000-0000A8010000}"/>
    <cellStyle name="AIR calc 17" xfId="596" xr:uid="{00000000-0005-0000-0000-0000A9010000}"/>
    <cellStyle name="AIR calc 18" xfId="597" xr:uid="{00000000-0005-0000-0000-0000AA010000}"/>
    <cellStyle name="AIR calc 2" xfId="598" xr:uid="{00000000-0005-0000-0000-0000AB010000}"/>
    <cellStyle name="AIR calc 2 10" xfId="599" xr:uid="{00000000-0005-0000-0000-0000AC010000}"/>
    <cellStyle name="AIR calc 2 10 2" xfId="600" xr:uid="{00000000-0005-0000-0000-0000AD010000}"/>
    <cellStyle name="AIR calc 2 10 3" xfId="601" xr:uid="{00000000-0005-0000-0000-0000AE010000}"/>
    <cellStyle name="AIR calc 2 11" xfId="602" xr:uid="{00000000-0005-0000-0000-0000AF010000}"/>
    <cellStyle name="AIR calc 2 11 2" xfId="603" xr:uid="{00000000-0005-0000-0000-0000B0010000}"/>
    <cellStyle name="AIR calc 2 11 3" xfId="604" xr:uid="{00000000-0005-0000-0000-0000B1010000}"/>
    <cellStyle name="AIR calc 2 12" xfId="605" xr:uid="{00000000-0005-0000-0000-0000B2010000}"/>
    <cellStyle name="AIR calc 2 12 2" xfId="606" xr:uid="{00000000-0005-0000-0000-0000B3010000}"/>
    <cellStyle name="AIR calc 2 12 3" xfId="607" xr:uid="{00000000-0005-0000-0000-0000B4010000}"/>
    <cellStyle name="AIR calc 2 13" xfId="608" xr:uid="{00000000-0005-0000-0000-0000B5010000}"/>
    <cellStyle name="AIR calc 2 13 2" xfId="609" xr:uid="{00000000-0005-0000-0000-0000B6010000}"/>
    <cellStyle name="AIR calc 2 13 3" xfId="610" xr:uid="{00000000-0005-0000-0000-0000B7010000}"/>
    <cellStyle name="AIR calc 2 14" xfId="611" xr:uid="{00000000-0005-0000-0000-0000B8010000}"/>
    <cellStyle name="AIR calc 2 14 2" xfId="612" xr:uid="{00000000-0005-0000-0000-0000B9010000}"/>
    <cellStyle name="AIR calc 2 14 3" xfId="613" xr:uid="{00000000-0005-0000-0000-0000BA010000}"/>
    <cellStyle name="AIR calc 2 15" xfId="614" xr:uid="{00000000-0005-0000-0000-0000BB010000}"/>
    <cellStyle name="AIR calc 2 16" xfId="615" xr:uid="{00000000-0005-0000-0000-0000BC010000}"/>
    <cellStyle name="AIR calc 2 17" xfId="616" xr:uid="{00000000-0005-0000-0000-0000BD010000}"/>
    <cellStyle name="AIR calc 2 2" xfId="617" xr:uid="{00000000-0005-0000-0000-0000BE010000}"/>
    <cellStyle name="AIR calc 2 2 10" xfId="618" xr:uid="{00000000-0005-0000-0000-0000BF010000}"/>
    <cellStyle name="AIR calc 2 2 10 2" xfId="619" xr:uid="{00000000-0005-0000-0000-0000C0010000}"/>
    <cellStyle name="AIR calc 2 2 10 3" xfId="620" xr:uid="{00000000-0005-0000-0000-0000C1010000}"/>
    <cellStyle name="AIR calc 2 2 11" xfId="621" xr:uid="{00000000-0005-0000-0000-0000C2010000}"/>
    <cellStyle name="AIR calc 2 2 11 2" xfId="622" xr:uid="{00000000-0005-0000-0000-0000C3010000}"/>
    <cellStyle name="AIR calc 2 2 11 3" xfId="623" xr:uid="{00000000-0005-0000-0000-0000C4010000}"/>
    <cellStyle name="AIR calc 2 2 12" xfId="624" xr:uid="{00000000-0005-0000-0000-0000C5010000}"/>
    <cellStyle name="AIR calc 2 2 12 2" xfId="625" xr:uid="{00000000-0005-0000-0000-0000C6010000}"/>
    <cellStyle name="AIR calc 2 2 12 3" xfId="626" xr:uid="{00000000-0005-0000-0000-0000C7010000}"/>
    <cellStyle name="AIR calc 2 2 13" xfId="627" xr:uid="{00000000-0005-0000-0000-0000C8010000}"/>
    <cellStyle name="AIR calc 2 2 13 2" xfId="628" xr:uid="{00000000-0005-0000-0000-0000C9010000}"/>
    <cellStyle name="AIR calc 2 2 13 3" xfId="629" xr:uid="{00000000-0005-0000-0000-0000CA010000}"/>
    <cellStyle name="AIR calc 2 2 14" xfId="630" xr:uid="{00000000-0005-0000-0000-0000CB010000}"/>
    <cellStyle name="AIR calc 2 2 14 2" xfId="631" xr:uid="{00000000-0005-0000-0000-0000CC010000}"/>
    <cellStyle name="AIR calc 2 2 14 3" xfId="632" xr:uid="{00000000-0005-0000-0000-0000CD010000}"/>
    <cellStyle name="AIR calc 2 2 15" xfId="633" xr:uid="{00000000-0005-0000-0000-0000CE010000}"/>
    <cellStyle name="AIR calc 2 2 15 2" xfId="634" xr:uid="{00000000-0005-0000-0000-0000CF010000}"/>
    <cellStyle name="AIR calc 2 2 15 3" xfId="635" xr:uid="{00000000-0005-0000-0000-0000D0010000}"/>
    <cellStyle name="AIR calc 2 2 16" xfId="636" xr:uid="{00000000-0005-0000-0000-0000D1010000}"/>
    <cellStyle name="AIR calc 2 2 16 2" xfId="637" xr:uid="{00000000-0005-0000-0000-0000D2010000}"/>
    <cellStyle name="AIR calc 2 2 16 3" xfId="638" xr:uid="{00000000-0005-0000-0000-0000D3010000}"/>
    <cellStyle name="AIR calc 2 2 17" xfId="639" xr:uid="{00000000-0005-0000-0000-0000D4010000}"/>
    <cellStyle name="AIR calc 2 2 17 2" xfId="640" xr:uid="{00000000-0005-0000-0000-0000D5010000}"/>
    <cellStyle name="AIR calc 2 2 17 3" xfId="641" xr:uid="{00000000-0005-0000-0000-0000D6010000}"/>
    <cellStyle name="AIR calc 2 2 18" xfId="642" xr:uid="{00000000-0005-0000-0000-0000D7010000}"/>
    <cellStyle name="AIR calc 2 2 18 2" xfId="643" xr:uid="{00000000-0005-0000-0000-0000D8010000}"/>
    <cellStyle name="AIR calc 2 2 18 3" xfId="644" xr:uid="{00000000-0005-0000-0000-0000D9010000}"/>
    <cellStyle name="AIR calc 2 2 19" xfId="645" xr:uid="{00000000-0005-0000-0000-0000DA010000}"/>
    <cellStyle name="AIR calc 2 2 2" xfId="646" xr:uid="{00000000-0005-0000-0000-0000DB010000}"/>
    <cellStyle name="AIR calc 2 2 2 10" xfId="647" xr:uid="{00000000-0005-0000-0000-0000DC010000}"/>
    <cellStyle name="AIR calc 2 2 2 10 2" xfId="648" xr:uid="{00000000-0005-0000-0000-0000DD010000}"/>
    <cellStyle name="AIR calc 2 2 2 10 3" xfId="649" xr:uid="{00000000-0005-0000-0000-0000DE010000}"/>
    <cellStyle name="AIR calc 2 2 2 11" xfId="650" xr:uid="{00000000-0005-0000-0000-0000DF010000}"/>
    <cellStyle name="AIR calc 2 2 2 11 2" xfId="651" xr:uid="{00000000-0005-0000-0000-0000E0010000}"/>
    <cellStyle name="AIR calc 2 2 2 11 3" xfId="652" xr:uid="{00000000-0005-0000-0000-0000E1010000}"/>
    <cellStyle name="AIR calc 2 2 2 12" xfId="653" xr:uid="{00000000-0005-0000-0000-0000E2010000}"/>
    <cellStyle name="AIR calc 2 2 2 12 2" xfId="654" xr:uid="{00000000-0005-0000-0000-0000E3010000}"/>
    <cellStyle name="AIR calc 2 2 2 12 3" xfId="655" xr:uid="{00000000-0005-0000-0000-0000E4010000}"/>
    <cellStyle name="AIR calc 2 2 2 13" xfId="656" xr:uid="{00000000-0005-0000-0000-0000E5010000}"/>
    <cellStyle name="AIR calc 2 2 2 13 2" xfId="657" xr:uid="{00000000-0005-0000-0000-0000E6010000}"/>
    <cellStyle name="AIR calc 2 2 2 13 3" xfId="658" xr:uid="{00000000-0005-0000-0000-0000E7010000}"/>
    <cellStyle name="AIR calc 2 2 2 14" xfId="659" xr:uid="{00000000-0005-0000-0000-0000E8010000}"/>
    <cellStyle name="AIR calc 2 2 2 14 2" xfId="660" xr:uid="{00000000-0005-0000-0000-0000E9010000}"/>
    <cellStyle name="AIR calc 2 2 2 14 3" xfId="661" xr:uid="{00000000-0005-0000-0000-0000EA010000}"/>
    <cellStyle name="AIR calc 2 2 2 15" xfId="662" xr:uid="{00000000-0005-0000-0000-0000EB010000}"/>
    <cellStyle name="AIR calc 2 2 2 15 2" xfId="663" xr:uid="{00000000-0005-0000-0000-0000EC010000}"/>
    <cellStyle name="AIR calc 2 2 2 15 3" xfId="664" xr:uid="{00000000-0005-0000-0000-0000ED010000}"/>
    <cellStyle name="AIR calc 2 2 2 16" xfId="665" xr:uid="{00000000-0005-0000-0000-0000EE010000}"/>
    <cellStyle name="AIR calc 2 2 2 16 2" xfId="666" xr:uid="{00000000-0005-0000-0000-0000EF010000}"/>
    <cellStyle name="AIR calc 2 2 2 16 3" xfId="667" xr:uid="{00000000-0005-0000-0000-0000F0010000}"/>
    <cellStyle name="AIR calc 2 2 2 17" xfId="668" xr:uid="{00000000-0005-0000-0000-0000F1010000}"/>
    <cellStyle name="AIR calc 2 2 2 17 2" xfId="669" xr:uid="{00000000-0005-0000-0000-0000F2010000}"/>
    <cellStyle name="AIR calc 2 2 2 17 3" xfId="670" xr:uid="{00000000-0005-0000-0000-0000F3010000}"/>
    <cellStyle name="AIR calc 2 2 2 18" xfId="671" xr:uid="{00000000-0005-0000-0000-0000F4010000}"/>
    <cellStyle name="AIR calc 2 2 2 18 2" xfId="672" xr:uid="{00000000-0005-0000-0000-0000F5010000}"/>
    <cellStyle name="AIR calc 2 2 2 18 3" xfId="673" xr:uid="{00000000-0005-0000-0000-0000F6010000}"/>
    <cellStyle name="AIR calc 2 2 2 19" xfId="674" xr:uid="{00000000-0005-0000-0000-0000F7010000}"/>
    <cellStyle name="AIR calc 2 2 2 2" xfId="675" xr:uid="{00000000-0005-0000-0000-0000F8010000}"/>
    <cellStyle name="AIR calc 2 2 2 2 10" xfId="676" xr:uid="{00000000-0005-0000-0000-0000F9010000}"/>
    <cellStyle name="AIR calc 2 2 2 2 10 2" xfId="677" xr:uid="{00000000-0005-0000-0000-0000FA010000}"/>
    <cellStyle name="AIR calc 2 2 2 2 10 3" xfId="678" xr:uid="{00000000-0005-0000-0000-0000FB010000}"/>
    <cellStyle name="AIR calc 2 2 2 2 11" xfId="679" xr:uid="{00000000-0005-0000-0000-0000FC010000}"/>
    <cellStyle name="AIR calc 2 2 2 2 11 2" xfId="680" xr:uid="{00000000-0005-0000-0000-0000FD010000}"/>
    <cellStyle name="AIR calc 2 2 2 2 11 3" xfId="681" xr:uid="{00000000-0005-0000-0000-0000FE010000}"/>
    <cellStyle name="AIR calc 2 2 2 2 12" xfId="682" xr:uid="{00000000-0005-0000-0000-0000FF010000}"/>
    <cellStyle name="AIR calc 2 2 2 2 12 2" xfId="683" xr:uid="{00000000-0005-0000-0000-000000020000}"/>
    <cellStyle name="AIR calc 2 2 2 2 12 3" xfId="684" xr:uid="{00000000-0005-0000-0000-000001020000}"/>
    <cellStyle name="AIR calc 2 2 2 2 13" xfId="685" xr:uid="{00000000-0005-0000-0000-000002020000}"/>
    <cellStyle name="AIR calc 2 2 2 2 14" xfId="686" xr:uid="{00000000-0005-0000-0000-000003020000}"/>
    <cellStyle name="AIR calc 2 2 2 2 2" xfId="687" xr:uid="{00000000-0005-0000-0000-000004020000}"/>
    <cellStyle name="AIR calc 2 2 2 2 2 2" xfId="688" xr:uid="{00000000-0005-0000-0000-000005020000}"/>
    <cellStyle name="AIR calc 2 2 2 2 2 3" xfId="689" xr:uid="{00000000-0005-0000-0000-000006020000}"/>
    <cellStyle name="AIR calc 2 2 2 2 3" xfId="690" xr:uid="{00000000-0005-0000-0000-000007020000}"/>
    <cellStyle name="AIR calc 2 2 2 2 3 2" xfId="691" xr:uid="{00000000-0005-0000-0000-000008020000}"/>
    <cellStyle name="AIR calc 2 2 2 2 3 3" xfId="692" xr:uid="{00000000-0005-0000-0000-000009020000}"/>
    <cellStyle name="AIR calc 2 2 2 2 4" xfId="693" xr:uid="{00000000-0005-0000-0000-00000A020000}"/>
    <cellStyle name="AIR calc 2 2 2 2 4 2" xfId="694" xr:uid="{00000000-0005-0000-0000-00000B020000}"/>
    <cellStyle name="AIR calc 2 2 2 2 4 3" xfId="695" xr:uid="{00000000-0005-0000-0000-00000C020000}"/>
    <cellStyle name="AIR calc 2 2 2 2 5" xfId="696" xr:uid="{00000000-0005-0000-0000-00000D020000}"/>
    <cellStyle name="AIR calc 2 2 2 2 5 2" xfId="697" xr:uid="{00000000-0005-0000-0000-00000E020000}"/>
    <cellStyle name="AIR calc 2 2 2 2 5 3" xfId="698" xr:uid="{00000000-0005-0000-0000-00000F020000}"/>
    <cellStyle name="AIR calc 2 2 2 2 6" xfId="699" xr:uid="{00000000-0005-0000-0000-000010020000}"/>
    <cellStyle name="AIR calc 2 2 2 2 6 2" xfId="700" xr:uid="{00000000-0005-0000-0000-000011020000}"/>
    <cellStyle name="AIR calc 2 2 2 2 6 3" xfId="701" xr:uid="{00000000-0005-0000-0000-000012020000}"/>
    <cellStyle name="AIR calc 2 2 2 2 7" xfId="702" xr:uid="{00000000-0005-0000-0000-000013020000}"/>
    <cellStyle name="AIR calc 2 2 2 2 7 2" xfId="703" xr:uid="{00000000-0005-0000-0000-000014020000}"/>
    <cellStyle name="AIR calc 2 2 2 2 7 3" xfId="704" xr:uid="{00000000-0005-0000-0000-000015020000}"/>
    <cellStyle name="AIR calc 2 2 2 2 8" xfId="705" xr:uid="{00000000-0005-0000-0000-000016020000}"/>
    <cellStyle name="AIR calc 2 2 2 2 8 2" xfId="706" xr:uid="{00000000-0005-0000-0000-000017020000}"/>
    <cellStyle name="AIR calc 2 2 2 2 8 3" xfId="707" xr:uid="{00000000-0005-0000-0000-000018020000}"/>
    <cellStyle name="AIR calc 2 2 2 2 9" xfId="708" xr:uid="{00000000-0005-0000-0000-000019020000}"/>
    <cellStyle name="AIR calc 2 2 2 2 9 2" xfId="709" xr:uid="{00000000-0005-0000-0000-00001A020000}"/>
    <cellStyle name="AIR calc 2 2 2 2 9 3" xfId="710" xr:uid="{00000000-0005-0000-0000-00001B020000}"/>
    <cellStyle name="AIR calc 2 2 2 20" xfId="711" xr:uid="{00000000-0005-0000-0000-00001C020000}"/>
    <cellStyle name="AIR calc 2 2 2 3" xfId="712" xr:uid="{00000000-0005-0000-0000-00001D020000}"/>
    <cellStyle name="AIR calc 2 2 2 3 10" xfId="713" xr:uid="{00000000-0005-0000-0000-00001E020000}"/>
    <cellStyle name="AIR calc 2 2 2 3 10 2" xfId="714" xr:uid="{00000000-0005-0000-0000-00001F020000}"/>
    <cellStyle name="AIR calc 2 2 2 3 10 3" xfId="715" xr:uid="{00000000-0005-0000-0000-000020020000}"/>
    <cellStyle name="AIR calc 2 2 2 3 11" xfId="716" xr:uid="{00000000-0005-0000-0000-000021020000}"/>
    <cellStyle name="AIR calc 2 2 2 3 11 2" xfId="717" xr:uid="{00000000-0005-0000-0000-000022020000}"/>
    <cellStyle name="AIR calc 2 2 2 3 11 3" xfId="718" xr:uid="{00000000-0005-0000-0000-000023020000}"/>
    <cellStyle name="AIR calc 2 2 2 3 12" xfId="719" xr:uid="{00000000-0005-0000-0000-000024020000}"/>
    <cellStyle name="AIR calc 2 2 2 3 12 2" xfId="720" xr:uid="{00000000-0005-0000-0000-000025020000}"/>
    <cellStyle name="AIR calc 2 2 2 3 12 3" xfId="721" xr:uid="{00000000-0005-0000-0000-000026020000}"/>
    <cellStyle name="AIR calc 2 2 2 3 13" xfId="722" xr:uid="{00000000-0005-0000-0000-000027020000}"/>
    <cellStyle name="AIR calc 2 2 2 3 14" xfId="723" xr:uid="{00000000-0005-0000-0000-000028020000}"/>
    <cellStyle name="AIR calc 2 2 2 3 2" xfId="724" xr:uid="{00000000-0005-0000-0000-000029020000}"/>
    <cellStyle name="AIR calc 2 2 2 3 2 2" xfId="725" xr:uid="{00000000-0005-0000-0000-00002A020000}"/>
    <cellStyle name="AIR calc 2 2 2 3 2 3" xfId="726" xr:uid="{00000000-0005-0000-0000-00002B020000}"/>
    <cellStyle name="AIR calc 2 2 2 3 3" xfId="727" xr:uid="{00000000-0005-0000-0000-00002C020000}"/>
    <cellStyle name="AIR calc 2 2 2 3 3 2" xfId="728" xr:uid="{00000000-0005-0000-0000-00002D020000}"/>
    <cellStyle name="AIR calc 2 2 2 3 3 3" xfId="729" xr:uid="{00000000-0005-0000-0000-00002E020000}"/>
    <cellStyle name="AIR calc 2 2 2 3 4" xfId="730" xr:uid="{00000000-0005-0000-0000-00002F020000}"/>
    <cellStyle name="AIR calc 2 2 2 3 4 2" xfId="731" xr:uid="{00000000-0005-0000-0000-000030020000}"/>
    <cellStyle name="AIR calc 2 2 2 3 4 3" xfId="732" xr:uid="{00000000-0005-0000-0000-000031020000}"/>
    <cellStyle name="AIR calc 2 2 2 3 5" xfId="733" xr:uid="{00000000-0005-0000-0000-000032020000}"/>
    <cellStyle name="AIR calc 2 2 2 3 5 2" xfId="734" xr:uid="{00000000-0005-0000-0000-000033020000}"/>
    <cellStyle name="AIR calc 2 2 2 3 5 3" xfId="735" xr:uid="{00000000-0005-0000-0000-000034020000}"/>
    <cellStyle name="AIR calc 2 2 2 3 6" xfId="736" xr:uid="{00000000-0005-0000-0000-000035020000}"/>
    <cellStyle name="AIR calc 2 2 2 3 6 2" xfId="737" xr:uid="{00000000-0005-0000-0000-000036020000}"/>
    <cellStyle name="AIR calc 2 2 2 3 6 3" xfId="738" xr:uid="{00000000-0005-0000-0000-000037020000}"/>
    <cellStyle name="AIR calc 2 2 2 3 7" xfId="739" xr:uid="{00000000-0005-0000-0000-000038020000}"/>
    <cellStyle name="AIR calc 2 2 2 3 7 2" xfId="740" xr:uid="{00000000-0005-0000-0000-000039020000}"/>
    <cellStyle name="AIR calc 2 2 2 3 7 3" xfId="741" xr:uid="{00000000-0005-0000-0000-00003A020000}"/>
    <cellStyle name="AIR calc 2 2 2 3 8" xfId="742" xr:uid="{00000000-0005-0000-0000-00003B020000}"/>
    <cellStyle name="AIR calc 2 2 2 3 8 2" xfId="743" xr:uid="{00000000-0005-0000-0000-00003C020000}"/>
    <cellStyle name="AIR calc 2 2 2 3 8 3" xfId="744" xr:uid="{00000000-0005-0000-0000-00003D020000}"/>
    <cellStyle name="AIR calc 2 2 2 3 9" xfId="745" xr:uid="{00000000-0005-0000-0000-00003E020000}"/>
    <cellStyle name="AIR calc 2 2 2 3 9 2" xfId="746" xr:uid="{00000000-0005-0000-0000-00003F020000}"/>
    <cellStyle name="AIR calc 2 2 2 3 9 3" xfId="747" xr:uid="{00000000-0005-0000-0000-000040020000}"/>
    <cellStyle name="AIR calc 2 2 2 4" xfId="748" xr:uid="{00000000-0005-0000-0000-000041020000}"/>
    <cellStyle name="AIR calc 2 2 2 4 10" xfId="749" xr:uid="{00000000-0005-0000-0000-000042020000}"/>
    <cellStyle name="AIR calc 2 2 2 4 10 2" xfId="750" xr:uid="{00000000-0005-0000-0000-000043020000}"/>
    <cellStyle name="AIR calc 2 2 2 4 10 3" xfId="751" xr:uid="{00000000-0005-0000-0000-000044020000}"/>
    <cellStyle name="AIR calc 2 2 2 4 11" xfId="752" xr:uid="{00000000-0005-0000-0000-000045020000}"/>
    <cellStyle name="AIR calc 2 2 2 4 11 2" xfId="753" xr:uid="{00000000-0005-0000-0000-000046020000}"/>
    <cellStyle name="AIR calc 2 2 2 4 11 3" xfId="754" xr:uid="{00000000-0005-0000-0000-000047020000}"/>
    <cellStyle name="AIR calc 2 2 2 4 12" xfId="755" xr:uid="{00000000-0005-0000-0000-000048020000}"/>
    <cellStyle name="AIR calc 2 2 2 4 13" xfId="756" xr:uid="{00000000-0005-0000-0000-000049020000}"/>
    <cellStyle name="AIR calc 2 2 2 4 2" xfId="757" xr:uid="{00000000-0005-0000-0000-00004A020000}"/>
    <cellStyle name="AIR calc 2 2 2 4 2 2" xfId="758" xr:uid="{00000000-0005-0000-0000-00004B020000}"/>
    <cellStyle name="AIR calc 2 2 2 4 2 3" xfId="759" xr:uid="{00000000-0005-0000-0000-00004C020000}"/>
    <cellStyle name="AIR calc 2 2 2 4 3" xfId="760" xr:uid="{00000000-0005-0000-0000-00004D020000}"/>
    <cellStyle name="AIR calc 2 2 2 4 3 2" xfId="761" xr:uid="{00000000-0005-0000-0000-00004E020000}"/>
    <cellStyle name="AIR calc 2 2 2 4 3 3" xfId="762" xr:uid="{00000000-0005-0000-0000-00004F020000}"/>
    <cellStyle name="AIR calc 2 2 2 4 4" xfId="763" xr:uid="{00000000-0005-0000-0000-000050020000}"/>
    <cellStyle name="AIR calc 2 2 2 4 4 2" xfId="764" xr:uid="{00000000-0005-0000-0000-000051020000}"/>
    <cellStyle name="AIR calc 2 2 2 4 4 3" xfId="765" xr:uid="{00000000-0005-0000-0000-000052020000}"/>
    <cellStyle name="AIR calc 2 2 2 4 5" xfId="766" xr:uid="{00000000-0005-0000-0000-000053020000}"/>
    <cellStyle name="AIR calc 2 2 2 4 5 2" xfId="767" xr:uid="{00000000-0005-0000-0000-000054020000}"/>
    <cellStyle name="AIR calc 2 2 2 4 5 3" xfId="768" xr:uid="{00000000-0005-0000-0000-000055020000}"/>
    <cellStyle name="AIR calc 2 2 2 4 6" xfId="769" xr:uid="{00000000-0005-0000-0000-000056020000}"/>
    <cellStyle name="AIR calc 2 2 2 4 6 2" xfId="770" xr:uid="{00000000-0005-0000-0000-000057020000}"/>
    <cellStyle name="AIR calc 2 2 2 4 6 3" xfId="771" xr:uid="{00000000-0005-0000-0000-000058020000}"/>
    <cellStyle name="AIR calc 2 2 2 4 7" xfId="772" xr:uid="{00000000-0005-0000-0000-000059020000}"/>
    <cellStyle name="AIR calc 2 2 2 4 7 2" xfId="773" xr:uid="{00000000-0005-0000-0000-00005A020000}"/>
    <cellStyle name="AIR calc 2 2 2 4 7 3" xfId="774" xr:uid="{00000000-0005-0000-0000-00005B020000}"/>
    <cellStyle name="AIR calc 2 2 2 4 8" xfId="775" xr:uid="{00000000-0005-0000-0000-00005C020000}"/>
    <cellStyle name="AIR calc 2 2 2 4 8 2" xfId="776" xr:uid="{00000000-0005-0000-0000-00005D020000}"/>
    <cellStyle name="AIR calc 2 2 2 4 8 3" xfId="777" xr:uid="{00000000-0005-0000-0000-00005E020000}"/>
    <cellStyle name="AIR calc 2 2 2 4 9" xfId="778" xr:uid="{00000000-0005-0000-0000-00005F020000}"/>
    <cellStyle name="AIR calc 2 2 2 4 9 2" xfId="779" xr:uid="{00000000-0005-0000-0000-000060020000}"/>
    <cellStyle name="AIR calc 2 2 2 4 9 3" xfId="780" xr:uid="{00000000-0005-0000-0000-000061020000}"/>
    <cellStyle name="AIR calc 2 2 2 5" xfId="781" xr:uid="{00000000-0005-0000-0000-000062020000}"/>
    <cellStyle name="AIR calc 2 2 2 5 10" xfId="782" xr:uid="{00000000-0005-0000-0000-000063020000}"/>
    <cellStyle name="AIR calc 2 2 2 5 10 2" xfId="783" xr:uid="{00000000-0005-0000-0000-000064020000}"/>
    <cellStyle name="AIR calc 2 2 2 5 10 3" xfId="784" xr:uid="{00000000-0005-0000-0000-000065020000}"/>
    <cellStyle name="AIR calc 2 2 2 5 11" xfId="785" xr:uid="{00000000-0005-0000-0000-000066020000}"/>
    <cellStyle name="AIR calc 2 2 2 5 11 2" xfId="786" xr:uid="{00000000-0005-0000-0000-000067020000}"/>
    <cellStyle name="AIR calc 2 2 2 5 11 3" xfId="787" xr:uid="{00000000-0005-0000-0000-000068020000}"/>
    <cellStyle name="AIR calc 2 2 2 5 12" xfId="788" xr:uid="{00000000-0005-0000-0000-000069020000}"/>
    <cellStyle name="AIR calc 2 2 2 5 13" xfId="789" xr:uid="{00000000-0005-0000-0000-00006A020000}"/>
    <cellStyle name="AIR calc 2 2 2 5 2" xfId="790" xr:uid="{00000000-0005-0000-0000-00006B020000}"/>
    <cellStyle name="AIR calc 2 2 2 5 2 2" xfId="791" xr:uid="{00000000-0005-0000-0000-00006C020000}"/>
    <cellStyle name="AIR calc 2 2 2 5 2 3" xfId="792" xr:uid="{00000000-0005-0000-0000-00006D020000}"/>
    <cellStyle name="AIR calc 2 2 2 5 3" xfId="793" xr:uid="{00000000-0005-0000-0000-00006E020000}"/>
    <cellStyle name="AIR calc 2 2 2 5 3 2" xfId="794" xr:uid="{00000000-0005-0000-0000-00006F020000}"/>
    <cellStyle name="AIR calc 2 2 2 5 3 3" xfId="795" xr:uid="{00000000-0005-0000-0000-000070020000}"/>
    <cellStyle name="AIR calc 2 2 2 5 4" xfId="796" xr:uid="{00000000-0005-0000-0000-000071020000}"/>
    <cellStyle name="AIR calc 2 2 2 5 4 2" xfId="797" xr:uid="{00000000-0005-0000-0000-000072020000}"/>
    <cellStyle name="AIR calc 2 2 2 5 4 3" xfId="798" xr:uid="{00000000-0005-0000-0000-000073020000}"/>
    <cellStyle name="AIR calc 2 2 2 5 5" xfId="799" xr:uid="{00000000-0005-0000-0000-000074020000}"/>
    <cellStyle name="AIR calc 2 2 2 5 5 2" xfId="800" xr:uid="{00000000-0005-0000-0000-000075020000}"/>
    <cellStyle name="AIR calc 2 2 2 5 5 3" xfId="801" xr:uid="{00000000-0005-0000-0000-000076020000}"/>
    <cellStyle name="AIR calc 2 2 2 5 6" xfId="802" xr:uid="{00000000-0005-0000-0000-000077020000}"/>
    <cellStyle name="AIR calc 2 2 2 5 6 2" xfId="803" xr:uid="{00000000-0005-0000-0000-000078020000}"/>
    <cellStyle name="AIR calc 2 2 2 5 6 3" xfId="804" xr:uid="{00000000-0005-0000-0000-000079020000}"/>
    <cellStyle name="AIR calc 2 2 2 5 7" xfId="805" xr:uid="{00000000-0005-0000-0000-00007A020000}"/>
    <cellStyle name="AIR calc 2 2 2 5 7 2" xfId="806" xr:uid="{00000000-0005-0000-0000-00007B020000}"/>
    <cellStyle name="AIR calc 2 2 2 5 7 3" xfId="807" xr:uid="{00000000-0005-0000-0000-00007C020000}"/>
    <cellStyle name="AIR calc 2 2 2 5 8" xfId="808" xr:uid="{00000000-0005-0000-0000-00007D020000}"/>
    <cellStyle name="AIR calc 2 2 2 5 8 2" xfId="809" xr:uid="{00000000-0005-0000-0000-00007E020000}"/>
    <cellStyle name="AIR calc 2 2 2 5 8 3" xfId="810" xr:uid="{00000000-0005-0000-0000-00007F020000}"/>
    <cellStyle name="AIR calc 2 2 2 5 9" xfId="811" xr:uid="{00000000-0005-0000-0000-000080020000}"/>
    <cellStyle name="AIR calc 2 2 2 5 9 2" xfId="812" xr:uid="{00000000-0005-0000-0000-000081020000}"/>
    <cellStyle name="AIR calc 2 2 2 5 9 3" xfId="813" xr:uid="{00000000-0005-0000-0000-000082020000}"/>
    <cellStyle name="AIR calc 2 2 2 6" xfId="814" xr:uid="{00000000-0005-0000-0000-000083020000}"/>
    <cellStyle name="AIR calc 2 2 2 6 10" xfId="815" xr:uid="{00000000-0005-0000-0000-000084020000}"/>
    <cellStyle name="AIR calc 2 2 2 6 10 2" xfId="816" xr:uid="{00000000-0005-0000-0000-000085020000}"/>
    <cellStyle name="AIR calc 2 2 2 6 10 3" xfId="817" xr:uid="{00000000-0005-0000-0000-000086020000}"/>
    <cellStyle name="AIR calc 2 2 2 6 11" xfId="818" xr:uid="{00000000-0005-0000-0000-000087020000}"/>
    <cellStyle name="AIR calc 2 2 2 6 11 2" xfId="819" xr:uid="{00000000-0005-0000-0000-000088020000}"/>
    <cellStyle name="AIR calc 2 2 2 6 11 3" xfId="820" xr:uid="{00000000-0005-0000-0000-000089020000}"/>
    <cellStyle name="AIR calc 2 2 2 6 12" xfId="821" xr:uid="{00000000-0005-0000-0000-00008A020000}"/>
    <cellStyle name="AIR calc 2 2 2 6 13" xfId="822" xr:uid="{00000000-0005-0000-0000-00008B020000}"/>
    <cellStyle name="AIR calc 2 2 2 6 2" xfId="823" xr:uid="{00000000-0005-0000-0000-00008C020000}"/>
    <cellStyle name="AIR calc 2 2 2 6 2 2" xfId="824" xr:uid="{00000000-0005-0000-0000-00008D020000}"/>
    <cellStyle name="AIR calc 2 2 2 6 2 3" xfId="825" xr:uid="{00000000-0005-0000-0000-00008E020000}"/>
    <cellStyle name="AIR calc 2 2 2 6 3" xfId="826" xr:uid="{00000000-0005-0000-0000-00008F020000}"/>
    <cellStyle name="AIR calc 2 2 2 6 3 2" xfId="827" xr:uid="{00000000-0005-0000-0000-000090020000}"/>
    <cellStyle name="AIR calc 2 2 2 6 3 3" xfId="828" xr:uid="{00000000-0005-0000-0000-000091020000}"/>
    <cellStyle name="AIR calc 2 2 2 6 4" xfId="829" xr:uid="{00000000-0005-0000-0000-000092020000}"/>
    <cellStyle name="AIR calc 2 2 2 6 4 2" xfId="830" xr:uid="{00000000-0005-0000-0000-000093020000}"/>
    <cellStyle name="AIR calc 2 2 2 6 4 3" xfId="831" xr:uid="{00000000-0005-0000-0000-000094020000}"/>
    <cellStyle name="AIR calc 2 2 2 6 5" xfId="832" xr:uid="{00000000-0005-0000-0000-000095020000}"/>
    <cellStyle name="AIR calc 2 2 2 6 5 2" xfId="833" xr:uid="{00000000-0005-0000-0000-000096020000}"/>
    <cellStyle name="AIR calc 2 2 2 6 5 3" xfId="834" xr:uid="{00000000-0005-0000-0000-000097020000}"/>
    <cellStyle name="AIR calc 2 2 2 6 6" xfId="835" xr:uid="{00000000-0005-0000-0000-000098020000}"/>
    <cellStyle name="AIR calc 2 2 2 6 6 2" xfId="836" xr:uid="{00000000-0005-0000-0000-000099020000}"/>
    <cellStyle name="AIR calc 2 2 2 6 6 3" xfId="837" xr:uid="{00000000-0005-0000-0000-00009A020000}"/>
    <cellStyle name="AIR calc 2 2 2 6 7" xfId="838" xr:uid="{00000000-0005-0000-0000-00009B020000}"/>
    <cellStyle name="AIR calc 2 2 2 6 7 2" xfId="839" xr:uid="{00000000-0005-0000-0000-00009C020000}"/>
    <cellStyle name="AIR calc 2 2 2 6 7 3" xfId="840" xr:uid="{00000000-0005-0000-0000-00009D020000}"/>
    <cellStyle name="AIR calc 2 2 2 6 8" xfId="841" xr:uid="{00000000-0005-0000-0000-00009E020000}"/>
    <cellStyle name="AIR calc 2 2 2 6 8 2" xfId="842" xr:uid="{00000000-0005-0000-0000-00009F020000}"/>
    <cellStyle name="AIR calc 2 2 2 6 8 3" xfId="843" xr:uid="{00000000-0005-0000-0000-0000A0020000}"/>
    <cellStyle name="AIR calc 2 2 2 6 9" xfId="844" xr:uid="{00000000-0005-0000-0000-0000A1020000}"/>
    <cellStyle name="AIR calc 2 2 2 6 9 2" xfId="845" xr:uid="{00000000-0005-0000-0000-0000A2020000}"/>
    <cellStyle name="AIR calc 2 2 2 6 9 3" xfId="846" xr:uid="{00000000-0005-0000-0000-0000A3020000}"/>
    <cellStyle name="AIR calc 2 2 2 7" xfId="847" xr:uid="{00000000-0005-0000-0000-0000A4020000}"/>
    <cellStyle name="AIR calc 2 2 2 7 10" xfId="848" xr:uid="{00000000-0005-0000-0000-0000A5020000}"/>
    <cellStyle name="AIR calc 2 2 2 7 10 2" xfId="849" xr:uid="{00000000-0005-0000-0000-0000A6020000}"/>
    <cellStyle name="AIR calc 2 2 2 7 10 3" xfId="850" xr:uid="{00000000-0005-0000-0000-0000A7020000}"/>
    <cellStyle name="AIR calc 2 2 2 7 11" xfId="851" xr:uid="{00000000-0005-0000-0000-0000A8020000}"/>
    <cellStyle name="AIR calc 2 2 2 7 11 2" xfId="852" xr:uid="{00000000-0005-0000-0000-0000A9020000}"/>
    <cellStyle name="AIR calc 2 2 2 7 11 3" xfId="853" xr:uid="{00000000-0005-0000-0000-0000AA020000}"/>
    <cellStyle name="AIR calc 2 2 2 7 12" xfId="854" xr:uid="{00000000-0005-0000-0000-0000AB020000}"/>
    <cellStyle name="AIR calc 2 2 2 7 13" xfId="855" xr:uid="{00000000-0005-0000-0000-0000AC020000}"/>
    <cellStyle name="AIR calc 2 2 2 7 2" xfId="856" xr:uid="{00000000-0005-0000-0000-0000AD020000}"/>
    <cellStyle name="AIR calc 2 2 2 7 2 2" xfId="857" xr:uid="{00000000-0005-0000-0000-0000AE020000}"/>
    <cellStyle name="AIR calc 2 2 2 7 2 3" xfId="858" xr:uid="{00000000-0005-0000-0000-0000AF020000}"/>
    <cellStyle name="AIR calc 2 2 2 7 3" xfId="859" xr:uid="{00000000-0005-0000-0000-0000B0020000}"/>
    <cellStyle name="AIR calc 2 2 2 7 3 2" xfId="860" xr:uid="{00000000-0005-0000-0000-0000B1020000}"/>
    <cellStyle name="AIR calc 2 2 2 7 3 3" xfId="861" xr:uid="{00000000-0005-0000-0000-0000B2020000}"/>
    <cellStyle name="AIR calc 2 2 2 7 4" xfId="862" xr:uid="{00000000-0005-0000-0000-0000B3020000}"/>
    <cellStyle name="AIR calc 2 2 2 7 4 2" xfId="863" xr:uid="{00000000-0005-0000-0000-0000B4020000}"/>
    <cellStyle name="AIR calc 2 2 2 7 4 3" xfId="864" xr:uid="{00000000-0005-0000-0000-0000B5020000}"/>
    <cellStyle name="AIR calc 2 2 2 7 5" xfId="865" xr:uid="{00000000-0005-0000-0000-0000B6020000}"/>
    <cellStyle name="AIR calc 2 2 2 7 5 2" xfId="866" xr:uid="{00000000-0005-0000-0000-0000B7020000}"/>
    <cellStyle name="AIR calc 2 2 2 7 5 3" xfId="867" xr:uid="{00000000-0005-0000-0000-0000B8020000}"/>
    <cellStyle name="AIR calc 2 2 2 7 6" xfId="868" xr:uid="{00000000-0005-0000-0000-0000B9020000}"/>
    <cellStyle name="AIR calc 2 2 2 7 6 2" xfId="869" xr:uid="{00000000-0005-0000-0000-0000BA020000}"/>
    <cellStyle name="AIR calc 2 2 2 7 6 3" xfId="870" xr:uid="{00000000-0005-0000-0000-0000BB020000}"/>
    <cellStyle name="AIR calc 2 2 2 7 7" xfId="871" xr:uid="{00000000-0005-0000-0000-0000BC020000}"/>
    <cellStyle name="AIR calc 2 2 2 7 7 2" xfId="872" xr:uid="{00000000-0005-0000-0000-0000BD020000}"/>
    <cellStyle name="AIR calc 2 2 2 7 7 3" xfId="873" xr:uid="{00000000-0005-0000-0000-0000BE020000}"/>
    <cellStyle name="AIR calc 2 2 2 7 8" xfId="874" xr:uid="{00000000-0005-0000-0000-0000BF020000}"/>
    <cellStyle name="AIR calc 2 2 2 7 8 2" xfId="875" xr:uid="{00000000-0005-0000-0000-0000C0020000}"/>
    <cellStyle name="AIR calc 2 2 2 7 8 3" xfId="876" xr:uid="{00000000-0005-0000-0000-0000C1020000}"/>
    <cellStyle name="AIR calc 2 2 2 7 9" xfId="877" xr:uid="{00000000-0005-0000-0000-0000C2020000}"/>
    <cellStyle name="AIR calc 2 2 2 7 9 2" xfId="878" xr:uid="{00000000-0005-0000-0000-0000C3020000}"/>
    <cellStyle name="AIR calc 2 2 2 7 9 3" xfId="879" xr:uid="{00000000-0005-0000-0000-0000C4020000}"/>
    <cellStyle name="AIR calc 2 2 2 8" xfId="880" xr:uid="{00000000-0005-0000-0000-0000C5020000}"/>
    <cellStyle name="AIR calc 2 2 2 8 2" xfId="881" xr:uid="{00000000-0005-0000-0000-0000C6020000}"/>
    <cellStyle name="AIR calc 2 2 2 8 3" xfId="882" xr:uid="{00000000-0005-0000-0000-0000C7020000}"/>
    <cellStyle name="AIR calc 2 2 2 9" xfId="883" xr:uid="{00000000-0005-0000-0000-0000C8020000}"/>
    <cellStyle name="AIR calc 2 2 2 9 2" xfId="884" xr:uid="{00000000-0005-0000-0000-0000C9020000}"/>
    <cellStyle name="AIR calc 2 2 2 9 3" xfId="885" xr:uid="{00000000-0005-0000-0000-0000CA020000}"/>
    <cellStyle name="AIR calc 2 2 20" xfId="886" xr:uid="{00000000-0005-0000-0000-0000CB020000}"/>
    <cellStyle name="AIR calc 2 2 3" xfId="887" xr:uid="{00000000-0005-0000-0000-0000CC020000}"/>
    <cellStyle name="AIR calc 2 2 3 10" xfId="888" xr:uid="{00000000-0005-0000-0000-0000CD020000}"/>
    <cellStyle name="AIR calc 2 2 3 10 2" xfId="889" xr:uid="{00000000-0005-0000-0000-0000CE020000}"/>
    <cellStyle name="AIR calc 2 2 3 10 3" xfId="890" xr:uid="{00000000-0005-0000-0000-0000CF020000}"/>
    <cellStyle name="AIR calc 2 2 3 11" xfId="891" xr:uid="{00000000-0005-0000-0000-0000D0020000}"/>
    <cellStyle name="AIR calc 2 2 3 11 2" xfId="892" xr:uid="{00000000-0005-0000-0000-0000D1020000}"/>
    <cellStyle name="AIR calc 2 2 3 11 3" xfId="893" xr:uid="{00000000-0005-0000-0000-0000D2020000}"/>
    <cellStyle name="AIR calc 2 2 3 12" xfId="894" xr:uid="{00000000-0005-0000-0000-0000D3020000}"/>
    <cellStyle name="AIR calc 2 2 3 12 2" xfId="895" xr:uid="{00000000-0005-0000-0000-0000D4020000}"/>
    <cellStyle name="AIR calc 2 2 3 12 3" xfId="896" xr:uid="{00000000-0005-0000-0000-0000D5020000}"/>
    <cellStyle name="AIR calc 2 2 3 13" xfId="897" xr:uid="{00000000-0005-0000-0000-0000D6020000}"/>
    <cellStyle name="AIR calc 2 2 3 14" xfId="898" xr:uid="{00000000-0005-0000-0000-0000D7020000}"/>
    <cellStyle name="AIR calc 2 2 3 2" xfId="899" xr:uid="{00000000-0005-0000-0000-0000D8020000}"/>
    <cellStyle name="AIR calc 2 2 3 2 2" xfId="900" xr:uid="{00000000-0005-0000-0000-0000D9020000}"/>
    <cellStyle name="AIR calc 2 2 3 2 3" xfId="901" xr:uid="{00000000-0005-0000-0000-0000DA020000}"/>
    <cellStyle name="AIR calc 2 2 3 3" xfId="902" xr:uid="{00000000-0005-0000-0000-0000DB020000}"/>
    <cellStyle name="AIR calc 2 2 3 3 2" xfId="903" xr:uid="{00000000-0005-0000-0000-0000DC020000}"/>
    <cellStyle name="AIR calc 2 2 3 3 3" xfId="904" xr:uid="{00000000-0005-0000-0000-0000DD020000}"/>
    <cellStyle name="AIR calc 2 2 3 4" xfId="905" xr:uid="{00000000-0005-0000-0000-0000DE020000}"/>
    <cellStyle name="AIR calc 2 2 3 4 2" xfId="906" xr:uid="{00000000-0005-0000-0000-0000DF020000}"/>
    <cellStyle name="AIR calc 2 2 3 4 3" xfId="907" xr:uid="{00000000-0005-0000-0000-0000E0020000}"/>
    <cellStyle name="AIR calc 2 2 3 5" xfId="908" xr:uid="{00000000-0005-0000-0000-0000E1020000}"/>
    <cellStyle name="AIR calc 2 2 3 5 2" xfId="909" xr:uid="{00000000-0005-0000-0000-0000E2020000}"/>
    <cellStyle name="AIR calc 2 2 3 5 3" xfId="910" xr:uid="{00000000-0005-0000-0000-0000E3020000}"/>
    <cellStyle name="AIR calc 2 2 3 6" xfId="911" xr:uid="{00000000-0005-0000-0000-0000E4020000}"/>
    <cellStyle name="AIR calc 2 2 3 6 2" xfId="912" xr:uid="{00000000-0005-0000-0000-0000E5020000}"/>
    <cellStyle name="AIR calc 2 2 3 6 3" xfId="913" xr:uid="{00000000-0005-0000-0000-0000E6020000}"/>
    <cellStyle name="AIR calc 2 2 3 7" xfId="914" xr:uid="{00000000-0005-0000-0000-0000E7020000}"/>
    <cellStyle name="AIR calc 2 2 3 7 2" xfId="915" xr:uid="{00000000-0005-0000-0000-0000E8020000}"/>
    <cellStyle name="AIR calc 2 2 3 7 3" xfId="916" xr:uid="{00000000-0005-0000-0000-0000E9020000}"/>
    <cellStyle name="AIR calc 2 2 3 8" xfId="917" xr:uid="{00000000-0005-0000-0000-0000EA020000}"/>
    <cellStyle name="AIR calc 2 2 3 8 2" xfId="918" xr:uid="{00000000-0005-0000-0000-0000EB020000}"/>
    <cellStyle name="AIR calc 2 2 3 8 3" xfId="919" xr:uid="{00000000-0005-0000-0000-0000EC020000}"/>
    <cellStyle name="AIR calc 2 2 3 9" xfId="920" xr:uid="{00000000-0005-0000-0000-0000ED020000}"/>
    <cellStyle name="AIR calc 2 2 3 9 2" xfId="921" xr:uid="{00000000-0005-0000-0000-0000EE020000}"/>
    <cellStyle name="AIR calc 2 2 3 9 3" xfId="922" xr:uid="{00000000-0005-0000-0000-0000EF020000}"/>
    <cellStyle name="AIR calc 2 2 4" xfId="923" xr:uid="{00000000-0005-0000-0000-0000F0020000}"/>
    <cellStyle name="AIR calc 2 2 4 10" xfId="924" xr:uid="{00000000-0005-0000-0000-0000F1020000}"/>
    <cellStyle name="AIR calc 2 2 4 10 2" xfId="925" xr:uid="{00000000-0005-0000-0000-0000F2020000}"/>
    <cellStyle name="AIR calc 2 2 4 10 3" xfId="926" xr:uid="{00000000-0005-0000-0000-0000F3020000}"/>
    <cellStyle name="AIR calc 2 2 4 11" xfId="927" xr:uid="{00000000-0005-0000-0000-0000F4020000}"/>
    <cellStyle name="AIR calc 2 2 4 11 2" xfId="928" xr:uid="{00000000-0005-0000-0000-0000F5020000}"/>
    <cellStyle name="AIR calc 2 2 4 11 3" xfId="929" xr:uid="{00000000-0005-0000-0000-0000F6020000}"/>
    <cellStyle name="AIR calc 2 2 4 12" xfId="930" xr:uid="{00000000-0005-0000-0000-0000F7020000}"/>
    <cellStyle name="AIR calc 2 2 4 13" xfId="931" xr:uid="{00000000-0005-0000-0000-0000F8020000}"/>
    <cellStyle name="AIR calc 2 2 4 2" xfId="932" xr:uid="{00000000-0005-0000-0000-0000F9020000}"/>
    <cellStyle name="AIR calc 2 2 4 2 2" xfId="933" xr:uid="{00000000-0005-0000-0000-0000FA020000}"/>
    <cellStyle name="AIR calc 2 2 4 2 3" xfId="934" xr:uid="{00000000-0005-0000-0000-0000FB020000}"/>
    <cellStyle name="AIR calc 2 2 4 3" xfId="935" xr:uid="{00000000-0005-0000-0000-0000FC020000}"/>
    <cellStyle name="AIR calc 2 2 4 3 2" xfId="936" xr:uid="{00000000-0005-0000-0000-0000FD020000}"/>
    <cellStyle name="AIR calc 2 2 4 3 3" xfId="937" xr:uid="{00000000-0005-0000-0000-0000FE020000}"/>
    <cellStyle name="AIR calc 2 2 4 4" xfId="938" xr:uid="{00000000-0005-0000-0000-0000FF020000}"/>
    <cellStyle name="AIR calc 2 2 4 4 2" xfId="939" xr:uid="{00000000-0005-0000-0000-000000030000}"/>
    <cellStyle name="AIR calc 2 2 4 4 3" xfId="940" xr:uid="{00000000-0005-0000-0000-000001030000}"/>
    <cellStyle name="AIR calc 2 2 4 5" xfId="941" xr:uid="{00000000-0005-0000-0000-000002030000}"/>
    <cellStyle name="AIR calc 2 2 4 5 2" xfId="942" xr:uid="{00000000-0005-0000-0000-000003030000}"/>
    <cellStyle name="AIR calc 2 2 4 5 3" xfId="943" xr:uid="{00000000-0005-0000-0000-000004030000}"/>
    <cellStyle name="AIR calc 2 2 4 6" xfId="944" xr:uid="{00000000-0005-0000-0000-000005030000}"/>
    <cellStyle name="AIR calc 2 2 4 6 2" xfId="945" xr:uid="{00000000-0005-0000-0000-000006030000}"/>
    <cellStyle name="AIR calc 2 2 4 6 3" xfId="946" xr:uid="{00000000-0005-0000-0000-000007030000}"/>
    <cellStyle name="AIR calc 2 2 4 7" xfId="947" xr:uid="{00000000-0005-0000-0000-000008030000}"/>
    <cellStyle name="AIR calc 2 2 4 7 2" xfId="948" xr:uid="{00000000-0005-0000-0000-000009030000}"/>
    <cellStyle name="AIR calc 2 2 4 7 3" xfId="949" xr:uid="{00000000-0005-0000-0000-00000A030000}"/>
    <cellStyle name="AIR calc 2 2 4 8" xfId="950" xr:uid="{00000000-0005-0000-0000-00000B030000}"/>
    <cellStyle name="AIR calc 2 2 4 8 2" xfId="951" xr:uid="{00000000-0005-0000-0000-00000C030000}"/>
    <cellStyle name="AIR calc 2 2 4 8 3" xfId="952" xr:uid="{00000000-0005-0000-0000-00000D030000}"/>
    <cellStyle name="AIR calc 2 2 4 9" xfId="953" xr:uid="{00000000-0005-0000-0000-00000E030000}"/>
    <cellStyle name="AIR calc 2 2 4 9 2" xfId="954" xr:uid="{00000000-0005-0000-0000-00000F030000}"/>
    <cellStyle name="AIR calc 2 2 4 9 3" xfId="955" xr:uid="{00000000-0005-0000-0000-000010030000}"/>
    <cellStyle name="AIR calc 2 2 5" xfId="956" xr:uid="{00000000-0005-0000-0000-000011030000}"/>
    <cellStyle name="AIR calc 2 2 5 10" xfId="957" xr:uid="{00000000-0005-0000-0000-000012030000}"/>
    <cellStyle name="AIR calc 2 2 5 10 2" xfId="958" xr:uid="{00000000-0005-0000-0000-000013030000}"/>
    <cellStyle name="AIR calc 2 2 5 10 3" xfId="959" xr:uid="{00000000-0005-0000-0000-000014030000}"/>
    <cellStyle name="AIR calc 2 2 5 11" xfId="960" xr:uid="{00000000-0005-0000-0000-000015030000}"/>
    <cellStyle name="AIR calc 2 2 5 11 2" xfId="961" xr:uid="{00000000-0005-0000-0000-000016030000}"/>
    <cellStyle name="AIR calc 2 2 5 11 3" xfId="962" xr:uid="{00000000-0005-0000-0000-000017030000}"/>
    <cellStyle name="AIR calc 2 2 5 12" xfId="963" xr:uid="{00000000-0005-0000-0000-000018030000}"/>
    <cellStyle name="AIR calc 2 2 5 13" xfId="964" xr:uid="{00000000-0005-0000-0000-000019030000}"/>
    <cellStyle name="AIR calc 2 2 5 2" xfId="965" xr:uid="{00000000-0005-0000-0000-00001A030000}"/>
    <cellStyle name="AIR calc 2 2 5 2 2" xfId="966" xr:uid="{00000000-0005-0000-0000-00001B030000}"/>
    <cellStyle name="AIR calc 2 2 5 2 3" xfId="967" xr:uid="{00000000-0005-0000-0000-00001C030000}"/>
    <cellStyle name="AIR calc 2 2 5 3" xfId="968" xr:uid="{00000000-0005-0000-0000-00001D030000}"/>
    <cellStyle name="AIR calc 2 2 5 3 2" xfId="969" xr:uid="{00000000-0005-0000-0000-00001E030000}"/>
    <cellStyle name="AIR calc 2 2 5 3 3" xfId="970" xr:uid="{00000000-0005-0000-0000-00001F030000}"/>
    <cellStyle name="AIR calc 2 2 5 4" xfId="971" xr:uid="{00000000-0005-0000-0000-000020030000}"/>
    <cellStyle name="AIR calc 2 2 5 4 2" xfId="972" xr:uid="{00000000-0005-0000-0000-000021030000}"/>
    <cellStyle name="AIR calc 2 2 5 4 3" xfId="973" xr:uid="{00000000-0005-0000-0000-000022030000}"/>
    <cellStyle name="AIR calc 2 2 5 5" xfId="974" xr:uid="{00000000-0005-0000-0000-000023030000}"/>
    <cellStyle name="AIR calc 2 2 5 5 2" xfId="975" xr:uid="{00000000-0005-0000-0000-000024030000}"/>
    <cellStyle name="AIR calc 2 2 5 5 3" xfId="976" xr:uid="{00000000-0005-0000-0000-000025030000}"/>
    <cellStyle name="AIR calc 2 2 5 6" xfId="977" xr:uid="{00000000-0005-0000-0000-000026030000}"/>
    <cellStyle name="AIR calc 2 2 5 6 2" xfId="978" xr:uid="{00000000-0005-0000-0000-000027030000}"/>
    <cellStyle name="AIR calc 2 2 5 6 3" xfId="979" xr:uid="{00000000-0005-0000-0000-000028030000}"/>
    <cellStyle name="AIR calc 2 2 5 7" xfId="980" xr:uid="{00000000-0005-0000-0000-000029030000}"/>
    <cellStyle name="AIR calc 2 2 5 7 2" xfId="981" xr:uid="{00000000-0005-0000-0000-00002A030000}"/>
    <cellStyle name="AIR calc 2 2 5 7 3" xfId="982" xr:uid="{00000000-0005-0000-0000-00002B030000}"/>
    <cellStyle name="AIR calc 2 2 5 8" xfId="983" xr:uid="{00000000-0005-0000-0000-00002C030000}"/>
    <cellStyle name="AIR calc 2 2 5 8 2" xfId="984" xr:uid="{00000000-0005-0000-0000-00002D030000}"/>
    <cellStyle name="AIR calc 2 2 5 8 3" xfId="985" xr:uid="{00000000-0005-0000-0000-00002E030000}"/>
    <cellStyle name="AIR calc 2 2 5 9" xfId="986" xr:uid="{00000000-0005-0000-0000-00002F030000}"/>
    <cellStyle name="AIR calc 2 2 5 9 2" xfId="987" xr:uid="{00000000-0005-0000-0000-000030030000}"/>
    <cellStyle name="AIR calc 2 2 5 9 3" xfId="988" xr:uid="{00000000-0005-0000-0000-000031030000}"/>
    <cellStyle name="AIR calc 2 2 6" xfId="989" xr:uid="{00000000-0005-0000-0000-000032030000}"/>
    <cellStyle name="AIR calc 2 2 6 10" xfId="990" xr:uid="{00000000-0005-0000-0000-000033030000}"/>
    <cellStyle name="AIR calc 2 2 6 10 2" xfId="991" xr:uid="{00000000-0005-0000-0000-000034030000}"/>
    <cellStyle name="AIR calc 2 2 6 10 3" xfId="992" xr:uid="{00000000-0005-0000-0000-000035030000}"/>
    <cellStyle name="AIR calc 2 2 6 11" xfId="993" xr:uid="{00000000-0005-0000-0000-000036030000}"/>
    <cellStyle name="AIR calc 2 2 6 11 2" xfId="994" xr:uid="{00000000-0005-0000-0000-000037030000}"/>
    <cellStyle name="AIR calc 2 2 6 11 3" xfId="995" xr:uid="{00000000-0005-0000-0000-000038030000}"/>
    <cellStyle name="AIR calc 2 2 6 12" xfId="996" xr:uid="{00000000-0005-0000-0000-000039030000}"/>
    <cellStyle name="AIR calc 2 2 6 13" xfId="997" xr:uid="{00000000-0005-0000-0000-00003A030000}"/>
    <cellStyle name="AIR calc 2 2 6 2" xfId="998" xr:uid="{00000000-0005-0000-0000-00003B030000}"/>
    <cellStyle name="AIR calc 2 2 6 2 2" xfId="999" xr:uid="{00000000-0005-0000-0000-00003C030000}"/>
    <cellStyle name="AIR calc 2 2 6 2 3" xfId="1000" xr:uid="{00000000-0005-0000-0000-00003D030000}"/>
    <cellStyle name="AIR calc 2 2 6 3" xfId="1001" xr:uid="{00000000-0005-0000-0000-00003E030000}"/>
    <cellStyle name="AIR calc 2 2 6 3 2" xfId="1002" xr:uid="{00000000-0005-0000-0000-00003F030000}"/>
    <cellStyle name="AIR calc 2 2 6 3 3" xfId="1003" xr:uid="{00000000-0005-0000-0000-000040030000}"/>
    <cellStyle name="AIR calc 2 2 6 4" xfId="1004" xr:uid="{00000000-0005-0000-0000-000041030000}"/>
    <cellStyle name="AIR calc 2 2 6 4 2" xfId="1005" xr:uid="{00000000-0005-0000-0000-000042030000}"/>
    <cellStyle name="AIR calc 2 2 6 4 3" xfId="1006" xr:uid="{00000000-0005-0000-0000-000043030000}"/>
    <cellStyle name="AIR calc 2 2 6 5" xfId="1007" xr:uid="{00000000-0005-0000-0000-000044030000}"/>
    <cellStyle name="AIR calc 2 2 6 5 2" xfId="1008" xr:uid="{00000000-0005-0000-0000-000045030000}"/>
    <cellStyle name="AIR calc 2 2 6 5 3" xfId="1009" xr:uid="{00000000-0005-0000-0000-000046030000}"/>
    <cellStyle name="AIR calc 2 2 6 6" xfId="1010" xr:uid="{00000000-0005-0000-0000-000047030000}"/>
    <cellStyle name="AIR calc 2 2 6 6 2" xfId="1011" xr:uid="{00000000-0005-0000-0000-000048030000}"/>
    <cellStyle name="AIR calc 2 2 6 6 3" xfId="1012" xr:uid="{00000000-0005-0000-0000-000049030000}"/>
    <cellStyle name="AIR calc 2 2 6 7" xfId="1013" xr:uid="{00000000-0005-0000-0000-00004A030000}"/>
    <cellStyle name="AIR calc 2 2 6 7 2" xfId="1014" xr:uid="{00000000-0005-0000-0000-00004B030000}"/>
    <cellStyle name="AIR calc 2 2 6 7 3" xfId="1015" xr:uid="{00000000-0005-0000-0000-00004C030000}"/>
    <cellStyle name="AIR calc 2 2 6 8" xfId="1016" xr:uid="{00000000-0005-0000-0000-00004D030000}"/>
    <cellStyle name="AIR calc 2 2 6 8 2" xfId="1017" xr:uid="{00000000-0005-0000-0000-00004E030000}"/>
    <cellStyle name="AIR calc 2 2 6 8 3" xfId="1018" xr:uid="{00000000-0005-0000-0000-00004F030000}"/>
    <cellStyle name="AIR calc 2 2 6 9" xfId="1019" xr:uid="{00000000-0005-0000-0000-000050030000}"/>
    <cellStyle name="AIR calc 2 2 6 9 2" xfId="1020" xr:uid="{00000000-0005-0000-0000-000051030000}"/>
    <cellStyle name="AIR calc 2 2 6 9 3" xfId="1021" xr:uid="{00000000-0005-0000-0000-000052030000}"/>
    <cellStyle name="AIR calc 2 2 7" xfId="1022" xr:uid="{00000000-0005-0000-0000-000053030000}"/>
    <cellStyle name="AIR calc 2 2 7 10" xfId="1023" xr:uid="{00000000-0005-0000-0000-000054030000}"/>
    <cellStyle name="AIR calc 2 2 7 10 2" xfId="1024" xr:uid="{00000000-0005-0000-0000-000055030000}"/>
    <cellStyle name="AIR calc 2 2 7 10 3" xfId="1025" xr:uid="{00000000-0005-0000-0000-000056030000}"/>
    <cellStyle name="AIR calc 2 2 7 11" xfId="1026" xr:uid="{00000000-0005-0000-0000-000057030000}"/>
    <cellStyle name="AIR calc 2 2 7 11 2" xfId="1027" xr:uid="{00000000-0005-0000-0000-000058030000}"/>
    <cellStyle name="AIR calc 2 2 7 11 3" xfId="1028" xr:uid="{00000000-0005-0000-0000-000059030000}"/>
    <cellStyle name="AIR calc 2 2 7 12" xfId="1029" xr:uid="{00000000-0005-0000-0000-00005A030000}"/>
    <cellStyle name="AIR calc 2 2 7 13" xfId="1030" xr:uid="{00000000-0005-0000-0000-00005B030000}"/>
    <cellStyle name="AIR calc 2 2 7 2" xfId="1031" xr:uid="{00000000-0005-0000-0000-00005C030000}"/>
    <cellStyle name="AIR calc 2 2 7 2 2" xfId="1032" xr:uid="{00000000-0005-0000-0000-00005D030000}"/>
    <cellStyle name="AIR calc 2 2 7 2 3" xfId="1033" xr:uid="{00000000-0005-0000-0000-00005E030000}"/>
    <cellStyle name="AIR calc 2 2 7 3" xfId="1034" xr:uid="{00000000-0005-0000-0000-00005F030000}"/>
    <cellStyle name="AIR calc 2 2 7 3 2" xfId="1035" xr:uid="{00000000-0005-0000-0000-000060030000}"/>
    <cellStyle name="AIR calc 2 2 7 3 3" xfId="1036" xr:uid="{00000000-0005-0000-0000-000061030000}"/>
    <cellStyle name="AIR calc 2 2 7 4" xfId="1037" xr:uid="{00000000-0005-0000-0000-000062030000}"/>
    <cellStyle name="AIR calc 2 2 7 4 2" xfId="1038" xr:uid="{00000000-0005-0000-0000-000063030000}"/>
    <cellStyle name="AIR calc 2 2 7 4 3" xfId="1039" xr:uid="{00000000-0005-0000-0000-000064030000}"/>
    <cellStyle name="AIR calc 2 2 7 5" xfId="1040" xr:uid="{00000000-0005-0000-0000-000065030000}"/>
    <cellStyle name="AIR calc 2 2 7 5 2" xfId="1041" xr:uid="{00000000-0005-0000-0000-000066030000}"/>
    <cellStyle name="AIR calc 2 2 7 5 3" xfId="1042" xr:uid="{00000000-0005-0000-0000-000067030000}"/>
    <cellStyle name="AIR calc 2 2 7 6" xfId="1043" xr:uid="{00000000-0005-0000-0000-000068030000}"/>
    <cellStyle name="AIR calc 2 2 7 6 2" xfId="1044" xr:uid="{00000000-0005-0000-0000-000069030000}"/>
    <cellStyle name="AIR calc 2 2 7 6 3" xfId="1045" xr:uid="{00000000-0005-0000-0000-00006A030000}"/>
    <cellStyle name="AIR calc 2 2 7 7" xfId="1046" xr:uid="{00000000-0005-0000-0000-00006B030000}"/>
    <cellStyle name="AIR calc 2 2 7 7 2" xfId="1047" xr:uid="{00000000-0005-0000-0000-00006C030000}"/>
    <cellStyle name="AIR calc 2 2 7 7 3" xfId="1048" xr:uid="{00000000-0005-0000-0000-00006D030000}"/>
    <cellStyle name="AIR calc 2 2 7 8" xfId="1049" xr:uid="{00000000-0005-0000-0000-00006E030000}"/>
    <cellStyle name="AIR calc 2 2 7 8 2" xfId="1050" xr:uid="{00000000-0005-0000-0000-00006F030000}"/>
    <cellStyle name="AIR calc 2 2 7 8 3" xfId="1051" xr:uid="{00000000-0005-0000-0000-000070030000}"/>
    <cellStyle name="AIR calc 2 2 7 9" xfId="1052" xr:uid="{00000000-0005-0000-0000-000071030000}"/>
    <cellStyle name="AIR calc 2 2 7 9 2" xfId="1053" xr:uid="{00000000-0005-0000-0000-000072030000}"/>
    <cellStyle name="AIR calc 2 2 7 9 3" xfId="1054" xr:uid="{00000000-0005-0000-0000-000073030000}"/>
    <cellStyle name="AIR calc 2 2 8" xfId="1055" xr:uid="{00000000-0005-0000-0000-000074030000}"/>
    <cellStyle name="AIR calc 2 2 8 2" xfId="1056" xr:uid="{00000000-0005-0000-0000-000075030000}"/>
    <cellStyle name="AIR calc 2 2 8 3" xfId="1057" xr:uid="{00000000-0005-0000-0000-000076030000}"/>
    <cellStyle name="AIR calc 2 2 9" xfId="1058" xr:uid="{00000000-0005-0000-0000-000077030000}"/>
    <cellStyle name="AIR calc 2 2 9 2" xfId="1059" xr:uid="{00000000-0005-0000-0000-000078030000}"/>
    <cellStyle name="AIR calc 2 2 9 3" xfId="1060" xr:uid="{00000000-0005-0000-0000-000079030000}"/>
    <cellStyle name="AIR calc 2 3" xfId="1061" xr:uid="{00000000-0005-0000-0000-00007A030000}"/>
    <cellStyle name="AIR calc 2 3 10" xfId="1062" xr:uid="{00000000-0005-0000-0000-00007B030000}"/>
    <cellStyle name="AIR calc 2 3 10 2" xfId="1063" xr:uid="{00000000-0005-0000-0000-00007C030000}"/>
    <cellStyle name="AIR calc 2 3 10 3" xfId="1064" xr:uid="{00000000-0005-0000-0000-00007D030000}"/>
    <cellStyle name="AIR calc 2 3 11" xfId="1065" xr:uid="{00000000-0005-0000-0000-00007E030000}"/>
    <cellStyle name="AIR calc 2 3 11 2" xfId="1066" xr:uid="{00000000-0005-0000-0000-00007F030000}"/>
    <cellStyle name="AIR calc 2 3 11 3" xfId="1067" xr:uid="{00000000-0005-0000-0000-000080030000}"/>
    <cellStyle name="AIR calc 2 3 12" xfId="1068" xr:uid="{00000000-0005-0000-0000-000081030000}"/>
    <cellStyle name="AIR calc 2 3 12 2" xfId="1069" xr:uid="{00000000-0005-0000-0000-000082030000}"/>
    <cellStyle name="AIR calc 2 3 12 3" xfId="1070" xr:uid="{00000000-0005-0000-0000-000083030000}"/>
    <cellStyle name="AIR calc 2 3 13" xfId="1071" xr:uid="{00000000-0005-0000-0000-000084030000}"/>
    <cellStyle name="AIR calc 2 3 13 2" xfId="1072" xr:uid="{00000000-0005-0000-0000-000085030000}"/>
    <cellStyle name="AIR calc 2 3 13 3" xfId="1073" xr:uid="{00000000-0005-0000-0000-000086030000}"/>
    <cellStyle name="AIR calc 2 3 14" xfId="1074" xr:uid="{00000000-0005-0000-0000-000087030000}"/>
    <cellStyle name="AIR calc 2 3 14 2" xfId="1075" xr:uid="{00000000-0005-0000-0000-000088030000}"/>
    <cellStyle name="AIR calc 2 3 14 3" xfId="1076" xr:uid="{00000000-0005-0000-0000-000089030000}"/>
    <cellStyle name="AIR calc 2 3 15" xfId="1077" xr:uid="{00000000-0005-0000-0000-00008A030000}"/>
    <cellStyle name="AIR calc 2 3 15 2" xfId="1078" xr:uid="{00000000-0005-0000-0000-00008B030000}"/>
    <cellStyle name="AIR calc 2 3 15 3" xfId="1079" xr:uid="{00000000-0005-0000-0000-00008C030000}"/>
    <cellStyle name="AIR calc 2 3 16" xfId="1080" xr:uid="{00000000-0005-0000-0000-00008D030000}"/>
    <cellStyle name="AIR calc 2 3 16 2" xfId="1081" xr:uid="{00000000-0005-0000-0000-00008E030000}"/>
    <cellStyle name="AIR calc 2 3 16 3" xfId="1082" xr:uid="{00000000-0005-0000-0000-00008F030000}"/>
    <cellStyle name="AIR calc 2 3 17" xfId="1083" xr:uid="{00000000-0005-0000-0000-000090030000}"/>
    <cellStyle name="AIR calc 2 3 17 2" xfId="1084" xr:uid="{00000000-0005-0000-0000-000091030000}"/>
    <cellStyle name="AIR calc 2 3 17 3" xfId="1085" xr:uid="{00000000-0005-0000-0000-000092030000}"/>
    <cellStyle name="AIR calc 2 3 18" xfId="1086" xr:uid="{00000000-0005-0000-0000-000093030000}"/>
    <cellStyle name="AIR calc 2 3 18 2" xfId="1087" xr:uid="{00000000-0005-0000-0000-000094030000}"/>
    <cellStyle name="AIR calc 2 3 18 3" xfId="1088" xr:uid="{00000000-0005-0000-0000-000095030000}"/>
    <cellStyle name="AIR calc 2 3 19" xfId="1089" xr:uid="{00000000-0005-0000-0000-000096030000}"/>
    <cellStyle name="AIR calc 2 3 2" xfId="1090" xr:uid="{00000000-0005-0000-0000-000097030000}"/>
    <cellStyle name="AIR calc 2 3 2 10" xfId="1091" xr:uid="{00000000-0005-0000-0000-000098030000}"/>
    <cellStyle name="AIR calc 2 3 2 10 2" xfId="1092" xr:uid="{00000000-0005-0000-0000-000099030000}"/>
    <cellStyle name="AIR calc 2 3 2 10 3" xfId="1093" xr:uid="{00000000-0005-0000-0000-00009A030000}"/>
    <cellStyle name="AIR calc 2 3 2 11" xfId="1094" xr:uid="{00000000-0005-0000-0000-00009B030000}"/>
    <cellStyle name="AIR calc 2 3 2 11 2" xfId="1095" xr:uid="{00000000-0005-0000-0000-00009C030000}"/>
    <cellStyle name="AIR calc 2 3 2 11 3" xfId="1096" xr:uid="{00000000-0005-0000-0000-00009D030000}"/>
    <cellStyle name="AIR calc 2 3 2 12" xfId="1097" xr:uid="{00000000-0005-0000-0000-00009E030000}"/>
    <cellStyle name="AIR calc 2 3 2 12 2" xfId="1098" xr:uid="{00000000-0005-0000-0000-00009F030000}"/>
    <cellStyle name="AIR calc 2 3 2 12 3" xfId="1099" xr:uid="{00000000-0005-0000-0000-0000A0030000}"/>
    <cellStyle name="AIR calc 2 3 2 13" xfId="1100" xr:uid="{00000000-0005-0000-0000-0000A1030000}"/>
    <cellStyle name="AIR calc 2 3 2 14" xfId="1101" xr:uid="{00000000-0005-0000-0000-0000A2030000}"/>
    <cellStyle name="AIR calc 2 3 2 2" xfId="1102" xr:uid="{00000000-0005-0000-0000-0000A3030000}"/>
    <cellStyle name="AIR calc 2 3 2 2 2" xfId="1103" xr:uid="{00000000-0005-0000-0000-0000A4030000}"/>
    <cellStyle name="AIR calc 2 3 2 2 3" xfId="1104" xr:uid="{00000000-0005-0000-0000-0000A5030000}"/>
    <cellStyle name="AIR calc 2 3 2 3" xfId="1105" xr:uid="{00000000-0005-0000-0000-0000A6030000}"/>
    <cellStyle name="AIR calc 2 3 2 3 2" xfId="1106" xr:uid="{00000000-0005-0000-0000-0000A7030000}"/>
    <cellStyle name="AIR calc 2 3 2 3 3" xfId="1107" xr:uid="{00000000-0005-0000-0000-0000A8030000}"/>
    <cellStyle name="AIR calc 2 3 2 4" xfId="1108" xr:uid="{00000000-0005-0000-0000-0000A9030000}"/>
    <cellStyle name="AIR calc 2 3 2 4 2" xfId="1109" xr:uid="{00000000-0005-0000-0000-0000AA030000}"/>
    <cellStyle name="AIR calc 2 3 2 4 3" xfId="1110" xr:uid="{00000000-0005-0000-0000-0000AB030000}"/>
    <cellStyle name="AIR calc 2 3 2 5" xfId="1111" xr:uid="{00000000-0005-0000-0000-0000AC030000}"/>
    <cellStyle name="AIR calc 2 3 2 5 2" xfId="1112" xr:uid="{00000000-0005-0000-0000-0000AD030000}"/>
    <cellStyle name="AIR calc 2 3 2 5 3" xfId="1113" xr:uid="{00000000-0005-0000-0000-0000AE030000}"/>
    <cellStyle name="AIR calc 2 3 2 6" xfId="1114" xr:uid="{00000000-0005-0000-0000-0000AF030000}"/>
    <cellStyle name="AIR calc 2 3 2 6 2" xfId="1115" xr:uid="{00000000-0005-0000-0000-0000B0030000}"/>
    <cellStyle name="AIR calc 2 3 2 6 3" xfId="1116" xr:uid="{00000000-0005-0000-0000-0000B1030000}"/>
    <cellStyle name="AIR calc 2 3 2 7" xfId="1117" xr:uid="{00000000-0005-0000-0000-0000B2030000}"/>
    <cellStyle name="AIR calc 2 3 2 7 2" xfId="1118" xr:uid="{00000000-0005-0000-0000-0000B3030000}"/>
    <cellStyle name="AIR calc 2 3 2 7 3" xfId="1119" xr:uid="{00000000-0005-0000-0000-0000B4030000}"/>
    <cellStyle name="AIR calc 2 3 2 8" xfId="1120" xr:uid="{00000000-0005-0000-0000-0000B5030000}"/>
    <cellStyle name="AIR calc 2 3 2 8 2" xfId="1121" xr:uid="{00000000-0005-0000-0000-0000B6030000}"/>
    <cellStyle name="AIR calc 2 3 2 8 3" xfId="1122" xr:uid="{00000000-0005-0000-0000-0000B7030000}"/>
    <cellStyle name="AIR calc 2 3 2 9" xfId="1123" xr:uid="{00000000-0005-0000-0000-0000B8030000}"/>
    <cellStyle name="AIR calc 2 3 2 9 2" xfId="1124" xr:uid="{00000000-0005-0000-0000-0000B9030000}"/>
    <cellStyle name="AIR calc 2 3 2 9 3" xfId="1125" xr:uid="{00000000-0005-0000-0000-0000BA030000}"/>
    <cellStyle name="AIR calc 2 3 20" xfId="1126" xr:uid="{00000000-0005-0000-0000-0000BB030000}"/>
    <cellStyle name="AIR calc 2 3 3" xfId="1127" xr:uid="{00000000-0005-0000-0000-0000BC030000}"/>
    <cellStyle name="AIR calc 2 3 3 10" xfId="1128" xr:uid="{00000000-0005-0000-0000-0000BD030000}"/>
    <cellStyle name="AIR calc 2 3 3 10 2" xfId="1129" xr:uid="{00000000-0005-0000-0000-0000BE030000}"/>
    <cellStyle name="AIR calc 2 3 3 10 3" xfId="1130" xr:uid="{00000000-0005-0000-0000-0000BF030000}"/>
    <cellStyle name="AIR calc 2 3 3 11" xfId="1131" xr:uid="{00000000-0005-0000-0000-0000C0030000}"/>
    <cellStyle name="AIR calc 2 3 3 11 2" xfId="1132" xr:uid="{00000000-0005-0000-0000-0000C1030000}"/>
    <cellStyle name="AIR calc 2 3 3 11 3" xfId="1133" xr:uid="{00000000-0005-0000-0000-0000C2030000}"/>
    <cellStyle name="AIR calc 2 3 3 12" xfId="1134" xr:uid="{00000000-0005-0000-0000-0000C3030000}"/>
    <cellStyle name="AIR calc 2 3 3 12 2" xfId="1135" xr:uid="{00000000-0005-0000-0000-0000C4030000}"/>
    <cellStyle name="AIR calc 2 3 3 12 3" xfId="1136" xr:uid="{00000000-0005-0000-0000-0000C5030000}"/>
    <cellStyle name="AIR calc 2 3 3 13" xfId="1137" xr:uid="{00000000-0005-0000-0000-0000C6030000}"/>
    <cellStyle name="AIR calc 2 3 3 14" xfId="1138" xr:uid="{00000000-0005-0000-0000-0000C7030000}"/>
    <cellStyle name="AIR calc 2 3 3 2" xfId="1139" xr:uid="{00000000-0005-0000-0000-0000C8030000}"/>
    <cellStyle name="AIR calc 2 3 3 2 2" xfId="1140" xr:uid="{00000000-0005-0000-0000-0000C9030000}"/>
    <cellStyle name="AIR calc 2 3 3 2 3" xfId="1141" xr:uid="{00000000-0005-0000-0000-0000CA030000}"/>
    <cellStyle name="AIR calc 2 3 3 3" xfId="1142" xr:uid="{00000000-0005-0000-0000-0000CB030000}"/>
    <cellStyle name="AIR calc 2 3 3 3 2" xfId="1143" xr:uid="{00000000-0005-0000-0000-0000CC030000}"/>
    <cellStyle name="AIR calc 2 3 3 3 3" xfId="1144" xr:uid="{00000000-0005-0000-0000-0000CD030000}"/>
    <cellStyle name="AIR calc 2 3 3 4" xfId="1145" xr:uid="{00000000-0005-0000-0000-0000CE030000}"/>
    <cellStyle name="AIR calc 2 3 3 4 2" xfId="1146" xr:uid="{00000000-0005-0000-0000-0000CF030000}"/>
    <cellStyle name="AIR calc 2 3 3 4 3" xfId="1147" xr:uid="{00000000-0005-0000-0000-0000D0030000}"/>
    <cellStyle name="AIR calc 2 3 3 5" xfId="1148" xr:uid="{00000000-0005-0000-0000-0000D1030000}"/>
    <cellStyle name="AIR calc 2 3 3 5 2" xfId="1149" xr:uid="{00000000-0005-0000-0000-0000D2030000}"/>
    <cellStyle name="AIR calc 2 3 3 5 3" xfId="1150" xr:uid="{00000000-0005-0000-0000-0000D3030000}"/>
    <cellStyle name="AIR calc 2 3 3 6" xfId="1151" xr:uid="{00000000-0005-0000-0000-0000D4030000}"/>
    <cellStyle name="AIR calc 2 3 3 6 2" xfId="1152" xr:uid="{00000000-0005-0000-0000-0000D5030000}"/>
    <cellStyle name="AIR calc 2 3 3 6 3" xfId="1153" xr:uid="{00000000-0005-0000-0000-0000D6030000}"/>
    <cellStyle name="AIR calc 2 3 3 7" xfId="1154" xr:uid="{00000000-0005-0000-0000-0000D7030000}"/>
    <cellStyle name="AIR calc 2 3 3 7 2" xfId="1155" xr:uid="{00000000-0005-0000-0000-0000D8030000}"/>
    <cellStyle name="AIR calc 2 3 3 7 3" xfId="1156" xr:uid="{00000000-0005-0000-0000-0000D9030000}"/>
    <cellStyle name="AIR calc 2 3 3 8" xfId="1157" xr:uid="{00000000-0005-0000-0000-0000DA030000}"/>
    <cellStyle name="AIR calc 2 3 3 8 2" xfId="1158" xr:uid="{00000000-0005-0000-0000-0000DB030000}"/>
    <cellStyle name="AIR calc 2 3 3 8 3" xfId="1159" xr:uid="{00000000-0005-0000-0000-0000DC030000}"/>
    <cellStyle name="AIR calc 2 3 3 9" xfId="1160" xr:uid="{00000000-0005-0000-0000-0000DD030000}"/>
    <cellStyle name="AIR calc 2 3 3 9 2" xfId="1161" xr:uid="{00000000-0005-0000-0000-0000DE030000}"/>
    <cellStyle name="AIR calc 2 3 3 9 3" xfId="1162" xr:uid="{00000000-0005-0000-0000-0000DF030000}"/>
    <cellStyle name="AIR calc 2 3 4" xfId="1163" xr:uid="{00000000-0005-0000-0000-0000E0030000}"/>
    <cellStyle name="AIR calc 2 3 4 10" xfId="1164" xr:uid="{00000000-0005-0000-0000-0000E1030000}"/>
    <cellStyle name="AIR calc 2 3 4 10 2" xfId="1165" xr:uid="{00000000-0005-0000-0000-0000E2030000}"/>
    <cellStyle name="AIR calc 2 3 4 10 3" xfId="1166" xr:uid="{00000000-0005-0000-0000-0000E3030000}"/>
    <cellStyle name="AIR calc 2 3 4 11" xfId="1167" xr:uid="{00000000-0005-0000-0000-0000E4030000}"/>
    <cellStyle name="AIR calc 2 3 4 11 2" xfId="1168" xr:uid="{00000000-0005-0000-0000-0000E5030000}"/>
    <cellStyle name="AIR calc 2 3 4 11 3" xfId="1169" xr:uid="{00000000-0005-0000-0000-0000E6030000}"/>
    <cellStyle name="AIR calc 2 3 4 12" xfId="1170" xr:uid="{00000000-0005-0000-0000-0000E7030000}"/>
    <cellStyle name="AIR calc 2 3 4 13" xfId="1171" xr:uid="{00000000-0005-0000-0000-0000E8030000}"/>
    <cellStyle name="AIR calc 2 3 4 2" xfId="1172" xr:uid="{00000000-0005-0000-0000-0000E9030000}"/>
    <cellStyle name="AIR calc 2 3 4 2 2" xfId="1173" xr:uid="{00000000-0005-0000-0000-0000EA030000}"/>
    <cellStyle name="AIR calc 2 3 4 2 3" xfId="1174" xr:uid="{00000000-0005-0000-0000-0000EB030000}"/>
    <cellStyle name="AIR calc 2 3 4 3" xfId="1175" xr:uid="{00000000-0005-0000-0000-0000EC030000}"/>
    <cellStyle name="AIR calc 2 3 4 3 2" xfId="1176" xr:uid="{00000000-0005-0000-0000-0000ED030000}"/>
    <cellStyle name="AIR calc 2 3 4 3 3" xfId="1177" xr:uid="{00000000-0005-0000-0000-0000EE030000}"/>
    <cellStyle name="AIR calc 2 3 4 4" xfId="1178" xr:uid="{00000000-0005-0000-0000-0000EF030000}"/>
    <cellStyle name="AIR calc 2 3 4 4 2" xfId="1179" xr:uid="{00000000-0005-0000-0000-0000F0030000}"/>
    <cellStyle name="AIR calc 2 3 4 4 3" xfId="1180" xr:uid="{00000000-0005-0000-0000-0000F1030000}"/>
    <cellStyle name="AIR calc 2 3 4 5" xfId="1181" xr:uid="{00000000-0005-0000-0000-0000F2030000}"/>
    <cellStyle name="AIR calc 2 3 4 5 2" xfId="1182" xr:uid="{00000000-0005-0000-0000-0000F3030000}"/>
    <cellStyle name="AIR calc 2 3 4 5 3" xfId="1183" xr:uid="{00000000-0005-0000-0000-0000F4030000}"/>
    <cellStyle name="AIR calc 2 3 4 6" xfId="1184" xr:uid="{00000000-0005-0000-0000-0000F5030000}"/>
    <cellStyle name="AIR calc 2 3 4 6 2" xfId="1185" xr:uid="{00000000-0005-0000-0000-0000F6030000}"/>
    <cellStyle name="AIR calc 2 3 4 6 3" xfId="1186" xr:uid="{00000000-0005-0000-0000-0000F7030000}"/>
    <cellStyle name="AIR calc 2 3 4 7" xfId="1187" xr:uid="{00000000-0005-0000-0000-0000F8030000}"/>
    <cellStyle name="AIR calc 2 3 4 7 2" xfId="1188" xr:uid="{00000000-0005-0000-0000-0000F9030000}"/>
    <cellStyle name="AIR calc 2 3 4 7 3" xfId="1189" xr:uid="{00000000-0005-0000-0000-0000FA030000}"/>
    <cellStyle name="AIR calc 2 3 4 8" xfId="1190" xr:uid="{00000000-0005-0000-0000-0000FB030000}"/>
    <cellStyle name="AIR calc 2 3 4 8 2" xfId="1191" xr:uid="{00000000-0005-0000-0000-0000FC030000}"/>
    <cellStyle name="AIR calc 2 3 4 8 3" xfId="1192" xr:uid="{00000000-0005-0000-0000-0000FD030000}"/>
    <cellStyle name="AIR calc 2 3 4 9" xfId="1193" xr:uid="{00000000-0005-0000-0000-0000FE030000}"/>
    <cellStyle name="AIR calc 2 3 4 9 2" xfId="1194" xr:uid="{00000000-0005-0000-0000-0000FF030000}"/>
    <cellStyle name="AIR calc 2 3 4 9 3" xfId="1195" xr:uid="{00000000-0005-0000-0000-000000040000}"/>
    <cellStyle name="AIR calc 2 3 5" xfId="1196" xr:uid="{00000000-0005-0000-0000-000001040000}"/>
    <cellStyle name="AIR calc 2 3 5 10" xfId="1197" xr:uid="{00000000-0005-0000-0000-000002040000}"/>
    <cellStyle name="AIR calc 2 3 5 10 2" xfId="1198" xr:uid="{00000000-0005-0000-0000-000003040000}"/>
    <cellStyle name="AIR calc 2 3 5 10 3" xfId="1199" xr:uid="{00000000-0005-0000-0000-000004040000}"/>
    <cellStyle name="AIR calc 2 3 5 11" xfId="1200" xr:uid="{00000000-0005-0000-0000-000005040000}"/>
    <cellStyle name="AIR calc 2 3 5 11 2" xfId="1201" xr:uid="{00000000-0005-0000-0000-000006040000}"/>
    <cellStyle name="AIR calc 2 3 5 11 3" xfId="1202" xr:uid="{00000000-0005-0000-0000-000007040000}"/>
    <cellStyle name="AIR calc 2 3 5 12" xfId="1203" xr:uid="{00000000-0005-0000-0000-000008040000}"/>
    <cellStyle name="AIR calc 2 3 5 13" xfId="1204" xr:uid="{00000000-0005-0000-0000-000009040000}"/>
    <cellStyle name="AIR calc 2 3 5 2" xfId="1205" xr:uid="{00000000-0005-0000-0000-00000A040000}"/>
    <cellStyle name="AIR calc 2 3 5 2 2" xfId="1206" xr:uid="{00000000-0005-0000-0000-00000B040000}"/>
    <cellStyle name="AIR calc 2 3 5 2 3" xfId="1207" xr:uid="{00000000-0005-0000-0000-00000C040000}"/>
    <cellStyle name="AIR calc 2 3 5 3" xfId="1208" xr:uid="{00000000-0005-0000-0000-00000D040000}"/>
    <cellStyle name="AIR calc 2 3 5 3 2" xfId="1209" xr:uid="{00000000-0005-0000-0000-00000E040000}"/>
    <cellStyle name="AIR calc 2 3 5 3 3" xfId="1210" xr:uid="{00000000-0005-0000-0000-00000F040000}"/>
    <cellStyle name="AIR calc 2 3 5 4" xfId="1211" xr:uid="{00000000-0005-0000-0000-000010040000}"/>
    <cellStyle name="AIR calc 2 3 5 4 2" xfId="1212" xr:uid="{00000000-0005-0000-0000-000011040000}"/>
    <cellStyle name="AIR calc 2 3 5 4 3" xfId="1213" xr:uid="{00000000-0005-0000-0000-000012040000}"/>
    <cellStyle name="AIR calc 2 3 5 5" xfId="1214" xr:uid="{00000000-0005-0000-0000-000013040000}"/>
    <cellStyle name="AIR calc 2 3 5 5 2" xfId="1215" xr:uid="{00000000-0005-0000-0000-000014040000}"/>
    <cellStyle name="AIR calc 2 3 5 5 3" xfId="1216" xr:uid="{00000000-0005-0000-0000-000015040000}"/>
    <cellStyle name="AIR calc 2 3 5 6" xfId="1217" xr:uid="{00000000-0005-0000-0000-000016040000}"/>
    <cellStyle name="AIR calc 2 3 5 6 2" xfId="1218" xr:uid="{00000000-0005-0000-0000-000017040000}"/>
    <cellStyle name="AIR calc 2 3 5 6 3" xfId="1219" xr:uid="{00000000-0005-0000-0000-000018040000}"/>
    <cellStyle name="AIR calc 2 3 5 7" xfId="1220" xr:uid="{00000000-0005-0000-0000-000019040000}"/>
    <cellStyle name="AIR calc 2 3 5 7 2" xfId="1221" xr:uid="{00000000-0005-0000-0000-00001A040000}"/>
    <cellStyle name="AIR calc 2 3 5 7 3" xfId="1222" xr:uid="{00000000-0005-0000-0000-00001B040000}"/>
    <cellStyle name="AIR calc 2 3 5 8" xfId="1223" xr:uid="{00000000-0005-0000-0000-00001C040000}"/>
    <cellStyle name="AIR calc 2 3 5 8 2" xfId="1224" xr:uid="{00000000-0005-0000-0000-00001D040000}"/>
    <cellStyle name="AIR calc 2 3 5 8 3" xfId="1225" xr:uid="{00000000-0005-0000-0000-00001E040000}"/>
    <cellStyle name="AIR calc 2 3 5 9" xfId="1226" xr:uid="{00000000-0005-0000-0000-00001F040000}"/>
    <cellStyle name="AIR calc 2 3 5 9 2" xfId="1227" xr:uid="{00000000-0005-0000-0000-000020040000}"/>
    <cellStyle name="AIR calc 2 3 5 9 3" xfId="1228" xr:uid="{00000000-0005-0000-0000-000021040000}"/>
    <cellStyle name="AIR calc 2 3 6" xfId="1229" xr:uid="{00000000-0005-0000-0000-000022040000}"/>
    <cellStyle name="AIR calc 2 3 6 10" xfId="1230" xr:uid="{00000000-0005-0000-0000-000023040000}"/>
    <cellStyle name="AIR calc 2 3 6 10 2" xfId="1231" xr:uid="{00000000-0005-0000-0000-000024040000}"/>
    <cellStyle name="AIR calc 2 3 6 10 3" xfId="1232" xr:uid="{00000000-0005-0000-0000-000025040000}"/>
    <cellStyle name="AIR calc 2 3 6 11" xfId="1233" xr:uid="{00000000-0005-0000-0000-000026040000}"/>
    <cellStyle name="AIR calc 2 3 6 11 2" xfId="1234" xr:uid="{00000000-0005-0000-0000-000027040000}"/>
    <cellStyle name="AIR calc 2 3 6 11 3" xfId="1235" xr:uid="{00000000-0005-0000-0000-000028040000}"/>
    <cellStyle name="AIR calc 2 3 6 12" xfId="1236" xr:uid="{00000000-0005-0000-0000-000029040000}"/>
    <cellStyle name="AIR calc 2 3 6 13" xfId="1237" xr:uid="{00000000-0005-0000-0000-00002A040000}"/>
    <cellStyle name="AIR calc 2 3 6 2" xfId="1238" xr:uid="{00000000-0005-0000-0000-00002B040000}"/>
    <cellStyle name="AIR calc 2 3 6 2 2" xfId="1239" xr:uid="{00000000-0005-0000-0000-00002C040000}"/>
    <cellStyle name="AIR calc 2 3 6 2 3" xfId="1240" xr:uid="{00000000-0005-0000-0000-00002D040000}"/>
    <cellStyle name="AIR calc 2 3 6 3" xfId="1241" xr:uid="{00000000-0005-0000-0000-00002E040000}"/>
    <cellStyle name="AIR calc 2 3 6 3 2" xfId="1242" xr:uid="{00000000-0005-0000-0000-00002F040000}"/>
    <cellStyle name="AIR calc 2 3 6 3 3" xfId="1243" xr:uid="{00000000-0005-0000-0000-000030040000}"/>
    <cellStyle name="AIR calc 2 3 6 4" xfId="1244" xr:uid="{00000000-0005-0000-0000-000031040000}"/>
    <cellStyle name="AIR calc 2 3 6 4 2" xfId="1245" xr:uid="{00000000-0005-0000-0000-000032040000}"/>
    <cellStyle name="AIR calc 2 3 6 4 3" xfId="1246" xr:uid="{00000000-0005-0000-0000-000033040000}"/>
    <cellStyle name="AIR calc 2 3 6 5" xfId="1247" xr:uid="{00000000-0005-0000-0000-000034040000}"/>
    <cellStyle name="AIR calc 2 3 6 5 2" xfId="1248" xr:uid="{00000000-0005-0000-0000-000035040000}"/>
    <cellStyle name="AIR calc 2 3 6 5 3" xfId="1249" xr:uid="{00000000-0005-0000-0000-000036040000}"/>
    <cellStyle name="AIR calc 2 3 6 6" xfId="1250" xr:uid="{00000000-0005-0000-0000-000037040000}"/>
    <cellStyle name="AIR calc 2 3 6 6 2" xfId="1251" xr:uid="{00000000-0005-0000-0000-000038040000}"/>
    <cellStyle name="AIR calc 2 3 6 6 3" xfId="1252" xr:uid="{00000000-0005-0000-0000-000039040000}"/>
    <cellStyle name="AIR calc 2 3 6 7" xfId="1253" xr:uid="{00000000-0005-0000-0000-00003A040000}"/>
    <cellStyle name="AIR calc 2 3 6 7 2" xfId="1254" xr:uid="{00000000-0005-0000-0000-00003B040000}"/>
    <cellStyle name="AIR calc 2 3 6 7 3" xfId="1255" xr:uid="{00000000-0005-0000-0000-00003C040000}"/>
    <cellStyle name="AIR calc 2 3 6 8" xfId="1256" xr:uid="{00000000-0005-0000-0000-00003D040000}"/>
    <cellStyle name="AIR calc 2 3 6 8 2" xfId="1257" xr:uid="{00000000-0005-0000-0000-00003E040000}"/>
    <cellStyle name="AIR calc 2 3 6 8 3" xfId="1258" xr:uid="{00000000-0005-0000-0000-00003F040000}"/>
    <cellStyle name="AIR calc 2 3 6 9" xfId="1259" xr:uid="{00000000-0005-0000-0000-000040040000}"/>
    <cellStyle name="AIR calc 2 3 6 9 2" xfId="1260" xr:uid="{00000000-0005-0000-0000-000041040000}"/>
    <cellStyle name="AIR calc 2 3 6 9 3" xfId="1261" xr:uid="{00000000-0005-0000-0000-000042040000}"/>
    <cellStyle name="AIR calc 2 3 7" xfId="1262" xr:uid="{00000000-0005-0000-0000-000043040000}"/>
    <cellStyle name="AIR calc 2 3 7 10" xfId="1263" xr:uid="{00000000-0005-0000-0000-000044040000}"/>
    <cellStyle name="AIR calc 2 3 7 10 2" xfId="1264" xr:uid="{00000000-0005-0000-0000-000045040000}"/>
    <cellStyle name="AIR calc 2 3 7 10 3" xfId="1265" xr:uid="{00000000-0005-0000-0000-000046040000}"/>
    <cellStyle name="AIR calc 2 3 7 11" xfId="1266" xr:uid="{00000000-0005-0000-0000-000047040000}"/>
    <cellStyle name="AIR calc 2 3 7 11 2" xfId="1267" xr:uid="{00000000-0005-0000-0000-000048040000}"/>
    <cellStyle name="AIR calc 2 3 7 11 3" xfId="1268" xr:uid="{00000000-0005-0000-0000-000049040000}"/>
    <cellStyle name="AIR calc 2 3 7 12" xfId="1269" xr:uid="{00000000-0005-0000-0000-00004A040000}"/>
    <cellStyle name="AIR calc 2 3 7 13" xfId="1270" xr:uid="{00000000-0005-0000-0000-00004B040000}"/>
    <cellStyle name="AIR calc 2 3 7 2" xfId="1271" xr:uid="{00000000-0005-0000-0000-00004C040000}"/>
    <cellStyle name="AIR calc 2 3 7 2 2" xfId="1272" xr:uid="{00000000-0005-0000-0000-00004D040000}"/>
    <cellStyle name="AIR calc 2 3 7 2 3" xfId="1273" xr:uid="{00000000-0005-0000-0000-00004E040000}"/>
    <cellStyle name="AIR calc 2 3 7 3" xfId="1274" xr:uid="{00000000-0005-0000-0000-00004F040000}"/>
    <cellStyle name="AIR calc 2 3 7 3 2" xfId="1275" xr:uid="{00000000-0005-0000-0000-000050040000}"/>
    <cellStyle name="AIR calc 2 3 7 3 3" xfId="1276" xr:uid="{00000000-0005-0000-0000-000051040000}"/>
    <cellStyle name="AIR calc 2 3 7 4" xfId="1277" xr:uid="{00000000-0005-0000-0000-000052040000}"/>
    <cellStyle name="AIR calc 2 3 7 4 2" xfId="1278" xr:uid="{00000000-0005-0000-0000-000053040000}"/>
    <cellStyle name="AIR calc 2 3 7 4 3" xfId="1279" xr:uid="{00000000-0005-0000-0000-000054040000}"/>
    <cellStyle name="AIR calc 2 3 7 5" xfId="1280" xr:uid="{00000000-0005-0000-0000-000055040000}"/>
    <cellStyle name="AIR calc 2 3 7 5 2" xfId="1281" xr:uid="{00000000-0005-0000-0000-000056040000}"/>
    <cellStyle name="AIR calc 2 3 7 5 3" xfId="1282" xr:uid="{00000000-0005-0000-0000-000057040000}"/>
    <cellStyle name="AIR calc 2 3 7 6" xfId="1283" xr:uid="{00000000-0005-0000-0000-000058040000}"/>
    <cellStyle name="AIR calc 2 3 7 6 2" xfId="1284" xr:uid="{00000000-0005-0000-0000-000059040000}"/>
    <cellStyle name="AIR calc 2 3 7 6 3" xfId="1285" xr:uid="{00000000-0005-0000-0000-00005A040000}"/>
    <cellStyle name="AIR calc 2 3 7 7" xfId="1286" xr:uid="{00000000-0005-0000-0000-00005B040000}"/>
    <cellStyle name="AIR calc 2 3 7 7 2" xfId="1287" xr:uid="{00000000-0005-0000-0000-00005C040000}"/>
    <cellStyle name="AIR calc 2 3 7 7 3" xfId="1288" xr:uid="{00000000-0005-0000-0000-00005D040000}"/>
    <cellStyle name="AIR calc 2 3 7 8" xfId="1289" xr:uid="{00000000-0005-0000-0000-00005E040000}"/>
    <cellStyle name="AIR calc 2 3 7 8 2" xfId="1290" xr:uid="{00000000-0005-0000-0000-00005F040000}"/>
    <cellStyle name="AIR calc 2 3 7 8 3" xfId="1291" xr:uid="{00000000-0005-0000-0000-000060040000}"/>
    <cellStyle name="AIR calc 2 3 7 9" xfId="1292" xr:uid="{00000000-0005-0000-0000-000061040000}"/>
    <cellStyle name="AIR calc 2 3 7 9 2" xfId="1293" xr:uid="{00000000-0005-0000-0000-000062040000}"/>
    <cellStyle name="AIR calc 2 3 7 9 3" xfId="1294" xr:uid="{00000000-0005-0000-0000-000063040000}"/>
    <cellStyle name="AIR calc 2 3 8" xfId="1295" xr:uid="{00000000-0005-0000-0000-000064040000}"/>
    <cellStyle name="AIR calc 2 3 8 2" xfId="1296" xr:uid="{00000000-0005-0000-0000-000065040000}"/>
    <cellStyle name="AIR calc 2 3 8 3" xfId="1297" xr:uid="{00000000-0005-0000-0000-000066040000}"/>
    <cellStyle name="AIR calc 2 3 9" xfId="1298" xr:uid="{00000000-0005-0000-0000-000067040000}"/>
    <cellStyle name="AIR calc 2 3 9 2" xfId="1299" xr:uid="{00000000-0005-0000-0000-000068040000}"/>
    <cellStyle name="AIR calc 2 3 9 3" xfId="1300" xr:uid="{00000000-0005-0000-0000-000069040000}"/>
    <cellStyle name="AIR calc 2 4" xfId="1301" xr:uid="{00000000-0005-0000-0000-00006A040000}"/>
    <cellStyle name="AIR calc 2 4 10" xfId="1302" xr:uid="{00000000-0005-0000-0000-00006B040000}"/>
    <cellStyle name="AIR calc 2 4 10 2" xfId="1303" xr:uid="{00000000-0005-0000-0000-00006C040000}"/>
    <cellStyle name="AIR calc 2 4 10 3" xfId="1304" xr:uid="{00000000-0005-0000-0000-00006D040000}"/>
    <cellStyle name="AIR calc 2 4 11" xfId="1305" xr:uid="{00000000-0005-0000-0000-00006E040000}"/>
    <cellStyle name="AIR calc 2 4 11 2" xfId="1306" xr:uid="{00000000-0005-0000-0000-00006F040000}"/>
    <cellStyle name="AIR calc 2 4 11 3" xfId="1307" xr:uid="{00000000-0005-0000-0000-000070040000}"/>
    <cellStyle name="AIR calc 2 4 12" xfId="1308" xr:uid="{00000000-0005-0000-0000-000071040000}"/>
    <cellStyle name="AIR calc 2 4 12 2" xfId="1309" xr:uid="{00000000-0005-0000-0000-000072040000}"/>
    <cellStyle name="AIR calc 2 4 12 3" xfId="1310" xr:uid="{00000000-0005-0000-0000-000073040000}"/>
    <cellStyle name="AIR calc 2 4 13" xfId="1311" xr:uid="{00000000-0005-0000-0000-000074040000}"/>
    <cellStyle name="AIR calc 2 4 13 2" xfId="1312" xr:uid="{00000000-0005-0000-0000-000075040000}"/>
    <cellStyle name="AIR calc 2 4 13 3" xfId="1313" xr:uid="{00000000-0005-0000-0000-000076040000}"/>
    <cellStyle name="AIR calc 2 4 14" xfId="1314" xr:uid="{00000000-0005-0000-0000-000077040000}"/>
    <cellStyle name="AIR calc 2 4 14 2" xfId="1315" xr:uid="{00000000-0005-0000-0000-000078040000}"/>
    <cellStyle name="AIR calc 2 4 14 3" xfId="1316" xr:uid="{00000000-0005-0000-0000-000079040000}"/>
    <cellStyle name="AIR calc 2 4 15" xfId="1317" xr:uid="{00000000-0005-0000-0000-00007A040000}"/>
    <cellStyle name="AIR calc 2 4 15 2" xfId="1318" xr:uid="{00000000-0005-0000-0000-00007B040000}"/>
    <cellStyle name="AIR calc 2 4 15 3" xfId="1319" xr:uid="{00000000-0005-0000-0000-00007C040000}"/>
    <cellStyle name="AIR calc 2 4 16" xfId="1320" xr:uid="{00000000-0005-0000-0000-00007D040000}"/>
    <cellStyle name="AIR calc 2 4 16 2" xfId="1321" xr:uid="{00000000-0005-0000-0000-00007E040000}"/>
    <cellStyle name="AIR calc 2 4 16 3" xfId="1322" xr:uid="{00000000-0005-0000-0000-00007F040000}"/>
    <cellStyle name="AIR calc 2 4 17" xfId="1323" xr:uid="{00000000-0005-0000-0000-000080040000}"/>
    <cellStyle name="AIR calc 2 4 17 2" xfId="1324" xr:uid="{00000000-0005-0000-0000-000081040000}"/>
    <cellStyle name="AIR calc 2 4 17 3" xfId="1325" xr:uid="{00000000-0005-0000-0000-000082040000}"/>
    <cellStyle name="AIR calc 2 4 18" xfId="1326" xr:uid="{00000000-0005-0000-0000-000083040000}"/>
    <cellStyle name="AIR calc 2 4 18 2" xfId="1327" xr:uid="{00000000-0005-0000-0000-000084040000}"/>
    <cellStyle name="AIR calc 2 4 18 3" xfId="1328" xr:uid="{00000000-0005-0000-0000-000085040000}"/>
    <cellStyle name="AIR calc 2 4 19" xfId="1329" xr:uid="{00000000-0005-0000-0000-000086040000}"/>
    <cellStyle name="AIR calc 2 4 2" xfId="1330" xr:uid="{00000000-0005-0000-0000-000087040000}"/>
    <cellStyle name="AIR calc 2 4 2 10" xfId="1331" xr:uid="{00000000-0005-0000-0000-000088040000}"/>
    <cellStyle name="AIR calc 2 4 2 10 2" xfId="1332" xr:uid="{00000000-0005-0000-0000-000089040000}"/>
    <cellStyle name="AIR calc 2 4 2 10 3" xfId="1333" xr:uid="{00000000-0005-0000-0000-00008A040000}"/>
    <cellStyle name="AIR calc 2 4 2 11" xfId="1334" xr:uid="{00000000-0005-0000-0000-00008B040000}"/>
    <cellStyle name="AIR calc 2 4 2 11 2" xfId="1335" xr:uid="{00000000-0005-0000-0000-00008C040000}"/>
    <cellStyle name="AIR calc 2 4 2 11 3" xfId="1336" xr:uid="{00000000-0005-0000-0000-00008D040000}"/>
    <cellStyle name="AIR calc 2 4 2 12" xfId="1337" xr:uid="{00000000-0005-0000-0000-00008E040000}"/>
    <cellStyle name="AIR calc 2 4 2 12 2" xfId="1338" xr:uid="{00000000-0005-0000-0000-00008F040000}"/>
    <cellStyle name="AIR calc 2 4 2 12 3" xfId="1339" xr:uid="{00000000-0005-0000-0000-000090040000}"/>
    <cellStyle name="AIR calc 2 4 2 13" xfId="1340" xr:uid="{00000000-0005-0000-0000-000091040000}"/>
    <cellStyle name="AIR calc 2 4 2 14" xfId="1341" xr:uid="{00000000-0005-0000-0000-000092040000}"/>
    <cellStyle name="AIR calc 2 4 2 2" xfId="1342" xr:uid="{00000000-0005-0000-0000-000093040000}"/>
    <cellStyle name="AIR calc 2 4 2 2 2" xfId="1343" xr:uid="{00000000-0005-0000-0000-000094040000}"/>
    <cellStyle name="AIR calc 2 4 2 2 3" xfId="1344" xr:uid="{00000000-0005-0000-0000-000095040000}"/>
    <cellStyle name="AIR calc 2 4 2 3" xfId="1345" xr:uid="{00000000-0005-0000-0000-000096040000}"/>
    <cellStyle name="AIR calc 2 4 2 3 2" xfId="1346" xr:uid="{00000000-0005-0000-0000-000097040000}"/>
    <cellStyle name="AIR calc 2 4 2 3 3" xfId="1347" xr:uid="{00000000-0005-0000-0000-000098040000}"/>
    <cellStyle name="AIR calc 2 4 2 4" xfId="1348" xr:uid="{00000000-0005-0000-0000-000099040000}"/>
    <cellStyle name="AIR calc 2 4 2 4 2" xfId="1349" xr:uid="{00000000-0005-0000-0000-00009A040000}"/>
    <cellStyle name="AIR calc 2 4 2 4 3" xfId="1350" xr:uid="{00000000-0005-0000-0000-00009B040000}"/>
    <cellStyle name="AIR calc 2 4 2 5" xfId="1351" xr:uid="{00000000-0005-0000-0000-00009C040000}"/>
    <cellStyle name="AIR calc 2 4 2 5 2" xfId="1352" xr:uid="{00000000-0005-0000-0000-00009D040000}"/>
    <cellStyle name="AIR calc 2 4 2 5 3" xfId="1353" xr:uid="{00000000-0005-0000-0000-00009E040000}"/>
    <cellStyle name="AIR calc 2 4 2 6" xfId="1354" xr:uid="{00000000-0005-0000-0000-00009F040000}"/>
    <cellStyle name="AIR calc 2 4 2 6 2" xfId="1355" xr:uid="{00000000-0005-0000-0000-0000A0040000}"/>
    <cellStyle name="AIR calc 2 4 2 6 3" xfId="1356" xr:uid="{00000000-0005-0000-0000-0000A1040000}"/>
    <cellStyle name="AIR calc 2 4 2 7" xfId="1357" xr:uid="{00000000-0005-0000-0000-0000A2040000}"/>
    <cellStyle name="AIR calc 2 4 2 7 2" xfId="1358" xr:uid="{00000000-0005-0000-0000-0000A3040000}"/>
    <cellStyle name="AIR calc 2 4 2 7 3" xfId="1359" xr:uid="{00000000-0005-0000-0000-0000A4040000}"/>
    <cellStyle name="AIR calc 2 4 2 8" xfId="1360" xr:uid="{00000000-0005-0000-0000-0000A5040000}"/>
    <cellStyle name="AIR calc 2 4 2 8 2" xfId="1361" xr:uid="{00000000-0005-0000-0000-0000A6040000}"/>
    <cellStyle name="AIR calc 2 4 2 8 3" xfId="1362" xr:uid="{00000000-0005-0000-0000-0000A7040000}"/>
    <cellStyle name="AIR calc 2 4 2 9" xfId="1363" xr:uid="{00000000-0005-0000-0000-0000A8040000}"/>
    <cellStyle name="AIR calc 2 4 2 9 2" xfId="1364" xr:uid="{00000000-0005-0000-0000-0000A9040000}"/>
    <cellStyle name="AIR calc 2 4 2 9 3" xfId="1365" xr:uid="{00000000-0005-0000-0000-0000AA040000}"/>
    <cellStyle name="AIR calc 2 4 20" xfId="1366" xr:uid="{00000000-0005-0000-0000-0000AB040000}"/>
    <cellStyle name="AIR calc 2 4 3" xfId="1367" xr:uid="{00000000-0005-0000-0000-0000AC040000}"/>
    <cellStyle name="AIR calc 2 4 3 10" xfId="1368" xr:uid="{00000000-0005-0000-0000-0000AD040000}"/>
    <cellStyle name="AIR calc 2 4 3 10 2" xfId="1369" xr:uid="{00000000-0005-0000-0000-0000AE040000}"/>
    <cellStyle name="AIR calc 2 4 3 10 3" xfId="1370" xr:uid="{00000000-0005-0000-0000-0000AF040000}"/>
    <cellStyle name="AIR calc 2 4 3 11" xfId="1371" xr:uid="{00000000-0005-0000-0000-0000B0040000}"/>
    <cellStyle name="AIR calc 2 4 3 11 2" xfId="1372" xr:uid="{00000000-0005-0000-0000-0000B1040000}"/>
    <cellStyle name="AIR calc 2 4 3 11 3" xfId="1373" xr:uid="{00000000-0005-0000-0000-0000B2040000}"/>
    <cellStyle name="AIR calc 2 4 3 12" xfId="1374" xr:uid="{00000000-0005-0000-0000-0000B3040000}"/>
    <cellStyle name="AIR calc 2 4 3 12 2" xfId="1375" xr:uid="{00000000-0005-0000-0000-0000B4040000}"/>
    <cellStyle name="AIR calc 2 4 3 12 3" xfId="1376" xr:uid="{00000000-0005-0000-0000-0000B5040000}"/>
    <cellStyle name="AIR calc 2 4 3 13" xfId="1377" xr:uid="{00000000-0005-0000-0000-0000B6040000}"/>
    <cellStyle name="AIR calc 2 4 3 14" xfId="1378" xr:uid="{00000000-0005-0000-0000-0000B7040000}"/>
    <cellStyle name="AIR calc 2 4 3 2" xfId="1379" xr:uid="{00000000-0005-0000-0000-0000B8040000}"/>
    <cellStyle name="AIR calc 2 4 3 2 2" xfId="1380" xr:uid="{00000000-0005-0000-0000-0000B9040000}"/>
    <cellStyle name="AIR calc 2 4 3 2 3" xfId="1381" xr:uid="{00000000-0005-0000-0000-0000BA040000}"/>
    <cellStyle name="AIR calc 2 4 3 3" xfId="1382" xr:uid="{00000000-0005-0000-0000-0000BB040000}"/>
    <cellStyle name="AIR calc 2 4 3 3 2" xfId="1383" xr:uid="{00000000-0005-0000-0000-0000BC040000}"/>
    <cellStyle name="AIR calc 2 4 3 3 3" xfId="1384" xr:uid="{00000000-0005-0000-0000-0000BD040000}"/>
    <cellStyle name="AIR calc 2 4 3 4" xfId="1385" xr:uid="{00000000-0005-0000-0000-0000BE040000}"/>
    <cellStyle name="AIR calc 2 4 3 4 2" xfId="1386" xr:uid="{00000000-0005-0000-0000-0000BF040000}"/>
    <cellStyle name="AIR calc 2 4 3 4 3" xfId="1387" xr:uid="{00000000-0005-0000-0000-0000C0040000}"/>
    <cellStyle name="AIR calc 2 4 3 5" xfId="1388" xr:uid="{00000000-0005-0000-0000-0000C1040000}"/>
    <cellStyle name="AIR calc 2 4 3 5 2" xfId="1389" xr:uid="{00000000-0005-0000-0000-0000C2040000}"/>
    <cellStyle name="AIR calc 2 4 3 5 3" xfId="1390" xr:uid="{00000000-0005-0000-0000-0000C3040000}"/>
    <cellStyle name="AIR calc 2 4 3 6" xfId="1391" xr:uid="{00000000-0005-0000-0000-0000C4040000}"/>
    <cellStyle name="AIR calc 2 4 3 6 2" xfId="1392" xr:uid="{00000000-0005-0000-0000-0000C5040000}"/>
    <cellStyle name="AIR calc 2 4 3 6 3" xfId="1393" xr:uid="{00000000-0005-0000-0000-0000C6040000}"/>
    <cellStyle name="AIR calc 2 4 3 7" xfId="1394" xr:uid="{00000000-0005-0000-0000-0000C7040000}"/>
    <cellStyle name="AIR calc 2 4 3 7 2" xfId="1395" xr:uid="{00000000-0005-0000-0000-0000C8040000}"/>
    <cellStyle name="AIR calc 2 4 3 7 3" xfId="1396" xr:uid="{00000000-0005-0000-0000-0000C9040000}"/>
    <cellStyle name="AIR calc 2 4 3 8" xfId="1397" xr:uid="{00000000-0005-0000-0000-0000CA040000}"/>
    <cellStyle name="AIR calc 2 4 3 8 2" xfId="1398" xr:uid="{00000000-0005-0000-0000-0000CB040000}"/>
    <cellStyle name="AIR calc 2 4 3 8 3" xfId="1399" xr:uid="{00000000-0005-0000-0000-0000CC040000}"/>
    <cellStyle name="AIR calc 2 4 3 9" xfId="1400" xr:uid="{00000000-0005-0000-0000-0000CD040000}"/>
    <cellStyle name="AIR calc 2 4 3 9 2" xfId="1401" xr:uid="{00000000-0005-0000-0000-0000CE040000}"/>
    <cellStyle name="AIR calc 2 4 3 9 3" xfId="1402" xr:uid="{00000000-0005-0000-0000-0000CF040000}"/>
    <cellStyle name="AIR calc 2 4 4" xfId="1403" xr:uid="{00000000-0005-0000-0000-0000D0040000}"/>
    <cellStyle name="AIR calc 2 4 4 10" xfId="1404" xr:uid="{00000000-0005-0000-0000-0000D1040000}"/>
    <cellStyle name="AIR calc 2 4 4 10 2" xfId="1405" xr:uid="{00000000-0005-0000-0000-0000D2040000}"/>
    <cellStyle name="AIR calc 2 4 4 10 3" xfId="1406" xr:uid="{00000000-0005-0000-0000-0000D3040000}"/>
    <cellStyle name="AIR calc 2 4 4 11" xfId="1407" xr:uid="{00000000-0005-0000-0000-0000D4040000}"/>
    <cellStyle name="AIR calc 2 4 4 11 2" xfId="1408" xr:uid="{00000000-0005-0000-0000-0000D5040000}"/>
    <cellStyle name="AIR calc 2 4 4 11 3" xfId="1409" xr:uid="{00000000-0005-0000-0000-0000D6040000}"/>
    <cellStyle name="AIR calc 2 4 4 12" xfId="1410" xr:uid="{00000000-0005-0000-0000-0000D7040000}"/>
    <cellStyle name="AIR calc 2 4 4 13" xfId="1411" xr:uid="{00000000-0005-0000-0000-0000D8040000}"/>
    <cellStyle name="AIR calc 2 4 4 2" xfId="1412" xr:uid="{00000000-0005-0000-0000-0000D9040000}"/>
    <cellStyle name="AIR calc 2 4 4 2 2" xfId="1413" xr:uid="{00000000-0005-0000-0000-0000DA040000}"/>
    <cellStyle name="AIR calc 2 4 4 2 3" xfId="1414" xr:uid="{00000000-0005-0000-0000-0000DB040000}"/>
    <cellStyle name="AIR calc 2 4 4 3" xfId="1415" xr:uid="{00000000-0005-0000-0000-0000DC040000}"/>
    <cellStyle name="AIR calc 2 4 4 3 2" xfId="1416" xr:uid="{00000000-0005-0000-0000-0000DD040000}"/>
    <cellStyle name="AIR calc 2 4 4 3 3" xfId="1417" xr:uid="{00000000-0005-0000-0000-0000DE040000}"/>
    <cellStyle name="AIR calc 2 4 4 4" xfId="1418" xr:uid="{00000000-0005-0000-0000-0000DF040000}"/>
    <cellStyle name="AIR calc 2 4 4 4 2" xfId="1419" xr:uid="{00000000-0005-0000-0000-0000E0040000}"/>
    <cellStyle name="AIR calc 2 4 4 4 3" xfId="1420" xr:uid="{00000000-0005-0000-0000-0000E1040000}"/>
    <cellStyle name="AIR calc 2 4 4 5" xfId="1421" xr:uid="{00000000-0005-0000-0000-0000E2040000}"/>
    <cellStyle name="AIR calc 2 4 4 5 2" xfId="1422" xr:uid="{00000000-0005-0000-0000-0000E3040000}"/>
    <cellStyle name="AIR calc 2 4 4 5 3" xfId="1423" xr:uid="{00000000-0005-0000-0000-0000E4040000}"/>
    <cellStyle name="AIR calc 2 4 4 6" xfId="1424" xr:uid="{00000000-0005-0000-0000-0000E5040000}"/>
    <cellStyle name="AIR calc 2 4 4 6 2" xfId="1425" xr:uid="{00000000-0005-0000-0000-0000E6040000}"/>
    <cellStyle name="AIR calc 2 4 4 6 3" xfId="1426" xr:uid="{00000000-0005-0000-0000-0000E7040000}"/>
    <cellStyle name="AIR calc 2 4 4 7" xfId="1427" xr:uid="{00000000-0005-0000-0000-0000E8040000}"/>
    <cellStyle name="AIR calc 2 4 4 7 2" xfId="1428" xr:uid="{00000000-0005-0000-0000-0000E9040000}"/>
    <cellStyle name="AIR calc 2 4 4 7 3" xfId="1429" xr:uid="{00000000-0005-0000-0000-0000EA040000}"/>
    <cellStyle name="AIR calc 2 4 4 8" xfId="1430" xr:uid="{00000000-0005-0000-0000-0000EB040000}"/>
    <cellStyle name="AIR calc 2 4 4 8 2" xfId="1431" xr:uid="{00000000-0005-0000-0000-0000EC040000}"/>
    <cellStyle name="AIR calc 2 4 4 8 3" xfId="1432" xr:uid="{00000000-0005-0000-0000-0000ED040000}"/>
    <cellStyle name="AIR calc 2 4 4 9" xfId="1433" xr:uid="{00000000-0005-0000-0000-0000EE040000}"/>
    <cellStyle name="AIR calc 2 4 4 9 2" xfId="1434" xr:uid="{00000000-0005-0000-0000-0000EF040000}"/>
    <cellStyle name="AIR calc 2 4 4 9 3" xfId="1435" xr:uid="{00000000-0005-0000-0000-0000F0040000}"/>
    <cellStyle name="AIR calc 2 4 5" xfId="1436" xr:uid="{00000000-0005-0000-0000-0000F1040000}"/>
    <cellStyle name="AIR calc 2 4 5 10" xfId="1437" xr:uid="{00000000-0005-0000-0000-0000F2040000}"/>
    <cellStyle name="AIR calc 2 4 5 10 2" xfId="1438" xr:uid="{00000000-0005-0000-0000-0000F3040000}"/>
    <cellStyle name="AIR calc 2 4 5 10 3" xfId="1439" xr:uid="{00000000-0005-0000-0000-0000F4040000}"/>
    <cellStyle name="AIR calc 2 4 5 11" xfId="1440" xr:uid="{00000000-0005-0000-0000-0000F5040000}"/>
    <cellStyle name="AIR calc 2 4 5 11 2" xfId="1441" xr:uid="{00000000-0005-0000-0000-0000F6040000}"/>
    <cellStyle name="AIR calc 2 4 5 11 3" xfId="1442" xr:uid="{00000000-0005-0000-0000-0000F7040000}"/>
    <cellStyle name="AIR calc 2 4 5 12" xfId="1443" xr:uid="{00000000-0005-0000-0000-0000F8040000}"/>
    <cellStyle name="AIR calc 2 4 5 13" xfId="1444" xr:uid="{00000000-0005-0000-0000-0000F9040000}"/>
    <cellStyle name="AIR calc 2 4 5 2" xfId="1445" xr:uid="{00000000-0005-0000-0000-0000FA040000}"/>
    <cellStyle name="AIR calc 2 4 5 2 2" xfId="1446" xr:uid="{00000000-0005-0000-0000-0000FB040000}"/>
    <cellStyle name="AIR calc 2 4 5 2 3" xfId="1447" xr:uid="{00000000-0005-0000-0000-0000FC040000}"/>
    <cellStyle name="AIR calc 2 4 5 3" xfId="1448" xr:uid="{00000000-0005-0000-0000-0000FD040000}"/>
    <cellStyle name="AIR calc 2 4 5 3 2" xfId="1449" xr:uid="{00000000-0005-0000-0000-0000FE040000}"/>
    <cellStyle name="AIR calc 2 4 5 3 3" xfId="1450" xr:uid="{00000000-0005-0000-0000-0000FF040000}"/>
    <cellStyle name="AIR calc 2 4 5 4" xfId="1451" xr:uid="{00000000-0005-0000-0000-000000050000}"/>
    <cellStyle name="AIR calc 2 4 5 4 2" xfId="1452" xr:uid="{00000000-0005-0000-0000-000001050000}"/>
    <cellStyle name="AIR calc 2 4 5 4 3" xfId="1453" xr:uid="{00000000-0005-0000-0000-000002050000}"/>
    <cellStyle name="AIR calc 2 4 5 5" xfId="1454" xr:uid="{00000000-0005-0000-0000-000003050000}"/>
    <cellStyle name="AIR calc 2 4 5 5 2" xfId="1455" xr:uid="{00000000-0005-0000-0000-000004050000}"/>
    <cellStyle name="AIR calc 2 4 5 5 3" xfId="1456" xr:uid="{00000000-0005-0000-0000-000005050000}"/>
    <cellStyle name="AIR calc 2 4 5 6" xfId="1457" xr:uid="{00000000-0005-0000-0000-000006050000}"/>
    <cellStyle name="AIR calc 2 4 5 6 2" xfId="1458" xr:uid="{00000000-0005-0000-0000-000007050000}"/>
    <cellStyle name="AIR calc 2 4 5 6 3" xfId="1459" xr:uid="{00000000-0005-0000-0000-000008050000}"/>
    <cellStyle name="AIR calc 2 4 5 7" xfId="1460" xr:uid="{00000000-0005-0000-0000-000009050000}"/>
    <cellStyle name="AIR calc 2 4 5 7 2" xfId="1461" xr:uid="{00000000-0005-0000-0000-00000A050000}"/>
    <cellStyle name="AIR calc 2 4 5 7 3" xfId="1462" xr:uid="{00000000-0005-0000-0000-00000B050000}"/>
    <cellStyle name="AIR calc 2 4 5 8" xfId="1463" xr:uid="{00000000-0005-0000-0000-00000C050000}"/>
    <cellStyle name="AIR calc 2 4 5 8 2" xfId="1464" xr:uid="{00000000-0005-0000-0000-00000D050000}"/>
    <cellStyle name="AIR calc 2 4 5 8 3" xfId="1465" xr:uid="{00000000-0005-0000-0000-00000E050000}"/>
    <cellStyle name="AIR calc 2 4 5 9" xfId="1466" xr:uid="{00000000-0005-0000-0000-00000F050000}"/>
    <cellStyle name="AIR calc 2 4 5 9 2" xfId="1467" xr:uid="{00000000-0005-0000-0000-000010050000}"/>
    <cellStyle name="AIR calc 2 4 5 9 3" xfId="1468" xr:uid="{00000000-0005-0000-0000-000011050000}"/>
    <cellStyle name="AIR calc 2 4 6" xfId="1469" xr:uid="{00000000-0005-0000-0000-000012050000}"/>
    <cellStyle name="AIR calc 2 4 6 10" xfId="1470" xr:uid="{00000000-0005-0000-0000-000013050000}"/>
    <cellStyle name="AIR calc 2 4 6 10 2" xfId="1471" xr:uid="{00000000-0005-0000-0000-000014050000}"/>
    <cellStyle name="AIR calc 2 4 6 10 3" xfId="1472" xr:uid="{00000000-0005-0000-0000-000015050000}"/>
    <cellStyle name="AIR calc 2 4 6 11" xfId="1473" xr:uid="{00000000-0005-0000-0000-000016050000}"/>
    <cellStyle name="AIR calc 2 4 6 11 2" xfId="1474" xr:uid="{00000000-0005-0000-0000-000017050000}"/>
    <cellStyle name="AIR calc 2 4 6 11 3" xfId="1475" xr:uid="{00000000-0005-0000-0000-000018050000}"/>
    <cellStyle name="AIR calc 2 4 6 12" xfId="1476" xr:uid="{00000000-0005-0000-0000-000019050000}"/>
    <cellStyle name="AIR calc 2 4 6 13" xfId="1477" xr:uid="{00000000-0005-0000-0000-00001A050000}"/>
    <cellStyle name="AIR calc 2 4 6 2" xfId="1478" xr:uid="{00000000-0005-0000-0000-00001B050000}"/>
    <cellStyle name="AIR calc 2 4 6 2 2" xfId="1479" xr:uid="{00000000-0005-0000-0000-00001C050000}"/>
    <cellStyle name="AIR calc 2 4 6 2 3" xfId="1480" xr:uid="{00000000-0005-0000-0000-00001D050000}"/>
    <cellStyle name="AIR calc 2 4 6 3" xfId="1481" xr:uid="{00000000-0005-0000-0000-00001E050000}"/>
    <cellStyle name="AIR calc 2 4 6 3 2" xfId="1482" xr:uid="{00000000-0005-0000-0000-00001F050000}"/>
    <cellStyle name="AIR calc 2 4 6 3 3" xfId="1483" xr:uid="{00000000-0005-0000-0000-000020050000}"/>
    <cellStyle name="AIR calc 2 4 6 4" xfId="1484" xr:uid="{00000000-0005-0000-0000-000021050000}"/>
    <cellStyle name="AIR calc 2 4 6 4 2" xfId="1485" xr:uid="{00000000-0005-0000-0000-000022050000}"/>
    <cellStyle name="AIR calc 2 4 6 4 3" xfId="1486" xr:uid="{00000000-0005-0000-0000-000023050000}"/>
    <cellStyle name="AIR calc 2 4 6 5" xfId="1487" xr:uid="{00000000-0005-0000-0000-000024050000}"/>
    <cellStyle name="AIR calc 2 4 6 5 2" xfId="1488" xr:uid="{00000000-0005-0000-0000-000025050000}"/>
    <cellStyle name="AIR calc 2 4 6 5 3" xfId="1489" xr:uid="{00000000-0005-0000-0000-000026050000}"/>
    <cellStyle name="AIR calc 2 4 6 6" xfId="1490" xr:uid="{00000000-0005-0000-0000-000027050000}"/>
    <cellStyle name="AIR calc 2 4 6 6 2" xfId="1491" xr:uid="{00000000-0005-0000-0000-000028050000}"/>
    <cellStyle name="AIR calc 2 4 6 6 3" xfId="1492" xr:uid="{00000000-0005-0000-0000-000029050000}"/>
    <cellStyle name="AIR calc 2 4 6 7" xfId="1493" xr:uid="{00000000-0005-0000-0000-00002A050000}"/>
    <cellStyle name="AIR calc 2 4 6 7 2" xfId="1494" xr:uid="{00000000-0005-0000-0000-00002B050000}"/>
    <cellStyle name="AIR calc 2 4 6 7 3" xfId="1495" xr:uid="{00000000-0005-0000-0000-00002C050000}"/>
    <cellStyle name="AIR calc 2 4 6 8" xfId="1496" xr:uid="{00000000-0005-0000-0000-00002D050000}"/>
    <cellStyle name="AIR calc 2 4 6 8 2" xfId="1497" xr:uid="{00000000-0005-0000-0000-00002E050000}"/>
    <cellStyle name="AIR calc 2 4 6 8 3" xfId="1498" xr:uid="{00000000-0005-0000-0000-00002F050000}"/>
    <cellStyle name="AIR calc 2 4 6 9" xfId="1499" xr:uid="{00000000-0005-0000-0000-000030050000}"/>
    <cellStyle name="AIR calc 2 4 6 9 2" xfId="1500" xr:uid="{00000000-0005-0000-0000-000031050000}"/>
    <cellStyle name="AIR calc 2 4 6 9 3" xfId="1501" xr:uid="{00000000-0005-0000-0000-000032050000}"/>
    <cellStyle name="AIR calc 2 4 7" xfId="1502" xr:uid="{00000000-0005-0000-0000-000033050000}"/>
    <cellStyle name="AIR calc 2 4 7 10" xfId="1503" xr:uid="{00000000-0005-0000-0000-000034050000}"/>
    <cellStyle name="AIR calc 2 4 7 10 2" xfId="1504" xr:uid="{00000000-0005-0000-0000-000035050000}"/>
    <cellStyle name="AIR calc 2 4 7 10 3" xfId="1505" xr:uid="{00000000-0005-0000-0000-000036050000}"/>
    <cellStyle name="AIR calc 2 4 7 11" xfId="1506" xr:uid="{00000000-0005-0000-0000-000037050000}"/>
    <cellStyle name="AIR calc 2 4 7 11 2" xfId="1507" xr:uid="{00000000-0005-0000-0000-000038050000}"/>
    <cellStyle name="AIR calc 2 4 7 11 3" xfId="1508" xr:uid="{00000000-0005-0000-0000-000039050000}"/>
    <cellStyle name="AIR calc 2 4 7 12" xfId="1509" xr:uid="{00000000-0005-0000-0000-00003A050000}"/>
    <cellStyle name="AIR calc 2 4 7 13" xfId="1510" xr:uid="{00000000-0005-0000-0000-00003B050000}"/>
    <cellStyle name="AIR calc 2 4 7 2" xfId="1511" xr:uid="{00000000-0005-0000-0000-00003C050000}"/>
    <cellStyle name="AIR calc 2 4 7 2 2" xfId="1512" xr:uid="{00000000-0005-0000-0000-00003D050000}"/>
    <cellStyle name="AIR calc 2 4 7 2 3" xfId="1513" xr:uid="{00000000-0005-0000-0000-00003E050000}"/>
    <cellStyle name="AIR calc 2 4 7 3" xfId="1514" xr:uid="{00000000-0005-0000-0000-00003F050000}"/>
    <cellStyle name="AIR calc 2 4 7 3 2" xfId="1515" xr:uid="{00000000-0005-0000-0000-000040050000}"/>
    <cellStyle name="AIR calc 2 4 7 3 3" xfId="1516" xr:uid="{00000000-0005-0000-0000-000041050000}"/>
    <cellStyle name="AIR calc 2 4 7 4" xfId="1517" xr:uid="{00000000-0005-0000-0000-000042050000}"/>
    <cellStyle name="AIR calc 2 4 7 4 2" xfId="1518" xr:uid="{00000000-0005-0000-0000-000043050000}"/>
    <cellStyle name="AIR calc 2 4 7 4 3" xfId="1519" xr:uid="{00000000-0005-0000-0000-000044050000}"/>
    <cellStyle name="AIR calc 2 4 7 5" xfId="1520" xr:uid="{00000000-0005-0000-0000-000045050000}"/>
    <cellStyle name="AIR calc 2 4 7 5 2" xfId="1521" xr:uid="{00000000-0005-0000-0000-000046050000}"/>
    <cellStyle name="AIR calc 2 4 7 5 3" xfId="1522" xr:uid="{00000000-0005-0000-0000-000047050000}"/>
    <cellStyle name="AIR calc 2 4 7 6" xfId="1523" xr:uid="{00000000-0005-0000-0000-000048050000}"/>
    <cellStyle name="AIR calc 2 4 7 6 2" xfId="1524" xr:uid="{00000000-0005-0000-0000-000049050000}"/>
    <cellStyle name="AIR calc 2 4 7 6 3" xfId="1525" xr:uid="{00000000-0005-0000-0000-00004A050000}"/>
    <cellStyle name="AIR calc 2 4 7 7" xfId="1526" xr:uid="{00000000-0005-0000-0000-00004B050000}"/>
    <cellStyle name="AIR calc 2 4 7 7 2" xfId="1527" xr:uid="{00000000-0005-0000-0000-00004C050000}"/>
    <cellStyle name="AIR calc 2 4 7 7 3" xfId="1528" xr:uid="{00000000-0005-0000-0000-00004D050000}"/>
    <cellStyle name="AIR calc 2 4 7 8" xfId="1529" xr:uid="{00000000-0005-0000-0000-00004E050000}"/>
    <cellStyle name="AIR calc 2 4 7 8 2" xfId="1530" xr:uid="{00000000-0005-0000-0000-00004F050000}"/>
    <cellStyle name="AIR calc 2 4 7 8 3" xfId="1531" xr:uid="{00000000-0005-0000-0000-000050050000}"/>
    <cellStyle name="AIR calc 2 4 7 9" xfId="1532" xr:uid="{00000000-0005-0000-0000-000051050000}"/>
    <cellStyle name="AIR calc 2 4 7 9 2" xfId="1533" xr:uid="{00000000-0005-0000-0000-000052050000}"/>
    <cellStyle name="AIR calc 2 4 7 9 3" xfId="1534" xr:uid="{00000000-0005-0000-0000-000053050000}"/>
    <cellStyle name="AIR calc 2 4 8" xfId="1535" xr:uid="{00000000-0005-0000-0000-000054050000}"/>
    <cellStyle name="AIR calc 2 4 8 2" xfId="1536" xr:uid="{00000000-0005-0000-0000-000055050000}"/>
    <cellStyle name="AIR calc 2 4 8 3" xfId="1537" xr:uid="{00000000-0005-0000-0000-000056050000}"/>
    <cellStyle name="AIR calc 2 4 9" xfId="1538" xr:uid="{00000000-0005-0000-0000-000057050000}"/>
    <cellStyle name="AIR calc 2 4 9 2" xfId="1539" xr:uid="{00000000-0005-0000-0000-000058050000}"/>
    <cellStyle name="AIR calc 2 4 9 3" xfId="1540" xr:uid="{00000000-0005-0000-0000-000059050000}"/>
    <cellStyle name="AIR calc 2 5" xfId="1541" xr:uid="{00000000-0005-0000-0000-00005A050000}"/>
    <cellStyle name="AIR calc 2 5 10" xfId="1542" xr:uid="{00000000-0005-0000-0000-00005B050000}"/>
    <cellStyle name="AIR calc 2 5 10 2" xfId="1543" xr:uid="{00000000-0005-0000-0000-00005C050000}"/>
    <cellStyle name="AIR calc 2 5 10 3" xfId="1544" xr:uid="{00000000-0005-0000-0000-00005D050000}"/>
    <cellStyle name="AIR calc 2 5 11" xfId="1545" xr:uid="{00000000-0005-0000-0000-00005E050000}"/>
    <cellStyle name="AIR calc 2 5 11 2" xfId="1546" xr:uid="{00000000-0005-0000-0000-00005F050000}"/>
    <cellStyle name="AIR calc 2 5 11 3" xfId="1547" xr:uid="{00000000-0005-0000-0000-000060050000}"/>
    <cellStyle name="AIR calc 2 5 12" xfId="1548" xr:uid="{00000000-0005-0000-0000-000061050000}"/>
    <cellStyle name="AIR calc 2 5 12 2" xfId="1549" xr:uid="{00000000-0005-0000-0000-000062050000}"/>
    <cellStyle name="AIR calc 2 5 12 3" xfId="1550" xr:uid="{00000000-0005-0000-0000-000063050000}"/>
    <cellStyle name="AIR calc 2 5 13" xfId="1551" xr:uid="{00000000-0005-0000-0000-000064050000}"/>
    <cellStyle name="AIR calc 2 5 13 2" xfId="1552" xr:uid="{00000000-0005-0000-0000-000065050000}"/>
    <cellStyle name="AIR calc 2 5 13 3" xfId="1553" xr:uid="{00000000-0005-0000-0000-000066050000}"/>
    <cellStyle name="AIR calc 2 5 14" xfId="1554" xr:uid="{00000000-0005-0000-0000-000067050000}"/>
    <cellStyle name="AIR calc 2 5 14 2" xfId="1555" xr:uid="{00000000-0005-0000-0000-000068050000}"/>
    <cellStyle name="AIR calc 2 5 14 3" xfId="1556" xr:uid="{00000000-0005-0000-0000-000069050000}"/>
    <cellStyle name="AIR calc 2 5 15" xfId="1557" xr:uid="{00000000-0005-0000-0000-00006A050000}"/>
    <cellStyle name="AIR calc 2 5 15 2" xfId="1558" xr:uid="{00000000-0005-0000-0000-00006B050000}"/>
    <cellStyle name="AIR calc 2 5 15 3" xfId="1559" xr:uid="{00000000-0005-0000-0000-00006C050000}"/>
    <cellStyle name="AIR calc 2 5 16" xfId="1560" xr:uid="{00000000-0005-0000-0000-00006D050000}"/>
    <cellStyle name="AIR calc 2 5 16 2" xfId="1561" xr:uid="{00000000-0005-0000-0000-00006E050000}"/>
    <cellStyle name="AIR calc 2 5 16 3" xfId="1562" xr:uid="{00000000-0005-0000-0000-00006F050000}"/>
    <cellStyle name="AIR calc 2 5 17" xfId="1563" xr:uid="{00000000-0005-0000-0000-000070050000}"/>
    <cellStyle name="AIR calc 2 5 17 2" xfId="1564" xr:uid="{00000000-0005-0000-0000-000071050000}"/>
    <cellStyle name="AIR calc 2 5 17 3" xfId="1565" xr:uid="{00000000-0005-0000-0000-000072050000}"/>
    <cellStyle name="AIR calc 2 5 18" xfId="1566" xr:uid="{00000000-0005-0000-0000-000073050000}"/>
    <cellStyle name="AIR calc 2 5 18 2" xfId="1567" xr:uid="{00000000-0005-0000-0000-000074050000}"/>
    <cellStyle name="AIR calc 2 5 18 3" xfId="1568" xr:uid="{00000000-0005-0000-0000-000075050000}"/>
    <cellStyle name="AIR calc 2 5 19" xfId="1569" xr:uid="{00000000-0005-0000-0000-000076050000}"/>
    <cellStyle name="AIR calc 2 5 2" xfId="1570" xr:uid="{00000000-0005-0000-0000-000077050000}"/>
    <cellStyle name="AIR calc 2 5 2 10" xfId="1571" xr:uid="{00000000-0005-0000-0000-000078050000}"/>
    <cellStyle name="AIR calc 2 5 2 10 2" xfId="1572" xr:uid="{00000000-0005-0000-0000-000079050000}"/>
    <cellStyle name="AIR calc 2 5 2 10 3" xfId="1573" xr:uid="{00000000-0005-0000-0000-00007A050000}"/>
    <cellStyle name="AIR calc 2 5 2 11" xfId="1574" xr:uid="{00000000-0005-0000-0000-00007B050000}"/>
    <cellStyle name="AIR calc 2 5 2 11 2" xfId="1575" xr:uid="{00000000-0005-0000-0000-00007C050000}"/>
    <cellStyle name="AIR calc 2 5 2 11 3" xfId="1576" xr:uid="{00000000-0005-0000-0000-00007D050000}"/>
    <cellStyle name="AIR calc 2 5 2 12" xfId="1577" xr:uid="{00000000-0005-0000-0000-00007E050000}"/>
    <cellStyle name="AIR calc 2 5 2 12 2" xfId="1578" xr:uid="{00000000-0005-0000-0000-00007F050000}"/>
    <cellStyle name="AIR calc 2 5 2 12 3" xfId="1579" xr:uid="{00000000-0005-0000-0000-000080050000}"/>
    <cellStyle name="AIR calc 2 5 2 13" xfId="1580" xr:uid="{00000000-0005-0000-0000-000081050000}"/>
    <cellStyle name="AIR calc 2 5 2 14" xfId="1581" xr:uid="{00000000-0005-0000-0000-000082050000}"/>
    <cellStyle name="AIR calc 2 5 2 2" xfId="1582" xr:uid="{00000000-0005-0000-0000-000083050000}"/>
    <cellStyle name="AIR calc 2 5 2 2 2" xfId="1583" xr:uid="{00000000-0005-0000-0000-000084050000}"/>
    <cellStyle name="AIR calc 2 5 2 2 3" xfId="1584" xr:uid="{00000000-0005-0000-0000-000085050000}"/>
    <cellStyle name="AIR calc 2 5 2 3" xfId="1585" xr:uid="{00000000-0005-0000-0000-000086050000}"/>
    <cellStyle name="AIR calc 2 5 2 3 2" xfId="1586" xr:uid="{00000000-0005-0000-0000-000087050000}"/>
    <cellStyle name="AIR calc 2 5 2 3 3" xfId="1587" xr:uid="{00000000-0005-0000-0000-000088050000}"/>
    <cellStyle name="AIR calc 2 5 2 4" xfId="1588" xr:uid="{00000000-0005-0000-0000-000089050000}"/>
    <cellStyle name="AIR calc 2 5 2 4 2" xfId="1589" xr:uid="{00000000-0005-0000-0000-00008A050000}"/>
    <cellStyle name="AIR calc 2 5 2 4 3" xfId="1590" xr:uid="{00000000-0005-0000-0000-00008B050000}"/>
    <cellStyle name="AIR calc 2 5 2 5" xfId="1591" xr:uid="{00000000-0005-0000-0000-00008C050000}"/>
    <cellStyle name="AIR calc 2 5 2 5 2" xfId="1592" xr:uid="{00000000-0005-0000-0000-00008D050000}"/>
    <cellStyle name="AIR calc 2 5 2 5 3" xfId="1593" xr:uid="{00000000-0005-0000-0000-00008E050000}"/>
    <cellStyle name="AIR calc 2 5 2 6" xfId="1594" xr:uid="{00000000-0005-0000-0000-00008F050000}"/>
    <cellStyle name="AIR calc 2 5 2 6 2" xfId="1595" xr:uid="{00000000-0005-0000-0000-000090050000}"/>
    <cellStyle name="AIR calc 2 5 2 6 3" xfId="1596" xr:uid="{00000000-0005-0000-0000-000091050000}"/>
    <cellStyle name="AIR calc 2 5 2 7" xfId="1597" xr:uid="{00000000-0005-0000-0000-000092050000}"/>
    <cellStyle name="AIR calc 2 5 2 7 2" xfId="1598" xr:uid="{00000000-0005-0000-0000-000093050000}"/>
    <cellStyle name="AIR calc 2 5 2 7 3" xfId="1599" xr:uid="{00000000-0005-0000-0000-000094050000}"/>
    <cellStyle name="AIR calc 2 5 2 8" xfId="1600" xr:uid="{00000000-0005-0000-0000-000095050000}"/>
    <cellStyle name="AIR calc 2 5 2 8 2" xfId="1601" xr:uid="{00000000-0005-0000-0000-000096050000}"/>
    <cellStyle name="AIR calc 2 5 2 8 3" xfId="1602" xr:uid="{00000000-0005-0000-0000-000097050000}"/>
    <cellStyle name="AIR calc 2 5 2 9" xfId="1603" xr:uid="{00000000-0005-0000-0000-000098050000}"/>
    <cellStyle name="AIR calc 2 5 2 9 2" xfId="1604" xr:uid="{00000000-0005-0000-0000-000099050000}"/>
    <cellStyle name="AIR calc 2 5 2 9 3" xfId="1605" xr:uid="{00000000-0005-0000-0000-00009A050000}"/>
    <cellStyle name="AIR calc 2 5 20" xfId="1606" xr:uid="{00000000-0005-0000-0000-00009B050000}"/>
    <cellStyle name="AIR calc 2 5 3" xfId="1607" xr:uid="{00000000-0005-0000-0000-00009C050000}"/>
    <cellStyle name="AIR calc 2 5 3 10" xfId="1608" xr:uid="{00000000-0005-0000-0000-00009D050000}"/>
    <cellStyle name="AIR calc 2 5 3 10 2" xfId="1609" xr:uid="{00000000-0005-0000-0000-00009E050000}"/>
    <cellStyle name="AIR calc 2 5 3 10 3" xfId="1610" xr:uid="{00000000-0005-0000-0000-00009F050000}"/>
    <cellStyle name="AIR calc 2 5 3 11" xfId="1611" xr:uid="{00000000-0005-0000-0000-0000A0050000}"/>
    <cellStyle name="AIR calc 2 5 3 11 2" xfId="1612" xr:uid="{00000000-0005-0000-0000-0000A1050000}"/>
    <cellStyle name="AIR calc 2 5 3 11 3" xfId="1613" xr:uid="{00000000-0005-0000-0000-0000A2050000}"/>
    <cellStyle name="AIR calc 2 5 3 12" xfId="1614" xr:uid="{00000000-0005-0000-0000-0000A3050000}"/>
    <cellStyle name="AIR calc 2 5 3 12 2" xfId="1615" xr:uid="{00000000-0005-0000-0000-0000A4050000}"/>
    <cellStyle name="AIR calc 2 5 3 12 3" xfId="1616" xr:uid="{00000000-0005-0000-0000-0000A5050000}"/>
    <cellStyle name="AIR calc 2 5 3 13" xfId="1617" xr:uid="{00000000-0005-0000-0000-0000A6050000}"/>
    <cellStyle name="AIR calc 2 5 3 14" xfId="1618" xr:uid="{00000000-0005-0000-0000-0000A7050000}"/>
    <cellStyle name="AIR calc 2 5 3 2" xfId="1619" xr:uid="{00000000-0005-0000-0000-0000A8050000}"/>
    <cellStyle name="AIR calc 2 5 3 2 2" xfId="1620" xr:uid="{00000000-0005-0000-0000-0000A9050000}"/>
    <cellStyle name="AIR calc 2 5 3 2 3" xfId="1621" xr:uid="{00000000-0005-0000-0000-0000AA050000}"/>
    <cellStyle name="AIR calc 2 5 3 3" xfId="1622" xr:uid="{00000000-0005-0000-0000-0000AB050000}"/>
    <cellStyle name="AIR calc 2 5 3 3 2" xfId="1623" xr:uid="{00000000-0005-0000-0000-0000AC050000}"/>
    <cellStyle name="AIR calc 2 5 3 3 3" xfId="1624" xr:uid="{00000000-0005-0000-0000-0000AD050000}"/>
    <cellStyle name="AIR calc 2 5 3 4" xfId="1625" xr:uid="{00000000-0005-0000-0000-0000AE050000}"/>
    <cellStyle name="AIR calc 2 5 3 4 2" xfId="1626" xr:uid="{00000000-0005-0000-0000-0000AF050000}"/>
    <cellStyle name="AIR calc 2 5 3 4 3" xfId="1627" xr:uid="{00000000-0005-0000-0000-0000B0050000}"/>
    <cellStyle name="AIR calc 2 5 3 5" xfId="1628" xr:uid="{00000000-0005-0000-0000-0000B1050000}"/>
    <cellStyle name="AIR calc 2 5 3 5 2" xfId="1629" xr:uid="{00000000-0005-0000-0000-0000B2050000}"/>
    <cellStyle name="AIR calc 2 5 3 5 3" xfId="1630" xr:uid="{00000000-0005-0000-0000-0000B3050000}"/>
    <cellStyle name="AIR calc 2 5 3 6" xfId="1631" xr:uid="{00000000-0005-0000-0000-0000B4050000}"/>
    <cellStyle name="AIR calc 2 5 3 6 2" xfId="1632" xr:uid="{00000000-0005-0000-0000-0000B5050000}"/>
    <cellStyle name="AIR calc 2 5 3 6 3" xfId="1633" xr:uid="{00000000-0005-0000-0000-0000B6050000}"/>
    <cellStyle name="AIR calc 2 5 3 7" xfId="1634" xr:uid="{00000000-0005-0000-0000-0000B7050000}"/>
    <cellStyle name="AIR calc 2 5 3 7 2" xfId="1635" xr:uid="{00000000-0005-0000-0000-0000B8050000}"/>
    <cellStyle name="AIR calc 2 5 3 7 3" xfId="1636" xr:uid="{00000000-0005-0000-0000-0000B9050000}"/>
    <cellStyle name="AIR calc 2 5 3 8" xfId="1637" xr:uid="{00000000-0005-0000-0000-0000BA050000}"/>
    <cellStyle name="AIR calc 2 5 3 8 2" xfId="1638" xr:uid="{00000000-0005-0000-0000-0000BB050000}"/>
    <cellStyle name="AIR calc 2 5 3 8 3" xfId="1639" xr:uid="{00000000-0005-0000-0000-0000BC050000}"/>
    <cellStyle name="AIR calc 2 5 3 9" xfId="1640" xr:uid="{00000000-0005-0000-0000-0000BD050000}"/>
    <cellStyle name="AIR calc 2 5 3 9 2" xfId="1641" xr:uid="{00000000-0005-0000-0000-0000BE050000}"/>
    <cellStyle name="AIR calc 2 5 3 9 3" xfId="1642" xr:uid="{00000000-0005-0000-0000-0000BF050000}"/>
    <cellStyle name="AIR calc 2 5 4" xfId="1643" xr:uid="{00000000-0005-0000-0000-0000C0050000}"/>
    <cellStyle name="AIR calc 2 5 4 10" xfId="1644" xr:uid="{00000000-0005-0000-0000-0000C1050000}"/>
    <cellStyle name="AIR calc 2 5 4 10 2" xfId="1645" xr:uid="{00000000-0005-0000-0000-0000C2050000}"/>
    <cellStyle name="AIR calc 2 5 4 10 3" xfId="1646" xr:uid="{00000000-0005-0000-0000-0000C3050000}"/>
    <cellStyle name="AIR calc 2 5 4 11" xfId="1647" xr:uid="{00000000-0005-0000-0000-0000C4050000}"/>
    <cellStyle name="AIR calc 2 5 4 11 2" xfId="1648" xr:uid="{00000000-0005-0000-0000-0000C5050000}"/>
    <cellStyle name="AIR calc 2 5 4 11 3" xfId="1649" xr:uid="{00000000-0005-0000-0000-0000C6050000}"/>
    <cellStyle name="AIR calc 2 5 4 12" xfId="1650" xr:uid="{00000000-0005-0000-0000-0000C7050000}"/>
    <cellStyle name="AIR calc 2 5 4 13" xfId="1651" xr:uid="{00000000-0005-0000-0000-0000C8050000}"/>
    <cellStyle name="AIR calc 2 5 4 2" xfId="1652" xr:uid="{00000000-0005-0000-0000-0000C9050000}"/>
    <cellStyle name="AIR calc 2 5 4 2 2" xfId="1653" xr:uid="{00000000-0005-0000-0000-0000CA050000}"/>
    <cellStyle name="AIR calc 2 5 4 2 3" xfId="1654" xr:uid="{00000000-0005-0000-0000-0000CB050000}"/>
    <cellStyle name="AIR calc 2 5 4 3" xfId="1655" xr:uid="{00000000-0005-0000-0000-0000CC050000}"/>
    <cellStyle name="AIR calc 2 5 4 3 2" xfId="1656" xr:uid="{00000000-0005-0000-0000-0000CD050000}"/>
    <cellStyle name="AIR calc 2 5 4 3 3" xfId="1657" xr:uid="{00000000-0005-0000-0000-0000CE050000}"/>
    <cellStyle name="AIR calc 2 5 4 4" xfId="1658" xr:uid="{00000000-0005-0000-0000-0000CF050000}"/>
    <cellStyle name="AIR calc 2 5 4 4 2" xfId="1659" xr:uid="{00000000-0005-0000-0000-0000D0050000}"/>
    <cellStyle name="AIR calc 2 5 4 4 3" xfId="1660" xr:uid="{00000000-0005-0000-0000-0000D1050000}"/>
    <cellStyle name="AIR calc 2 5 4 5" xfId="1661" xr:uid="{00000000-0005-0000-0000-0000D2050000}"/>
    <cellStyle name="AIR calc 2 5 4 5 2" xfId="1662" xr:uid="{00000000-0005-0000-0000-0000D3050000}"/>
    <cellStyle name="AIR calc 2 5 4 5 3" xfId="1663" xr:uid="{00000000-0005-0000-0000-0000D4050000}"/>
    <cellStyle name="AIR calc 2 5 4 6" xfId="1664" xr:uid="{00000000-0005-0000-0000-0000D5050000}"/>
    <cellStyle name="AIR calc 2 5 4 6 2" xfId="1665" xr:uid="{00000000-0005-0000-0000-0000D6050000}"/>
    <cellStyle name="AIR calc 2 5 4 6 3" xfId="1666" xr:uid="{00000000-0005-0000-0000-0000D7050000}"/>
    <cellStyle name="AIR calc 2 5 4 7" xfId="1667" xr:uid="{00000000-0005-0000-0000-0000D8050000}"/>
    <cellStyle name="AIR calc 2 5 4 7 2" xfId="1668" xr:uid="{00000000-0005-0000-0000-0000D9050000}"/>
    <cellStyle name="AIR calc 2 5 4 7 3" xfId="1669" xr:uid="{00000000-0005-0000-0000-0000DA050000}"/>
    <cellStyle name="AIR calc 2 5 4 8" xfId="1670" xr:uid="{00000000-0005-0000-0000-0000DB050000}"/>
    <cellStyle name="AIR calc 2 5 4 8 2" xfId="1671" xr:uid="{00000000-0005-0000-0000-0000DC050000}"/>
    <cellStyle name="AIR calc 2 5 4 8 3" xfId="1672" xr:uid="{00000000-0005-0000-0000-0000DD050000}"/>
    <cellStyle name="AIR calc 2 5 4 9" xfId="1673" xr:uid="{00000000-0005-0000-0000-0000DE050000}"/>
    <cellStyle name="AIR calc 2 5 4 9 2" xfId="1674" xr:uid="{00000000-0005-0000-0000-0000DF050000}"/>
    <cellStyle name="AIR calc 2 5 4 9 3" xfId="1675" xr:uid="{00000000-0005-0000-0000-0000E0050000}"/>
    <cellStyle name="AIR calc 2 5 5" xfId="1676" xr:uid="{00000000-0005-0000-0000-0000E1050000}"/>
    <cellStyle name="AIR calc 2 5 5 10" xfId="1677" xr:uid="{00000000-0005-0000-0000-0000E2050000}"/>
    <cellStyle name="AIR calc 2 5 5 10 2" xfId="1678" xr:uid="{00000000-0005-0000-0000-0000E3050000}"/>
    <cellStyle name="AIR calc 2 5 5 10 3" xfId="1679" xr:uid="{00000000-0005-0000-0000-0000E4050000}"/>
    <cellStyle name="AIR calc 2 5 5 11" xfId="1680" xr:uid="{00000000-0005-0000-0000-0000E5050000}"/>
    <cellStyle name="AIR calc 2 5 5 11 2" xfId="1681" xr:uid="{00000000-0005-0000-0000-0000E6050000}"/>
    <cellStyle name="AIR calc 2 5 5 11 3" xfId="1682" xr:uid="{00000000-0005-0000-0000-0000E7050000}"/>
    <cellStyle name="AIR calc 2 5 5 12" xfId="1683" xr:uid="{00000000-0005-0000-0000-0000E8050000}"/>
    <cellStyle name="AIR calc 2 5 5 13" xfId="1684" xr:uid="{00000000-0005-0000-0000-0000E9050000}"/>
    <cellStyle name="AIR calc 2 5 5 2" xfId="1685" xr:uid="{00000000-0005-0000-0000-0000EA050000}"/>
    <cellStyle name="AIR calc 2 5 5 2 2" xfId="1686" xr:uid="{00000000-0005-0000-0000-0000EB050000}"/>
    <cellStyle name="AIR calc 2 5 5 2 3" xfId="1687" xr:uid="{00000000-0005-0000-0000-0000EC050000}"/>
    <cellStyle name="AIR calc 2 5 5 3" xfId="1688" xr:uid="{00000000-0005-0000-0000-0000ED050000}"/>
    <cellStyle name="AIR calc 2 5 5 3 2" xfId="1689" xr:uid="{00000000-0005-0000-0000-0000EE050000}"/>
    <cellStyle name="AIR calc 2 5 5 3 3" xfId="1690" xr:uid="{00000000-0005-0000-0000-0000EF050000}"/>
    <cellStyle name="AIR calc 2 5 5 4" xfId="1691" xr:uid="{00000000-0005-0000-0000-0000F0050000}"/>
    <cellStyle name="AIR calc 2 5 5 4 2" xfId="1692" xr:uid="{00000000-0005-0000-0000-0000F1050000}"/>
    <cellStyle name="AIR calc 2 5 5 4 3" xfId="1693" xr:uid="{00000000-0005-0000-0000-0000F2050000}"/>
    <cellStyle name="AIR calc 2 5 5 5" xfId="1694" xr:uid="{00000000-0005-0000-0000-0000F3050000}"/>
    <cellStyle name="AIR calc 2 5 5 5 2" xfId="1695" xr:uid="{00000000-0005-0000-0000-0000F4050000}"/>
    <cellStyle name="AIR calc 2 5 5 5 3" xfId="1696" xr:uid="{00000000-0005-0000-0000-0000F5050000}"/>
    <cellStyle name="AIR calc 2 5 5 6" xfId="1697" xr:uid="{00000000-0005-0000-0000-0000F6050000}"/>
    <cellStyle name="AIR calc 2 5 5 6 2" xfId="1698" xr:uid="{00000000-0005-0000-0000-0000F7050000}"/>
    <cellStyle name="AIR calc 2 5 5 6 3" xfId="1699" xr:uid="{00000000-0005-0000-0000-0000F8050000}"/>
    <cellStyle name="AIR calc 2 5 5 7" xfId="1700" xr:uid="{00000000-0005-0000-0000-0000F9050000}"/>
    <cellStyle name="AIR calc 2 5 5 7 2" xfId="1701" xr:uid="{00000000-0005-0000-0000-0000FA050000}"/>
    <cellStyle name="AIR calc 2 5 5 7 3" xfId="1702" xr:uid="{00000000-0005-0000-0000-0000FB050000}"/>
    <cellStyle name="AIR calc 2 5 5 8" xfId="1703" xr:uid="{00000000-0005-0000-0000-0000FC050000}"/>
    <cellStyle name="AIR calc 2 5 5 8 2" xfId="1704" xr:uid="{00000000-0005-0000-0000-0000FD050000}"/>
    <cellStyle name="AIR calc 2 5 5 8 3" xfId="1705" xr:uid="{00000000-0005-0000-0000-0000FE050000}"/>
    <cellStyle name="AIR calc 2 5 5 9" xfId="1706" xr:uid="{00000000-0005-0000-0000-0000FF050000}"/>
    <cellStyle name="AIR calc 2 5 5 9 2" xfId="1707" xr:uid="{00000000-0005-0000-0000-000000060000}"/>
    <cellStyle name="AIR calc 2 5 5 9 3" xfId="1708" xr:uid="{00000000-0005-0000-0000-000001060000}"/>
    <cellStyle name="AIR calc 2 5 6" xfId="1709" xr:uid="{00000000-0005-0000-0000-000002060000}"/>
    <cellStyle name="AIR calc 2 5 6 10" xfId="1710" xr:uid="{00000000-0005-0000-0000-000003060000}"/>
    <cellStyle name="AIR calc 2 5 6 10 2" xfId="1711" xr:uid="{00000000-0005-0000-0000-000004060000}"/>
    <cellStyle name="AIR calc 2 5 6 10 3" xfId="1712" xr:uid="{00000000-0005-0000-0000-000005060000}"/>
    <cellStyle name="AIR calc 2 5 6 11" xfId="1713" xr:uid="{00000000-0005-0000-0000-000006060000}"/>
    <cellStyle name="AIR calc 2 5 6 11 2" xfId="1714" xr:uid="{00000000-0005-0000-0000-000007060000}"/>
    <cellStyle name="AIR calc 2 5 6 11 3" xfId="1715" xr:uid="{00000000-0005-0000-0000-000008060000}"/>
    <cellStyle name="AIR calc 2 5 6 12" xfId="1716" xr:uid="{00000000-0005-0000-0000-000009060000}"/>
    <cellStyle name="AIR calc 2 5 6 13" xfId="1717" xr:uid="{00000000-0005-0000-0000-00000A060000}"/>
    <cellStyle name="AIR calc 2 5 6 2" xfId="1718" xr:uid="{00000000-0005-0000-0000-00000B060000}"/>
    <cellStyle name="AIR calc 2 5 6 2 2" xfId="1719" xr:uid="{00000000-0005-0000-0000-00000C060000}"/>
    <cellStyle name="AIR calc 2 5 6 2 3" xfId="1720" xr:uid="{00000000-0005-0000-0000-00000D060000}"/>
    <cellStyle name="AIR calc 2 5 6 3" xfId="1721" xr:uid="{00000000-0005-0000-0000-00000E060000}"/>
    <cellStyle name="AIR calc 2 5 6 3 2" xfId="1722" xr:uid="{00000000-0005-0000-0000-00000F060000}"/>
    <cellStyle name="AIR calc 2 5 6 3 3" xfId="1723" xr:uid="{00000000-0005-0000-0000-000010060000}"/>
    <cellStyle name="AIR calc 2 5 6 4" xfId="1724" xr:uid="{00000000-0005-0000-0000-000011060000}"/>
    <cellStyle name="AIR calc 2 5 6 4 2" xfId="1725" xr:uid="{00000000-0005-0000-0000-000012060000}"/>
    <cellStyle name="AIR calc 2 5 6 4 3" xfId="1726" xr:uid="{00000000-0005-0000-0000-000013060000}"/>
    <cellStyle name="AIR calc 2 5 6 5" xfId="1727" xr:uid="{00000000-0005-0000-0000-000014060000}"/>
    <cellStyle name="AIR calc 2 5 6 5 2" xfId="1728" xr:uid="{00000000-0005-0000-0000-000015060000}"/>
    <cellStyle name="AIR calc 2 5 6 5 3" xfId="1729" xr:uid="{00000000-0005-0000-0000-000016060000}"/>
    <cellStyle name="AIR calc 2 5 6 6" xfId="1730" xr:uid="{00000000-0005-0000-0000-000017060000}"/>
    <cellStyle name="AIR calc 2 5 6 6 2" xfId="1731" xr:uid="{00000000-0005-0000-0000-000018060000}"/>
    <cellStyle name="AIR calc 2 5 6 6 3" xfId="1732" xr:uid="{00000000-0005-0000-0000-000019060000}"/>
    <cellStyle name="AIR calc 2 5 6 7" xfId="1733" xr:uid="{00000000-0005-0000-0000-00001A060000}"/>
    <cellStyle name="AIR calc 2 5 6 7 2" xfId="1734" xr:uid="{00000000-0005-0000-0000-00001B060000}"/>
    <cellStyle name="AIR calc 2 5 6 7 3" xfId="1735" xr:uid="{00000000-0005-0000-0000-00001C060000}"/>
    <cellStyle name="AIR calc 2 5 6 8" xfId="1736" xr:uid="{00000000-0005-0000-0000-00001D060000}"/>
    <cellStyle name="AIR calc 2 5 6 8 2" xfId="1737" xr:uid="{00000000-0005-0000-0000-00001E060000}"/>
    <cellStyle name="AIR calc 2 5 6 8 3" xfId="1738" xr:uid="{00000000-0005-0000-0000-00001F060000}"/>
    <cellStyle name="AIR calc 2 5 6 9" xfId="1739" xr:uid="{00000000-0005-0000-0000-000020060000}"/>
    <cellStyle name="AIR calc 2 5 6 9 2" xfId="1740" xr:uid="{00000000-0005-0000-0000-000021060000}"/>
    <cellStyle name="AIR calc 2 5 6 9 3" xfId="1741" xr:uid="{00000000-0005-0000-0000-000022060000}"/>
    <cellStyle name="AIR calc 2 5 7" xfId="1742" xr:uid="{00000000-0005-0000-0000-000023060000}"/>
    <cellStyle name="AIR calc 2 5 7 10" xfId="1743" xr:uid="{00000000-0005-0000-0000-000024060000}"/>
    <cellStyle name="AIR calc 2 5 7 10 2" xfId="1744" xr:uid="{00000000-0005-0000-0000-000025060000}"/>
    <cellStyle name="AIR calc 2 5 7 10 3" xfId="1745" xr:uid="{00000000-0005-0000-0000-000026060000}"/>
    <cellStyle name="AIR calc 2 5 7 11" xfId="1746" xr:uid="{00000000-0005-0000-0000-000027060000}"/>
    <cellStyle name="AIR calc 2 5 7 11 2" xfId="1747" xr:uid="{00000000-0005-0000-0000-000028060000}"/>
    <cellStyle name="AIR calc 2 5 7 11 3" xfId="1748" xr:uid="{00000000-0005-0000-0000-000029060000}"/>
    <cellStyle name="AIR calc 2 5 7 12" xfId="1749" xr:uid="{00000000-0005-0000-0000-00002A060000}"/>
    <cellStyle name="AIR calc 2 5 7 13" xfId="1750" xr:uid="{00000000-0005-0000-0000-00002B060000}"/>
    <cellStyle name="AIR calc 2 5 7 2" xfId="1751" xr:uid="{00000000-0005-0000-0000-00002C060000}"/>
    <cellStyle name="AIR calc 2 5 7 2 2" xfId="1752" xr:uid="{00000000-0005-0000-0000-00002D060000}"/>
    <cellStyle name="AIR calc 2 5 7 2 3" xfId="1753" xr:uid="{00000000-0005-0000-0000-00002E060000}"/>
    <cellStyle name="AIR calc 2 5 7 3" xfId="1754" xr:uid="{00000000-0005-0000-0000-00002F060000}"/>
    <cellStyle name="AIR calc 2 5 7 3 2" xfId="1755" xr:uid="{00000000-0005-0000-0000-000030060000}"/>
    <cellStyle name="AIR calc 2 5 7 3 3" xfId="1756" xr:uid="{00000000-0005-0000-0000-000031060000}"/>
    <cellStyle name="AIR calc 2 5 7 4" xfId="1757" xr:uid="{00000000-0005-0000-0000-000032060000}"/>
    <cellStyle name="AIR calc 2 5 7 4 2" xfId="1758" xr:uid="{00000000-0005-0000-0000-000033060000}"/>
    <cellStyle name="AIR calc 2 5 7 4 3" xfId="1759" xr:uid="{00000000-0005-0000-0000-000034060000}"/>
    <cellStyle name="AIR calc 2 5 7 5" xfId="1760" xr:uid="{00000000-0005-0000-0000-000035060000}"/>
    <cellStyle name="AIR calc 2 5 7 5 2" xfId="1761" xr:uid="{00000000-0005-0000-0000-000036060000}"/>
    <cellStyle name="AIR calc 2 5 7 5 3" xfId="1762" xr:uid="{00000000-0005-0000-0000-000037060000}"/>
    <cellStyle name="AIR calc 2 5 7 6" xfId="1763" xr:uid="{00000000-0005-0000-0000-000038060000}"/>
    <cellStyle name="AIR calc 2 5 7 6 2" xfId="1764" xr:uid="{00000000-0005-0000-0000-000039060000}"/>
    <cellStyle name="AIR calc 2 5 7 6 3" xfId="1765" xr:uid="{00000000-0005-0000-0000-00003A060000}"/>
    <cellStyle name="AIR calc 2 5 7 7" xfId="1766" xr:uid="{00000000-0005-0000-0000-00003B060000}"/>
    <cellStyle name="AIR calc 2 5 7 7 2" xfId="1767" xr:uid="{00000000-0005-0000-0000-00003C060000}"/>
    <cellStyle name="AIR calc 2 5 7 7 3" xfId="1768" xr:uid="{00000000-0005-0000-0000-00003D060000}"/>
    <cellStyle name="AIR calc 2 5 7 8" xfId="1769" xr:uid="{00000000-0005-0000-0000-00003E060000}"/>
    <cellStyle name="AIR calc 2 5 7 8 2" xfId="1770" xr:uid="{00000000-0005-0000-0000-00003F060000}"/>
    <cellStyle name="AIR calc 2 5 7 8 3" xfId="1771" xr:uid="{00000000-0005-0000-0000-000040060000}"/>
    <cellStyle name="AIR calc 2 5 7 9" xfId="1772" xr:uid="{00000000-0005-0000-0000-000041060000}"/>
    <cellStyle name="AIR calc 2 5 7 9 2" xfId="1773" xr:uid="{00000000-0005-0000-0000-000042060000}"/>
    <cellStyle name="AIR calc 2 5 7 9 3" xfId="1774" xr:uid="{00000000-0005-0000-0000-000043060000}"/>
    <cellStyle name="AIR calc 2 5 8" xfId="1775" xr:uid="{00000000-0005-0000-0000-000044060000}"/>
    <cellStyle name="AIR calc 2 5 8 2" xfId="1776" xr:uid="{00000000-0005-0000-0000-000045060000}"/>
    <cellStyle name="AIR calc 2 5 8 3" xfId="1777" xr:uid="{00000000-0005-0000-0000-000046060000}"/>
    <cellStyle name="AIR calc 2 5 9" xfId="1778" xr:uid="{00000000-0005-0000-0000-000047060000}"/>
    <cellStyle name="AIR calc 2 5 9 2" xfId="1779" xr:uid="{00000000-0005-0000-0000-000048060000}"/>
    <cellStyle name="AIR calc 2 5 9 3" xfId="1780" xr:uid="{00000000-0005-0000-0000-000049060000}"/>
    <cellStyle name="AIR calc 2 6" xfId="1781" xr:uid="{00000000-0005-0000-0000-00004A060000}"/>
    <cellStyle name="AIR calc 2 6 10" xfId="1782" xr:uid="{00000000-0005-0000-0000-00004B060000}"/>
    <cellStyle name="AIR calc 2 6 10 2" xfId="1783" xr:uid="{00000000-0005-0000-0000-00004C060000}"/>
    <cellStyle name="AIR calc 2 6 10 3" xfId="1784" xr:uid="{00000000-0005-0000-0000-00004D060000}"/>
    <cellStyle name="AIR calc 2 6 11" xfId="1785" xr:uid="{00000000-0005-0000-0000-00004E060000}"/>
    <cellStyle name="AIR calc 2 6 11 2" xfId="1786" xr:uid="{00000000-0005-0000-0000-00004F060000}"/>
    <cellStyle name="AIR calc 2 6 11 3" xfId="1787" xr:uid="{00000000-0005-0000-0000-000050060000}"/>
    <cellStyle name="AIR calc 2 6 12" xfId="1788" xr:uid="{00000000-0005-0000-0000-000051060000}"/>
    <cellStyle name="AIR calc 2 6 12 2" xfId="1789" xr:uid="{00000000-0005-0000-0000-000052060000}"/>
    <cellStyle name="AIR calc 2 6 12 3" xfId="1790" xr:uid="{00000000-0005-0000-0000-000053060000}"/>
    <cellStyle name="AIR calc 2 6 13" xfId="1791" xr:uid="{00000000-0005-0000-0000-000054060000}"/>
    <cellStyle name="AIR calc 2 6 13 2" xfId="1792" xr:uid="{00000000-0005-0000-0000-000055060000}"/>
    <cellStyle name="AIR calc 2 6 13 3" xfId="1793" xr:uid="{00000000-0005-0000-0000-000056060000}"/>
    <cellStyle name="AIR calc 2 6 14" xfId="1794" xr:uid="{00000000-0005-0000-0000-000057060000}"/>
    <cellStyle name="AIR calc 2 6 14 2" xfId="1795" xr:uid="{00000000-0005-0000-0000-000058060000}"/>
    <cellStyle name="AIR calc 2 6 14 3" xfId="1796" xr:uid="{00000000-0005-0000-0000-000059060000}"/>
    <cellStyle name="AIR calc 2 6 15" xfId="1797" xr:uid="{00000000-0005-0000-0000-00005A060000}"/>
    <cellStyle name="AIR calc 2 6 15 2" xfId="1798" xr:uid="{00000000-0005-0000-0000-00005B060000}"/>
    <cellStyle name="AIR calc 2 6 15 3" xfId="1799" xr:uid="{00000000-0005-0000-0000-00005C060000}"/>
    <cellStyle name="AIR calc 2 6 16" xfId="1800" xr:uid="{00000000-0005-0000-0000-00005D060000}"/>
    <cellStyle name="AIR calc 2 6 16 2" xfId="1801" xr:uid="{00000000-0005-0000-0000-00005E060000}"/>
    <cellStyle name="AIR calc 2 6 16 3" xfId="1802" xr:uid="{00000000-0005-0000-0000-00005F060000}"/>
    <cellStyle name="AIR calc 2 6 17" xfId="1803" xr:uid="{00000000-0005-0000-0000-000060060000}"/>
    <cellStyle name="AIR calc 2 6 17 2" xfId="1804" xr:uid="{00000000-0005-0000-0000-000061060000}"/>
    <cellStyle name="AIR calc 2 6 17 3" xfId="1805" xr:uid="{00000000-0005-0000-0000-000062060000}"/>
    <cellStyle name="AIR calc 2 6 18" xfId="1806" xr:uid="{00000000-0005-0000-0000-000063060000}"/>
    <cellStyle name="AIR calc 2 6 18 2" xfId="1807" xr:uid="{00000000-0005-0000-0000-000064060000}"/>
    <cellStyle name="AIR calc 2 6 18 3" xfId="1808" xr:uid="{00000000-0005-0000-0000-000065060000}"/>
    <cellStyle name="AIR calc 2 6 19" xfId="1809" xr:uid="{00000000-0005-0000-0000-000066060000}"/>
    <cellStyle name="AIR calc 2 6 2" xfId="1810" xr:uid="{00000000-0005-0000-0000-000067060000}"/>
    <cellStyle name="AIR calc 2 6 2 10" xfId="1811" xr:uid="{00000000-0005-0000-0000-000068060000}"/>
    <cellStyle name="AIR calc 2 6 2 10 2" xfId="1812" xr:uid="{00000000-0005-0000-0000-000069060000}"/>
    <cellStyle name="AIR calc 2 6 2 10 3" xfId="1813" xr:uid="{00000000-0005-0000-0000-00006A060000}"/>
    <cellStyle name="AIR calc 2 6 2 11" xfId="1814" xr:uid="{00000000-0005-0000-0000-00006B060000}"/>
    <cellStyle name="AIR calc 2 6 2 11 2" xfId="1815" xr:uid="{00000000-0005-0000-0000-00006C060000}"/>
    <cellStyle name="AIR calc 2 6 2 11 3" xfId="1816" xr:uid="{00000000-0005-0000-0000-00006D060000}"/>
    <cellStyle name="AIR calc 2 6 2 12" xfId="1817" xr:uid="{00000000-0005-0000-0000-00006E060000}"/>
    <cellStyle name="AIR calc 2 6 2 12 2" xfId="1818" xr:uid="{00000000-0005-0000-0000-00006F060000}"/>
    <cellStyle name="AIR calc 2 6 2 12 3" xfId="1819" xr:uid="{00000000-0005-0000-0000-000070060000}"/>
    <cellStyle name="AIR calc 2 6 2 13" xfId="1820" xr:uid="{00000000-0005-0000-0000-000071060000}"/>
    <cellStyle name="AIR calc 2 6 2 14" xfId="1821" xr:uid="{00000000-0005-0000-0000-000072060000}"/>
    <cellStyle name="AIR calc 2 6 2 2" xfId="1822" xr:uid="{00000000-0005-0000-0000-000073060000}"/>
    <cellStyle name="AIR calc 2 6 2 2 2" xfId="1823" xr:uid="{00000000-0005-0000-0000-000074060000}"/>
    <cellStyle name="AIR calc 2 6 2 2 3" xfId="1824" xr:uid="{00000000-0005-0000-0000-000075060000}"/>
    <cellStyle name="AIR calc 2 6 2 3" xfId="1825" xr:uid="{00000000-0005-0000-0000-000076060000}"/>
    <cellStyle name="AIR calc 2 6 2 3 2" xfId="1826" xr:uid="{00000000-0005-0000-0000-000077060000}"/>
    <cellStyle name="AIR calc 2 6 2 3 3" xfId="1827" xr:uid="{00000000-0005-0000-0000-000078060000}"/>
    <cellStyle name="AIR calc 2 6 2 4" xfId="1828" xr:uid="{00000000-0005-0000-0000-000079060000}"/>
    <cellStyle name="AIR calc 2 6 2 4 2" xfId="1829" xr:uid="{00000000-0005-0000-0000-00007A060000}"/>
    <cellStyle name="AIR calc 2 6 2 4 3" xfId="1830" xr:uid="{00000000-0005-0000-0000-00007B060000}"/>
    <cellStyle name="AIR calc 2 6 2 5" xfId="1831" xr:uid="{00000000-0005-0000-0000-00007C060000}"/>
    <cellStyle name="AIR calc 2 6 2 5 2" xfId="1832" xr:uid="{00000000-0005-0000-0000-00007D060000}"/>
    <cellStyle name="AIR calc 2 6 2 5 3" xfId="1833" xr:uid="{00000000-0005-0000-0000-00007E060000}"/>
    <cellStyle name="AIR calc 2 6 2 6" xfId="1834" xr:uid="{00000000-0005-0000-0000-00007F060000}"/>
    <cellStyle name="AIR calc 2 6 2 6 2" xfId="1835" xr:uid="{00000000-0005-0000-0000-000080060000}"/>
    <cellStyle name="AIR calc 2 6 2 6 3" xfId="1836" xr:uid="{00000000-0005-0000-0000-000081060000}"/>
    <cellStyle name="AIR calc 2 6 2 7" xfId="1837" xr:uid="{00000000-0005-0000-0000-000082060000}"/>
    <cellStyle name="AIR calc 2 6 2 7 2" xfId="1838" xr:uid="{00000000-0005-0000-0000-000083060000}"/>
    <cellStyle name="AIR calc 2 6 2 7 3" xfId="1839" xr:uid="{00000000-0005-0000-0000-000084060000}"/>
    <cellStyle name="AIR calc 2 6 2 8" xfId="1840" xr:uid="{00000000-0005-0000-0000-000085060000}"/>
    <cellStyle name="AIR calc 2 6 2 8 2" xfId="1841" xr:uid="{00000000-0005-0000-0000-000086060000}"/>
    <cellStyle name="AIR calc 2 6 2 8 3" xfId="1842" xr:uid="{00000000-0005-0000-0000-000087060000}"/>
    <cellStyle name="AIR calc 2 6 2 9" xfId="1843" xr:uid="{00000000-0005-0000-0000-000088060000}"/>
    <cellStyle name="AIR calc 2 6 2 9 2" xfId="1844" xr:uid="{00000000-0005-0000-0000-000089060000}"/>
    <cellStyle name="AIR calc 2 6 2 9 3" xfId="1845" xr:uid="{00000000-0005-0000-0000-00008A060000}"/>
    <cellStyle name="AIR calc 2 6 20" xfId="1846" xr:uid="{00000000-0005-0000-0000-00008B060000}"/>
    <cellStyle name="AIR calc 2 6 3" xfId="1847" xr:uid="{00000000-0005-0000-0000-00008C060000}"/>
    <cellStyle name="AIR calc 2 6 3 10" xfId="1848" xr:uid="{00000000-0005-0000-0000-00008D060000}"/>
    <cellStyle name="AIR calc 2 6 3 10 2" xfId="1849" xr:uid="{00000000-0005-0000-0000-00008E060000}"/>
    <cellStyle name="AIR calc 2 6 3 10 3" xfId="1850" xr:uid="{00000000-0005-0000-0000-00008F060000}"/>
    <cellStyle name="AIR calc 2 6 3 11" xfId="1851" xr:uid="{00000000-0005-0000-0000-000090060000}"/>
    <cellStyle name="AIR calc 2 6 3 11 2" xfId="1852" xr:uid="{00000000-0005-0000-0000-000091060000}"/>
    <cellStyle name="AIR calc 2 6 3 11 3" xfId="1853" xr:uid="{00000000-0005-0000-0000-000092060000}"/>
    <cellStyle name="AIR calc 2 6 3 12" xfId="1854" xr:uid="{00000000-0005-0000-0000-000093060000}"/>
    <cellStyle name="AIR calc 2 6 3 12 2" xfId="1855" xr:uid="{00000000-0005-0000-0000-000094060000}"/>
    <cellStyle name="AIR calc 2 6 3 12 3" xfId="1856" xr:uid="{00000000-0005-0000-0000-000095060000}"/>
    <cellStyle name="AIR calc 2 6 3 13" xfId="1857" xr:uid="{00000000-0005-0000-0000-000096060000}"/>
    <cellStyle name="AIR calc 2 6 3 14" xfId="1858" xr:uid="{00000000-0005-0000-0000-000097060000}"/>
    <cellStyle name="AIR calc 2 6 3 2" xfId="1859" xr:uid="{00000000-0005-0000-0000-000098060000}"/>
    <cellStyle name="AIR calc 2 6 3 2 2" xfId="1860" xr:uid="{00000000-0005-0000-0000-000099060000}"/>
    <cellStyle name="AIR calc 2 6 3 2 3" xfId="1861" xr:uid="{00000000-0005-0000-0000-00009A060000}"/>
    <cellStyle name="AIR calc 2 6 3 3" xfId="1862" xr:uid="{00000000-0005-0000-0000-00009B060000}"/>
    <cellStyle name="AIR calc 2 6 3 3 2" xfId="1863" xr:uid="{00000000-0005-0000-0000-00009C060000}"/>
    <cellStyle name="AIR calc 2 6 3 3 3" xfId="1864" xr:uid="{00000000-0005-0000-0000-00009D060000}"/>
    <cellStyle name="AIR calc 2 6 3 4" xfId="1865" xr:uid="{00000000-0005-0000-0000-00009E060000}"/>
    <cellStyle name="AIR calc 2 6 3 4 2" xfId="1866" xr:uid="{00000000-0005-0000-0000-00009F060000}"/>
    <cellStyle name="AIR calc 2 6 3 4 3" xfId="1867" xr:uid="{00000000-0005-0000-0000-0000A0060000}"/>
    <cellStyle name="AIR calc 2 6 3 5" xfId="1868" xr:uid="{00000000-0005-0000-0000-0000A1060000}"/>
    <cellStyle name="AIR calc 2 6 3 5 2" xfId="1869" xr:uid="{00000000-0005-0000-0000-0000A2060000}"/>
    <cellStyle name="AIR calc 2 6 3 5 3" xfId="1870" xr:uid="{00000000-0005-0000-0000-0000A3060000}"/>
    <cellStyle name="AIR calc 2 6 3 6" xfId="1871" xr:uid="{00000000-0005-0000-0000-0000A4060000}"/>
    <cellStyle name="AIR calc 2 6 3 6 2" xfId="1872" xr:uid="{00000000-0005-0000-0000-0000A5060000}"/>
    <cellStyle name="AIR calc 2 6 3 6 3" xfId="1873" xr:uid="{00000000-0005-0000-0000-0000A6060000}"/>
    <cellStyle name="AIR calc 2 6 3 7" xfId="1874" xr:uid="{00000000-0005-0000-0000-0000A7060000}"/>
    <cellStyle name="AIR calc 2 6 3 7 2" xfId="1875" xr:uid="{00000000-0005-0000-0000-0000A8060000}"/>
    <cellStyle name="AIR calc 2 6 3 7 3" xfId="1876" xr:uid="{00000000-0005-0000-0000-0000A9060000}"/>
    <cellStyle name="AIR calc 2 6 3 8" xfId="1877" xr:uid="{00000000-0005-0000-0000-0000AA060000}"/>
    <cellStyle name="AIR calc 2 6 3 8 2" xfId="1878" xr:uid="{00000000-0005-0000-0000-0000AB060000}"/>
    <cellStyle name="AIR calc 2 6 3 8 3" xfId="1879" xr:uid="{00000000-0005-0000-0000-0000AC060000}"/>
    <cellStyle name="AIR calc 2 6 3 9" xfId="1880" xr:uid="{00000000-0005-0000-0000-0000AD060000}"/>
    <cellStyle name="AIR calc 2 6 3 9 2" xfId="1881" xr:uid="{00000000-0005-0000-0000-0000AE060000}"/>
    <cellStyle name="AIR calc 2 6 3 9 3" xfId="1882" xr:uid="{00000000-0005-0000-0000-0000AF060000}"/>
    <cellStyle name="AIR calc 2 6 4" xfId="1883" xr:uid="{00000000-0005-0000-0000-0000B0060000}"/>
    <cellStyle name="AIR calc 2 6 4 10" xfId="1884" xr:uid="{00000000-0005-0000-0000-0000B1060000}"/>
    <cellStyle name="AIR calc 2 6 4 10 2" xfId="1885" xr:uid="{00000000-0005-0000-0000-0000B2060000}"/>
    <cellStyle name="AIR calc 2 6 4 10 3" xfId="1886" xr:uid="{00000000-0005-0000-0000-0000B3060000}"/>
    <cellStyle name="AIR calc 2 6 4 11" xfId="1887" xr:uid="{00000000-0005-0000-0000-0000B4060000}"/>
    <cellStyle name="AIR calc 2 6 4 11 2" xfId="1888" xr:uid="{00000000-0005-0000-0000-0000B5060000}"/>
    <cellStyle name="AIR calc 2 6 4 11 3" xfId="1889" xr:uid="{00000000-0005-0000-0000-0000B6060000}"/>
    <cellStyle name="AIR calc 2 6 4 12" xfId="1890" xr:uid="{00000000-0005-0000-0000-0000B7060000}"/>
    <cellStyle name="AIR calc 2 6 4 13" xfId="1891" xr:uid="{00000000-0005-0000-0000-0000B8060000}"/>
    <cellStyle name="AIR calc 2 6 4 2" xfId="1892" xr:uid="{00000000-0005-0000-0000-0000B9060000}"/>
    <cellStyle name="AIR calc 2 6 4 2 2" xfId="1893" xr:uid="{00000000-0005-0000-0000-0000BA060000}"/>
    <cellStyle name="AIR calc 2 6 4 2 3" xfId="1894" xr:uid="{00000000-0005-0000-0000-0000BB060000}"/>
    <cellStyle name="AIR calc 2 6 4 3" xfId="1895" xr:uid="{00000000-0005-0000-0000-0000BC060000}"/>
    <cellStyle name="AIR calc 2 6 4 3 2" xfId="1896" xr:uid="{00000000-0005-0000-0000-0000BD060000}"/>
    <cellStyle name="AIR calc 2 6 4 3 3" xfId="1897" xr:uid="{00000000-0005-0000-0000-0000BE060000}"/>
    <cellStyle name="AIR calc 2 6 4 4" xfId="1898" xr:uid="{00000000-0005-0000-0000-0000BF060000}"/>
    <cellStyle name="AIR calc 2 6 4 4 2" xfId="1899" xr:uid="{00000000-0005-0000-0000-0000C0060000}"/>
    <cellStyle name="AIR calc 2 6 4 4 3" xfId="1900" xr:uid="{00000000-0005-0000-0000-0000C1060000}"/>
    <cellStyle name="AIR calc 2 6 4 5" xfId="1901" xr:uid="{00000000-0005-0000-0000-0000C2060000}"/>
    <cellStyle name="AIR calc 2 6 4 5 2" xfId="1902" xr:uid="{00000000-0005-0000-0000-0000C3060000}"/>
    <cellStyle name="AIR calc 2 6 4 5 3" xfId="1903" xr:uid="{00000000-0005-0000-0000-0000C4060000}"/>
    <cellStyle name="AIR calc 2 6 4 6" xfId="1904" xr:uid="{00000000-0005-0000-0000-0000C5060000}"/>
    <cellStyle name="AIR calc 2 6 4 6 2" xfId="1905" xr:uid="{00000000-0005-0000-0000-0000C6060000}"/>
    <cellStyle name="AIR calc 2 6 4 6 3" xfId="1906" xr:uid="{00000000-0005-0000-0000-0000C7060000}"/>
    <cellStyle name="AIR calc 2 6 4 7" xfId="1907" xr:uid="{00000000-0005-0000-0000-0000C8060000}"/>
    <cellStyle name="AIR calc 2 6 4 7 2" xfId="1908" xr:uid="{00000000-0005-0000-0000-0000C9060000}"/>
    <cellStyle name="AIR calc 2 6 4 7 3" xfId="1909" xr:uid="{00000000-0005-0000-0000-0000CA060000}"/>
    <cellStyle name="AIR calc 2 6 4 8" xfId="1910" xr:uid="{00000000-0005-0000-0000-0000CB060000}"/>
    <cellStyle name="AIR calc 2 6 4 8 2" xfId="1911" xr:uid="{00000000-0005-0000-0000-0000CC060000}"/>
    <cellStyle name="AIR calc 2 6 4 8 3" xfId="1912" xr:uid="{00000000-0005-0000-0000-0000CD060000}"/>
    <cellStyle name="AIR calc 2 6 4 9" xfId="1913" xr:uid="{00000000-0005-0000-0000-0000CE060000}"/>
    <cellStyle name="AIR calc 2 6 4 9 2" xfId="1914" xr:uid="{00000000-0005-0000-0000-0000CF060000}"/>
    <cellStyle name="AIR calc 2 6 4 9 3" xfId="1915" xr:uid="{00000000-0005-0000-0000-0000D0060000}"/>
    <cellStyle name="AIR calc 2 6 5" xfId="1916" xr:uid="{00000000-0005-0000-0000-0000D1060000}"/>
    <cellStyle name="AIR calc 2 6 5 10" xfId="1917" xr:uid="{00000000-0005-0000-0000-0000D2060000}"/>
    <cellStyle name="AIR calc 2 6 5 10 2" xfId="1918" xr:uid="{00000000-0005-0000-0000-0000D3060000}"/>
    <cellStyle name="AIR calc 2 6 5 10 3" xfId="1919" xr:uid="{00000000-0005-0000-0000-0000D4060000}"/>
    <cellStyle name="AIR calc 2 6 5 11" xfId="1920" xr:uid="{00000000-0005-0000-0000-0000D5060000}"/>
    <cellStyle name="AIR calc 2 6 5 11 2" xfId="1921" xr:uid="{00000000-0005-0000-0000-0000D6060000}"/>
    <cellStyle name="AIR calc 2 6 5 11 3" xfId="1922" xr:uid="{00000000-0005-0000-0000-0000D7060000}"/>
    <cellStyle name="AIR calc 2 6 5 12" xfId="1923" xr:uid="{00000000-0005-0000-0000-0000D8060000}"/>
    <cellStyle name="AIR calc 2 6 5 13" xfId="1924" xr:uid="{00000000-0005-0000-0000-0000D9060000}"/>
    <cellStyle name="AIR calc 2 6 5 2" xfId="1925" xr:uid="{00000000-0005-0000-0000-0000DA060000}"/>
    <cellStyle name="AIR calc 2 6 5 2 2" xfId="1926" xr:uid="{00000000-0005-0000-0000-0000DB060000}"/>
    <cellStyle name="AIR calc 2 6 5 2 3" xfId="1927" xr:uid="{00000000-0005-0000-0000-0000DC060000}"/>
    <cellStyle name="AIR calc 2 6 5 3" xfId="1928" xr:uid="{00000000-0005-0000-0000-0000DD060000}"/>
    <cellStyle name="AIR calc 2 6 5 3 2" xfId="1929" xr:uid="{00000000-0005-0000-0000-0000DE060000}"/>
    <cellStyle name="AIR calc 2 6 5 3 3" xfId="1930" xr:uid="{00000000-0005-0000-0000-0000DF060000}"/>
    <cellStyle name="AIR calc 2 6 5 4" xfId="1931" xr:uid="{00000000-0005-0000-0000-0000E0060000}"/>
    <cellStyle name="AIR calc 2 6 5 4 2" xfId="1932" xr:uid="{00000000-0005-0000-0000-0000E1060000}"/>
    <cellStyle name="AIR calc 2 6 5 4 3" xfId="1933" xr:uid="{00000000-0005-0000-0000-0000E2060000}"/>
    <cellStyle name="AIR calc 2 6 5 5" xfId="1934" xr:uid="{00000000-0005-0000-0000-0000E3060000}"/>
    <cellStyle name="AIR calc 2 6 5 5 2" xfId="1935" xr:uid="{00000000-0005-0000-0000-0000E4060000}"/>
    <cellStyle name="AIR calc 2 6 5 5 3" xfId="1936" xr:uid="{00000000-0005-0000-0000-0000E5060000}"/>
    <cellStyle name="AIR calc 2 6 5 6" xfId="1937" xr:uid="{00000000-0005-0000-0000-0000E6060000}"/>
    <cellStyle name="AIR calc 2 6 5 6 2" xfId="1938" xr:uid="{00000000-0005-0000-0000-0000E7060000}"/>
    <cellStyle name="AIR calc 2 6 5 6 3" xfId="1939" xr:uid="{00000000-0005-0000-0000-0000E8060000}"/>
    <cellStyle name="AIR calc 2 6 5 7" xfId="1940" xr:uid="{00000000-0005-0000-0000-0000E9060000}"/>
    <cellStyle name="AIR calc 2 6 5 7 2" xfId="1941" xr:uid="{00000000-0005-0000-0000-0000EA060000}"/>
    <cellStyle name="AIR calc 2 6 5 7 3" xfId="1942" xr:uid="{00000000-0005-0000-0000-0000EB060000}"/>
    <cellStyle name="AIR calc 2 6 5 8" xfId="1943" xr:uid="{00000000-0005-0000-0000-0000EC060000}"/>
    <cellStyle name="AIR calc 2 6 5 8 2" xfId="1944" xr:uid="{00000000-0005-0000-0000-0000ED060000}"/>
    <cellStyle name="AIR calc 2 6 5 8 3" xfId="1945" xr:uid="{00000000-0005-0000-0000-0000EE060000}"/>
    <cellStyle name="AIR calc 2 6 5 9" xfId="1946" xr:uid="{00000000-0005-0000-0000-0000EF060000}"/>
    <cellStyle name="AIR calc 2 6 5 9 2" xfId="1947" xr:uid="{00000000-0005-0000-0000-0000F0060000}"/>
    <cellStyle name="AIR calc 2 6 5 9 3" xfId="1948" xr:uid="{00000000-0005-0000-0000-0000F1060000}"/>
    <cellStyle name="AIR calc 2 6 6" xfId="1949" xr:uid="{00000000-0005-0000-0000-0000F2060000}"/>
    <cellStyle name="AIR calc 2 6 6 10" xfId="1950" xr:uid="{00000000-0005-0000-0000-0000F3060000}"/>
    <cellStyle name="AIR calc 2 6 6 10 2" xfId="1951" xr:uid="{00000000-0005-0000-0000-0000F4060000}"/>
    <cellStyle name="AIR calc 2 6 6 10 3" xfId="1952" xr:uid="{00000000-0005-0000-0000-0000F5060000}"/>
    <cellStyle name="AIR calc 2 6 6 11" xfId="1953" xr:uid="{00000000-0005-0000-0000-0000F6060000}"/>
    <cellStyle name="AIR calc 2 6 6 11 2" xfId="1954" xr:uid="{00000000-0005-0000-0000-0000F7060000}"/>
    <cellStyle name="AIR calc 2 6 6 11 3" xfId="1955" xr:uid="{00000000-0005-0000-0000-0000F8060000}"/>
    <cellStyle name="AIR calc 2 6 6 12" xfId="1956" xr:uid="{00000000-0005-0000-0000-0000F9060000}"/>
    <cellStyle name="AIR calc 2 6 6 13" xfId="1957" xr:uid="{00000000-0005-0000-0000-0000FA060000}"/>
    <cellStyle name="AIR calc 2 6 6 2" xfId="1958" xr:uid="{00000000-0005-0000-0000-0000FB060000}"/>
    <cellStyle name="AIR calc 2 6 6 2 2" xfId="1959" xr:uid="{00000000-0005-0000-0000-0000FC060000}"/>
    <cellStyle name="AIR calc 2 6 6 2 3" xfId="1960" xr:uid="{00000000-0005-0000-0000-0000FD060000}"/>
    <cellStyle name="AIR calc 2 6 6 3" xfId="1961" xr:uid="{00000000-0005-0000-0000-0000FE060000}"/>
    <cellStyle name="AIR calc 2 6 6 3 2" xfId="1962" xr:uid="{00000000-0005-0000-0000-0000FF060000}"/>
    <cellStyle name="AIR calc 2 6 6 3 3" xfId="1963" xr:uid="{00000000-0005-0000-0000-000000070000}"/>
    <cellStyle name="AIR calc 2 6 6 4" xfId="1964" xr:uid="{00000000-0005-0000-0000-000001070000}"/>
    <cellStyle name="AIR calc 2 6 6 4 2" xfId="1965" xr:uid="{00000000-0005-0000-0000-000002070000}"/>
    <cellStyle name="AIR calc 2 6 6 4 3" xfId="1966" xr:uid="{00000000-0005-0000-0000-000003070000}"/>
    <cellStyle name="AIR calc 2 6 6 5" xfId="1967" xr:uid="{00000000-0005-0000-0000-000004070000}"/>
    <cellStyle name="AIR calc 2 6 6 5 2" xfId="1968" xr:uid="{00000000-0005-0000-0000-000005070000}"/>
    <cellStyle name="AIR calc 2 6 6 5 3" xfId="1969" xr:uid="{00000000-0005-0000-0000-000006070000}"/>
    <cellStyle name="AIR calc 2 6 6 6" xfId="1970" xr:uid="{00000000-0005-0000-0000-000007070000}"/>
    <cellStyle name="AIR calc 2 6 6 6 2" xfId="1971" xr:uid="{00000000-0005-0000-0000-000008070000}"/>
    <cellStyle name="AIR calc 2 6 6 6 3" xfId="1972" xr:uid="{00000000-0005-0000-0000-000009070000}"/>
    <cellStyle name="AIR calc 2 6 6 7" xfId="1973" xr:uid="{00000000-0005-0000-0000-00000A070000}"/>
    <cellStyle name="AIR calc 2 6 6 7 2" xfId="1974" xr:uid="{00000000-0005-0000-0000-00000B070000}"/>
    <cellStyle name="AIR calc 2 6 6 7 3" xfId="1975" xr:uid="{00000000-0005-0000-0000-00000C070000}"/>
    <cellStyle name="AIR calc 2 6 6 8" xfId="1976" xr:uid="{00000000-0005-0000-0000-00000D070000}"/>
    <cellStyle name="AIR calc 2 6 6 8 2" xfId="1977" xr:uid="{00000000-0005-0000-0000-00000E070000}"/>
    <cellStyle name="AIR calc 2 6 6 8 3" xfId="1978" xr:uid="{00000000-0005-0000-0000-00000F070000}"/>
    <cellStyle name="AIR calc 2 6 6 9" xfId="1979" xr:uid="{00000000-0005-0000-0000-000010070000}"/>
    <cellStyle name="AIR calc 2 6 6 9 2" xfId="1980" xr:uid="{00000000-0005-0000-0000-000011070000}"/>
    <cellStyle name="AIR calc 2 6 6 9 3" xfId="1981" xr:uid="{00000000-0005-0000-0000-000012070000}"/>
    <cellStyle name="AIR calc 2 6 7" xfId="1982" xr:uid="{00000000-0005-0000-0000-000013070000}"/>
    <cellStyle name="AIR calc 2 6 7 10" xfId="1983" xr:uid="{00000000-0005-0000-0000-000014070000}"/>
    <cellStyle name="AIR calc 2 6 7 10 2" xfId="1984" xr:uid="{00000000-0005-0000-0000-000015070000}"/>
    <cellStyle name="AIR calc 2 6 7 10 3" xfId="1985" xr:uid="{00000000-0005-0000-0000-000016070000}"/>
    <cellStyle name="AIR calc 2 6 7 11" xfId="1986" xr:uid="{00000000-0005-0000-0000-000017070000}"/>
    <cellStyle name="AIR calc 2 6 7 11 2" xfId="1987" xr:uid="{00000000-0005-0000-0000-000018070000}"/>
    <cellStyle name="AIR calc 2 6 7 11 3" xfId="1988" xr:uid="{00000000-0005-0000-0000-000019070000}"/>
    <cellStyle name="AIR calc 2 6 7 12" xfId="1989" xr:uid="{00000000-0005-0000-0000-00001A070000}"/>
    <cellStyle name="AIR calc 2 6 7 13" xfId="1990" xr:uid="{00000000-0005-0000-0000-00001B070000}"/>
    <cellStyle name="AIR calc 2 6 7 2" xfId="1991" xr:uid="{00000000-0005-0000-0000-00001C070000}"/>
    <cellStyle name="AIR calc 2 6 7 2 2" xfId="1992" xr:uid="{00000000-0005-0000-0000-00001D070000}"/>
    <cellStyle name="AIR calc 2 6 7 2 3" xfId="1993" xr:uid="{00000000-0005-0000-0000-00001E070000}"/>
    <cellStyle name="AIR calc 2 6 7 3" xfId="1994" xr:uid="{00000000-0005-0000-0000-00001F070000}"/>
    <cellStyle name="AIR calc 2 6 7 3 2" xfId="1995" xr:uid="{00000000-0005-0000-0000-000020070000}"/>
    <cellStyle name="AIR calc 2 6 7 3 3" xfId="1996" xr:uid="{00000000-0005-0000-0000-000021070000}"/>
    <cellStyle name="AIR calc 2 6 7 4" xfId="1997" xr:uid="{00000000-0005-0000-0000-000022070000}"/>
    <cellStyle name="AIR calc 2 6 7 4 2" xfId="1998" xr:uid="{00000000-0005-0000-0000-000023070000}"/>
    <cellStyle name="AIR calc 2 6 7 4 3" xfId="1999" xr:uid="{00000000-0005-0000-0000-000024070000}"/>
    <cellStyle name="AIR calc 2 6 7 5" xfId="2000" xr:uid="{00000000-0005-0000-0000-000025070000}"/>
    <cellStyle name="AIR calc 2 6 7 5 2" xfId="2001" xr:uid="{00000000-0005-0000-0000-000026070000}"/>
    <cellStyle name="AIR calc 2 6 7 5 3" xfId="2002" xr:uid="{00000000-0005-0000-0000-000027070000}"/>
    <cellStyle name="AIR calc 2 6 7 6" xfId="2003" xr:uid="{00000000-0005-0000-0000-000028070000}"/>
    <cellStyle name="AIR calc 2 6 7 6 2" xfId="2004" xr:uid="{00000000-0005-0000-0000-000029070000}"/>
    <cellStyle name="AIR calc 2 6 7 6 3" xfId="2005" xr:uid="{00000000-0005-0000-0000-00002A070000}"/>
    <cellStyle name="AIR calc 2 6 7 7" xfId="2006" xr:uid="{00000000-0005-0000-0000-00002B070000}"/>
    <cellStyle name="AIR calc 2 6 7 7 2" xfId="2007" xr:uid="{00000000-0005-0000-0000-00002C070000}"/>
    <cellStyle name="AIR calc 2 6 7 7 3" xfId="2008" xr:uid="{00000000-0005-0000-0000-00002D070000}"/>
    <cellStyle name="AIR calc 2 6 7 8" xfId="2009" xr:uid="{00000000-0005-0000-0000-00002E070000}"/>
    <cellStyle name="AIR calc 2 6 7 8 2" xfId="2010" xr:uid="{00000000-0005-0000-0000-00002F070000}"/>
    <cellStyle name="AIR calc 2 6 7 8 3" xfId="2011" xr:uid="{00000000-0005-0000-0000-000030070000}"/>
    <cellStyle name="AIR calc 2 6 7 9" xfId="2012" xr:uid="{00000000-0005-0000-0000-000031070000}"/>
    <cellStyle name="AIR calc 2 6 7 9 2" xfId="2013" xr:uid="{00000000-0005-0000-0000-000032070000}"/>
    <cellStyle name="AIR calc 2 6 7 9 3" xfId="2014" xr:uid="{00000000-0005-0000-0000-000033070000}"/>
    <cellStyle name="AIR calc 2 6 8" xfId="2015" xr:uid="{00000000-0005-0000-0000-000034070000}"/>
    <cellStyle name="AIR calc 2 6 8 2" xfId="2016" xr:uid="{00000000-0005-0000-0000-000035070000}"/>
    <cellStyle name="AIR calc 2 6 8 3" xfId="2017" xr:uid="{00000000-0005-0000-0000-000036070000}"/>
    <cellStyle name="AIR calc 2 6 9" xfId="2018" xr:uid="{00000000-0005-0000-0000-000037070000}"/>
    <cellStyle name="AIR calc 2 6 9 2" xfId="2019" xr:uid="{00000000-0005-0000-0000-000038070000}"/>
    <cellStyle name="AIR calc 2 6 9 3" xfId="2020" xr:uid="{00000000-0005-0000-0000-000039070000}"/>
    <cellStyle name="AIR calc 2 7" xfId="2021" xr:uid="{00000000-0005-0000-0000-00003A070000}"/>
    <cellStyle name="AIR calc 2 7 10" xfId="2022" xr:uid="{00000000-0005-0000-0000-00003B070000}"/>
    <cellStyle name="AIR calc 2 7 10 2" xfId="2023" xr:uid="{00000000-0005-0000-0000-00003C070000}"/>
    <cellStyle name="AIR calc 2 7 10 3" xfId="2024" xr:uid="{00000000-0005-0000-0000-00003D070000}"/>
    <cellStyle name="AIR calc 2 7 11" xfId="2025" xr:uid="{00000000-0005-0000-0000-00003E070000}"/>
    <cellStyle name="AIR calc 2 7 11 2" xfId="2026" xr:uid="{00000000-0005-0000-0000-00003F070000}"/>
    <cellStyle name="AIR calc 2 7 11 3" xfId="2027" xr:uid="{00000000-0005-0000-0000-000040070000}"/>
    <cellStyle name="AIR calc 2 7 12" xfId="2028" xr:uid="{00000000-0005-0000-0000-000041070000}"/>
    <cellStyle name="AIR calc 2 7 13" xfId="2029" xr:uid="{00000000-0005-0000-0000-000042070000}"/>
    <cellStyle name="AIR calc 2 7 2" xfId="2030" xr:uid="{00000000-0005-0000-0000-000043070000}"/>
    <cellStyle name="AIR calc 2 7 2 2" xfId="2031" xr:uid="{00000000-0005-0000-0000-000044070000}"/>
    <cellStyle name="AIR calc 2 7 2 3" xfId="2032" xr:uid="{00000000-0005-0000-0000-000045070000}"/>
    <cellStyle name="AIR calc 2 7 3" xfId="2033" xr:uid="{00000000-0005-0000-0000-000046070000}"/>
    <cellStyle name="AIR calc 2 7 3 2" xfId="2034" xr:uid="{00000000-0005-0000-0000-000047070000}"/>
    <cellStyle name="AIR calc 2 7 3 3" xfId="2035" xr:uid="{00000000-0005-0000-0000-000048070000}"/>
    <cellStyle name="AIR calc 2 7 4" xfId="2036" xr:uid="{00000000-0005-0000-0000-000049070000}"/>
    <cellStyle name="AIR calc 2 7 4 2" xfId="2037" xr:uid="{00000000-0005-0000-0000-00004A070000}"/>
    <cellStyle name="AIR calc 2 7 4 3" xfId="2038" xr:uid="{00000000-0005-0000-0000-00004B070000}"/>
    <cellStyle name="AIR calc 2 7 5" xfId="2039" xr:uid="{00000000-0005-0000-0000-00004C070000}"/>
    <cellStyle name="AIR calc 2 7 5 2" xfId="2040" xr:uid="{00000000-0005-0000-0000-00004D070000}"/>
    <cellStyle name="AIR calc 2 7 5 3" xfId="2041" xr:uid="{00000000-0005-0000-0000-00004E070000}"/>
    <cellStyle name="AIR calc 2 7 6" xfId="2042" xr:uid="{00000000-0005-0000-0000-00004F070000}"/>
    <cellStyle name="AIR calc 2 7 6 2" xfId="2043" xr:uid="{00000000-0005-0000-0000-000050070000}"/>
    <cellStyle name="AIR calc 2 7 6 3" xfId="2044" xr:uid="{00000000-0005-0000-0000-000051070000}"/>
    <cellStyle name="AIR calc 2 7 7" xfId="2045" xr:uid="{00000000-0005-0000-0000-000052070000}"/>
    <cellStyle name="AIR calc 2 7 7 2" xfId="2046" xr:uid="{00000000-0005-0000-0000-000053070000}"/>
    <cellStyle name="AIR calc 2 7 7 3" xfId="2047" xr:uid="{00000000-0005-0000-0000-000054070000}"/>
    <cellStyle name="AIR calc 2 7 8" xfId="2048" xr:uid="{00000000-0005-0000-0000-000055070000}"/>
    <cellStyle name="AIR calc 2 7 8 2" xfId="2049" xr:uid="{00000000-0005-0000-0000-000056070000}"/>
    <cellStyle name="AIR calc 2 7 8 3" xfId="2050" xr:uid="{00000000-0005-0000-0000-000057070000}"/>
    <cellStyle name="AIR calc 2 7 9" xfId="2051" xr:uid="{00000000-0005-0000-0000-000058070000}"/>
    <cellStyle name="AIR calc 2 7 9 2" xfId="2052" xr:uid="{00000000-0005-0000-0000-000059070000}"/>
    <cellStyle name="AIR calc 2 7 9 3" xfId="2053" xr:uid="{00000000-0005-0000-0000-00005A070000}"/>
    <cellStyle name="AIR calc 2 8" xfId="2054" xr:uid="{00000000-0005-0000-0000-00005B070000}"/>
    <cellStyle name="AIR calc 2 8 2" xfId="2055" xr:uid="{00000000-0005-0000-0000-00005C070000}"/>
    <cellStyle name="AIR calc 2 8 3" xfId="2056" xr:uid="{00000000-0005-0000-0000-00005D070000}"/>
    <cellStyle name="AIR calc 2 9" xfId="2057" xr:uid="{00000000-0005-0000-0000-00005E070000}"/>
    <cellStyle name="AIR calc 2 9 2" xfId="2058" xr:uid="{00000000-0005-0000-0000-00005F070000}"/>
    <cellStyle name="AIR calc 2 9 3" xfId="2059" xr:uid="{00000000-0005-0000-0000-000060070000}"/>
    <cellStyle name="AIR calc 3" xfId="2060" xr:uid="{00000000-0005-0000-0000-000061070000}"/>
    <cellStyle name="AIR calc 3 10" xfId="2061" xr:uid="{00000000-0005-0000-0000-000062070000}"/>
    <cellStyle name="AIR calc 3 10 2" xfId="2062" xr:uid="{00000000-0005-0000-0000-000063070000}"/>
    <cellStyle name="AIR calc 3 10 3" xfId="2063" xr:uid="{00000000-0005-0000-0000-000064070000}"/>
    <cellStyle name="AIR calc 3 11" xfId="2064" xr:uid="{00000000-0005-0000-0000-000065070000}"/>
    <cellStyle name="AIR calc 3 11 2" xfId="2065" xr:uid="{00000000-0005-0000-0000-000066070000}"/>
    <cellStyle name="AIR calc 3 11 3" xfId="2066" xr:uid="{00000000-0005-0000-0000-000067070000}"/>
    <cellStyle name="AIR calc 3 12" xfId="2067" xr:uid="{00000000-0005-0000-0000-000068070000}"/>
    <cellStyle name="AIR calc 3 12 2" xfId="2068" xr:uid="{00000000-0005-0000-0000-000069070000}"/>
    <cellStyle name="AIR calc 3 12 3" xfId="2069" xr:uid="{00000000-0005-0000-0000-00006A070000}"/>
    <cellStyle name="AIR calc 3 13" xfId="2070" xr:uid="{00000000-0005-0000-0000-00006B070000}"/>
    <cellStyle name="AIR calc 3 13 2" xfId="2071" xr:uid="{00000000-0005-0000-0000-00006C070000}"/>
    <cellStyle name="AIR calc 3 13 3" xfId="2072" xr:uid="{00000000-0005-0000-0000-00006D070000}"/>
    <cellStyle name="AIR calc 3 14" xfId="2073" xr:uid="{00000000-0005-0000-0000-00006E070000}"/>
    <cellStyle name="AIR calc 3 14 2" xfId="2074" xr:uid="{00000000-0005-0000-0000-00006F070000}"/>
    <cellStyle name="AIR calc 3 14 3" xfId="2075" xr:uid="{00000000-0005-0000-0000-000070070000}"/>
    <cellStyle name="AIR calc 3 15" xfId="2076" xr:uid="{00000000-0005-0000-0000-000071070000}"/>
    <cellStyle name="AIR calc 3 15 2" xfId="2077" xr:uid="{00000000-0005-0000-0000-000072070000}"/>
    <cellStyle name="AIR calc 3 15 3" xfId="2078" xr:uid="{00000000-0005-0000-0000-000073070000}"/>
    <cellStyle name="AIR calc 3 16" xfId="2079" xr:uid="{00000000-0005-0000-0000-000074070000}"/>
    <cellStyle name="AIR calc 3 16 2" xfId="2080" xr:uid="{00000000-0005-0000-0000-000075070000}"/>
    <cellStyle name="AIR calc 3 16 3" xfId="2081" xr:uid="{00000000-0005-0000-0000-000076070000}"/>
    <cellStyle name="AIR calc 3 17" xfId="2082" xr:uid="{00000000-0005-0000-0000-000077070000}"/>
    <cellStyle name="AIR calc 3 17 2" xfId="2083" xr:uid="{00000000-0005-0000-0000-000078070000}"/>
    <cellStyle name="AIR calc 3 17 3" xfId="2084" xr:uid="{00000000-0005-0000-0000-000079070000}"/>
    <cellStyle name="AIR calc 3 18" xfId="2085" xr:uid="{00000000-0005-0000-0000-00007A070000}"/>
    <cellStyle name="AIR calc 3 18 2" xfId="2086" xr:uid="{00000000-0005-0000-0000-00007B070000}"/>
    <cellStyle name="AIR calc 3 18 3" xfId="2087" xr:uid="{00000000-0005-0000-0000-00007C070000}"/>
    <cellStyle name="AIR calc 3 19" xfId="2088" xr:uid="{00000000-0005-0000-0000-00007D070000}"/>
    <cellStyle name="AIR calc 3 2" xfId="2089" xr:uid="{00000000-0005-0000-0000-00007E070000}"/>
    <cellStyle name="AIR calc 3 2 10" xfId="2090" xr:uid="{00000000-0005-0000-0000-00007F070000}"/>
    <cellStyle name="AIR calc 3 2 10 2" xfId="2091" xr:uid="{00000000-0005-0000-0000-000080070000}"/>
    <cellStyle name="AIR calc 3 2 10 3" xfId="2092" xr:uid="{00000000-0005-0000-0000-000081070000}"/>
    <cellStyle name="AIR calc 3 2 11" xfId="2093" xr:uid="{00000000-0005-0000-0000-000082070000}"/>
    <cellStyle name="AIR calc 3 2 11 2" xfId="2094" xr:uid="{00000000-0005-0000-0000-000083070000}"/>
    <cellStyle name="AIR calc 3 2 11 3" xfId="2095" xr:uid="{00000000-0005-0000-0000-000084070000}"/>
    <cellStyle name="AIR calc 3 2 12" xfId="2096" xr:uid="{00000000-0005-0000-0000-000085070000}"/>
    <cellStyle name="AIR calc 3 2 12 2" xfId="2097" xr:uid="{00000000-0005-0000-0000-000086070000}"/>
    <cellStyle name="AIR calc 3 2 12 3" xfId="2098" xr:uid="{00000000-0005-0000-0000-000087070000}"/>
    <cellStyle name="AIR calc 3 2 13" xfId="2099" xr:uid="{00000000-0005-0000-0000-000088070000}"/>
    <cellStyle name="AIR calc 3 2 13 2" xfId="2100" xr:uid="{00000000-0005-0000-0000-000089070000}"/>
    <cellStyle name="AIR calc 3 2 13 3" xfId="2101" xr:uid="{00000000-0005-0000-0000-00008A070000}"/>
    <cellStyle name="AIR calc 3 2 14" xfId="2102" xr:uid="{00000000-0005-0000-0000-00008B070000}"/>
    <cellStyle name="AIR calc 3 2 14 2" xfId="2103" xr:uid="{00000000-0005-0000-0000-00008C070000}"/>
    <cellStyle name="AIR calc 3 2 14 3" xfId="2104" xr:uid="{00000000-0005-0000-0000-00008D070000}"/>
    <cellStyle name="AIR calc 3 2 15" xfId="2105" xr:uid="{00000000-0005-0000-0000-00008E070000}"/>
    <cellStyle name="AIR calc 3 2 15 2" xfId="2106" xr:uid="{00000000-0005-0000-0000-00008F070000}"/>
    <cellStyle name="AIR calc 3 2 15 3" xfId="2107" xr:uid="{00000000-0005-0000-0000-000090070000}"/>
    <cellStyle name="AIR calc 3 2 16" xfId="2108" xr:uid="{00000000-0005-0000-0000-000091070000}"/>
    <cellStyle name="AIR calc 3 2 16 2" xfId="2109" xr:uid="{00000000-0005-0000-0000-000092070000}"/>
    <cellStyle name="AIR calc 3 2 16 3" xfId="2110" xr:uid="{00000000-0005-0000-0000-000093070000}"/>
    <cellStyle name="AIR calc 3 2 17" xfId="2111" xr:uid="{00000000-0005-0000-0000-000094070000}"/>
    <cellStyle name="AIR calc 3 2 17 2" xfId="2112" xr:uid="{00000000-0005-0000-0000-000095070000}"/>
    <cellStyle name="AIR calc 3 2 17 3" xfId="2113" xr:uid="{00000000-0005-0000-0000-000096070000}"/>
    <cellStyle name="AIR calc 3 2 18" xfId="2114" xr:uid="{00000000-0005-0000-0000-000097070000}"/>
    <cellStyle name="AIR calc 3 2 18 2" xfId="2115" xr:uid="{00000000-0005-0000-0000-000098070000}"/>
    <cellStyle name="AIR calc 3 2 18 3" xfId="2116" xr:uid="{00000000-0005-0000-0000-000099070000}"/>
    <cellStyle name="AIR calc 3 2 19" xfId="2117" xr:uid="{00000000-0005-0000-0000-00009A070000}"/>
    <cellStyle name="AIR calc 3 2 2" xfId="2118" xr:uid="{00000000-0005-0000-0000-00009B070000}"/>
    <cellStyle name="AIR calc 3 2 2 10" xfId="2119" xr:uid="{00000000-0005-0000-0000-00009C070000}"/>
    <cellStyle name="AIR calc 3 2 2 10 2" xfId="2120" xr:uid="{00000000-0005-0000-0000-00009D070000}"/>
    <cellStyle name="AIR calc 3 2 2 10 3" xfId="2121" xr:uid="{00000000-0005-0000-0000-00009E070000}"/>
    <cellStyle name="AIR calc 3 2 2 11" xfId="2122" xr:uid="{00000000-0005-0000-0000-00009F070000}"/>
    <cellStyle name="AIR calc 3 2 2 11 2" xfId="2123" xr:uid="{00000000-0005-0000-0000-0000A0070000}"/>
    <cellStyle name="AIR calc 3 2 2 11 3" xfId="2124" xr:uid="{00000000-0005-0000-0000-0000A1070000}"/>
    <cellStyle name="AIR calc 3 2 2 12" xfId="2125" xr:uid="{00000000-0005-0000-0000-0000A2070000}"/>
    <cellStyle name="AIR calc 3 2 2 12 2" xfId="2126" xr:uid="{00000000-0005-0000-0000-0000A3070000}"/>
    <cellStyle name="AIR calc 3 2 2 12 3" xfId="2127" xr:uid="{00000000-0005-0000-0000-0000A4070000}"/>
    <cellStyle name="AIR calc 3 2 2 13" xfId="2128" xr:uid="{00000000-0005-0000-0000-0000A5070000}"/>
    <cellStyle name="AIR calc 3 2 2 14" xfId="2129" xr:uid="{00000000-0005-0000-0000-0000A6070000}"/>
    <cellStyle name="AIR calc 3 2 2 2" xfId="2130" xr:uid="{00000000-0005-0000-0000-0000A7070000}"/>
    <cellStyle name="AIR calc 3 2 2 2 2" xfId="2131" xr:uid="{00000000-0005-0000-0000-0000A8070000}"/>
    <cellStyle name="AIR calc 3 2 2 2 3" xfId="2132" xr:uid="{00000000-0005-0000-0000-0000A9070000}"/>
    <cellStyle name="AIR calc 3 2 2 3" xfId="2133" xr:uid="{00000000-0005-0000-0000-0000AA070000}"/>
    <cellStyle name="AIR calc 3 2 2 3 2" xfId="2134" xr:uid="{00000000-0005-0000-0000-0000AB070000}"/>
    <cellStyle name="AIR calc 3 2 2 3 3" xfId="2135" xr:uid="{00000000-0005-0000-0000-0000AC070000}"/>
    <cellStyle name="AIR calc 3 2 2 4" xfId="2136" xr:uid="{00000000-0005-0000-0000-0000AD070000}"/>
    <cellStyle name="AIR calc 3 2 2 4 2" xfId="2137" xr:uid="{00000000-0005-0000-0000-0000AE070000}"/>
    <cellStyle name="AIR calc 3 2 2 4 3" xfId="2138" xr:uid="{00000000-0005-0000-0000-0000AF070000}"/>
    <cellStyle name="AIR calc 3 2 2 5" xfId="2139" xr:uid="{00000000-0005-0000-0000-0000B0070000}"/>
    <cellStyle name="AIR calc 3 2 2 5 2" xfId="2140" xr:uid="{00000000-0005-0000-0000-0000B1070000}"/>
    <cellStyle name="AIR calc 3 2 2 5 3" xfId="2141" xr:uid="{00000000-0005-0000-0000-0000B2070000}"/>
    <cellStyle name="AIR calc 3 2 2 6" xfId="2142" xr:uid="{00000000-0005-0000-0000-0000B3070000}"/>
    <cellStyle name="AIR calc 3 2 2 6 2" xfId="2143" xr:uid="{00000000-0005-0000-0000-0000B4070000}"/>
    <cellStyle name="AIR calc 3 2 2 6 3" xfId="2144" xr:uid="{00000000-0005-0000-0000-0000B5070000}"/>
    <cellStyle name="AIR calc 3 2 2 7" xfId="2145" xr:uid="{00000000-0005-0000-0000-0000B6070000}"/>
    <cellStyle name="AIR calc 3 2 2 7 2" xfId="2146" xr:uid="{00000000-0005-0000-0000-0000B7070000}"/>
    <cellStyle name="AIR calc 3 2 2 7 3" xfId="2147" xr:uid="{00000000-0005-0000-0000-0000B8070000}"/>
    <cellStyle name="AIR calc 3 2 2 8" xfId="2148" xr:uid="{00000000-0005-0000-0000-0000B9070000}"/>
    <cellStyle name="AIR calc 3 2 2 8 2" xfId="2149" xr:uid="{00000000-0005-0000-0000-0000BA070000}"/>
    <cellStyle name="AIR calc 3 2 2 8 3" xfId="2150" xr:uid="{00000000-0005-0000-0000-0000BB070000}"/>
    <cellStyle name="AIR calc 3 2 2 9" xfId="2151" xr:uid="{00000000-0005-0000-0000-0000BC070000}"/>
    <cellStyle name="AIR calc 3 2 2 9 2" xfId="2152" xr:uid="{00000000-0005-0000-0000-0000BD070000}"/>
    <cellStyle name="AIR calc 3 2 2 9 3" xfId="2153" xr:uid="{00000000-0005-0000-0000-0000BE070000}"/>
    <cellStyle name="AIR calc 3 2 20" xfId="2154" xr:uid="{00000000-0005-0000-0000-0000BF070000}"/>
    <cellStyle name="AIR calc 3 2 3" xfId="2155" xr:uid="{00000000-0005-0000-0000-0000C0070000}"/>
    <cellStyle name="AIR calc 3 2 3 10" xfId="2156" xr:uid="{00000000-0005-0000-0000-0000C1070000}"/>
    <cellStyle name="AIR calc 3 2 3 10 2" xfId="2157" xr:uid="{00000000-0005-0000-0000-0000C2070000}"/>
    <cellStyle name="AIR calc 3 2 3 10 3" xfId="2158" xr:uid="{00000000-0005-0000-0000-0000C3070000}"/>
    <cellStyle name="AIR calc 3 2 3 11" xfId="2159" xr:uid="{00000000-0005-0000-0000-0000C4070000}"/>
    <cellStyle name="AIR calc 3 2 3 11 2" xfId="2160" xr:uid="{00000000-0005-0000-0000-0000C5070000}"/>
    <cellStyle name="AIR calc 3 2 3 11 3" xfId="2161" xr:uid="{00000000-0005-0000-0000-0000C6070000}"/>
    <cellStyle name="AIR calc 3 2 3 12" xfId="2162" xr:uid="{00000000-0005-0000-0000-0000C7070000}"/>
    <cellStyle name="AIR calc 3 2 3 12 2" xfId="2163" xr:uid="{00000000-0005-0000-0000-0000C8070000}"/>
    <cellStyle name="AIR calc 3 2 3 12 3" xfId="2164" xr:uid="{00000000-0005-0000-0000-0000C9070000}"/>
    <cellStyle name="AIR calc 3 2 3 13" xfId="2165" xr:uid="{00000000-0005-0000-0000-0000CA070000}"/>
    <cellStyle name="AIR calc 3 2 3 14" xfId="2166" xr:uid="{00000000-0005-0000-0000-0000CB070000}"/>
    <cellStyle name="AIR calc 3 2 3 2" xfId="2167" xr:uid="{00000000-0005-0000-0000-0000CC070000}"/>
    <cellStyle name="AIR calc 3 2 3 2 2" xfId="2168" xr:uid="{00000000-0005-0000-0000-0000CD070000}"/>
    <cellStyle name="AIR calc 3 2 3 2 3" xfId="2169" xr:uid="{00000000-0005-0000-0000-0000CE070000}"/>
    <cellStyle name="AIR calc 3 2 3 3" xfId="2170" xr:uid="{00000000-0005-0000-0000-0000CF070000}"/>
    <cellStyle name="AIR calc 3 2 3 3 2" xfId="2171" xr:uid="{00000000-0005-0000-0000-0000D0070000}"/>
    <cellStyle name="AIR calc 3 2 3 3 3" xfId="2172" xr:uid="{00000000-0005-0000-0000-0000D1070000}"/>
    <cellStyle name="AIR calc 3 2 3 4" xfId="2173" xr:uid="{00000000-0005-0000-0000-0000D2070000}"/>
    <cellStyle name="AIR calc 3 2 3 4 2" xfId="2174" xr:uid="{00000000-0005-0000-0000-0000D3070000}"/>
    <cellStyle name="AIR calc 3 2 3 4 3" xfId="2175" xr:uid="{00000000-0005-0000-0000-0000D4070000}"/>
    <cellStyle name="AIR calc 3 2 3 5" xfId="2176" xr:uid="{00000000-0005-0000-0000-0000D5070000}"/>
    <cellStyle name="AIR calc 3 2 3 5 2" xfId="2177" xr:uid="{00000000-0005-0000-0000-0000D6070000}"/>
    <cellStyle name="AIR calc 3 2 3 5 3" xfId="2178" xr:uid="{00000000-0005-0000-0000-0000D7070000}"/>
    <cellStyle name="AIR calc 3 2 3 6" xfId="2179" xr:uid="{00000000-0005-0000-0000-0000D8070000}"/>
    <cellStyle name="AIR calc 3 2 3 6 2" xfId="2180" xr:uid="{00000000-0005-0000-0000-0000D9070000}"/>
    <cellStyle name="AIR calc 3 2 3 6 3" xfId="2181" xr:uid="{00000000-0005-0000-0000-0000DA070000}"/>
    <cellStyle name="AIR calc 3 2 3 7" xfId="2182" xr:uid="{00000000-0005-0000-0000-0000DB070000}"/>
    <cellStyle name="AIR calc 3 2 3 7 2" xfId="2183" xr:uid="{00000000-0005-0000-0000-0000DC070000}"/>
    <cellStyle name="AIR calc 3 2 3 7 3" xfId="2184" xr:uid="{00000000-0005-0000-0000-0000DD070000}"/>
    <cellStyle name="AIR calc 3 2 3 8" xfId="2185" xr:uid="{00000000-0005-0000-0000-0000DE070000}"/>
    <cellStyle name="AIR calc 3 2 3 8 2" xfId="2186" xr:uid="{00000000-0005-0000-0000-0000DF070000}"/>
    <cellStyle name="AIR calc 3 2 3 8 3" xfId="2187" xr:uid="{00000000-0005-0000-0000-0000E0070000}"/>
    <cellStyle name="AIR calc 3 2 3 9" xfId="2188" xr:uid="{00000000-0005-0000-0000-0000E1070000}"/>
    <cellStyle name="AIR calc 3 2 3 9 2" xfId="2189" xr:uid="{00000000-0005-0000-0000-0000E2070000}"/>
    <cellStyle name="AIR calc 3 2 3 9 3" xfId="2190" xr:uid="{00000000-0005-0000-0000-0000E3070000}"/>
    <cellStyle name="AIR calc 3 2 4" xfId="2191" xr:uid="{00000000-0005-0000-0000-0000E4070000}"/>
    <cellStyle name="AIR calc 3 2 4 10" xfId="2192" xr:uid="{00000000-0005-0000-0000-0000E5070000}"/>
    <cellStyle name="AIR calc 3 2 4 10 2" xfId="2193" xr:uid="{00000000-0005-0000-0000-0000E6070000}"/>
    <cellStyle name="AIR calc 3 2 4 10 3" xfId="2194" xr:uid="{00000000-0005-0000-0000-0000E7070000}"/>
    <cellStyle name="AIR calc 3 2 4 11" xfId="2195" xr:uid="{00000000-0005-0000-0000-0000E8070000}"/>
    <cellStyle name="AIR calc 3 2 4 11 2" xfId="2196" xr:uid="{00000000-0005-0000-0000-0000E9070000}"/>
    <cellStyle name="AIR calc 3 2 4 11 3" xfId="2197" xr:uid="{00000000-0005-0000-0000-0000EA070000}"/>
    <cellStyle name="AIR calc 3 2 4 12" xfId="2198" xr:uid="{00000000-0005-0000-0000-0000EB070000}"/>
    <cellStyle name="AIR calc 3 2 4 13" xfId="2199" xr:uid="{00000000-0005-0000-0000-0000EC070000}"/>
    <cellStyle name="AIR calc 3 2 4 2" xfId="2200" xr:uid="{00000000-0005-0000-0000-0000ED070000}"/>
    <cellStyle name="AIR calc 3 2 4 2 2" xfId="2201" xr:uid="{00000000-0005-0000-0000-0000EE070000}"/>
    <cellStyle name="AIR calc 3 2 4 2 3" xfId="2202" xr:uid="{00000000-0005-0000-0000-0000EF070000}"/>
    <cellStyle name="AIR calc 3 2 4 3" xfId="2203" xr:uid="{00000000-0005-0000-0000-0000F0070000}"/>
    <cellStyle name="AIR calc 3 2 4 3 2" xfId="2204" xr:uid="{00000000-0005-0000-0000-0000F1070000}"/>
    <cellStyle name="AIR calc 3 2 4 3 3" xfId="2205" xr:uid="{00000000-0005-0000-0000-0000F2070000}"/>
    <cellStyle name="AIR calc 3 2 4 4" xfId="2206" xr:uid="{00000000-0005-0000-0000-0000F3070000}"/>
    <cellStyle name="AIR calc 3 2 4 4 2" xfId="2207" xr:uid="{00000000-0005-0000-0000-0000F4070000}"/>
    <cellStyle name="AIR calc 3 2 4 4 3" xfId="2208" xr:uid="{00000000-0005-0000-0000-0000F5070000}"/>
    <cellStyle name="AIR calc 3 2 4 5" xfId="2209" xr:uid="{00000000-0005-0000-0000-0000F6070000}"/>
    <cellStyle name="AIR calc 3 2 4 5 2" xfId="2210" xr:uid="{00000000-0005-0000-0000-0000F7070000}"/>
    <cellStyle name="AIR calc 3 2 4 5 3" xfId="2211" xr:uid="{00000000-0005-0000-0000-0000F8070000}"/>
    <cellStyle name="AIR calc 3 2 4 6" xfId="2212" xr:uid="{00000000-0005-0000-0000-0000F9070000}"/>
    <cellStyle name="AIR calc 3 2 4 6 2" xfId="2213" xr:uid="{00000000-0005-0000-0000-0000FA070000}"/>
    <cellStyle name="AIR calc 3 2 4 6 3" xfId="2214" xr:uid="{00000000-0005-0000-0000-0000FB070000}"/>
    <cellStyle name="AIR calc 3 2 4 7" xfId="2215" xr:uid="{00000000-0005-0000-0000-0000FC070000}"/>
    <cellStyle name="AIR calc 3 2 4 7 2" xfId="2216" xr:uid="{00000000-0005-0000-0000-0000FD070000}"/>
    <cellStyle name="AIR calc 3 2 4 7 3" xfId="2217" xr:uid="{00000000-0005-0000-0000-0000FE070000}"/>
    <cellStyle name="AIR calc 3 2 4 8" xfId="2218" xr:uid="{00000000-0005-0000-0000-0000FF070000}"/>
    <cellStyle name="AIR calc 3 2 4 8 2" xfId="2219" xr:uid="{00000000-0005-0000-0000-000000080000}"/>
    <cellStyle name="AIR calc 3 2 4 8 3" xfId="2220" xr:uid="{00000000-0005-0000-0000-000001080000}"/>
    <cellStyle name="AIR calc 3 2 4 9" xfId="2221" xr:uid="{00000000-0005-0000-0000-000002080000}"/>
    <cellStyle name="AIR calc 3 2 4 9 2" xfId="2222" xr:uid="{00000000-0005-0000-0000-000003080000}"/>
    <cellStyle name="AIR calc 3 2 4 9 3" xfId="2223" xr:uid="{00000000-0005-0000-0000-000004080000}"/>
    <cellStyle name="AIR calc 3 2 5" xfId="2224" xr:uid="{00000000-0005-0000-0000-000005080000}"/>
    <cellStyle name="AIR calc 3 2 5 10" xfId="2225" xr:uid="{00000000-0005-0000-0000-000006080000}"/>
    <cellStyle name="AIR calc 3 2 5 10 2" xfId="2226" xr:uid="{00000000-0005-0000-0000-000007080000}"/>
    <cellStyle name="AIR calc 3 2 5 10 3" xfId="2227" xr:uid="{00000000-0005-0000-0000-000008080000}"/>
    <cellStyle name="AIR calc 3 2 5 11" xfId="2228" xr:uid="{00000000-0005-0000-0000-000009080000}"/>
    <cellStyle name="AIR calc 3 2 5 11 2" xfId="2229" xr:uid="{00000000-0005-0000-0000-00000A080000}"/>
    <cellStyle name="AIR calc 3 2 5 11 3" xfId="2230" xr:uid="{00000000-0005-0000-0000-00000B080000}"/>
    <cellStyle name="AIR calc 3 2 5 12" xfId="2231" xr:uid="{00000000-0005-0000-0000-00000C080000}"/>
    <cellStyle name="AIR calc 3 2 5 13" xfId="2232" xr:uid="{00000000-0005-0000-0000-00000D080000}"/>
    <cellStyle name="AIR calc 3 2 5 2" xfId="2233" xr:uid="{00000000-0005-0000-0000-00000E080000}"/>
    <cellStyle name="AIR calc 3 2 5 2 2" xfId="2234" xr:uid="{00000000-0005-0000-0000-00000F080000}"/>
    <cellStyle name="AIR calc 3 2 5 2 3" xfId="2235" xr:uid="{00000000-0005-0000-0000-000010080000}"/>
    <cellStyle name="AIR calc 3 2 5 3" xfId="2236" xr:uid="{00000000-0005-0000-0000-000011080000}"/>
    <cellStyle name="AIR calc 3 2 5 3 2" xfId="2237" xr:uid="{00000000-0005-0000-0000-000012080000}"/>
    <cellStyle name="AIR calc 3 2 5 3 3" xfId="2238" xr:uid="{00000000-0005-0000-0000-000013080000}"/>
    <cellStyle name="AIR calc 3 2 5 4" xfId="2239" xr:uid="{00000000-0005-0000-0000-000014080000}"/>
    <cellStyle name="AIR calc 3 2 5 4 2" xfId="2240" xr:uid="{00000000-0005-0000-0000-000015080000}"/>
    <cellStyle name="AIR calc 3 2 5 4 3" xfId="2241" xr:uid="{00000000-0005-0000-0000-000016080000}"/>
    <cellStyle name="AIR calc 3 2 5 5" xfId="2242" xr:uid="{00000000-0005-0000-0000-000017080000}"/>
    <cellStyle name="AIR calc 3 2 5 5 2" xfId="2243" xr:uid="{00000000-0005-0000-0000-000018080000}"/>
    <cellStyle name="AIR calc 3 2 5 5 3" xfId="2244" xr:uid="{00000000-0005-0000-0000-000019080000}"/>
    <cellStyle name="AIR calc 3 2 5 6" xfId="2245" xr:uid="{00000000-0005-0000-0000-00001A080000}"/>
    <cellStyle name="AIR calc 3 2 5 6 2" xfId="2246" xr:uid="{00000000-0005-0000-0000-00001B080000}"/>
    <cellStyle name="AIR calc 3 2 5 6 3" xfId="2247" xr:uid="{00000000-0005-0000-0000-00001C080000}"/>
    <cellStyle name="AIR calc 3 2 5 7" xfId="2248" xr:uid="{00000000-0005-0000-0000-00001D080000}"/>
    <cellStyle name="AIR calc 3 2 5 7 2" xfId="2249" xr:uid="{00000000-0005-0000-0000-00001E080000}"/>
    <cellStyle name="AIR calc 3 2 5 7 3" xfId="2250" xr:uid="{00000000-0005-0000-0000-00001F080000}"/>
    <cellStyle name="AIR calc 3 2 5 8" xfId="2251" xr:uid="{00000000-0005-0000-0000-000020080000}"/>
    <cellStyle name="AIR calc 3 2 5 8 2" xfId="2252" xr:uid="{00000000-0005-0000-0000-000021080000}"/>
    <cellStyle name="AIR calc 3 2 5 8 3" xfId="2253" xr:uid="{00000000-0005-0000-0000-000022080000}"/>
    <cellStyle name="AIR calc 3 2 5 9" xfId="2254" xr:uid="{00000000-0005-0000-0000-000023080000}"/>
    <cellStyle name="AIR calc 3 2 5 9 2" xfId="2255" xr:uid="{00000000-0005-0000-0000-000024080000}"/>
    <cellStyle name="AIR calc 3 2 5 9 3" xfId="2256" xr:uid="{00000000-0005-0000-0000-000025080000}"/>
    <cellStyle name="AIR calc 3 2 6" xfId="2257" xr:uid="{00000000-0005-0000-0000-000026080000}"/>
    <cellStyle name="AIR calc 3 2 6 10" xfId="2258" xr:uid="{00000000-0005-0000-0000-000027080000}"/>
    <cellStyle name="AIR calc 3 2 6 10 2" xfId="2259" xr:uid="{00000000-0005-0000-0000-000028080000}"/>
    <cellStyle name="AIR calc 3 2 6 10 3" xfId="2260" xr:uid="{00000000-0005-0000-0000-000029080000}"/>
    <cellStyle name="AIR calc 3 2 6 11" xfId="2261" xr:uid="{00000000-0005-0000-0000-00002A080000}"/>
    <cellStyle name="AIR calc 3 2 6 11 2" xfId="2262" xr:uid="{00000000-0005-0000-0000-00002B080000}"/>
    <cellStyle name="AIR calc 3 2 6 11 3" xfId="2263" xr:uid="{00000000-0005-0000-0000-00002C080000}"/>
    <cellStyle name="AIR calc 3 2 6 12" xfId="2264" xr:uid="{00000000-0005-0000-0000-00002D080000}"/>
    <cellStyle name="AIR calc 3 2 6 13" xfId="2265" xr:uid="{00000000-0005-0000-0000-00002E080000}"/>
    <cellStyle name="AIR calc 3 2 6 2" xfId="2266" xr:uid="{00000000-0005-0000-0000-00002F080000}"/>
    <cellStyle name="AIR calc 3 2 6 2 2" xfId="2267" xr:uid="{00000000-0005-0000-0000-000030080000}"/>
    <cellStyle name="AIR calc 3 2 6 2 3" xfId="2268" xr:uid="{00000000-0005-0000-0000-000031080000}"/>
    <cellStyle name="AIR calc 3 2 6 3" xfId="2269" xr:uid="{00000000-0005-0000-0000-000032080000}"/>
    <cellStyle name="AIR calc 3 2 6 3 2" xfId="2270" xr:uid="{00000000-0005-0000-0000-000033080000}"/>
    <cellStyle name="AIR calc 3 2 6 3 3" xfId="2271" xr:uid="{00000000-0005-0000-0000-000034080000}"/>
    <cellStyle name="AIR calc 3 2 6 4" xfId="2272" xr:uid="{00000000-0005-0000-0000-000035080000}"/>
    <cellStyle name="AIR calc 3 2 6 4 2" xfId="2273" xr:uid="{00000000-0005-0000-0000-000036080000}"/>
    <cellStyle name="AIR calc 3 2 6 4 3" xfId="2274" xr:uid="{00000000-0005-0000-0000-000037080000}"/>
    <cellStyle name="AIR calc 3 2 6 5" xfId="2275" xr:uid="{00000000-0005-0000-0000-000038080000}"/>
    <cellStyle name="AIR calc 3 2 6 5 2" xfId="2276" xr:uid="{00000000-0005-0000-0000-000039080000}"/>
    <cellStyle name="AIR calc 3 2 6 5 3" xfId="2277" xr:uid="{00000000-0005-0000-0000-00003A080000}"/>
    <cellStyle name="AIR calc 3 2 6 6" xfId="2278" xr:uid="{00000000-0005-0000-0000-00003B080000}"/>
    <cellStyle name="AIR calc 3 2 6 6 2" xfId="2279" xr:uid="{00000000-0005-0000-0000-00003C080000}"/>
    <cellStyle name="AIR calc 3 2 6 6 3" xfId="2280" xr:uid="{00000000-0005-0000-0000-00003D080000}"/>
    <cellStyle name="AIR calc 3 2 6 7" xfId="2281" xr:uid="{00000000-0005-0000-0000-00003E080000}"/>
    <cellStyle name="AIR calc 3 2 6 7 2" xfId="2282" xr:uid="{00000000-0005-0000-0000-00003F080000}"/>
    <cellStyle name="AIR calc 3 2 6 7 3" xfId="2283" xr:uid="{00000000-0005-0000-0000-000040080000}"/>
    <cellStyle name="AIR calc 3 2 6 8" xfId="2284" xr:uid="{00000000-0005-0000-0000-000041080000}"/>
    <cellStyle name="AIR calc 3 2 6 8 2" xfId="2285" xr:uid="{00000000-0005-0000-0000-000042080000}"/>
    <cellStyle name="AIR calc 3 2 6 8 3" xfId="2286" xr:uid="{00000000-0005-0000-0000-000043080000}"/>
    <cellStyle name="AIR calc 3 2 6 9" xfId="2287" xr:uid="{00000000-0005-0000-0000-000044080000}"/>
    <cellStyle name="AIR calc 3 2 6 9 2" xfId="2288" xr:uid="{00000000-0005-0000-0000-000045080000}"/>
    <cellStyle name="AIR calc 3 2 6 9 3" xfId="2289" xr:uid="{00000000-0005-0000-0000-000046080000}"/>
    <cellStyle name="AIR calc 3 2 7" xfId="2290" xr:uid="{00000000-0005-0000-0000-000047080000}"/>
    <cellStyle name="AIR calc 3 2 7 10" xfId="2291" xr:uid="{00000000-0005-0000-0000-000048080000}"/>
    <cellStyle name="AIR calc 3 2 7 10 2" xfId="2292" xr:uid="{00000000-0005-0000-0000-000049080000}"/>
    <cellStyle name="AIR calc 3 2 7 10 3" xfId="2293" xr:uid="{00000000-0005-0000-0000-00004A080000}"/>
    <cellStyle name="AIR calc 3 2 7 11" xfId="2294" xr:uid="{00000000-0005-0000-0000-00004B080000}"/>
    <cellStyle name="AIR calc 3 2 7 11 2" xfId="2295" xr:uid="{00000000-0005-0000-0000-00004C080000}"/>
    <cellStyle name="AIR calc 3 2 7 11 3" xfId="2296" xr:uid="{00000000-0005-0000-0000-00004D080000}"/>
    <cellStyle name="AIR calc 3 2 7 12" xfId="2297" xr:uid="{00000000-0005-0000-0000-00004E080000}"/>
    <cellStyle name="AIR calc 3 2 7 13" xfId="2298" xr:uid="{00000000-0005-0000-0000-00004F080000}"/>
    <cellStyle name="AIR calc 3 2 7 2" xfId="2299" xr:uid="{00000000-0005-0000-0000-000050080000}"/>
    <cellStyle name="AIR calc 3 2 7 2 2" xfId="2300" xr:uid="{00000000-0005-0000-0000-000051080000}"/>
    <cellStyle name="AIR calc 3 2 7 2 3" xfId="2301" xr:uid="{00000000-0005-0000-0000-000052080000}"/>
    <cellStyle name="AIR calc 3 2 7 3" xfId="2302" xr:uid="{00000000-0005-0000-0000-000053080000}"/>
    <cellStyle name="AIR calc 3 2 7 3 2" xfId="2303" xr:uid="{00000000-0005-0000-0000-000054080000}"/>
    <cellStyle name="AIR calc 3 2 7 3 3" xfId="2304" xr:uid="{00000000-0005-0000-0000-000055080000}"/>
    <cellStyle name="AIR calc 3 2 7 4" xfId="2305" xr:uid="{00000000-0005-0000-0000-000056080000}"/>
    <cellStyle name="AIR calc 3 2 7 4 2" xfId="2306" xr:uid="{00000000-0005-0000-0000-000057080000}"/>
    <cellStyle name="AIR calc 3 2 7 4 3" xfId="2307" xr:uid="{00000000-0005-0000-0000-000058080000}"/>
    <cellStyle name="AIR calc 3 2 7 5" xfId="2308" xr:uid="{00000000-0005-0000-0000-000059080000}"/>
    <cellStyle name="AIR calc 3 2 7 5 2" xfId="2309" xr:uid="{00000000-0005-0000-0000-00005A080000}"/>
    <cellStyle name="AIR calc 3 2 7 5 3" xfId="2310" xr:uid="{00000000-0005-0000-0000-00005B080000}"/>
    <cellStyle name="AIR calc 3 2 7 6" xfId="2311" xr:uid="{00000000-0005-0000-0000-00005C080000}"/>
    <cellStyle name="AIR calc 3 2 7 6 2" xfId="2312" xr:uid="{00000000-0005-0000-0000-00005D080000}"/>
    <cellStyle name="AIR calc 3 2 7 6 3" xfId="2313" xr:uid="{00000000-0005-0000-0000-00005E080000}"/>
    <cellStyle name="AIR calc 3 2 7 7" xfId="2314" xr:uid="{00000000-0005-0000-0000-00005F080000}"/>
    <cellStyle name="AIR calc 3 2 7 7 2" xfId="2315" xr:uid="{00000000-0005-0000-0000-000060080000}"/>
    <cellStyle name="AIR calc 3 2 7 7 3" xfId="2316" xr:uid="{00000000-0005-0000-0000-000061080000}"/>
    <cellStyle name="AIR calc 3 2 7 8" xfId="2317" xr:uid="{00000000-0005-0000-0000-000062080000}"/>
    <cellStyle name="AIR calc 3 2 7 8 2" xfId="2318" xr:uid="{00000000-0005-0000-0000-000063080000}"/>
    <cellStyle name="AIR calc 3 2 7 8 3" xfId="2319" xr:uid="{00000000-0005-0000-0000-000064080000}"/>
    <cellStyle name="AIR calc 3 2 7 9" xfId="2320" xr:uid="{00000000-0005-0000-0000-000065080000}"/>
    <cellStyle name="AIR calc 3 2 7 9 2" xfId="2321" xr:uid="{00000000-0005-0000-0000-000066080000}"/>
    <cellStyle name="AIR calc 3 2 7 9 3" xfId="2322" xr:uid="{00000000-0005-0000-0000-000067080000}"/>
    <cellStyle name="AIR calc 3 2 8" xfId="2323" xr:uid="{00000000-0005-0000-0000-000068080000}"/>
    <cellStyle name="AIR calc 3 2 8 2" xfId="2324" xr:uid="{00000000-0005-0000-0000-000069080000}"/>
    <cellStyle name="AIR calc 3 2 8 3" xfId="2325" xr:uid="{00000000-0005-0000-0000-00006A080000}"/>
    <cellStyle name="AIR calc 3 2 9" xfId="2326" xr:uid="{00000000-0005-0000-0000-00006B080000}"/>
    <cellStyle name="AIR calc 3 2 9 2" xfId="2327" xr:uid="{00000000-0005-0000-0000-00006C080000}"/>
    <cellStyle name="AIR calc 3 2 9 3" xfId="2328" xr:uid="{00000000-0005-0000-0000-00006D080000}"/>
    <cellStyle name="AIR calc 3 20" xfId="2329" xr:uid="{00000000-0005-0000-0000-00006E080000}"/>
    <cellStyle name="AIR calc 3 3" xfId="2330" xr:uid="{00000000-0005-0000-0000-00006F080000}"/>
    <cellStyle name="AIR calc 3 3 10" xfId="2331" xr:uid="{00000000-0005-0000-0000-000070080000}"/>
    <cellStyle name="AIR calc 3 3 10 2" xfId="2332" xr:uid="{00000000-0005-0000-0000-000071080000}"/>
    <cellStyle name="AIR calc 3 3 10 3" xfId="2333" xr:uid="{00000000-0005-0000-0000-000072080000}"/>
    <cellStyle name="AIR calc 3 3 11" xfId="2334" xr:uid="{00000000-0005-0000-0000-000073080000}"/>
    <cellStyle name="AIR calc 3 3 11 2" xfId="2335" xr:uid="{00000000-0005-0000-0000-000074080000}"/>
    <cellStyle name="AIR calc 3 3 11 3" xfId="2336" xr:uid="{00000000-0005-0000-0000-000075080000}"/>
    <cellStyle name="AIR calc 3 3 12" xfId="2337" xr:uid="{00000000-0005-0000-0000-000076080000}"/>
    <cellStyle name="AIR calc 3 3 12 2" xfId="2338" xr:uid="{00000000-0005-0000-0000-000077080000}"/>
    <cellStyle name="AIR calc 3 3 12 3" xfId="2339" xr:uid="{00000000-0005-0000-0000-000078080000}"/>
    <cellStyle name="AIR calc 3 3 13" xfId="2340" xr:uid="{00000000-0005-0000-0000-000079080000}"/>
    <cellStyle name="AIR calc 3 3 14" xfId="2341" xr:uid="{00000000-0005-0000-0000-00007A080000}"/>
    <cellStyle name="AIR calc 3 3 2" xfId="2342" xr:uid="{00000000-0005-0000-0000-00007B080000}"/>
    <cellStyle name="AIR calc 3 3 2 2" xfId="2343" xr:uid="{00000000-0005-0000-0000-00007C080000}"/>
    <cellStyle name="AIR calc 3 3 2 3" xfId="2344" xr:uid="{00000000-0005-0000-0000-00007D080000}"/>
    <cellStyle name="AIR calc 3 3 3" xfId="2345" xr:uid="{00000000-0005-0000-0000-00007E080000}"/>
    <cellStyle name="AIR calc 3 3 3 2" xfId="2346" xr:uid="{00000000-0005-0000-0000-00007F080000}"/>
    <cellStyle name="AIR calc 3 3 3 3" xfId="2347" xr:uid="{00000000-0005-0000-0000-000080080000}"/>
    <cellStyle name="AIR calc 3 3 4" xfId="2348" xr:uid="{00000000-0005-0000-0000-000081080000}"/>
    <cellStyle name="AIR calc 3 3 4 2" xfId="2349" xr:uid="{00000000-0005-0000-0000-000082080000}"/>
    <cellStyle name="AIR calc 3 3 4 3" xfId="2350" xr:uid="{00000000-0005-0000-0000-000083080000}"/>
    <cellStyle name="AIR calc 3 3 5" xfId="2351" xr:uid="{00000000-0005-0000-0000-000084080000}"/>
    <cellStyle name="AIR calc 3 3 5 2" xfId="2352" xr:uid="{00000000-0005-0000-0000-000085080000}"/>
    <cellStyle name="AIR calc 3 3 5 3" xfId="2353" xr:uid="{00000000-0005-0000-0000-000086080000}"/>
    <cellStyle name="AIR calc 3 3 6" xfId="2354" xr:uid="{00000000-0005-0000-0000-000087080000}"/>
    <cellStyle name="AIR calc 3 3 6 2" xfId="2355" xr:uid="{00000000-0005-0000-0000-000088080000}"/>
    <cellStyle name="AIR calc 3 3 6 3" xfId="2356" xr:uid="{00000000-0005-0000-0000-000089080000}"/>
    <cellStyle name="AIR calc 3 3 7" xfId="2357" xr:uid="{00000000-0005-0000-0000-00008A080000}"/>
    <cellStyle name="AIR calc 3 3 7 2" xfId="2358" xr:uid="{00000000-0005-0000-0000-00008B080000}"/>
    <cellStyle name="AIR calc 3 3 7 3" xfId="2359" xr:uid="{00000000-0005-0000-0000-00008C080000}"/>
    <cellStyle name="AIR calc 3 3 8" xfId="2360" xr:uid="{00000000-0005-0000-0000-00008D080000}"/>
    <cellStyle name="AIR calc 3 3 8 2" xfId="2361" xr:uid="{00000000-0005-0000-0000-00008E080000}"/>
    <cellStyle name="AIR calc 3 3 8 3" xfId="2362" xr:uid="{00000000-0005-0000-0000-00008F080000}"/>
    <cellStyle name="AIR calc 3 3 9" xfId="2363" xr:uid="{00000000-0005-0000-0000-000090080000}"/>
    <cellStyle name="AIR calc 3 3 9 2" xfId="2364" xr:uid="{00000000-0005-0000-0000-000091080000}"/>
    <cellStyle name="AIR calc 3 3 9 3" xfId="2365" xr:uid="{00000000-0005-0000-0000-000092080000}"/>
    <cellStyle name="AIR calc 3 4" xfId="2366" xr:uid="{00000000-0005-0000-0000-000093080000}"/>
    <cellStyle name="AIR calc 3 4 10" xfId="2367" xr:uid="{00000000-0005-0000-0000-000094080000}"/>
    <cellStyle name="AIR calc 3 4 10 2" xfId="2368" xr:uid="{00000000-0005-0000-0000-000095080000}"/>
    <cellStyle name="AIR calc 3 4 10 3" xfId="2369" xr:uid="{00000000-0005-0000-0000-000096080000}"/>
    <cellStyle name="AIR calc 3 4 11" xfId="2370" xr:uid="{00000000-0005-0000-0000-000097080000}"/>
    <cellStyle name="AIR calc 3 4 11 2" xfId="2371" xr:uid="{00000000-0005-0000-0000-000098080000}"/>
    <cellStyle name="AIR calc 3 4 11 3" xfId="2372" xr:uid="{00000000-0005-0000-0000-000099080000}"/>
    <cellStyle name="AIR calc 3 4 12" xfId="2373" xr:uid="{00000000-0005-0000-0000-00009A080000}"/>
    <cellStyle name="AIR calc 3 4 13" xfId="2374" xr:uid="{00000000-0005-0000-0000-00009B080000}"/>
    <cellStyle name="AIR calc 3 4 2" xfId="2375" xr:uid="{00000000-0005-0000-0000-00009C080000}"/>
    <cellStyle name="AIR calc 3 4 2 2" xfId="2376" xr:uid="{00000000-0005-0000-0000-00009D080000}"/>
    <cellStyle name="AIR calc 3 4 2 3" xfId="2377" xr:uid="{00000000-0005-0000-0000-00009E080000}"/>
    <cellStyle name="AIR calc 3 4 3" xfId="2378" xr:uid="{00000000-0005-0000-0000-00009F080000}"/>
    <cellStyle name="AIR calc 3 4 3 2" xfId="2379" xr:uid="{00000000-0005-0000-0000-0000A0080000}"/>
    <cellStyle name="AIR calc 3 4 3 3" xfId="2380" xr:uid="{00000000-0005-0000-0000-0000A1080000}"/>
    <cellStyle name="AIR calc 3 4 4" xfId="2381" xr:uid="{00000000-0005-0000-0000-0000A2080000}"/>
    <cellStyle name="AIR calc 3 4 4 2" xfId="2382" xr:uid="{00000000-0005-0000-0000-0000A3080000}"/>
    <cellStyle name="AIR calc 3 4 4 3" xfId="2383" xr:uid="{00000000-0005-0000-0000-0000A4080000}"/>
    <cellStyle name="AIR calc 3 4 5" xfId="2384" xr:uid="{00000000-0005-0000-0000-0000A5080000}"/>
    <cellStyle name="AIR calc 3 4 5 2" xfId="2385" xr:uid="{00000000-0005-0000-0000-0000A6080000}"/>
    <cellStyle name="AIR calc 3 4 5 3" xfId="2386" xr:uid="{00000000-0005-0000-0000-0000A7080000}"/>
    <cellStyle name="AIR calc 3 4 6" xfId="2387" xr:uid="{00000000-0005-0000-0000-0000A8080000}"/>
    <cellStyle name="AIR calc 3 4 6 2" xfId="2388" xr:uid="{00000000-0005-0000-0000-0000A9080000}"/>
    <cellStyle name="AIR calc 3 4 6 3" xfId="2389" xr:uid="{00000000-0005-0000-0000-0000AA080000}"/>
    <cellStyle name="AIR calc 3 4 7" xfId="2390" xr:uid="{00000000-0005-0000-0000-0000AB080000}"/>
    <cellStyle name="AIR calc 3 4 7 2" xfId="2391" xr:uid="{00000000-0005-0000-0000-0000AC080000}"/>
    <cellStyle name="AIR calc 3 4 7 3" xfId="2392" xr:uid="{00000000-0005-0000-0000-0000AD080000}"/>
    <cellStyle name="AIR calc 3 4 8" xfId="2393" xr:uid="{00000000-0005-0000-0000-0000AE080000}"/>
    <cellStyle name="AIR calc 3 4 8 2" xfId="2394" xr:uid="{00000000-0005-0000-0000-0000AF080000}"/>
    <cellStyle name="AIR calc 3 4 8 3" xfId="2395" xr:uid="{00000000-0005-0000-0000-0000B0080000}"/>
    <cellStyle name="AIR calc 3 4 9" xfId="2396" xr:uid="{00000000-0005-0000-0000-0000B1080000}"/>
    <cellStyle name="AIR calc 3 4 9 2" xfId="2397" xr:uid="{00000000-0005-0000-0000-0000B2080000}"/>
    <cellStyle name="AIR calc 3 4 9 3" xfId="2398" xr:uid="{00000000-0005-0000-0000-0000B3080000}"/>
    <cellStyle name="AIR calc 3 5" xfId="2399" xr:uid="{00000000-0005-0000-0000-0000B4080000}"/>
    <cellStyle name="AIR calc 3 5 10" xfId="2400" xr:uid="{00000000-0005-0000-0000-0000B5080000}"/>
    <cellStyle name="AIR calc 3 5 10 2" xfId="2401" xr:uid="{00000000-0005-0000-0000-0000B6080000}"/>
    <cellStyle name="AIR calc 3 5 10 3" xfId="2402" xr:uid="{00000000-0005-0000-0000-0000B7080000}"/>
    <cellStyle name="AIR calc 3 5 11" xfId="2403" xr:uid="{00000000-0005-0000-0000-0000B8080000}"/>
    <cellStyle name="AIR calc 3 5 11 2" xfId="2404" xr:uid="{00000000-0005-0000-0000-0000B9080000}"/>
    <cellStyle name="AIR calc 3 5 11 3" xfId="2405" xr:uid="{00000000-0005-0000-0000-0000BA080000}"/>
    <cellStyle name="AIR calc 3 5 12" xfId="2406" xr:uid="{00000000-0005-0000-0000-0000BB080000}"/>
    <cellStyle name="AIR calc 3 5 13" xfId="2407" xr:uid="{00000000-0005-0000-0000-0000BC080000}"/>
    <cellStyle name="AIR calc 3 5 2" xfId="2408" xr:uid="{00000000-0005-0000-0000-0000BD080000}"/>
    <cellStyle name="AIR calc 3 5 2 2" xfId="2409" xr:uid="{00000000-0005-0000-0000-0000BE080000}"/>
    <cellStyle name="AIR calc 3 5 2 3" xfId="2410" xr:uid="{00000000-0005-0000-0000-0000BF080000}"/>
    <cellStyle name="AIR calc 3 5 3" xfId="2411" xr:uid="{00000000-0005-0000-0000-0000C0080000}"/>
    <cellStyle name="AIR calc 3 5 3 2" xfId="2412" xr:uid="{00000000-0005-0000-0000-0000C1080000}"/>
    <cellStyle name="AIR calc 3 5 3 3" xfId="2413" xr:uid="{00000000-0005-0000-0000-0000C2080000}"/>
    <cellStyle name="AIR calc 3 5 4" xfId="2414" xr:uid="{00000000-0005-0000-0000-0000C3080000}"/>
    <cellStyle name="AIR calc 3 5 4 2" xfId="2415" xr:uid="{00000000-0005-0000-0000-0000C4080000}"/>
    <cellStyle name="AIR calc 3 5 4 3" xfId="2416" xr:uid="{00000000-0005-0000-0000-0000C5080000}"/>
    <cellStyle name="AIR calc 3 5 5" xfId="2417" xr:uid="{00000000-0005-0000-0000-0000C6080000}"/>
    <cellStyle name="AIR calc 3 5 5 2" xfId="2418" xr:uid="{00000000-0005-0000-0000-0000C7080000}"/>
    <cellStyle name="AIR calc 3 5 5 3" xfId="2419" xr:uid="{00000000-0005-0000-0000-0000C8080000}"/>
    <cellStyle name="AIR calc 3 5 6" xfId="2420" xr:uid="{00000000-0005-0000-0000-0000C9080000}"/>
    <cellStyle name="AIR calc 3 5 6 2" xfId="2421" xr:uid="{00000000-0005-0000-0000-0000CA080000}"/>
    <cellStyle name="AIR calc 3 5 6 3" xfId="2422" xr:uid="{00000000-0005-0000-0000-0000CB080000}"/>
    <cellStyle name="AIR calc 3 5 7" xfId="2423" xr:uid="{00000000-0005-0000-0000-0000CC080000}"/>
    <cellStyle name="AIR calc 3 5 7 2" xfId="2424" xr:uid="{00000000-0005-0000-0000-0000CD080000}"/>
    <cellStyle name="AIR calc 3 5 7 3" xfId="2425" xr:uid="{00000000-0005-0000-0000-0000CE080000}"/>
    <cellStyle name="AIR calc 3 5 8" xfId="2426" xr:uid="{00000000-0005-0000-0000-0000CF080000}"/>
    <cellStyle name="AIR calc 3 5 8 2" xfId="2427" xr:uid="{00000000-0005-0000-0000-0000D0080000}"/>
    <cellStyle name="AIR calc 3 5 8 3" xfId="2428" xr:uid="{00000000-0005-0000-0000-0000D1080000}"/>
    <cellStyle name="AIR calc 3 5 9" xfId="2429" xr:uid="{00000000-0005-0000-0000-0000D2080000}"/>
    <cellStyle name="AIR calc 3 5 9 2" xfId="2430" xr:uid="{00000000-0005-0000-0000-0000D3080000}"/>
    <cellStyle name="AIR calc 3 5 9 3" xfId="2431" xr:uid="{00000000-0005-0000-0000-0000D4080000}"/>
    <cellStyle name="AIR calc 3 6" xfId="2432" xr:uid="{00000000-0005-0000-0000-0000D5080000}"/>
    <cellStyle name="AIR calc 3 6 10" xfId="2433" xr:uid="{00000000-0005-0000-0000-0000D6080000}"/>
    <cellStyle name="AIR calc 3 6 10 2" xfId="2434" xr:uid="{00000000-0005-0000-0000-0000D7080000}"/>
    <cellStyle name="AIR calc 3 6 10 3" xfId="2435" xr:uid="{00000000-0005-0000-0000-0000D8080000}"/>
    <cellStyle name="AIR calc 3 6 11" xfId="2436" xr:uid="{00000000-0005-0000-0000-0000D9080000}"/>
    <cellStyle name="AIR calc 3 6 11 2" xfId="2437" xr:uid="{00000000-0005-0000-0000-0000DA080000}"/>
    <cellStyle name="AIR calc 3 6 11 3" xfId="2438" xr:uid="{00000000-0005-0000-0000-0000DB080000}"/>
    <cellStyle name="AIR calc 3 6 12" xfId="2439" xr:uid="{00000000-0005-0000-0000-0000DC080000}"/>
    <cellStyle name="AIR calc 3 6 13" xfId="2440" xr:uid="{00000000-0005-0000-0000-0000DD080000}"/>
    <cellStyle name="AIR calc 3 6 2" xfId="2441" xr:uid="{00000000-0005-0000-0000-0000DE080000}"/>
    <cellStyle name="AIR calc 3 6 2 2" xfId="2442" xr:uid="{00000000-0005-0000-0000-0000DF080000}"/>
    <cellStyle name="AIR calc 3 6 2 3" xfId="2443" xr:uid="{00000000-0005-0000-0000-0000E0080000}"/>
    <cellStyle name="AIR calc 3 6 3" xfId="2444" xr:uid="{00000000-0005-0000-0000-0000E1080000}"/>
    <cellStyle name="AIR calc 3 6 3 2" xfId="2445" xr:uid="{00000000-0005-0000-0000-0000E2080000}"/>
    <cellStyle name="AIR calc 3 6 3 3" xfId="2446" xr:uid="{00000000-0005-0000-0000-0000E3080000}"/>
    <cellStyle name="AIR calc 3 6 4" xfId="2447" xr:uid="{00000000-0005-0000-0000-0000E4080000}"/>
    <cellStyle name="AIR calc 3 6 4 2" xfId="2448" xr:uid="{00000000-0005-0000-0000-0000E5080000}"/>
    <cellStyle name="AIR calc 3 6 4 3" xfId="2449" xr:uid="{00000000-0005-0000-0000-0000E6080000}"/>
    <cellStyle name="AIR calc 3 6 5" xfId="2450" xr:uid="{00000000-0005-0000-0000-0000E7080000}"/>
    <cellStyle name="AIR calc 3 6 5 2" xfId="2451" xr:uid="{00000000-0005-0000-0000-0000E8080000}"/>
    <cellStyle name="AIR calc 3 6 5 3" xfId="2452" xr:uid="{00000000-0005-0000-0000-0000E9080000}"/>
    <cellStyle name="AIR calc 3 6 6" xfId="2453" xr:uid="{00000000-0005-0000-0000-0000EA080000}"/>
    <cellStyle name="AIR calc 3 6 6 2" xfId="2454" xr:uid="{00000000-0005-0000-0000-0000EB080000}"/>
    <cellStyle name="AIR calc 3 6 6 3" xfId="2455" xr:uid="{00000000-0005-0000-0000-0000EC080000}"/>
    <cellStyle name="AIR calc 3 6 7" xfId="2456" xr:uid="{00000000-0005-0000-0000-0000ED080000}"/>
    <cellStyle name="AIR calc 3 6 7 2" xfId="2457" xr:uid="{00000000-0005-0000-0000-0000EE080000}"/>
    <cellStyle name="AIR calc 3 6 7 3" xfId="2458" xr:uid="{00000000-0005-0000-0000-0000EF080000}"/>
    <cellStyle name="AIR calc 3 6 8" xfId="2459" xr:uid="{00000000-0005-0000-0000-0000F0080000}"/>
    <cellStyle name="AIR calc 3 6 8 2" xfId="2460" xr:uid="{00000000-0005-0000-0000-0000F1080000}"/>
    <cellStyle name="AIR calc 3 6 8 3" xfId="2461" xr:uid="{00000000-0005-0000-0000-0000F2080000}"/>
    <cellStyle name="AIR calc 3 6 9" xfId="2462" xr:uid="{00000000-0005-0000-0000-0000F3080000}"/>
    <cellStyle name="AIR calc 3 6 9 2" xfId="2463" xr:uid="{00000000-0005-0000-0000-0000F4080000}"/>
    <cellStyle name="AIR calc 3 6 9 3" xfId="2464" xr:uid="{00000000-0005-0000-0000-0000F5080000}"/>
    <cellStyle name="AIR calc 3 7" xfId="2465" xr:uid="{00000000-0005-0000-0000-0000F6080000}"/>
    <cellStyle name="AIR calc 3 7 10" xfId="2466" xr:uid="{00000000-0005-0000-0000-0000F7080000}"/>
    <cellStyle name="AIR calc 3 7 10 2" xfId="2467" xr:uid="{00000000-0005-0000-0000-0000F8080000}"/>
    <cellStyle name="AIR calc 3 7 10 3" xfId="2468" xr:uid="{00000000-0005-0000-0000-0000F9080000}"/>
    <cellStyle name="AIR calc 3 7 11" xfId="2469" xr:uid="{00000000-0005-0000-0000-0000FA080000}"/>
    <cellStyle name="AIR calc 3 7 11 2" xfId="2470" xr:uid="{00000000-0005-0000-0000-0000FB080000}"/>
    <cellStyle name="AIR calc 3 7 11 3" xfId="2471" xr:uid="{00000000-0005-0000-0000-0000FC080000}"/>
    <cellStyle name="AIR calc 3 7 12" xfId="2472" xr:uid="{00000000-0005-0000-0000-0000FD080000}"/>
    <cellStyle name="AIR calc 3 7 13" xfId="2473" xr:uid="{00000000-0005-0000-0000-0000FE080000}"/>
    <cellStyle name="AIR calc 3 7 2" xfId="2474" xr:uid="{00000000-0005-0000-0000-0000FF080000}"/>
    <cellStyle name="AIR calc 3 7 2 2" xfId="2475" xr:uid="{00000000-0005-0000-0000-000000090000}"/>
    <cellStyle name="AIR calc 3 7 2 3" xfId="2476" xr:uid="{00000000-0005-0000-0000-000001090000}"/>
    <cellStyle name="AIR calc 3 7 3" xfId="2477" xr:uid="{00000000-0005-0000-0000-000002090000}"/>
    <cellStyle name="AIR calc 3 7 3 2" xfId="2478" xr:uid="{00000000-0005-0000-0000-000003090000}"/>
    <cellStyle name="AIR calc 3 7 3 3" xfId="2479" xr:uid="{00000000-0005-0000-0000-000004090000}"/>
    <cellStyle name="AIR calc 3 7 4" xfId="2480" xr:uid="{00000000-0005-0000-0000-000005090000}"/>
    <cellStyle name="AIR calc 3 7 4 2" xfId="2481" xr:uid="{00000000-0005-0000-0000-000006090000}"/>
    <cellStyle name="AIR calc 3 7 4 3" xfId="2482" xr:uid="{00000000-0005-0000-0000-000007090000}"/>
    <cellStyle name="AIR calc 3 7 5" xfId="2483" xr:uid="{00000000-0005-0000-0000-000008090000}"/>
    <cellStyle name="AIR calc 3 7 5 2" xfId="2484" xr:uid="{00000000-0005-0000-0000-000009090000}"/>
    <cellStyle name="AIR calc 3 7 5 3" xfId="2485" xr:uid="{00000000-0005-0000-0000-00000A090000}"/>
    <cellStyle name="AIR calc 3 7 6" xfId="2486" xr:uid="{00000000-0005-0000-0000-00000B090000}"/>
    <cellStyle name="AIR calc 3 7 6 2" xfId="2487" xr:uid="{00000000-0005-0000-0000-00000C090000}"/>
    <cellStyle name="AIR calc 3 7 6 3" xfId="2488" xr:uid="{00000000-0005-0000-0000-00000D090000}"/>
    <cellStyle name="AIR calc 3 7 7" xfId="2489" xr:uid="{00000000-0005-0000-0000-00000E090000}"/>
    <cellStyle name="AIR calc 3 7 7 2" xfId="2490" xr:uid="{00000000-0005-0000-0000-00000F090000}"/>
    <cellStyle name="AIR calc 3 7 7 3" xfId="2491" xr:uid="{00000000-0005-0000-0000-000010090000}"/>
    <cellStyle name="AIR calc 3 7 8" xfId="2492" xr:uid="{00000000-0005-0000-0000-000011090000}"/>
    <cellStyle name="AIR calc 3 7 8 2" xfId="2493" xr:uid="{00000000-0005-0000-0000-000012090000}"/>
    <cellStyle name="AIR calc 3 7 8 3" xfId="2494" xr:uid="{00000000-0005-0000-0000-000013090000}"/>
    <cellStyle name="AIR calc 3 7 9" xfId="2495" xr:uid="{00000000-0005-0000-0000-000014090000}"/>
    <cellStyle name="AIR calc 3 7 9 2" xfId="2496" xr:uid="{00000000-0005-0000-0000-000015090000}"/>
    <cellStyle name="AIR calc 3 7 9 3" xfId="2497" xr:uid="{00000000-0005-0000-0000-000016090000}"/>
    <cellStyle name="AIR calc 3 8" xfId="2498" xr:uid="{00000000-0005-0000-0000-000017090000}"/>
    <cellStyle name="AIR calc 3 8 2" xfId="2499" xr:uid="{00000000-0005-0000-0000-000018090000}"/>
    <cellStyle name="AIR calc 3 8 3" xfId="2500" xr:uid="{00000000-0005-0000-0000-000019090000}"/>
    <cellStyle name="AIR calc 3 9" xfId="2501" xr:uid="{00000000-0005-0000-0000-00001A090000}"/>
    <cellStyle name="AIR calc 3 9 2" xfId="2502" xr:uid="{00000000-0005-0000-0000-00001B090000}"/>
    <cellStyle name="AIR calc 3 9 3" xfId="2503" xr:uid="{00000000-0005-0000-0000-00001C090000}"/>
    <cellStyle name="AIR calc 4" xfId="2504" xr:uid="{00000000-0005-0000-0000-00001D090000}"/>
    <cellStyle name="AIR calc 4 10" xfId="2505" xr:uid="{00000000-0005-0000-0000-00001E090000}"/>
    <cellStyle name="AIR calc 4 10 2" xfId="2506" xr:uid="{00000000-0005-0000-0000-00001F090000}"/>
    <cellStyle name="AIR calc 4 10 3" xfId="2507" xr:uid="{00000000-0005-0000-0000-000020090000}"/>
    <cellStyle name="AIR calc 4 11" xfId="2508" xr:uid="{00000000-0005-0000-0000-000021090000}"/>
    <cellStyle name="AIR calc 4 11 2" xfId="2509" xr:uid="{00000000-0005-0000-0000-000022090000}"/>
    <cellStyle name="AIR calc 4 11 3" xfId="2510" xr:uid="{00000000-0005-0000-0000-000023090000}"/>
    <cellStyle name="AIR calc 4 12" xfId="2511" xr:uid="{00000000-0005-0000-0000-000024090000}"/>
    <cellStyle name="AIR calc 4 12 2" xfId="2512" xr:uid="{00000000-0005-0000-0000-000025090000}"/>
    <cellStyle name="AIR calc 4 12 3" xfId="2513" xr:uid="{00000000-0005-0000-0000-000026090000}"/>
    <cellStyle name="AIR calc 4 13" xfId="2514" xr:uid="{00000000-0005-0000-0000-000027090000}"/>
    <cellStyle name="AIR calc 4 13 2" xfId="2515" xr:uid="{00000000-0005-0000-0000-000028090000}"/>
    <cellStyle name="AIR calc 4 13 3" xfId="2516" xr:uid="{00000000-0005-0000-0000-000029090000}"/>
    <cellStyle name="AIR calc 4 14" xfId="2517" xr:uid="{00000000-0005-0000-0000-00002A090000}"/>
    <cellStyle name="AIR calc 4 14 2" xfId="2518" xr:uid="{00000000-0005-0000-0000-00002B090000}"/>
    <cellStyle name="AIR calc 4 14 3" xfId="2519" xr:uid="{00000000-0005-0000-0000-00002C090000}"/>
    <cellStyle name="AIR calc 4 15" xfId="2520" xr:uid="{00000000-0005-0000-0000-00002D090000}"/>
    <cellStyle name="AIR calc 4 15 2" xfId="2521" xr:uid="{00000000-0005-0000-0000-00002E090000}"/>
    <cellStyle name="AIR calc 4 15 3" xfId="2522" xr:uid="{00000000-0005-0000-0000-00002F090000}"/>
    <cellStyle name="AIR calc 4 16" xfId="2523" xr:uid="{00000000-0005-0000-0000-000030090000}"/>
    <cellStyle name="AIR calc 4 16 2" xfId="2524" xr:uid="{00000000-0005-0000-0000-000031090000}"/>
    <cellStyle name="AIR calc 4 16 3" xfId="2525" xr:uid="{00000000-0005-0000-0000-000032090000}"/>
    <cellStyle name="AIR calc 4 17" xfId="2526" xr:uid="{00000000-0005-0000-0000-000033090000}"/>
    <cellStyle name="AIR calc 4 17 2" xfId="2527" xr:uid="{00000000-0005-0000-0000-000034090000}"/>
    <cellStyle name="AIR calc 4 17 3" xfId="2528" xr:uid="{00000000-0005-0000-0000-000035090000}"/>
    <cellStyle name="AIR calc 4 18" xfId="2529" xr:uid="{00000000-0005-0000-0000-000036090000}"/>
    <cellStyle name="AIR calc 4 18 2" xfId="2530" xr:uid="{00000000-0005-0000-0000-000037090000}"/>
    <cellStyle name="AIR calc 4 18 3" xfId="2531" xr:uid="{00000000-0005-0000-0000-000038090000}"/>
    <cellStyle name="AIR calc 4 19" xfId="2532" xr:uid="{00000000-0005-0000-0000-000039090000}"/>
    <cellStyle name="AIR calc 4 2" xfId="2533" xr:uid="{00000000-0005-0000-0000-00003A090000}"/>
    <cellStyle name="AIR calc 4 2 10" xfId="2534" xr:uid="{00000000-0005-0000-0000-00003B090000}"/>
    <cellStyle name="AIR calc 4 2 10 2" xfId="2535" xr:uid="{00000000-0005-0000-0000-00003C090000}"/>
    <cellStyle name="AIR calc 4 2 10 3" xfId="2536" xr:uid="{00000000-0005-0000-0000-00003D090000}"/>
    <cellStyle name="AIR calc 4 2 11" xfId="2537" xr:uid="{00000000-0005-0000-0000-00003E090000}"/>
    <cellStyle name="AIR calc 4 2 11 2" xfId="2538" xr:uid="{00000000-0005-0000-0000-00003F090000}"/>
    <cellStyle name="AIR calc 4 2 11 3" xfId="2539" xr:uid="{00000000-0005-0000-0000-000040090000}"/>
    <cellStyle name="AIR calc 4 2 12" xfId="2540" xr:uid="{00000000-0005-0000-0000-000041090000}"/>
    <cellStyle name="AIR calc 4 2 12 2" xfId="2541" xr:uid="{00000000-0005-0000-0000-000042090000}"/>
    <cellStyle name="AIR calc 4 2 12 3" xfId="2542" xr:uid="{00000000-0005-0000-0000-000043090000}"/>
    <cellStyle name="AIR calc 4 2 13" xfId="2543" xr:uid="{00000000-0005-0000-0000-000044090000}"/>
    <cellStyle name="AIR calc 4 2 14" xfId="2544" xr:uid="{00000000-0005-0000-0000-000045090000}"/>
    <cellStyle name="AIR calc 4 2 2" xfId="2545" xr:uid="{00000000-0005-0000-0000-000046090000}"/>
    <cellStyle name="AIR calc 4 2 2 2" xfId="2546" xr:uid="{00000000-0005-0000-0000-000047090000}"/>
    <cellStyle name="AIR calc 4 2 2 3" xfId="2547" xr:uid="{00000000-0005-0000-0000-000048090000}"/>
    <cellStyle name="AIR calc 4 2 3" xfId="2548" xr:uid="{00000000-0005-0000-0000-000049090000}"/>
    <cellStyle name="AIR calc 4 2 3 2" xfId="2549" xr:uid="{00000000-0005-0000-0000-00004A090000}"/>
    <cellStyle name="AIR calc 4 2 3 3" xfId="2550" xr:uid="{00000000-0005-0000-0000-00004B090000}"/>
    <cellStyle name="AIR calc 4 2 4" xfId="2551" xr:uid="{00000000-0005-0000-0000-00004C090000}"/>
    <cellStyle name="AIR calc 4 2 4 2" xfId="2552" xr:uid="{00000000-0005-0000-0000-00004D090000}"/>
    <cellStyle name="AIR calc 4 2 4 3" xfId="2553" xr:uid="{00000000-0005-0000-0000-00004E090000}"/>
    <cellStyle name="AIR calc 4 2 5" xfId="2554" xr:uid="{00000000-0005-0000-0000-00004F090000}"/>
    <cellStyle name="AIR calc 4 2 5 2" xfId="2555" xr:uid="{00000000-0005-0000-0000-000050090000}"/>
    <cellStyle name="AIR calc 4 2 5 3" xfId="2556" xr:uid="{00000000-0005-0000-0000-000051090000}"/>
    <cellStyle name="AIR calc 4 2 6" xfId="2557" xr:uid="{00000000-0005-0000-0000-000052090000}"/>
    <cellStyle name="AIR calc 4 2 6 2" xfId="2558" xr:uid="{00000000-0005-0000-0000-000053090000}"/>
    <cellStyle name="AIR calc 4 2 6 3" xfId="2559" xr:uid="{00000000-0005-0000-0000-000054090000}"/>
    <cellStyle name="AIR calc 4 2 7" xfId="2560" xr:uid="{00000000-0005-0000-0000-000055090000}"/>
    <cellStyle name="AIR calc 4 2 7 2" xfId="2561" xr:uid="{00000000-0005-0000-0000-000056090000}"/>
    <cellStyle name="AIR calc 4 2 7 3" xfId="2562" xr:uid="{00000000-0005-0000-0000-000057090000}"/>
    <cellStyle name="AIR calc 4 2 8" xfId="2563" xr:uid="{00000000-0005-0000-0000-000058090000}"/>
    <cellStyle name="AIR calc 4 2 8 2" xfId="2564" xr:uid="{00000000-0005-0000-0000-000059090000}"/>
    <cellStyle name="AIR calc 4 2 8 3" xfId="2565" xr:uid="{00000000-0005-0000-0000-00005A090000}"/>
    <cellStyle name="AIR calc 4 2 9" xfId="2566" xr:uid="{00000000-0005-0000-0000-00005B090000}"/>
    <cellStyle name="AIR calc 4 2 9 2" xfId="2567" xr:uid="{00000000-0005-0000-0000-00005C090000}"/>
    <cellStyle name="AIR calc 4 2 9 3" xfId="2568" xr:uid="{00000000-0005-0000-0000-00005D090000}"/>
    <cellStyle name="AIR calc 4 20" xfId="2569" xr:uid="{00000000-0005-0000-0000-00005E090000}"/>
    <cellStyle name="AIR calc 4 3" xfId="2570" xr:uid="{00000000-0005-0000-0000-00005F090000}"/>
    <cellStyle name="AIR calc 4 3 10" xfId="2571" xr:uid="{00000000-0005-0000-0000-000060090000}"/>
    <cellStyle name="AIR calc 4 3 10 2" xfId="2572" xr:uid="{00000000-0005-0000-0000-000061090000}"/>
    <cellStyle name="AIR calc 4 3 10 3" xfId="2573" xr:uid="{00000000-0005-0000-0000-000062090000}"/>
    <cellStyle name="AIR calc 4 3 11" xfId="2574" xr:uid="{00000000-0005-0000-0000-000063090000}"/>
    <cellStyle name="AIR calc 4 3 11 2" xfId="2575" xr:uid="{00000000-0005-0000-0000-000064090000}"/>
    <cellStyle name="AIR calc 4 3 11 3" xfId="2576" xr:uid="{00000000-0005-0000-0000-000065090000}"/>
    <cellStyle name="AIR calc 4 3 12" xfId="2577" xr:uid="{00000000-0005-0000-0000-000066090000}"/>
    <cellStyle name="AIR calc 4 3 12 2" xfId="2578" xr:uid="{00000000-0005-0000-0000-000067090000}"/>
    <cellStyle name="AIR calc 4 3 12 3" xfId="2579" xr:uid="{00000000-0005-0000-0000-000068090000}"/>
    <cellStyle name="AIR calc 4 3 13" xfId="2580" xr:uid="{00000000-0005-0000-0000-000069090000}"/>
    <cellStyle name="AIR calc 4 3 14" xfId="2581" xr:uid="{00000000-0005-0000-0000-00006A090000}"/>
    <cellStyle name="AIR calc 4 3 2" xfId="2582" xr:uid="{00000000-0005-0000-0000-00006B090000}"/>
    <cellStyle name="AIR calc 4 3 2 2" xfId="2583" xr:uid="{00000000-0005-0000-0000-00006C090000}"/>
    <cellStyle name="AIR calc 4 3 2 3" xfId="2584" xr:uid="{00000000-0005-0000-0000-00006D090000}"/>
    <cellStyle name="AIR calc 4 3 3" xfId="2585" xr:uid="{00000000-0005-0000-0000-00006E090000}"/>
    <cellStyle name="AIR calc 4 3 3 2" xfId="2586" xr:uid="{00000000-0005-0000-0000-00006F090000}"/>
    <cellStyle name="AIR calc 4 3 3 3" xfId="2587" xr:uid="{00000000-0005-0000-0000-000070090000}"/>
    <cellStyle name="AIR calc 4 3 4" xfId="2588" xr:uid="{00000000-0005-0000-0000-000071090000}"/>
    <cellStyle name="AIR calc 4 3 4 2" xfId="2589" xr:uid="{00000000-0005-0000-0000-000072090000}"/>
    <cellStyle name="AIR calc 4 3 4 3" xfId="2590" xr:uid="{00000000-0005-0000-0000-000073090000}"/>
    <cellStyle name="AIR calc 4 3 5" xfId="2591" xr:uid="{00000000-0005-0000-0000-000074090000}"/>
    <cellStyle name="AIR calc 4 3 5 2" xfId="2592" xr:uid="{00000000-0005-0000-0000-000075090000}"/>
    <cellStyle name="AIR calc 4 3 5 3" xfId="2593" xr:uid="{00000000-0005-0000-0000-000076090000}"/>
    <cellStyle name="AIR calc 4 3 6" xfId="2594" xr:uid="{00000000-0005-0000-0000-000077090000}"/>
    <cellStyle name="AIR calc 4 3 6 2" xfId="2595" xr:uid="{00000000-0005-0000-0000-000078090000}"/>
    <cellStyle name="AIR calc 4 3 6 3" xfId="2596" xr:uid="{00000000-0005-0000-0000-000079090000}"/>
    <cellStyle name="AIR calc 4 3 7" xfId="2597" xr:uid="{00000000-0005-0000-0000-00007A090000}"/>
    <cellStyle name="AIR calc 4 3 7 2" xfId="2598" xr:uid="{00000000-0005-0000-0000-00007B090000}"/>
    <cellStyle name="AIR calc 4 3 7 3" xfId="2599" xr:uid="{00000000-0005-0000-0000-00007C090000}"/>
    <cellStyle name="AIR calc 4 3 8" xfId="2600" xr:uid="{00000000-0005-0000-0000-00007D090000}"/>
    <cellStyle name="AIR calc 4 3 8 2" xfId="2601" xr:uid="{00000000-0005-0000-0000-00007E090000}"/>
    <cellStyle name="AIR calc 4 3 8 3" xfId="2602" xr:uid="{00000000-0005-0000-0000-00007F090000}"/>
    <cellStyle name="AIR calc 4 3 9" xfId="2603" xr:uid="{00000000-0005-0000-0000-000080090000}"/>
    <cellStyle name="AIR calc 4 3 9 2" xfId="2604" xr:uid="{00000000-0005-0000-0000-000081090000}"/>
    <cellStyle name="AIR calc 4 3 9 3" xfId="2605" xr:uid="{00000000-0005-0000-0000-000082090000}"/>
    <cellStyle name="AIR calc 4 4" xfId="2606" xr:uid="{00000000-0005-0000-0000-000083090000}"/>
    <cellStyle name="AIR calc 4 4 10" xfId="2607" xr:uid="{00000000-0005-0000-0000-000084090000}"/>
    <cellStyle name="AIR calc 4 4 10 2" xfId="2608" xr:uid="{00000000-0005-0000-0000-000085090000}"/>
    <cellStyle name="AIR calc 4 4 10 3" xfId="2609" xr:uid="{00000000-0005-0000-0000-000086090000}"/>
    <cellStyle name="AIR calc 4 4 11" xfId="2610" xr:uid="{00000000-0005-0000-0000-000087090000}"/>
    <cellStyle name="AIR calc 4 4 11 2" xfId="2611" xr:uid="{00000000-0005-0000-0000-000088090000}"/>
    <cellStyle name="AIR calc 4 4 11 3" xfId="2612" xr:uid="{00000000-0005-0000-0000-000089090000}"/>
    <cellStyle name="AIR calc 4 4 12" xfId="2613" xr:uid="{00000000-0005-0000-0000-00008A090000}"/>
    <cellStyle name="AIR calc 4 4 13" xfId="2614" xr:uid="{00000000-0005-0000-0000-00008B090000}"/>
    <cellStyle name="AIR calc 4 4 2" xfId="2615" xr:uid="{00000000-0005-0000-0000-00008C090000}"/>
    <cellStyle name="AIR calc 4 4 2 2" xfId="2616" xr:uid="{00000000-0005-0000-0000-00008D090000}"/>
    <cellStyle name="AIR calc 4 4 2 3" xfId="2617" xr:uid="{00000000-0005-0000-0000-00008E090000}"/>
    <cellStyle name="AIR calc 4 4 3" xfId="2618" xr:uid="{00000000-0005-0000-0000-00008F090000}"/>
    <cellStyle name="AIR calc 4 4 3 2" xfId="2619" xr:uid="{00000000-0005-0000-0000-000090090000}"/>
    <cellStyle name="AIR calc 4 4 3 3" xfId="2620" xr:uid="{00000000-0005-0000-0000-000091090000}"/>
    <cellStyle name="AIR calc 4 4 4" xfId="2621" xr:uid="{00000000-0005-0000-0000-000092090000}"/>
    <cellStyle name="AIR calc 4 4 4 2" xfId="2622" xr:uid="{00000000-0005-0000-0000-000093090000}"/>
    <cellStyle name="AIR calc 4 4 4 3" xfId="2623" xr:uid="{00000000-0005-0000-0000-000094090000}"/>
    <cellStyle name="AIR calc 4 4 5" xfId="2624" xr:uid="{00000000-0005-0000-0000-000095090000}"/>
    <cellStyle name="AIR calc 4 4 5 2" xfId="2625" xr:uid="{00000000-0005-0000-0000-000096090000}"/>
    <cellStyle name="AIR calc 4 4 5 3" xfId="2626" xr:uid="{00000000-0005-0000-0000-000097090000}"/>
    <cellStyle name="AIR calc 4 4 6" xfId="2627" xr:uid="{00000000-0005-0000-0000-000098090000}"/>
    <cellStyle name="AIR calc 4 4 6 2" xfId="2628" xr:uid="{00000000-0005-0000-0000-000099090000}"/>
    <cellStyle name="AIR calc 4 4 6 3" xfId="2629" xr:uid="{00000000-0005-0000-0000-00009A090000}"/>
    <cellStyle name="AIR calc 4 4 7" xfId="2630" xr:uid="{00000000-0005-0000-0000-00009B090000}"/>
    <cellStyle name="AIR calc 4 4 7 2" xfId="2631" xr:uid="{00000000-0005-0000-0000-00009C090000}"/>
    <cellStyle name="AIR calc 4 4 7 3" xfId="2632" xr:uid="{00000000-0005-0000-0000-00009D090000}"/>
    <cellStyle name="AIR calc 4 4 8" xfId="2633" xr:uid="{00000000-0005-0000-0000-00009E090000}"/>
    <cellStyle name="AIR calc 4 4 8 2" xfId="2634" xr:uid="{00000000-0005-0000-0000-00009F090000}"/>
    <cellStyle name="AIR calc 4 4 8 3" xfId="2635" xr:uid="{00000000-0005-0000-0000-0000A0090000}"/>
    <cellStyle name="AIR calc 4 4 9" xfId="2636" xr:uid="{00000000-0005-0000-0000-0000A1090000}"/>
    <cellStyle name="AIR calc 4 4 9 2" xfId="2637" xr:uid="{00000000-0005-0000-0000-0000A2090000}"/>
    <cellStyle name="AIR calc 4 4 9 3" xfId="2638" xr:uid="{00000000-0005-0000-0000-0000A3090000}"/>
    <cellStyle name="AIR calc 4 5" xfId="2639" xr:uid="{00000000-0005-0000-0000-0000A4090000}"/>
    <cellStyle name="AIR calc 4 5 10" xfId="2640" xr:uid="{00000000-0005-0000-0000-0000A5090000}"/>
    <cellStyle name="AIR calc 4 5 10 2" xfId="2641" xr:uid="{00000000-0005-0000-0000-0000A6090000}"/>
    <cellStyle name="AIR calc 4 5 10 3" xfId="2642" xr:uid="{00000000-0005-0000-0000-0000A7090000}"/>
    <cellStyle name="AIR calc 4 5 11" xfId="2643" xr:uid="{00000000-0005-0000-0000-0000A8090000}"/>
    <cellStyle name="AIR calc 4 5 11 2" xfId="2644" xr:uid="{00000000-0005-0000-0000-0000A9090000}"/>
    <cellStyle name="AIR calc 4 5 11 3" xfId="2645" xr:uid="{00000000-0005-0000-0000-0000AA090000}"/>
    <cellStyle name="AIR calc 4 5 12" xfId="2646" xr:uid="{00000000-0005-0000-0000-0000AB090000}"/>
    <cellStyle name="AIR calc 4 5 13" xfId="2647" xr:uid="{00000000-0005-0000-0000-0000AC090000}"/>
    <cellStyle name="AIR calc 4 5 2" xfId="2648" xr:uid="{00000000-0005-0000-0000-0000AD090000}"/>
    <cellStyle name="AIR calc 4 5 2 2" xfId="2649" xr:uid="{00000000-0005-0000-0000-0000AE090000}"/>
    <cellStyle name="AIR calc 4 5 2 3" xfId="2650" xr:uid="{00000000-0005-0000-0000-0000AF090000}"/>
    <cellStyle name="AIR calc 4 5 3" xfId="2651" xr:uid="{00000000-0005-0000-0000-0000B0090000}"/>
    <cellStyle name="AIR calc 4 5 3 2" xfId="2652" xr:uid="{00000000-0005-0000-0000-0000B1090000}"/>
    <cellStyle name="AIR calc 4 5 3 3" xfId="2653" xr:uid="{00000000-0005-0000-0000-0000B2090000}"/>
    <cellStyle name="AIR calc 4 5 4" xfId="2654" xr:uid="{00000000-0005-0000-0000-0000B3090000}"/>
    <cellStyle name="AIR calc 4 5 4 2" xfId="2655" xr:uid="{00000000-0005-0000-0000-0000B4090000}"/>
    <cellStyle name="AIR calc 4 5 4 3" xfId="2656" xr:uid="{00000000-0005-0000-0000-0000B5090000}"/>
    <cellStyle name="AIR calc 4 5 5" xfId="2657" xr:uid="{00000000-0005-0000-0000-0000B6090000}"/>
    <cellStyle name="AIR calc 4 5 5 2" xfId="2658" xr:uid="{00000000-0005-0000-0000-0000B7090000}"/>
    <cellStyle name="AIR calc 4 5 5 3" xfId="2659" xr:uid="{00000000-0005-0000-0000-0000B8090000}"/>
    <cellStyle name="AIR calc 4 5 6" xfId="2660" xr:uid="{00000000-0005-0000-0000-0000B9090000}"/>
    <cellStyle name="AIR calc 4 5 6 2" xfId="2661" xr:uid="{00000000-0005-0000-0000-0000BA090000}"/>
    <cellStyle name="AIR calc 4 5 6 3" xfId="2662" xr:uid="{00000000-0005-0000-0000-0000BB090000}"/>
    <cellStyle name="AIR calc 4 5 7" xfId="2663" xr:uid="{00000000-0005-0000-0000-0000BC090000}"/>
    <cellStyle name="AIR calc 4 5 7 2" xfId="2664" xr:uid="{00000000-0005-0000-0000-0000BD090000}"/>
    <cellStyle name="AIR calc 4 5 7 3" xfId="2665" xr:uid="{00000000-0005-0000-0000-0000BE090000}"/>
    <cellStyle name="AIR calc 4 5 8" xfId="2666" xr:uid="{00000000-0005-0000-0000-0000BF090000}"/>
    <cellStyle name="AIR calc 4 5 8 2" xfId="2667" xr:uid="{00000000-0005-0000-0000-0000C0090000}"/>
    <cellStyle name="AIR calc 4 5 8 3" xfId="2668" xr:uid="{00000000-0005-0000-0000-0000C1090000}"/>
    <cellStyle name="AIR calc 4 5 9" xfId="2669" xr:uid="{00000000-0005-0000-0000-0000C2090000}"/>
    <cellStyle name="AIR calc 4 5 9 2" xfId="2670" xr:uid="{00000000-0005-0000-0000-0000C3090000}"/>
    <cellStyle name="AIR calc 4 5 9 3" xfId="2671" xr:uid="{00000000-0005-0000-0000-0000C4090000}"/>
    <cellStyle name="AIR calc 4 6" xfId="2672" xr:uid="{00000000-0005-0000-0000-0000C5090000}"/>
    <cellStyle name="AIR calc 4 6 10" xfId="2673" xr:uid="{00000000-0005-0000-0000-0000C6090000}"/>
    <cellStyle name="AIR calc 4 6 10 2" xfId="2674" xr:uid="{00000000-0005-0000-0000-0000C7090000}"/>
    <cellStyle name="AIR calc 4 6 10 3" xfId="2675" xr:uid="{00000000-0005-0000-0000-0000C8090000}"/>
    <cellStyle name="AIR calc 4 6 11" xfId="2676" xr:uid="{00000000-0005-0000-0000-0000C9090000}"/>
    <cellStyle name="AIR calc 4 6 11 2" xfId="2677" xr:uid="{00000000-0005-0000-0000-0000CA090000}"/>
    <cellStyle name="AIR calc 4 6 11 3" xfId="2678" xr:uid="{00000000-0005-0000-0000-0000CB090000}"/>
    <cellStyle name="AIR calc 4 6 12" xfId="2679" xr:uid="{00000000-0005-0000-0000-0000CC090000}"/>
    <cellStyle name="AIR calc 4 6 13" xfId="2680" xr:uid="{00000000-0005-0000-0000-0000CD090000}"/>
    <cellStyle name="AIR calc 4 6 2" xfId="2681" xr:uid="{00000000-0005-0000-0000-0000CE090000}"/>
    <cellStyle name="AIR calc 4 6 2 2" xfId="2682" xr:uid="{00000000-0005-0000-0000-0000CF090000}"/>
    <cellStyle name="AIR calc 4 6 2 3" xfId="2683" xr:uid="{00000000-0005-0000-0000-0000D0090000}"/>
    <cellStyle name="AIR calc 4 6 3" xfId="2684" xr:uid="{00000000-0005-0000-0000-0000D1090000}"/>
    <cellStyle name="AIR calc 4 6 3 2" xfId="2685" xr:uid="{00000000-0005-0000-0000-0000D2090000}"/>
    <cellStyle name="AIR calc 4 6 3 3" xfId="2686" xr:uid="{00000000-0005-0000-0000-0000D3090000}"/>
    <cellStyle name="AIR calc 4 6 4" xfId="2687" xr:uid="{00000000-0005-0000-0000-0000D4090000}"/>
    <cellStyle name="AIR calc 4 6 4 2" xfId="2688" xr:uid="{00000000-0005-0000-0000-0000D5090000}"/>
    <cellStyle name="AIR calc 4 6 4 3" xfId="2689" xr:uid="{00000000-0005-0000-0000-0000D6090000}"/>
    <cellStyle name="AIR calc 4 6 5" xfId="2690" xr:uid="{00000000-0005-0000-0000-0000D7090000}"/>
    <cellStyle name="AIR calc 4 6 5 2" xfId="2691" xr:uid="{00000000-0005-0000-0000-0000D8090000}"/>
    <cellStyle name="AIR calc 4 6 5 3" xfId="2692" xr:uid="{00000000-0005-0000-0000-0000D9090000}"/>
    <cellStyle name="AIR calc 4 6 6" xfId="2693" xr:uid="{00000000-0005-0000-0000-0000DA090000}"/>
    <cellStyle name="AIR calc 4 6 6 2" xfId="2694" xr:uid="{00000000-0005-0000-0000-0000DB090000}"/>
    <cellStyle name="AIR calc 4 6 6 3" xfId="2695" xr:uid="{00000000-0005-0000-0000-0000DC090000}"/>
    <cellStyle name="AIR calc 4 6 7" xfId="2696" xr:uid="{00000000-0005-0000-0000-0000DD090000}"/>
    <cellStyle name="AIR calc 4 6 7 2" xfId="2697" xr:uid="{00000000-0005-0000-0000-0000DE090000}"/>
    <cellStyle name="AIR calc 4 6 7 3" xfId="2698" xr:uid="{00000000-0005-0000-0000-0000DF090000}"/>
    <cellStyle name="AIR calc 4 6 8" xfId="2699" xr:uid="{00000000-0005-0000-0000-0000E0090000}"/>
    <cellStyle name="AIR calc 4 6 8 2" xfId="2700" xr:uid="{00000000-0005-0000-0000-0000E1090000}"/>
    <cellStyle name="AIR calc 4 6 8 3" xfId="2701" xr:uid="{00000000-0005-0000-0000-0000E2090000}"/>
    <cellStyle name="AIR calc 4 6 9" xfId="2702" xr:uid="{00000000-0005-0000-0000-0000E3090000}"/>
    <cellStyle name="AIR calc 4 6 9 2" xfId="2703" xr:uid="{00000000-0005-0000-0000-0000E4090000}"/>
    <cellStyle name="AIR calc 4 6 9 3" xfId="2704" xr:uid="{00000000-0005-0000-0000-0000E5090000}"/>
    <cellStyle name="AIR calc 4 7" xfId="2705" xr:uid="{00000000-0005-0000-0000-0000E6090000}"/>
    <cellStyle name="AIR calc 4 7 10" xfId="2706" xr:uid="{00000000-0005-0000-0000-0000E7090000}"/>
    <cellStyle name="AIR calc 4 7 10 2" xfId="2707" xr:uid="{00000000-0005-0000-0000-0000E8090000}"/>
    <cellStyle name="AIR calc 4 7 10 3" xfId="2708" xr:uid="{00000000-0005-0000-0000-0000E9090000}"/>
    <cellStyle name="AIR calc 4 7 11" xfId="2709" xr:uid="{00000000-0005-0000-0000-0000EA090000}"/>
    <cellStyle name="AIR calc 4 7 11 2" xfId="2710" xr:uid="{00000000-0005-0000-0000-0000EB090000}"/>
    <cellStyle name="AIR calc 4 7 11 3" xfId="2711" xr:uid="{00000000-0005-0000-0000-0000EC090000}"/>
    <cellStyle name="AIR calc 4 7 12" xfId="2712" xr:uid="{00000000-0005-0000-0000-0000ED090000}"/>
    <cellStyle name="AIR calc 4 7 13" xfId="2713" xr:uid="{00000000-0005-0000-0000-0000EE090000}"/>
    <cellStyle name="AIR calc 4 7 2" xfId="2714" xr:uid="{00000000-0005-0000-0000-0000EF090000}"/>
    <cellStyle name="AIR calc 4 7 2 2" xfId="2715" xr:uid="{00000000-0005-0000-0000-0000F0090000}"/>
    <cellStyle name="AIR calc 4 7 2 3" xfId="2716" xr:uid="{00000000-0005-0000-0000-0000F1090000}"/>
    <cellStyle name="AIR calc 4 7 3" xfId="2717" xr:uid="{00000000-0005-0000-0000-0000F2090000}"/>
    <cellStyle name="AIR calc 4 7 3 2" xfId="2718" xr:uid="{00000000-0005-0000-0000-0000F3090000}"/>
    <cellStyle name="AIR calc 4 7 3 3" xfId="2719" xr:uid="{00000000-0005-0000-0000-0000F4090000}"/>
    <cellStyle name="AIR calc 4 7 4" xfId="2720" xr:uid="{00000000-0005-0000-0000-0000F5090000}"/>
    <cellStyle name="AIR calc 4 7 4 2" xfId="2721" xr:uid="{00000000-0005-0000-0000-0000F6090000}"/>
    <cellStyle name="AIR calc 4 7 4 3" xfId="2722" xr:uid="{00000000-0005-0000-0000-0000F7090000}"/>
    <cellStyle name="AIR calc 4 7 5" xfId="2723" xr:uid="{00000000-0005-0000-0000-0000F8090000}"/>
    <cellStyle name="AIR calc 4 7 5 2" xfId="2724" xr:uid="{00000000-0005-0000-0000-0000F9090000}"/>
    <cellStyle name="AIR calc 4 7 5 3" xfId="2725" xr:uid="{00000000-0005-0000-0000-0000FA090000}"/>
    <cellStyle name="AIR calc 4 7 6" xfId="2726" xr:uid="{00000000-0005-0000-0000-0000FB090000}"/>
    <cellStyle name="AIR calc 4 7 6 2" xfId="2727" xr:uid="{00000000-0005-0000-0000-0000FC090000}"/>
    <cellStyle name="AIR calc 4 7 6 3" xfId="2728" xr:uid="{00000000-0005-0000-0000-0000FD090000}"/>
    <cellStyle name="AIR calc 4 7 7" xfId="2729" xr:uid="{00000000-0005-0000-0000-0000FE090000}"/>
    <cellStyle name="AIR calc 4 7 7 2" xfId="2730" xr:uid="{00000000-0005-0000-0000-0000FF090000}"/>
    <cellStyle name="AIR calc 4 7 7 3" xfId="2731" xr:uid="{00000000-0005-0000-0000-0000000A0000}"/>
    <cellStyle name="AIR calc 4 7 8" xfId="2732" xr:uid="{00000000-0005-0000-0000-0000010A0000}"/>
    <cellStyle name="AIR calc 4 7 8 2" xfId="2733" xr:uid="{00000000-0005-0000-0000-0000020A0000}"/>
    <cellStyle name="AIR calc 4 7 8 3" xfId="2734" xr:uid="{00000000-0005-0000-0000-0000030A0000}"/>
    <cellStyle name="AIR calc 4 7 9" xfId="2735" xr:uid="{00000000-0005-0000-0000-0000040A0000}"/>
    <cellStyle name="AIR calc 4 7 9 2" xfId="2736" xr:uid="{00000000-0005-0000-0000-0000050A0000}"/>
    <cellStyle name="AIR calc 4 7 9 3" xfId="2737" xr:uid="{00000000-0005-0000-0000-0000060A0000}"/>
    <cellStyle name="AIR calc 4 8" xfId="2738" xr:uid="{00000000-0005-0000-0000-0000070A0000}"/>
    <cellStyle name="AIR calc 4 8 2" xfId="2739" xr:uid="{00000000-0005-0000-0000-0000080A0000}"/>
    <cellStyle name="AIR calc 4 8 3" xfId="2740" xr:uid="{00000000-0005-0000-0000-0000090A0000}"/>
    <cellStyle name="AIR calc 4 9" xfId="2741" xr:uid="{00000000-0005-0000-0000-00000A0A0000}"/>
    <cellStyle name="AIR calc 4 9 2" xfId="2742" xr:uid="{00000000-0005-0000-0000-00000B0A0000}"/>
    <cellStyle name="AIR calc 4 9 3" xfId="2743" xr:uid="{00000000-0005-0000-0000-00000C0A0000}"/>
    <cellStyle name="AIR calc 5" xfId="2744" xr:uid="{00000000-0005-0000-0000-00000D0A0000}"/>
    <cellStyle name="AIR calc 5 10" xfId="2745" xr:uid="{00000000-0005-0000-0000-00000E0A0000}"/>
    <cellStyle name="AIR calc 5 10 2" xfId="2746" xr:uid="{00000000-0005-0000-0000-00000F0A0000}"/>
    <cellStyle name="AIR calc 5 10 3" xfId="2747" xr:uid="{00000000-0005-0000-0000-0000100A0000}"/>
    <cellStyle name="AIR calc 5 11" xfId="2748" xr:uid="{00000000-0005-0000-0000-0000110A0000}"/>
    <cellStyle name="AIR calc 5 11 2" xfId="2749" xr:uid="{00000000-0005-0000-0000-0000120A0000}"/>
    <cellStyle name="AIR calc 5 11 3" xfId="2750" xr:uid="{00000000-0005-0000-0000-0000130A0000}"/>
    <cellStyle name="AIR calc 5 12" xfId="2751" xr:uid="{00000000-0005-0000-0000-0000140A0000}"/>
    <cellStyle name="AIR calc 5 12 2" xfId="2752" xr:uid="{00000000-0005-0000-0000-0000150A0000}"/>
    <cellStyle name="AIR calc 5 12 3" xfId="2753" xr:uid="{00000000-0005-0000-0000-0000160A0000}"/>
    <cellStyle name="AIR calc 5 13" xfId="2754" xr:uid="{00000000-0005-0000-0000-0000170A0000}"/>
    <cellStyle name="AIR calc 5 13 2" xfId="2755" xr:uid="{00000000-0005-0000-0000-0000180A0000}"/>
    <cellStyle name="AIR calc 5 13 3" xfId="2756" xr:uid="{00000000-0005-0000-0000-0000190A0000}"/>
    <cellStyle name="AIR calc 5 14" xfId="2757" xr:uid="{00000000-0005-0000-0000-00001A0A0000}"/>
    <cellStyle name="AIR calc 5 14 2" xfId="2758" xr:uid="{00000000-0005-0000-0000-00001B0A0000}"/>
    <cellStyle name="AIR calc 5 14 3" xfId="2759" xr:uid="{00000000-0005-0000-0000-00001C0A0000}"/>
    <cellStyle name="AIR calc 5 15" xfId="2760" xr:uid="{00000000-0005-0000-0000-00001D0A0000}"/>
    <cellStyle name="AIR calc 5 15 2" xfId="2761" xr:uid="{00000000-0005-0000-0000-00001E0A0000}"/>
    <cellStyle name="AIR calc 5 15 3" xfId="2762" xr:uid="{00000000-0005-0000-0000-00001F0A0000}"/>
    <cellStyle name="AIR calc 5 16" xfId="2763" xr:uid="{00000000-0005-0000-0000-0000200A0000}"/>
    <cellStyle name="AIR calc 5 16 2" xfId="2764" xr:uid="{00000000-0005-0000-0000-0000210A0000}"/>
    <cellStyle name="AIR calc 5 16 3" xfId="2765" xr:uid="{00000000-0005-0000-0000-0000220A0000}"/>
    <cellStyle name="AIR calc 5 17" xfId="2766" xr:uid="{00000000-0005-0000-0000-0000230A0000}"/>
    <cellStyle name="AIR calc 5 17 2" xfId="2767" xr:uid="{00000000-0005-0000-0000-0000240A0000}"/>
    <cellStyle name="AIR calc 5 17 3" xfId="2768" xr:uid="{00000000-0005-0000-0000-0000250A0000}"/>
    <cellStyle name="AIR calc 5 18" xfId="2769" xr:uid="{00000000-0005-0000-0000-0000260A0000}"/>
    <cellStyle name="AIR calc 5 18 2" xfId="2770" xr:uid="{00000000-0005-0000-0000-0000270A0000}"/>
    <cellStyle name="AIR calc 5 18 3" xfId="2771" xr:uid="{00000000-0005-0000-0000-0000280A0000}"/>
    <cellStyle name="AIR calc 5 19" xfId="2772" xr:uid="{00000000-0005-0000-0000-0000290A0000}"/>
    <cellStyle name="AIR calc 5 2" xfId="2773" xr:uid="{00000000-0005-0000-0000-00002A0A0000}"/>
    <cellStyle name="AIR calc 5 2 10" xfId="2774" xr:uid="{00000000-0005-0000-0000-00002B0A0000}"/>
    <cellStyle name="AIR calc 5 2 10 2" xfId="2775" xr:uid="{00000000-0005-0000-0000-00002C0A0000}"/>
    <cellStyle name="AIR calc 5 2 10 3" xfId="2776" xr:uid="{00000000-0005-0000-0000-00002D0A0000}"/>
    <cellStyle name="AIR calc 5 2 11" xfId="2777" xr:uid="{00000000-0005-0000-0000-00002E0A0000}"/>
    <cellStyle name="AIR calc 5 2 11 2" xfId="2778" xr:uid="{00000000-0005-0000-0000-00002F0A0000}"/>
    <cellStyle name="AIR calc 5 2 11 3" xfId="2779" xr:uid="{00000000-0005-0000-0000-0000300A0000}"/>
    <cellStyle name="AIR calc 5 2 12" xfId="2780" xr:uid="{00000000-0005-0000-0000-0000310A0000}"/>
    <cellStyle name="AIR calc 5 2 12 2" xfId="2781" xr:uid="{00000000-0005-0000-0000-0000320A0000}"/>
    <cellStyle name="AIR calc 5 2 12 3" xfId="2782" xr:uid="{00000000-0005-0000-0000-0000330A0000}"/>
    <cellStyle name="AIR calc 5 2 13" xfId="2783" xr:uid="{00000000-0005-0000-0000-0000340A0000}"/>
    <cellStyle name="AIR calc 5 2 14" xfId="2784" xr:uid="{00000000-0005-0000-0000-0000350A0000}"/>
    <cellStyle name="AIR calc 5 2 2" xfId="2785" xr:uid="{00000000-0005-0000-0000-0000360A0000}"/>
    <cellStyle name="AIR calc 5 2 2 2" xfId="2786" xr:uid="{00000000-0005-0000-0000-0000370A0000}"/>
    <cellStyle name="AIR calc 5 2 2 3" xfId="2787" xr:uid="{00000000-0005-0000-0000-0000380A0000}"/>
    <cellStyle name="AIR calc 5 2 3" xfId="2788" xr:uid="{00000000-0005-0000-0000-0000390A0000}"/>
    <cellStyle name="AIR calc 5 2 3 2" xfId="2789" xr:uid="{00000000-0005-0000-0000-00003A0A0000}"/>
    <cellStyle name="AIR calc 5 2 3 3" xfId="2790" xr:uid="{00000000-0005-0000-0000-00003B0A0000}"/>
    <cellStyle name="AIR calc 5 2 4" xfId="2791" xr:uid="{00000000-0005-0000-0000-00003C0A0000}"/>
    <cellStyle name="AIR calc 5 2 4 2" xfId="2792" xr:uid="{00000000-0005-0000-0000-00003D0A0000}"/>
    <cellStyle name="AIR calc 5 2 4 3" xfId="2793" xr:uid="{00000000-0005-0000-0000-00003E0A0000}"/>
    <cellStyle name="AIR calc 5 2 5" xfId="2794" xr:uid="{00000000-0005-0000-0000-00003F0A0000}"/>
    <cellStyle name="AIR calc 5 2 5 2" xfId="2795" xr:uid="{00000000-0005-0000-0000-0000400A0000}"/>
    <cellStyle name="AIR calc 5 2 5 3" xfId="2796" xr:uid="{00000000-0005-0000-0000-0000410A0000}"/>
    <cellStyle name="AIR calc 5 2 6" xfId="2797" xr:uid="{00000000-0005-0000-0000-0000420A0000}"/>
    <cellStyle name="AIR calc 5 2 6 2" xfId="2798" xr:uid="{00000000-0005-0000-0000-0000430A0000}"/>
    <cellStyle name="AIR calc 5 2 6 3" xfId="2799" xr:uid="{00000000-0005-0000-0000-0000440A0000}"/>
    <cellStyle name="AIR calc 5 2 7" xfId="2800" xr:uid="{00000000-0005-0000-0000-0000450A0000}"/>
    <cellStyle name="AIR calc 5 2 7 2" xfId="2801" xr:uid="{00000000-0005-0000-0000-0000460A0000}"/>
    <cellStyle name="AIR calc 5 2 7 3" xfId="2802" xr:uid="{00000000-0005-0000-0000-0000470A0000}"/>
    <cellStyle name="AIR calc 5 2 8" xfId="2803" xr:uid="{00000000-0005-0000-0000-0000480A0000}"/>
    <cellStyle name="AIR calc 5 2 8 2" xfId="2804" xr:uid="{00000000-0005-0000-0000-0000490A0000}"/>
    <cellStyle name="AIR calc 5 2 8 3" xfId="2805" xr:uid="{00000000-0005-0000-0000-00004A0A0000}"/>
    <cellStyle name="AIR calc 5 2 9" xfId="2806" xr:uid="{00000000-0005-0000-0000-00004B0A0000}"/>
    <cellStyle name="AIR calc 5 2 9 2" xfId="2807" xr:uid="{00000000-0005-0000-0000-00004C0A0000}"/>
    <cellStyle name="AIR calc 5 2 9 3" xfId="2808" xr:uid="{00000000-0005-0000-0000-00004D0A0000}"/>
    <cellStyle name="AIR calc 5 20" xfId="2809" xr:uid="{00000000-0005-0000-0000-00004E0A0000}"/>
    <cellStyle name="AIR calc 5 3" xfId="2810" xr:uid="{00000000-0005-0000-0000-00004F0A0000}"/>
    <cellStyle name="AIR calc 5 3 10" xfId="2811" xr:uid="{00000000-0005-0000-0000-0000500A0000}"/>
    <cellStyle name="AIR calc 5 3 10 2" xfId="2812" xr:uid="{00000000-0005-0000-0000-0000510A0000}"/>
    <cellStyle name="AIR calc 5 3 10 3" xfId="2813" xr:uid="{00000000-0005-0000-0000-0000520A0000}"/>
    <cellStyle name="AIR calc 5 3 11" xfId="2814" xr:uid="{00000000-0005-0000-0000-0000530A0000}"/>
    <cellStyle name="AIR calc 5 3 11 2" xfId="2815" xr:uid="{00000000-0005-0000-0000-0000540A0000}"/>
    <cellStyle name="AIR calc 5 3 11 3" xfId="2816" xr:uid="{00000000-0005-0000-0000-0000550A0000}"/>
    <cellStyle name="AIR calc 5 3 12" xfId="2817" xr:uid="{00000000-0005-0000-0000-0000560A0000}"/>
    <cellStyle name="AIR calc 5 3 12 2" xfId="2818" xr:uid="{00000000-0005-0000-0000-0000570A0000}"/>
    <cellStyle name="AIR calc 5 3 12 3" xfId="2819" xr:uid="{00000000-0005-0000-0000-0000580A0000}"/>
    <cellStyle name="AIR calc 5 3 13" xfId="2820" xr:uid="{00000000-0005-0000-0000-0000590A0000}"/>
    <cellStyle name="AIR calc 5 3 14" xfId="2821" xr:uid="{00000000-0005-0000-0000-00005A0A0000}"/>
    <cellStyle name="AIR calc 5 3 2" xfId="2822" xr:uid="{00000000-0005-0000-0000-00005B0A0000}"/>
    <cellStyle name="AIR calc 5 3 2 2" xfId="2823" xr:uid="{00000000-0005-0000-0000-00005C0A0000}"/>
    <cellStyle name="AIR calc 5 3 2 3" xfId="2824" xr:uid="{00000000-0005-0000-0000-00005D0A0000}"/>
    <cellStyle name="AIR calc 5 3 3" xfId="2825" xr:uid="{00000000-0005-0000-0000-00005E0A0000}"/>
    <cellStyle name="AIR calc 5 3 3 2" xfId="2826" xr:uid="{00000000-0005-0000-0000-00005F0A0000}"/>
    <cellStyle name="AIR calc 5 3 3 3" xfId="2827" xr:uid="{00000000-0005-0000-0000-0000600A0000}"/>
    <cellStyle name="AIR calc 5 3 4" xfId="2828" xr:uid="{00000000-0005-0000-0000-0000610A0000}"/>
    <cellStyle name="AIR calc 5 3 4 2" xfId="2829" xr:uid="{00000000-0005-0000-0000-0000620A0000}"/>
    <cellStyle name="AIR calc 5 3 4 3" xfId="2830" xr:uid="{00000000-0005-0000-0000-0000630A0000}"/>
    <cellStyle name="AIR calc 5 3 5" xfId="2831" xr:uid="{00000000-0005-0000-0000-0000640A0000}"/>
    <cellStyle name="AIR calc 5 3 5 2" xfId="2832" xr:uid="{00000000-0005-0000-0000-0000650A0000}"/>
    <cellStyle name="AIR calc 5 3 5 3" xfId="2833" xr:uid="{00000000-0005-0000-0000-0000660A0000}"/>
    <cellStyle name="AIR calc 5 3 6" xfId="2834" xr:uid="{00000000-0005-0000-0000-0000670A0000}"/>
    <cellStyle name="AIR calc 5 3 6 2" xfId="2835" xr:uid="{00000000-0005-0000-0000-0000680A0000}"/>
    <cellStyle name="AIR calc 5 3 6 3" xfId="2836" xr:uid="{00000000-0005-0000-0000-0000690A0000}"/>
    <cellStyle name="AIR calc 5 3 7" xfId="2837" xr:uid="{00000000-0005-0000-0000-00006A0A0000}"/>
    <cellStyle name="AIR calc 5 3 7 2" xfId="2838" xr:uid="{00000000-0005-0000-0000-00006B0A0000}"/>
    <cellStyle name="AIR calc 5 3 7 3" xfId="2839" xr:uid="{00000000-0005-0000-0000-00006C0A0000}"/>
    <cellStyle name="AIR calc 5 3 8" xfId="2840" xr:uid="{00000000-0005-0000-0000-00006D0A0000}"/>
    <cellStyle name="AIR calc 5 3 8 2" xfId="2841" xr:uid="{00000000-0005-0000-0000-00006E0A0000}"/>
    <cellStyle name="AIR calc 5 3 8 3" xfId="2842" xr:uid="{00000000-0005-0000-0000-00006F0A0000}"/>
    <cellStyle name="AIR calc 5 3 9" xfId="2843" xr:uid="{00000000-0005-0000-0000-0000700A0000}"/>
    <cellStyle name="AIR calc 5 3 9 2" xfId="2844" xr:uid="{00000000-0005-0000-0000-0000710A0000}"/>
    <cellStyle name="AIR calc 5 3 9 3" xfId="2845" xr:uid="{00000000-0005-0000-0000-0000720A0000}"/>
    <cellStyle name="AIR calc 5 4" xfId="2846" xr:uid="{00000000-0005-0000-0000-0000730A0000}"/>
    <cellStyle name="AIR calc 5 4 10" xfId="2847" xr:uid="{00000000-0005-0000-0000-0000740A0000}"/>
    <cellStyle name="AIR calc 5 4 10 2" xfId="2848" xr:uid="{00000000-0005-0000-0000-0000750A0000}"/>
    <cellStyle name="AIR calc 5 4 10 3" xfId="2849" xr:uid="{00000000-0005-0000-0000-0000760A0000}"/>
    <cellStyle name="AIR calc 5 4 11" xfId="2850" xr:uid="{00000000-0005-0000-0000-0000770A0000}"/>
    <cellStyle name="AIR calc 5 4 11 2" xfId="2851" xr:uid="{00000000-0005-0000-0000-0000780A0000}"/>
    <cellStyle name="AIR calc 5 4 11 3" xfId="2852" xr:uid="{00000000-0005-0000-0000-0000790A0000}"/>
    <cellStyle name="AIR calc 5 4 12" xfId="2853" xr:uid="{00000000-0005-0000-0000-00007A0A0000}"/>
    <cellStyle name="AIR calc 5 4 13" xfId="2854" xr:uid="{00000000-0005-0000-0000-00007B0A0000}"/>
    <cellStyle name="AIR calc 5 4 2" xfId="2855" xr:uid="{00000000-0005-0000-0000-00007C0A0000}"/>
    <cellStyle name="AIR calc 5 4 2 2" xfId="2856" xr:uid="{00000000-0005-0000-0000-00007D0A0000}"/>
    <cellStyle name="AIR calc 5 4 2 3" xfId="2857" xr:uid="{00000000-0005-0000-0000-00007E0A0000}"/>
    <cellStyle name="AIR calc 5 4 3" xfId="2858" xr:uid="{00000000-0005-0000-0000-00007F0A0000}"/>
    <cellStyle name="AIR calc 5 4 3 2" xfId="2859" xr:uid="{00000000-0005-0000-0000-0000800A0000}"/>
    <cellStyle name="AIR calc 5 4 3 3" xfId="2860" xr:uid="{00000000-0005-0000-0000-0000810A0000}"/>
    <cellStyle name="AIR calc 5 4 4" xfId="2861" xr:uid="{00000000-0005-0000-0000-0000820A0000}"/>
    <cellStyle name="AIR calc 5 4 4 2" xfId="2862" xr:uid="{00000000-0005-0000-0000-0000830A0000}"/>
    <cellStyle name="AIR calc 5 4 4 3" xfId="2863" xr:uid="{00000000-0005-0000-0000-0000840A0000}"/>
    <cellStyle name="AIR calc 5 4 5" xfId="2864" xr:uid="{00000000-0005-0000-0000-0000850A0000}"/>
    <cellStyle name="AIR calc 5 4 5 2" xfId="2865" xr:uid="{00000000-0005-0000-0000-0000860A0000}"/>
    <cellStyle name="AIR calc 5 4 5 3" xfId="2866" xr:uid="{00000000-0005-0000-0000-0000870A0000}"/>
    <cellStyle name="AIR calc 5 4 6" xfId="2867" xr:uid="{00000000-0005-0000-0000-0000880A0000}"/>
    <cellStyle name="AIR calc 5 4 6 2" xfId="2868" xr:uid="{00000000-0005-0000-0000-0000890A0000}"/>
    <cellStyle name="AIR calc 5 4 6 3" xfId="2869" xr:uid="{00000000-0005-0000-0000-00008A0A0000}"/>
    <cellStyle name="AIR calc 5 4 7" xfId="2870" xr:uid="{00000000-0005-0000-0000-00008B0A0000}"/>
    <cellStyle name="AIR calc 5 4 7 2" xfId="2871" xr:uid="{00000000-0005-0000-0000-00008C0A0000}"/>
    <cellStyle name="AIR calc 5 4 7 3" xfId="2872" xr:uid="{00000000-0005-0000-0000-00008D0A0000}"/>
    <cellStyle name="AIR calc 5 4 8" xfId="2873" xr:uid="{00000000-0005-0000-0000-00008E0A0000}"/>
    <cellStyle name="AIR calc 5 4 8 2" xfId="2874" xr:uid="{00000000-0005-0000-0000-00008F0A0000}"/>
    <cellStyle name="AIR calc 5 4 8 3" xfId="2875" xr:uid="{00000000-0005-0000-0000-0000900A0000}"/>
    <cellStyle name="AIR calc 5 4 9" xfId="2876" xr:uid="{00000000-0005-0000-0000-0000910A0000}"/>
    <cellStyle name="AIR calc 5 4 9 2" xfId="2877" xr:uid="{00000000-0005-0000-0000-0000920A0000}"/>
    <cellStyle name="AIR calc 5 4 9 3" xfId="2878" xr:uid="{00000000-0005-0000-0000-0000930A0000}"/>
    <cellStyle name="AIR calc 5 5" xfId="2879" xr:uid="{00000000-0005-0000-0000-0000940A0000}"/>
    <cellStyle name="AIR calc 5 5 10" xfId="2880" xr:uid="{00000000-0005-0000-0000-0000950A0000}"/>
    <cellStyle name="AIR calc 5 5 10 2" xfId="2881" xr:uid="{00000000-0005-0000-0000-0000960A0000}"/>
    <cellStyle name="AIR calc 5 5 10 3" xfId="2882" xr:uid="{00000000-0005-0000-0000-0000970A0000}"/>
    <cellStyle name="AIR calc 5 5 11" xfId="2883" xr:uid="{00000000-0005-0000-0000-0000980A0000}"/>
    <cellStyle name="AIR calc 5 5 11 2" xfId="2884" xr:uid="{00000000-0005-0000-0000-0000990A0000}"/>
    <cellStyle name="AIR calc 5 5 11 3" xfId="2885" xr:uid="{00000000-0005-0000-0000-00009A0A0000}"/>
    <cellStyle name="AIR calc 5 5 12" xfId="2886" xr:uid="{00000000-0005-0000-0000-00009B0A0000}"/>
    <cellStyle name="AIR calc 5 5 13" xfId="2887" xr:uid="{00000000-0005-0000-0000-00009C0A0000}"/>
    <cellStyle name="AIR calc 5 5 2" xfId="2888" xr:uid="{00000000-0005-0000-0000-00009D0A0000}"/>
    <cellStyle name="AIR calc 5 5 2 2" xfId="2889" xr:uid="{00000000-0005-0000-0000-00009E0A0000}"/>
    <cellStyle name="AIR calc 5 5 2 3" xfId="2890" xr:uid="{00000000-0005-0000-0000-00009F0A0000}"/>
    <cellStyle name="AIR calc 5 5 3" xfId="2891" xr:uid="{00000000-0005-0000-0000-0000A00A0000}"/>
    <cellStyle name="AIR calc 5 5 3 2" xfId="2892" xr:uid="{00000000-0005-0000-0000-0000A10A0000}"/>
    <cellStyle name="AIR calc 5 5 3 3" xfId="2893" xr:uid="{00000000-0005-0000-0000-0000A20A0000}"/>
    <cellStyle name="AIR calc 5 5 4" xfId="2894" xr:uid="{00000000-0005-0000-0000-0000A30A0000}"/>
    <cellStyle name="AIR calc 5 5 4 2" xfId="2895" xr:uid="{00000000-0005-0000-0000-0000A40A0000}"/>
    <cellStyle name="AIR calc 5 5 4 3" xfId="2896" xr:uid="{00000000-0005-0000-0000-0000A50A0000}"/>
    <cellStyle name="AIR calc 5 5 5" xfId="2897" xr:uid="{00000000-0005-0000-0000-0000A60A0000}"/>
    <cellStyle name="AIR calc 5 5 5 2" xfId="2898" xr:uid="{00000000-0005-0000-0000-0000A70A0000}"/>
    <cellStyle name="AIR calc 5 5 5 3" xfId="2899" xr:uid="{00000000-0005-0000-0000-0000A80A0000}"/>
    <cellStyle name="AIR calc 5 5 6" xfId="2900" xr:uid="{00000000-0005-0000-0000-0000A90A0000}"/>
    <cellStyle name="AIR calc 5 5 6 2" xfId="2901" xr:uid="{00000000-0005-0000-0000-0000AA0A0000}"/>
    <cellStyle name="AIR calc 5 5 6 3" xfId="2902" xr:uid="{00000000-0005-0000-0000-0000AB0A0000}"/>
    <cellStyle name="AIR calc 5 5 7" xfId="2903" xr:uid="{00000000-0005-0000-0000-0000AC0A0000}"/>
    <cellStyle name="AIR calc 5 5 7 2" xfId="2904" xr:uid="{00000000-0005-0000-0000-0000AD0A0000}"/>
    <cellStyle name="AIR calc 5 5 7 3" xfId="2905" xr:uid="{00000000-0005-0000-0000-0000AE0A0000}"/>
    <cellStyle name="AIR calc 5 5 8" xfId="2906" xr:uid="{00000000-0005-0000-0000-0000AF0A0000}"/>
    <cellStyle name="AIR calc 5 5 8 2" xfId="2907" xr:uid="{00000000-0005-0000-0000-0000B00A0000}"/>
    <cellStyle name="AIR calc 5 5 8 3" xfId="2908" xr:uid="{00000000-0005-0000-0000-0000B10A0000}"/>
    <cellStyle name="AIR calc 5 5 9" xfId="2909" xr:uid="{00000000-0005-0000-0000-0000B20A0000}"/>
    <cellStyle name="AIR calc 5 5 9 2" xfId="2910" xr:uid="{00000000-0005-0000-0000-0000B30A0000}"/>
    <cellStyle name="AIR calc 5 5 9 3" xfId="2911" xr:uid="{00000000-0005-0000-0000-0000B40A0000}"/>
    <cellStyle name="AIR calc 5 6" xfId="2912" xr:uid="{00000000-0005-0000-0000-0000B50A0000}"/>
    <cellStyle name="AIR calc 5 6 10" xfId="2913" xr:uid="{00000000-0005-0000-0000-0000B60A0000}"/>
    <cellStyle name="AIR calc 5 6 10 2" xfId="2914" xr:uid="{00000000-0005-0000-0000-0000B70A0000}"/>
    <cellStyle name="AIR calc 5 6 10 3" xfId="2915" xr:uid="{00000000-0005-0000-0000-0000B80A0000}"/>
    <cellStyle name="AIR calc 5 6 11" xfId="2916" xr:uid="{00000000-0005-0000-0000-0000B90A0000}"/>
    <cellStyle name="AIR calc 5 6 11 2" xfId="2917" xr:uid="{00000000-0005-0000-0000-0000BA0A0000}"/>
    <cellStyle name="AIR calc 5 6 11 3" xfId="2918" xr:uid="{00000000-0005-0000-0000-0000BB0A0000}"/>
    <cellStyle name="AIR calc 5 6 12" xfId="2919" xr:uid="{00000000-0005-0000-0000-0000BC0A0000}"/>
    <cellStyle name="AIR calc 5 6 13" xfId="2920" xr:uid="{00000000-0005-0000-0000-0000BD0A0000}"/>
    <cellStyle name="AIR calc 5 6 2" xfId="2921" xr:uid="{00000000-0005-0000-0000-0000BE0A0000}"/>
    <cellStyle name="AIR calc 5 6 2 2" xfId="2922" xr:uid="{00000000-0005-0000-0000-0000BF0A0000}"/>
    <cellStyle name="AIR calc 5 6 2 3" xfId="2923" xr:uid="{00000000-0005-0000-0000-0000C00A0000}"/>
    <cellStyle name="AIR calc 5 6 3" xfId="2924" xr:uid="{00000000-0005-0000-0000-0000C10A0000}"/>
    <cellStyle name="AIR calc 5 6 3 2" xfId="2925" xr:uid="{00000000-0005-0000-0000-0000C20A0000}"/>
    <cellStyle name="AIR calc 5 6 3 3" xfId="2926" xr:uid="{00000000-0005-0000-0000-0000C30A0000}"/>
    <cellStyle name="AIR calc 5 6 4" xfId="2927" xr:uid="{00000000-0005-0000-0000-0000C40A0000}"/>
    <cellStyle name="AIR calc 5 6 4 2" xfId="2928" xr:uid="{00000000-0005-0000-0000-0000C50A0000}"/>
    <cellStyle name="AIR calc 5 6 4 3" xfId="2929" xr:uid="{00000000-0005-0000-0000-0000C60A0000}"/>
    <cellStyle name="AIR calc 5 6 5" xfId="2930" xr:uid="{00000000-0005-0000-0000-0000C70A0000}"/>
    <cellStyle name="AIR calc 5 6 5 2" xfId="2931" xr:uid="{00000000-0005-0000-0000-0000C80A0000}"/>
    <cellStyle name="AIR calc 5 6 5 3" xfId="2932" xr:uid="{00000000-0005-0000-0000-0000C90A0000}"/>
    <cellStyle name="AIR calc 5 6 6" xfId="2933" xr:uid="{00000000-0005-0000-0000-0000CA0A0000}"/>
    <cellStyle name="AIR calc 5 6 6 2" xfId="2934" xr:uid="{00000000-0005-0000-0000-0000CB0A0000}"/>
    <cellStyle name="AIR calc 5 6 6 3" xfId="2935" xr:uid="{00000000-0005-0000-0000-0000CC0A0000}"/>
    <cellStyle name="AIR calc 5 6 7" xfId="2936" xr:uid="{00000000-0005-0000-0000-0000CD0A0000}"/>
    <cellStyle name="AIR calc 5 6 7 2" xfId="2937" xr:uid="{00000000-0005-0000-0000-0000CE0A0000}"/>
    <cellStyle name="AIR calc 5 6 7 3" xfId="2938" xr:uid="{00000000-0005-0000-0000-0000CF0A0000}"/>
    <cellStyle name="AIR calc 5 6 8" xfId="2939" xr:uid="{00000000-0005-0000-0000-0000D00A0000}"/>
    <cellStyle name="AIR calc 5 6 8 2" xfId="2940" xr:uid="{00000000-0005-0000-0000-0000D10A0000}"/>
    <cellStyle name="AIR calc 5 6 8 3" xfId="2941" xr:uid="{00000000-0005-0000-0000-0000D20A0000}"/>
    <cellStyle name="AIR calc 5 6 9" xfId="2942" xr:uid="{00000000-0005-0000-0000-0000D30A0000}"/>
    <cellStyle name="AIR calc 5 6 9 2" xfId="2943" xr:uid="{00000000-0005-0000-0000-0000D40A0000}"/>
    <cellStyle name="AIR calc 5 6 9 3" xfId="2944" xr:uid="{00000000-0005-0000-0000-0000D50A0000}"/>
    <cellStyle name="AIR calc 5 7" xfId="2945" xr:uid="{00000000-0005-0000-0000-0000D60A0000}"/>
    <cellStyle name="AIR calc 5 7 10" xfId="2946" xr:uid="{00000000-0005-0000-0000-0000D70A0000}"/>
    <cellStyle name="AIR calc 5 7 10 2" xfId="2947" xr:uid="{00000000-0005-0000-0000-0000D80A0000}"/>
    <cellStyle name="AIR calc 5 7 10 3" xfId="2948" xr:uid="{00000000-0005-0000-0000-0000D90A0000}"/>
    <cellStyle name="AIR calc 5 7 11" xfId="2949" xr:uid="{00000000-0005-0000-0000-0000DA0A0000}"/>
    <cellStyle name="AIR calc 5 7 11 2" xfId="2950" xr:uid="{00000000-0005-0000-0000-0000DB0A0000}"/>
    <cellStyle name="AIR calc 5 7 11 3" xfId="2951" xr:uid="{00000000-0005-0000-0000-0000DC0A0000}"/>
    <cellStyle name="AIR calc 5 7 12" xfId="2952" xr:uid="{00000000-0005-0000-0000-0000DD0A0000}"/>
    <cellStyle name="AIR calc 5 7 13" xfId="2953" xr:uid="{00000000-0005-0000-0000-0000DE0A0000}"/>
    <cellStyle name="AIR calc 5 7 2" xfId="2954" xr:uid="{00000000-0005-0000-0000-0000DF0A0000}"/>
    <cellStyle name="AIR calc 5 7 2 2" xfId="2955" xr:uid="{00000000-0005-0000-0000-0000E00A0000}"/>
    <cellStyle name="AIR calc 5 7 2 3" xfId="2956" xr:uid="{00000000-0005-0000-0000-0000E10A0000}"/>
    <cellStyle name="AIR calc 5 7 3" xfId="2957" xr:uid="{00000000-0005-0000-0000-0000E20A0000}"/>
    <cellStyle name="AIR calc 5 7 3 2" xfId="2958" xr:uid="{00000000-0005-0000-0000-0000E30A0000}"/>
    <cellStyle name="AIR calc 5 7 3 3" xfId="2959" xr:uid="{00000000-0005-0000-0000-0000E40A0000}"/>
    <cellStyle name="AIR calc 5 7 4" xfId="2960" xr:uid="{00000000-0005-0000-0000-0000E50A0000}"/>
    <cellStyle name="AIR calc 5 7 4 2" xfId="2961" xr:uid="{00000000-0005-0000-0000-0000E60A0000}"/>
    <cellStyle name="AIR calc 5 7 4 3" xfId="2962" xr:uid="{00000000-0005-0000-0000-0000E70A0000}"/>
    <cellStyle name="AIR calc 5 7 5" xfId="2963" xr:uid="{00000000-0005-0000-0000-0000E80A0000}"/>
    <cellStyle name="AIR calc 5 7 5 2" xfId="2964" xr:uid="{00000000-0005-0000-0000-0000E90A0000}"/>
    <cellStyle name="AIR calc 5 7 5 3" xfId="2965" xr:uid="{00000000-0005-0000-0000-0000EA0A0000}"/>
    <cellStyle name="AIR calc 5 7 6" xfId="2966" xr:uid="{00000000-0005-0000-0000-0000EB0A0000}"/>
    <cellStyle name="AIR calc 5 7 6 2" xfId="2967" xr:uid="{00000000-0005-0000-0000-0000EC0A0000}"/>
    <cellStyle name="AIR calc 5 7 6 3" xfId="2968" xr:uid="{00000000-0005-0000-0000-0000ED0A0000}"/>
    <cellStyle name="AIR calc 5 7 7" xfId="2969" xr:uid="{00000000-0005-0000-0000-0000EE0A0000}"/>
    <cellStyle name="AIR calc 5 7 7 2" xfId="2970" xr:uid="{00000000-0005-0000-0000-0000EF0A0000}"/>
    <cellStyle name="AIR calc 5 7 7 3" xfId="2971" xr:uid="{00000000-0005-0000-0000-0000F00A0000}"/>
    <cellStyle name="AIR calc 5 7 8" xfId="2972" xr:uid="{00000000-0005-0000-0000-0000F10A0000}"/>
    <cellStyle name="AIR calc 5 7 8 2" xfId="2973" xr:uid="{00000000-0005-0000-0000-0000F20A0000}"/>
    <cellStyle name="AIR calc 5 7 8 3" xfId="2974" xr:uid="{00000000-0005-0000-0000-0000F30A0000}"/>
    <cellStyle name="AIR calc 5 7 9" xfId="2975" xr:uid="{00000000-0005-0000-0000-0000F40A0000}"/>
    <cellStyle name="AIR calc 5 7 9 2" xfId="2976" xr:uid="{00000000-0005-0000-0000-0000F50A0000}"/>
    <cellStyle name="AIR calc 5 7 9 3" xfId="2977" xr:uid="{00000000-0005-0000-0000-0000F60A0000}"/>
    <cellStyle name="AIR calc 5 8" xfId="2978" xr:uid="{00000000-0005-0000-0000-0000F70A0000}"/>
    <cellStyle name="AIR calc 5 8 2" xfId="2979" xr:uid="{00000000-0005-0000-0000-0000F80A0000}"/>
    <cellStyle name="AIR calc 5 8 3" xfId="2980" xr:uid="{00000000-0005-0000-0000-0000F90A0000}"/>
    <cellStyle name="AIR calc 5 9" xfId="2981" xr:uid="{00000000-0005-0000-0000-0000FA0A0000}"/>
    <cellStyle name="AIR calc 5 9 2" xfId="2982" xr:uid="{00000000-0005-0000-0000-0000FB0A0000}"/>
    <cellStyle name="AIR calc 5 9 3" xfId="2983" xr:uid="{00000000-0005-0000-0000-0000FC0A0000}"/>
    <cellStyle name="AIR calc 6" xfId="2984" xr:uid="{00000000-0005-0000-0000-0000FD0A0000}"/>
    <cellStyle name="AIR calc 6 10" xfId="2985" xr:uid="{00000000-0005-0000-0000-0000FE0A0000}"/>
    <cellStyle name="AIR calc 6 10 2" xfId="2986" xr:uid="{00000000-0005-0000-0000-0000FF0A0000}"/>
    <cellStyle name="AIR calc 6 10 3" xfId="2987" xr:uid="{00000000-0005-0000-0000-0000000B0000}"/>
    <cellStyle name="AIR calc 6 11" xfId="2988" xr:uid="{00000000-0005-0000-0000-0000010B0000}"/>
    <cellStyle name="AIR calc 6 11 2" xfId="2989" xr:uid="{00000000-0005-0000-0000-0000020B0000}"/>
    <cellStyle name="AIR calc 6 11 3" xfId="2990" xr:uid="{00000000-0005-0000-0000-0000030B0000}"/>
    <cellStyle name="AIR calc 6 12" xfId="2991" xr:uid="{00000000-0005-0000-0000-0000040B0000}"/>
    <cellStyle name="AIR calc 6 12 2" xfId="2992" xr:uid="{00000000-0005-0000-0000-0000050B0000}"/>
    <cellStyle name="AIR calc 6 12 3" xfId="2993" xr:uid="{00000000-0005-0000-0000-0000060B0000}"/>
    <cellStyle name="AIR calc 6 13" xfId="2994" xr:uid="{00000000-0005-0000-0000-0000070B0000}"/>
    <cellStyle name="AIR calc 6 13 2" xfId="2995" xr:uid="{00000000-0005-0000-0000-0000080B0000}"/>
    <cellStyle name="AIR calc 6 13 3" xfId="2996" xr:uid="{00000000-0005-0000-0000-0000090B0000}"/>
    <cellStyle name="AIR calc 6 14" xfId="2997" xr:uid="{00000000-0005-0000-0000-00000A0B0000}"/>
    <cellStyle name="AIR calc 6 14 2" xfId="2998" xr:uid="{00000000-0005-0000-0000-00000B0B0000}"/>
    <cellStyle name="AIR calc 6 14 3" xfId="2999" xr:uid="{00000000-0005-0000-0000-00000C0B0000}"/>
    <cellStyle name="AIR calc 6 15" xfId="3000" xr:uid="{00000000-0005-0000-0000-00000D0B0000}"/>
    <cellStyle name="AIR calc 6 15 2" xfId="3001" xr:uid="{00000000-0005-0000-0000-00000E0B0000}"/>
    <cellStyle name="AIR calc 6 15 3" xfId="3002" xr:uid="{00000000-0005-0000-0000-00000F0B0000}"/>
    <cellStyle name="AIR calc 6 16" xfId="3003" xr:uid="{00000000-0005-0000-0000-0000100B0000}"/>
    <cellStyle name="AIR calc 6 16 2" xfId="3004" xr:uid="{00000000-0005-0000-0000-0000110B0000}"/>
    <cellStyle name="AIR calc 6 16 3" xfId="3005" xr:uid="{00000000-0005-0000-0000-0000120B0000}"/>
    <cellStyle name="AIR calc 6 17" xfId="3006" xr:uid="{00000000-0005-0000-0000-0000130B0000}"/>
    <cellStyle name="AIR calc 6 17 2" xfId="3007" xr:uid="{00000000-0005-0000-0000-0000140B0000}"/>
    <cellStyle name="AIR calc 6 17 3" xfId="3008" xr:uid="{00000000-0005-0000-0000-0000150B0000}"/>
    <cellStyle name="AIR calc 6 18" xfId="3009" xr:uid="{00000000-0005-0000-0000-0000160B0000}"/>
    <cellStyle name="AIR calc 6 18 2" xfId="3010" xr:uid="{00000000-0005-0000-0000-0000170B0000}"/>
    <cellStyle name="AIR calc 6 18 3" xfId="3011" xr:uid="{00000000-0005-0000-0000-0000180B0000}"/>
    <cellStyle name="AIR calc 6 19" xfId="3012" xr:uid="{00000000-0005-0000-0000-0000190B0000}"/>
    <cellStyle name="AIR calc 6 2" xfId="3013" xr:uid="{00000000-0005-0000-0000-00001A0B0000}"/>
    <cellStyle name="AIR calc 6 2 10" xfId="3014" xr:uid="{00000000-0005-0000-0000-00001B0B0000}"/>
    <cellStyle name="AIR calc 6 2 10 2" xfId="3015" xr:uid="{00000000-0005-0000-0000-00001C0B0000}"/>
    <cellStyle name="AIR calc 6 2 10 3" xfId="3016" xr:uid="{00000000-0005-0000-0000-00001D0B0000}"/>
    <cellStyle name="AIR calc 6 2 11" xfId="3017" xr:uid="{00000000-0005-0000-0000-00001E0B0000}"/>
    <cellStyle name="AIR calc 6 2 11 2" xfId="3018" xr:uid="{00000000-0005-0000-0000-00001F0B0000}"/>
    <cellStyle name="AIR calc 6 2 11 3" xfId="3019" xr:uid="{00000000-0005-0000-0000-0000200B0000}"/>
    <cellStyle name="AIR calc 6 2 12" xfId="3020" xr:uid="{00000000-0005-0000-0000-0000210B0000}"/>
    <cellStyle name="AIR calc 6 2 12 2" xfId="3021" xr:uid="{00000000-0005-0000-0000-0000220B0000}"/>
    <cellStyle name="AIR calc 6 2 12 3" xfId="3022" xr:uid="{00000000-0005-0000-0000-0000230B0000}"/>
    <cellStyle name="AIR calc 6 2 13" xfId="3023" xr:uid="{00000000-0005-0000-0000-0000240B0000}"/>
    <cellStyle name="AIR calc 6 2 14" xfId="3024" xr:uid="{00000000-0005-0000-0000-0000250B0000}"/>
    <cellStyle name="AIR calc 6 2 2" xfId="3025" xr:uid="{00000000-0005-0000-0000-0000260B0000}"/>
    <cellStyle name="AIR calc 6 2 2 2" xfId="3026" xr:uid="{00000000-0005-0000-0000-0000270B0000}"/>
    <cellStyle name="AIR calc 6 2 2 3" xfId="3027" xr:uid="{00000000-0005-0000-0000-0000280B0000}"/>
    <cellStyle name="AIR calc 6 2 3" xfId="3028" xr:uid="{00000000-0005-0000-0000-0000290B0000}"/>
    <cellStyle name="AIR calc 6 2 3 2" xfId="3029" xr:uid="{00000000-0005-0000-0000-00002A0B0000}"/>
    <cellStyle name="AIR calc 6 2 3 3" xfId="3030" xr:uid="{00000000-0005-0000-0000-00002B0B0000}"/>
    <cellStyle name="AIR calc 6 2 4" xfId="3031" xr:uid="{00000000-0005-0000-0000-00002C0B0000}"/>
    <cellStyle name="AIR calc 6 2 4 2" xfId="3032" xr:uid="{00000000-0005-0000-0000-00002D0B0000}"/>
    <cellStyle name="AIR calc 6 2 4 3" xfId="3033" xr:uid="{00000000-0005-0000-0000-00002E0B0000}"/>
    <cellStyle name="AIR calc 6 2 5" xfId="3034" xr:uid="{00000000-0005-0000-0000-00002F0B0000}"/>
    <cellStyle name="AIR calc 6 2 5 2" xfId="3035" xr:uid="{00000000-0005-0000-0000-0000300B0000}"/>
    <cellStyle name="AIR calc 6 2 5 3" xfId="3036" xr:uid="{00000000-0005-0000-0000-0000310B0000}"/>
    <cellStyle name="AIR calc 6 2 6" xfId="3037" xr:uid="{00000000-0005-0000-0000-0000320B0000}"/>
    <cellStyle name="AIR calc 6 2 6 2" xfId="3038" xr:uid="{00000000-0005-0000-0000-0000330B0000}"/>
    <cellStyle name="AIR calc 6 2 6 3" xfId="3039" xr:uid="{00000000-0005-0000-0000-0000340B0000}"/>
    <cellStyle name="AIR calc 6 2 7" xfId="3040" xr:uid="{00000000-0005-0000-0000-0000350B0000}"/>
    <cellStyle name="AIR calc 6 2 7 2" xfId="3041" xr:uid="{00000000-0005-0000-0000-0000360B0000}"/>
    <cellStyle name="AIR calc 6 2 7 3" xfId="3042" xr:uid="{00000000-0005-0000-0000-0000370B0000}"/>
    <cellStyle name="AIR calc 6 2 8" xfId="3043" xr:uid="{00000000-0005-0000-0000-0000380B0000}"/>
    <cellStyle name="AIR calc 6 2 8 2" xfId="3044" xr:uid="{00000000-0005-0000-0000-0000390B0000}"/>
    <cellStyle name="AIR calc 6 2 8 3" xfId="3045" xr:uid="{00000000-0005-0000-0000-00003A0B0000}"/>
    <cellStyle name="AIR calc 6 2 9" xfId="3046" xr:uid="{00000000-0005-0000-0000-00003B0B0000}"/>
    <cellStyle name="AIR calc 6 2 9 2" xfId="3047" xr:uid="{00000000-0005-0000-0000-00003C0B0000}"/>
    <cellStyle name="AIR calc 6 2 9 3" xfId="3048" xr:uid="{00000000-0005-0000-0000-00003D0B0000}"/>
    <cellStyle name="AIR calc 6 20" xfId="3049" xr:uid="{00000000-0005-0000-0000-00003E0B0000}"/>
    <cellStyle name="AIR calc 6 3" xfId="3050" xr:uid="{00000000-0005-0000-0000-00003F0B0000}"/>
    <cellStyle name="AIR calc 6 3 10" xfId="3051" xr:uid="{00000000-0005-0000-0000-0000400B0000}"/>
    <cellStyle name="AIR calc 6 3 10 2" xfId="3052" xr:uid="{00000000-0005-0000-0000-0000410B0000}"/>
    <cellStyle name="AIR calc 6 3 10 3" xfId="3053" xr:uid="{00000000-0005-0000-0000-0000420B0000}"/>
    <cellStyle name="AIR calc 6 3 11" xfId="3054" xr:uid="{00000000-0005-0000-0000-0000430B0000}"/>
    <cellStyle name="AIR calc 6 3 11 2" xfId="3055" xr:uid="{00000000-0005-0000-0000-0000440B0000}"/>
    <cellStyle name="AIR calc 6 3 11 3" xfId="3056" xr:uid="{00000000-0005-0000-0000-0000450B0000}"/>
    <cellStyle name="AIR calc 6 3 12" xfId="3057" xr:uid="{00000000-0005-0000-0000-0000460B0000}"/>
    <cellStyle name="AIR calc 6 3 12 2" xfId="3058" xr:uid="{00000000-0005-0000-0000-0000470B0000}"/>
    <cellStyle name="AIR calc 6 3 12 3" xfId="3059" xr:uid="{00000000-0005-0000-0000-0000480B0000}"/>
    <cellStyle name="AIR calc 6 3 13" xfId="3060" xr:uid="{00000000-0005-0000-0000-0000490B0000}"/>
    <cellStyle name="AIR calc 6 3 14" xfId="3061" xr:uid="{00000000-0005-0000-0000-00004A0B0000}"/>
    <cellStyle name="AIR calc 6 3 2" xfId="3062" xr:uid="{00000000-0005-0000-0000-00004B0B0000}"/>
    <cellStyle name="AIR calc 6 3 2 2" xfId="3063" xr:uid="{00000000-0005-0000-0000-00004C0B0000}"/>
    <cellStyle name="AIR calc 6 3 2 3" xfId="3064" xr:uid="{00000000-0005-0000-0000-00004D0B0000}"/>
    <cellStyle name="AIR calc 6 3 3" xfId="3065" xr:uid="{00000000-0005-0000-0000-00004E0B0000}"/>
    <cellStyle name="AIR calc 6 3 3 2" xfId="3066" xr:uid="{00000000-0005-0000-0000-00004F0B0000}"/>
    <cellStyle name="AIR calc 6 3 3 3" xfId="3067" xr:uid="{00000000-0005-0000-0000-0000500B0000}"/>
    <cellStyle name="AIR calc 6 3 4" xfId="3068" xr:uid="{00000000-0005-0000-0000-0000510B0000}"/>
    <cellStyle name="AIR calc 6 3 4 2" xfId="3069" xr:uid="{00000000-0005-0000-0000-0000520B0000}"/>
    <cellStyle name="AIR calc 6 3 4 3" xfId="3070" xr:uid="{00000000-0005-0000-0000-0000530B0000}"/>
    <cellStyle name="AIR calc 6 3 5" xfId="3071" xr:uid="{00000000-0005-0000-0000-0000540B0000}"/>
    <cellStyle name="AIR calc 6 3 5 2" xfId="3072" xr:uid="{00000000-0005-0000-0000-0000550B0000}"/>
    <cellStyle name="AIR calc 6 3 5 3" xfId="3073" xr:uid="{00000000-0005-0000-0000-0000560B0000}"/>
    <cellStyle name="AIR calc 6 3 6" xfId="3074" xr:uid="{00000000-0005-0000-0000-0000570B0000}"/>
    <cellStyle name="AIR calc 6 3 6 2" xfId="3075" xr:uid="{00000000-0005-0000-0000-0000580B0000}"/>
    <cellStyle name="AIR calc 6 3 6 3" xfId="3076" xr:uid="{00000000-0005-0000-0000-0000590B0000}"/>
    <cellStyle name="AIR calc 6 3 7" xfId="3077" xr:uid="{00000000-0005-0000-0000-00005A0B0000}"/>
    <cellStyle name="AIR calc 6 3 7 2" xfId="3078" xr:uid="{00000000-0005-0000-0000-00005B0B0000}"/>
    <cellStyle name="AIR calc 6 3 7 3" xfId="3079" xr:uid="{00000000-0005-0000-0000-00005C0B0000}"/>
    <cellStyle name="AIR calc 6 3 8" xfId="3080" xr:uid="{00000000-0005-0000-0000-00005D0B0000}"/>
    <cellStyle name="AIR calc 6 3 8 2" xfId="3081" xr:uid="{00000000-0005-0000-0000-00005E0B0000}"/>
    <cellStyle name="AIR calc 6 3 8 3" xfId="3082" xr:uid="{00000000-0005-0000-0000-00005F0B0000}"/>
    <cellStyle name="AIR calc 6 3 9" xfId="3083" xr:uid="{00000000-0005-0000-0000-0000600B0000}"/>
    <cellStyle name="AIR calc 6 3 9 2" xfId="3084" xr:uid="{00000000-0005-0000-0000-0000610B0000}"/>
    <cellStyle name="AIR calc 6 3 9 3" xfId="3085" xr:uid="{00000000-0005-0000-0000-0000620B0000}"/>
    <cellStyle name="AIR calc 6 4" xfId="3086" xr:uid="{00000000-0005-0000-0000-0000630B0000}"/>
    <cellStyle name="AIR calc 6 4 10" xfId="3087" xr:uid="{00000000-0005-0000-0000-0000640B0000}"/>
    <cellStyle name="AIR calc 6 4 10 2" xfId="3088" xr:uid="{00000000-0005-0000-0000-0000650B0000}"/>
    <cellStyle name="AIR calc 6 4 10 3" xfId="3089" xr:uid="{00000000-0005-0000-0000-0000660B0000}"/>
    <cellStyle name="AIR calc 6 4 11" xfId="3090" xr:uid="{00000000-0005-0000-0000-0000670B0000}"/>
    <cellStyle name="AIR calc 6 4 11 2" xfId="3091" xr:uid="{00000000-0005-0000-0000-0000680B0000}"/>
    <cellStyle name="AIR calc 6 4 11 3" xfId="3092" xr:uid="{00000000-0005-0000-0000-0000690B0000}"/>
    <cellStyle name="AIR calc 6 4 12" xfId="3093" xr:uid="{00000000-0005-0000-0000-00006A0B0000}"/>
    <cellStyle name="AIR calc 6 4 13" xfId="3094" xr:uid="{00000000-0005-0000-0000-00006B0B0000}"/>
    <cellStyle name="AIR calc 6 4 2" xfId="3095" xr:uid="{00000000-0005-0000-0000-00006C0B0000}"/>
    <cellStyle name="AIR calc 6 4 2 2" xfId="3096" xr:uid="{00000000-0005-0000-0000-00006D0B0000}"/>
    <cellStyle name="AIR calc 6 4 2 3" xfId="3097" xr:uid="{00000000-0005-0000-0000-00006E0B0000}"/>
    <cellStyle name="AIR calc 6 4 3" xfId="3098" xr:uid="{00000000-0005-0000-0000-00006F0B0000}"/>
    <cellStyle name="AIR calc 6 4 3 2" xfId="3099" xr:uid="{00000000-0005-0000-0000-0000700B0000}"/>
    <cellStyle name="AIR calc 6 4 3 3" xfId="3100" xr:uid="{00000000-0005-0000-0000-0000710B0000}"/>
    <cellStyle name="AIR calc 6 4 4" xfId="3101" xr:uid="{00000000-0005-0000-0000-0000720B0000}"/>
    <cellStyle name="AIR calc 6 4 4 2" xfId="3102" xr:uid="{00000000-0005-0000-0000-0000730B0000}"/>
    <cellStyle name="AIR calc 6 4 4 3" xfId="3103" xr:uid="{00000000-0005-0000-0000-0000740B0000}"/>
    <cellStyle name="AIR calc 6 4 5" xfId="3104" xr:uid="{00000000-0005-0000-0000-0000750B0000}"/>
    <cellStyle name="AIR calc 6 4 5 2" xfId="3105" xr:uid="{00000000-0005-0000-0000-0000760B0000}"/>
    <cellStyle name="AIR calc 6 4 5 3" xfId="3106" xr:uid="{00000000-0005-0000-0000-0000770B0000}"/>
    <cellStyle name="AIR calc 6 4 6" xfId="3107" xr:uid="{00000000-0005-0000-0000-0000780B0000}"/>
    <cellStyle name="AIR calc 6 4 6 2" xfId="3108" xr:uid="{00000000-0005-0000-0000-0000790B0000}"/>
    <cellStyle name="AIR calc 6 4 6 3" xfId="3109" xr:uid="{00000000-0005-0000-0000-00007A0B0000}"/>
    <cellStyle name="AIR calc 6 4 7" xfId="3110" xr:uid="{00000000-0005-0000-0000-00007B0B0000}"/>
    <cellStyle name="AIR calc 6 4 7 2" xfId="3111" xr:uid="{00000000-0005-0000-0000-00007C0B0000}"/>
    <cellStyle name="AIR calc 6 4 7 3" xfId="3112" xr:uid="{00000000-0005-0000-0000-00007D0B0000}"/>
    <cellStyle name="AIR calc 6 4 8" xfId="3113" xr:uid="{00000000-0005-0000-0000-00007E0B0000}"/>
    <cellStyle name="AIR calc 6 4 8 2" xfId="3114" xr:uid="{00000000-0005-0000-0000-00007F0B0000}"/>
    <cellStyle name="AIR calc 6 4 8 3" xfId="3115" xr:uid="{00000000-0005-0000-0000-0000800B0000}"/>
    <cellStyle name="AIR calc 6 4 9" xfId="3116" xr:uid="{00000000-0005-0000-0000-0000810B0000}"/>
    <cellStyle name="AIR calc 6 4 9 2" xfId="3117" xr:uid="{00000000-0005-0000-0000-0000820B0000}"/>
    <cellStyle name="AIR calc 6 4 9 3" xfId="3118" xr:uid="{00000000-0005-0000-0000-0000830B0000}"/>
    <cellStyle name="AIR calc 6 5" xfId="3119" xr:uid="{00000000-0005-0000-0000-0000840B0000}"/>
    <cellStyle name="AIR calc 6 5 10" xfId="3120" xr:uid="{00000000-0005-0000-0000-0000850B0000}"/>
    <cellStyle name="AIR calc 6 5 10 2" xfId="3121" xr:uid="{00000000-0005-0000-0000-0000860B0000}"/>
    <cellStyle name="AIR calc 6 5 10 3" xfId="3122" xr:uid="{00000000-0005-0000-0000-0000870B0000}"/>
    <cellStyle name="AIR calc 6 5 11" xfId="3123" xr:uid="{00000000-0005-0000-0000-0000880B0000}"/>
    <cellStyle name="AIR calc 6 5 11 2" xfId="3124" xr:uid="{00000000-0005-0000-0000-0000890B0000}"/>
    <cellStyle name="AIR calc 6 5 11 3" xfId="3125" xr:uid="{00000000-0005-0000-0000-00008A0B0000}"/>
    <cellStyle name="AIR calc 6 5 12" xfId="3126" xr:uid="{00000000-0005-0000-0000-00008B0B0000}"/>
    <cellStyle name="AIR calc 6 5 13" xfId="3127" xr:uid="{00000000-0005-0000-0000-00008C0B0000}"/>
    <cellStyle name="AIR calc 6 5 2" xfId="3128" xr:uid="{00000000-0005-0000-0000-00008D0B0000}"/>
    <cellStyle name="AIR calc 6 5 2 2" xfId="3129" xr:uid="{00000000-0005-0000-0000-00008E0B0000}"/>
    <cellStyle name="AIR calc 6 5 2 3" xfId="3130" xr:uid="{00000000-0005-0000-0000-00008F0B0000}"/>
    <cellStyle name="AIR calc 6 5 3" xfId="3131" xr:uid="{00000000-0005-0000-0000-0000900B0000}"/>
    <cellStyle name="AIR calc 6 5 3 2" xfId="3132" xr:uid="{00000000-0005-0000-0000-0000910B0000}"/>
    <cellStyle name="AIR calc 6 5 3 3" xfId="3133" xr:uid="{00000000-0005-0000-0000-0000920B0000}"/>
    <cellStyle name="AIR calc 6 5 4" xfId="3134" xr:uid="{00000000-0005-0000-0000-0000930B0000}"/>
    <cellStyle name="AIR calc 6 5 4 2" xfId="3135" xr:uid="{00000000-0005-0000-0000-0000940B0000}"/>
    <cellStyle name="AIR calc 6 5 4 3" xfId="3136" xr:uid="{00000000-0005-0000-0000-0000950B0000}"/>
    <cellStyle name="AIR calc 6 5 5" xfId="3137" xr:uid="{00000000-0005-0000-0000-0000960B0000}"/>
    <cellStyle name="AIR calc 6 5 5 2" xfId="3138" xr:uid="{00000000-0005-0000-0000-0000970B0000}"/>
    <cellStyle name="AIR calc 6 5 5 3" xfId="3139" xr:uid="{00000000-0005-0000-0000-0000980B0000}"/>
    <cellStyle name="AIR calc 6 5 6" xfId="3140" xr:uid="{00000000-0005-0000-0000-0000990B0000}"/>
    <cellStyle name="AIR calc 6 5 6 2" xfId="3141" xr:uid="{00000000-0005-0000-0000-00009A0B0000}"/>
    <cellStyle name="AIR calc 6 5 6 3" xfId="3142" xr:uid="{00000000-0005-0000-0000-00009B0B0000}"/>
    <cellStyle name="AIR calc 6 5 7" xfId="3143" xr:uid="{00000000-0005-0000-0000-00009C0B0000}"/>
    <cellStyle name="AIR calc 6 5 7 2" xfId="3144" xr:uid="{00000000-0005-0000-0000-00009D0B0000}"/>
    <cellStyle name="AIR calc 6 5 7 3" xfId="3145" xr:uid="{00000000-0005-0000-0000-00009E0B0000}"/>
    <cellStyle name="AIR calc 6 5 8" xfId="3146" xr:uid="{00000000-0005-0000-0000-00009F0B0000}"/>
    <cellStyle name="AIR calc 6 5 8 2" xfId="3147" xr:uid="{00000000-0005-0000-0000-0000A00B0000}"/>
    <cellStyle name="AIR calc 6 5 8 3" xfId="3148" xr:uid="{00000000-0005-0000-0000-0000A10B0000}"/>
    <cellStyle name="AIR calc 6 5 9" xfId="3149" xr:uid="{00000000-0005-0000-0000-0000A20B0000}"/>
    <cellStyle name="AIR calc 6 5 9 2" xfId="3150" xr:uid="{00000000-0005-0000-0000-0000A30B0000}"/>
    <cellStyle name="AIR calc 6 5 9 3" xfId="3151" xr:uid="{00000000-0005-0000-0000-0000A40B0000}"/>
    <cellStyle name="AIR calc 6 6" xfId="3152" xr:uid="{00000000-0005-0000-0000-0000A50B0000}"/>
    <cellStyle name="AIR calc 6 6 10" xfId="3153" xr:uid="{00000000-0005-0000-0000-0000A60B0000}"/>
    <cellStyle name="AIR calc 6 6 10 2" xfId="3154" xr:uid="{00000000-0005-0000-0000-0000A70B0000}"/>
    <cellStyle name="AIR calc 6 6 10 3" xfId="3155" xr:uid="{00000000-0005-0000-0000-0000A80B0000}"/>
    <cellStyle name="AIR calc 6 6 11" xfId="3156" xr:uid="{00000000-0005-0000-0000-0000A90B0000}"/>
    <cellStyle name="AIR calc 6 6 11 2" xfId="3157" xr:uid="{00000000-0005-0000-0000-0000AA0B0000}"/>
    <cellStyle name="AIR calc 6 6 11 3" xfId="3158" xr:uid="{00000000-0005-0000-0000-0000AB0B0000}"/>
    <cellStyle name="AIR calc 6 6 12" xfId="3159" xr:uid="{00000000-0005-0000-0000-0000AC0B0000}"/>
    <cellStyle name="AIR calc 6 6 13" xfId="3160" xr:uid="{00000000-0005-0000-0000-0000AD0B0000}"/>
    <cellStyle name="AIR calc 6 6 2" xfId="3161" xr:uid="{00000000-0005-0000-0000-0000AE0B0000}"/>
    <cellStyle name="AIR calc 6 6 2 2" xfId="3162" xr:uid="{00000000-0005-0000-0000-0000AF0B0000}"/>
    <cellStyle name="AIR calc 6 6 2 3" xfId="3163" xr:uid="{00000000-0005-0000-0000-0000B00B0000}"/>
    <cellStyle name="AIR calc 6 6 3" xfId="3164" xr:uid="{00000000-0005-0000-0000-0000B10B0000}"/>
    <cellStyle name="AIR calc 6 6 3 2" xfId="3165" xr:uid="{00000000-0005-0000-0000-0000B20B0000}"/>
    <cellStyle name="AIR calc 6 6 3 3" xfId="3166" xr:uid="{00000000-0005-0000-0000-0000B30B0000}"/>
    <cellStyle name="AIR calc 6 6 4" xfId="3167" xr:uid="{00000000-0005-0000-0000-0000B40B0000}"/>
    <cellStyle name="AIR calc 6 6 4 2" xfId="3168" xr:uid="{00000000-0005-0000-0000-0000B50B0000}"/>
    <cellStyle name="AIR calc 6 6 4 3" xfId="3169" xr:uid="{00000000-0005-0000-0000-0000B60B0000}"/>
    <cellStyle name="AIR calc 6 6 5" xfId="3170" xr:uid="{00000000-0005-0000-0000-0000B70B0000}"/>
    <cellStyle name="AIR calc 6 6 5 2" xfId="3171" xr:uid="{00000000-0005-0000-0000-0000B80B0000}"/>
    <cellStyle name="AIR calc 6 6 5 3" xfId="3172" xr:uid="{00000000-0005-0000-0000-0000B90B0000}"/>
    <cellStyle name="AIR calc 6 6 6" xfId="3173" xr:uid="{00000000-0005-0000-0000-0000BA0B0000}"/>
    <cellStyle name="AIR calc 6 6 6 2" xfId="3174" xr:uid="{00000000-0005-0000-0000-0000BB0B0000}"/>
    <cellStyle name="AIR calc 6 6 6 3" xfId="3175" xr:uid="{00000000-0005-0000-0000-0000BC0B0000}"/>
    <cellStyle name="AIR calc 6 6 7" xfId="3176" xr:uid="{00000000-0005-0000-0000-0000BD0B0000}"/>
    <cellStyle name="AIR calc 6 6 7 2" xfId="3177" xr:uid="{00000000-0005-0000-0000-0000BE0B0000}"/>
    <cellStyle name="AIR calc 6 6 7 3" xfId="3178" xr:uid="{00000000-0005-0000-0000-0000BF0B0000}"/>
    <cellStyle name="AIR calc 6 6 8" xfId="3179" xr:uid="{00000000-0005-0000-0000-0000C00B0000}"/>
    <cellStyle name="AIR calc 6 6 8 2" xfId="3180" xr:uid="{00000000-0005-0000-0000-0000C10B0000}"/>
    <cellStyle name="AIR calc 6 6 8 3" xfId="3181" xr:uid="{00000000-0005-0000-0000-0000C20B0000}"/>
    <cellStyle name="AIR calc 6 6 9" xfId="3182" xr:uid="{00000000-0005-0000-0000-0000C30B0000}"/>
    <cellStyle name="AIR calc 6 6 9 2" xfId="3183" xr:uid="{00000000-0005-0000-0000-0000C40B0000}"/>
    <cellStyle name="AIR calc 6 6 9 3" xfId="3184" xr:uid="{00000000-0005-0000-0000-0000C50B0000}"/>
    <cellStyle name="AIR calc 6 7" xfId="3185" xr:uid="{00000000-0005-0000-0000-0000C60B0000}"/>
    <cellStyle name="AIR calc 6 7 10" xfId="3186" xr:uid="{00000000-0005-0000-0000-0000C70B0000}"/>
    <cellStyle name="AIR calc 6 7 10 2" xfId="3187" xr:uid="{00000000-0005-0000-0000-0000C80B0000}"/>
    <cellStyle name="AIR calc 6 7 10 3" xfId="3188" xr:uid="{00000000-0005-0000-0000-0000C90B0000}"/>
    <cellStyle name="AIR calc 6 7 11" xfId="3189" xr:uid="{00000000-0005-0000-0000-0000CA0B0000}"/>
    <cellStyle name="AIR calc 6 7 11 2" xfId="3190" xr:uid="{00000000-0005-0000-0000-0000CB0B0000}"/>
    <cellStyle name="AIR calc 6 7 11 3" xfId="3191" xr:uid="{00000000-0005-0000-0000-0000CC0B0000}"/>
    <cellStyle name="AIR calc 6 7 12" xfId="3192" xr:uid="{00000000-0005-0000-0000-0000CD0B0000}"/>
    <cellStyle name="AIR calc 6 7 13" xfId="3193" xr:uid="{00000000-0005-0000-0000-0000CE0B0000}"/>
    <cellStyle name="AIR calc 6 7 2" xfId="3194" xr:uid="{00000000-0005-0000-0000-0000CF0B0000}"/>
    <cellStyle name="AIR calc 6 7 2 2" xfId="3195" xr:uid="{00000000-0005-0000-0000-0000D00B0000}"/>
    <cellStyle name="AIR calc 6 7 2 3" xfId="3196" xr:uid="{00000000-0005-0000-0000-0000D10B0000}"/>
    <cellStyle name="AIR calc 6 7 3" xfId="3197" xr:uid="{00000000-0005-0000-0000-0000D20B0000}"/>
    <cellStyle name="AIR calc 6 7 3 2" xfId="3198" xr:uid="{00000000-0005-0000-0000-0000D30B0000}"/>
    <cellStyle name="AIR calc 6 7 3 3" xfId="3199" xr:uid="{00000000-0005-0000-0000-0000D40B0000}"/>
    <cellStyle name="AIR calc 6 7 4" xfId="3200" xr:uid="{00000000-0005-0000-0000-0000D50B0000}"/>
    <cellStyle name="AIR calc 6 7 4 2" xfId="3201" xr:uid="{00000000-0005-0000-0000-0000D60B0000}"/>
    <cellStyle name="AIR calc 6 7 4 3" xfId="3202" xr:uid="{00000000-0005-0000-0000-0000D70B0000}"/>
    <cellStyle name="AIR calc 6 7 5" xfId="3203" xr:uid="{00000000-0005-0000-0000-0000D80B0000}"/>
    <cellStyle name="AIR calc 6 7 5 2" xfId="3204" xr:uid="{00000000-0005-0000-0000-0000D90B0000}"/>
    <cellStyle name="AIR calc 6 7 5 3" xfId="3205" xr:uid="{00000000-0005-0000-0000-0000DA0B0000}"/>
    <cellStyle name="AIR calc 6 7 6" xfId="3206" xr:uid="{00000000-0005-0000-0000-0000DB0B0000}"/>
    <cellStyle name="AIR calc 6 7 6 2" xfId="3207" xr:uid="{00000000-0005-0000-0000-0000DC0B0000}"/>
    <cellStyle name="AIR calc 6 7 6 3" xfId="3208" xr:uid="{00000000-0005-0000-0000-0000DD0B0000}"/>
    <cellStyle name="AIR calc 6 7 7" xfId="3209" xr:uid="{00000000-0005-0000-0000-0000DE0B0000}"/>
    <cellStyle name="AIR calc 6 7 7 2" xfId="3210" xr:uid="{00000000-0005-0000-0000-0000DF0B0000}"/>
    <cellStyle name="AIR calc 6 7 7 3" xfId="3211" xr:uid="{00000000-0005-0000-0000-0000E00B0000}"/>
    <cellStyle name="AIR calc 6 7 8" xfId="3212" xr:uid="{00000000-0005-0000-0000-0000E10B0000}"/>
    <cellStyle name="AIR calc 6 7 8 2" xfId="3213" xr:uid="{00000000-0005-0000-0000-0000E20B0000}"/>
    <cellStyle name="AIR calc 6 7 8 3" xfId="3214" xr:uid="{00000000-0005-0000-0000-0000E30B0000}"/>
    <cellStyle name="AIR calc 6 7 9" xfId="3215" xr:uid="{00000000-0005-0000-0000-0000E40B0000}"/>
    <cellStyle name="AIR calc 6 7 9 2" xfId="3216" xr:uid="{00000000-0005-0000-0000-0000E50B0000}"/>
    <cellStyle name="AIR calc 6 7 9 3" xfId="3217" xr:uid="{00000000-0005-0000-0000-0000E60B0000}"/>
    <cellStyle name="AIR calc 6 8" xfId="3218" xr:uid="{00000000-0005-0000-0000-0000E70B0000}"/>
    <cellStyle name="AIR calc 6 8 2" xfId="3219" xr:uid="{00000000-0005-0000-0000-0000E80B0000}"/>
    <cellStyle name="AIR calc 6 8 3" xfId="3220" xr:uid="{00000000-0005-0000-0000-0000E90B0000}"/>
    <cellStyle name="AIR calc 6 9" xfId="3221" xr:uid="{00000000-0005-0000-0000-0000EA0B0000}"/>
    <cellStyle name="AIR calc 6 9 2" xfId="3222" xr:uid="{00000000-0005-0000-0000-0000EB0B0000}"/>
    <cellStyle name="AIR calc 6 9 3" xfId="3223" xr:uid="{00000000-0005-0000-0000-0000EC0B0000}"/>
    <cellStyle name="AIR calc 7" xfId="3224" xr:uid="{00000000-0005-0000-0000-0000ED0B0000}"/>
    <cellStyle name="AIR calc 7 10" xfId="3225" xr:uid="{00000000-0005-0000-0000-0000EE0B0000}"/>
    <cellStyle name="AIR calc 7 10 2" xfId="3226" xr:uid="{00000000-0005-0000-0000-0000EF0B0000}"/>
    <cellStyle name="AIR calc 7 10 3" xfId="3227" xr:uid="{00000000-0005-0000-0000-0000F00B0000}"/>
    <cellStyle name="AIR calc 7 11" xfId="3228" xr:uid="{00000000-0005-0000-0000-0000F10B0000}"/>
    <cellStyle name="AIR calc 7 11 2" xfId="3229" xr:uid="{00000000-0005-0000-0000-0000F20B0000}"/>
    <cellStyle name="AIR calc 7 11 3" xfId="3230" xr:uid="{00000000-0005-0000-0000-0000F30B0000}"/>
    <cellStyle name="AIR calc 7 12" xfId="3231" xr:uid="{00000000-0005-0000-0000-0000F40B0000}"/>
    <cellStyle name="AIR calc 7 12 2" xfId="3232" xr:uid="{00000000-0005-0000-0000-0000F50B0000}"/>
    <cellStyle name="AIR calc 7 12 3" xfId="3233" xr:uid="{00000000-0005-0000-0000-0000F60B0000}"/>
    <cellStyle name="AIR calc 7 13" xfId="3234" xr:uid="{00000000-0005-0000-0000-0000F70B0000}"/>
    <cellStyle name="AIR calc 7 13 2" xfId="3235" xr:uid="{00000000-0005-0000-0000-0000F80B0000}"/>
    <cellStyle name="AIR calc 7 13 3" xfId="3236" xr:uid="{00000000-0005-0000-0000-0000F90B0000}"/>
    <cellStyle name="AIR calc 7 14" xfId="3237" xr:uid="{00000000-0005-0000-0000-0000FA0B0000}"/>
    <cellStyle name="AIR calc 7 14 2" xfId="3238" xr:uid="{00000000-0005-0000-0000-0000FB0B0000}"/>
    <cellStyle name="AIR calc 7 14 3" xfId="3239" xr:uid="{00000000-0005-0000-0000-0000FC0B0000}"/>
    <cellStyle name="AIR calc 7 15" xfId="3240" xr:uid="{00000000-0005-0000-0000-0000FD0B0000}"/>
    <cellStyle name="AIR calc 7 15 2" xfId="3241" xr:uid="{00000000-0005-0000-0000-0000FE0B0000}"/>
    <cellStyle name="AIR calc 7 15 3" xfId="3242" xr:uid="{00000000-0005-0000-0000-0000FF0B0000}"/>
    <cellStyle name="AIR calc 7 16" xfId="3243" xr:uid="{00000000-0005-0000-0000-0000000C0000}"/>
    <cellStyle name="AIR calc 7 16 2" xfId="3244" xr:uid="{00000000-0005-0000-0000-0000010C0000}"/>
    <cellStyle name="AIR calc 7 16 3" xfId="3245" xr:uid="{00000000-0005-0000-0000-0000020C0000}"/>
    <cellStyle name="AIR calc 7 17" xfId="3246" xr:uid="{00000000-0005-0000-0000-0000030C0000}"/>
    <cellStyle name="AIR calc 7 17 2" xfId="3247" xr:uid="{00000000-0005-0000-0000-0000040C0000}"/>
    <cellStyle name="AIR calc 7 17 3" xfId="3248" xr:uid="{00000000-0005-0000-0000-0000050C0000}"/>
    <cellStyle name="AIR calc 7 18" xfId="3249" xr:uid="{00000000-0005-0000-0000-0000060C0000}"/>
    <cellStyle name="AIR calc 7 18 2" xfId="3250" xr:uid="{00000000-0005-0000-0000-0000070C0000}"/>
    <cellStyle name="AIR calc 7 18 3" xfId="3251" xr:uid="{00000000-0005-0000-0000-0000080C0000}"/>
    <cellStyle name="AIR calc 7 19" xfId="3252" xr:uid="{00000000-0005-0000-0000-0000090C0000}"/>
    <cellStyle name="AIR calc 7 2" xfId="3253" xr:uid="{00000000-0005-0000-0000-00000A0C0000}"/>
    <cellStyle name="AIR calc 7 2 10" xfId="3254" xr:uid="{00000000-0005-0000-0000-00000B0C0000}"/>
    <cellStyle name="AIR calc 7 2 10 2" xfId="3255" xr:uid="{00000000-0005-0000-0000-00000C0C0000}"/>
    <cellStyle name="AIR calc 7 2 10 3" xfId="3256" xr:uid="{00000000-0005-0000-0000-00000D0C0000}"/>
    <cellStyle name="AIR calc 7 2 11" xfId="3257" xr:uid="{00000000-0005-0000-0000-00000E0C0000}"/>
    <cellStyle name="AIR calc 7 2 11 2" xfId="3258" xr:uid="{00000000-0005-0000-0000-00000F0C0000}"/>
    <cellStyle name="AIR calc 7 2 11 3" xfId="3259" xr:uid="{00000000-0005-0000-0000-0000100C0000}"/>
    <cellStyle name="AIR calc 7 2 12" xfId="3260" xr:uid="{00000000-0005-0000-0000-0000110C0000}"/>
    <cellStyle name="AIR calc 7 2 12 2" xfId="3261" xr:uid="{00000000-0005-0000-0000-0000120C0000}"/>
    <cellStyle name="AIR calc 7 2 12 3" xfId="3262" xr:uid="{00000000-0005-0000-0000-0000130C0000}"/>
    <cellStyle name="AIR calc 7 2 13" xfId="3263" xr:uid="{00000000-0005-0000-0000-0000140C0000}"/>
    <cellStyle name="AIR calc 7 2 14" xfId="3264" xr:uid="{00000000-0005-0000-0000-0000150C0000}"/>
    <cellStyle name="AIR calc 7 2 2" xfId="3265" xr:uid="{00000000-0005-0000-0000-0000160C0000}"/>
    <cellStyle name="AIR calc 7 2 2 2" xfId="3266" xr:uid="{00000000-0005-0000-0000-0000170C0000}"/>
    <cellStyle name="AIR calc 7 2 2 3" xfId="3267" xr:uid="{00000000-0005-0000-0000-0000180C0000}"/>
    <cellStyle name="AIR calc 7 2 3" xfId="3268" xr:uid="{00000000-0005-0000-0000-0000190C0000}"/>
    <cellStyle name="AIR calc 7 2 3 2" xfId="3269" xr:uid="{00000000-0005-0000-0000-00001A0C0000}"/>
    <cellStyle name="AIR calc 7 2 3 3" xfId="3270" xr:uid="{00000000-0005-0000-0000-00001B0C0000}"/>
    <cellStyle name="AIR calc 7 2 4" xfId="3271" xr:uid="{00000000-0005-0000-0000-00001C0C0000}"/>
    <cellStyle name="AIR calc 7 2 4 2" xfId="3272" xr:uid="{00000000-0005-0000-0000-00001D0C0000}"/>
    <cellStyle name="AIR calc 7 2 4 3" xfId="3273" xr:uid="{00000000-0005-0000-0000-00001E0C0000}"/>
    <cellStyle name="AIR calc 7 2 5" xfId="3274" xr:uid="{00000000-0005-0000-0000-00001F0C0000}"/>
    <cellStyle name="AIR calc 7 2 5 2" xfId="3275" xr:uid="{00000000-0005-0000-0000-0000200C0000}"/>
    <cellStyle name="AIR calc 7 2 5 3" xfId="3276" xr:uid="{00000000-0005-0000-0000-0000210C0000}"/>
    <cellStyle name="AIR calc 7 2 6" xfId="3277" xr:uid="{00000000-0005-0000-0000-0000220C0000}"/>
    <cellStyle name="AIR calc 7 2 6 2" xfId="3278" xr:uid="{00000000-0005-0000-0000-0000230C0000}"/>
    <cellStyle name="AIR calc 7 2 6 3" xfId="3279" xr:uid="{00000000-0005-0000-0000-0000240C0000}"/>
    <cellStyle name="AIR calc 7 2 7" xfId="3280" xr:uid="{00000000-0005-0000-0000-0000250C0000}"/>
    <cellStyle name="AIR calc 7 2 7 2" xfId="3281" xr:uid="{00000000-0005-0000-0000-0000260C0000}"/>
    <cellStyle name="AIR calc 7 2 7 3" xfId="3282" xr:uid="{00000000-0005-0000-0000-0000270C0000}"/>
    <cellStyle name="AIR calc 7 2 8" xfId="3283" xr:uid="{00000000-0005-0000-0000-0000280C0000}"/>
    <cellStyle name="AIR calc 7 2 8 2" xfId="3284" xr:uid="{00000000-0005-0000-0000-0000290C0000}"/>
    <cellStyle name="AIR calc 7 2 8 3" xfId="3285" xr:uid="{00000000-0005-0000-0000-00002A0C0000}"/>
    <cellStyle name="AIR calc 7 2 9" xfId="3286" xr:uid="{00000000-0005-0000-0000-00002B0C0000}"/>
    <cellStyle name="AIR calc 7 2 9 2" xfId="3287" xr:uid="{00000000-0005-0000-0000-00002C0C0000}"/>
    <cellStyle name="AIR calc 7 2 9 3" xfId="3288" xr:uid="{00000000-0005-0000-0000-00002D0C0000}"/>
    <cellStyle name="AIR calc 7 20" xfId="3289" xr:uid="{00000000-0005-0000-0000-00002E0C0000}"/>
    <cellStyle name="AIR calc 7 3" xfId="3290" xr:uid="{00000000-0005-0000-0000-00002F0C0000}"/>
    <cellStyle name="AIR calc 7 3 10" xfId="3291" xr:uid="{00000000-0005-0000-0000-0000300C0000}"/>
    <cellStyle name="AIR calc 7 3 10 2" xfId="3292" xr:uid="{00000000-0005-0000-0000-0000310C0000}"/>
    <cellStyle name="AIR calc 7 3 10 3" xfId="3293" xr:uid="{00000000-0005-0000-0000-0000320C0000}"/>
    <cellStyle name="AIR calc 7 3 11" xfId="3294" xr:uid="{00000000-0005-0000-0000-0000330C0000}"/>
    <cellStyle name="AIR calc 7 3 11 2" xfId="3295" xr:uid="{00000000-0005-0000-0000-0000340C0000}"/>
    <cellStyle name="AIR calc 7 3 11 3" xfId="3296" xr:uid="{00000000-0005-0000-0000-0000350C0000}"/>
    <cellStyle name="AIR calc 7 3 12" xfId="3297" xr:uid="{00000000-0005-0000-0000-0000360C0000}"/>
    <cellStyle name="AIR calc 7 3 12 2" xfId="3298" xr:uid="{00000000-0005-0000-0000-0000370C0000}"/>
    <cellStyle name="AIR calc 7 3 12 3" xfId="3299" xr:uid="{00000000-0005-0000-0000-0000380C0000}"/>
    <cellStyle name="AIR calc 7 3 13" xfId="3300" xr:uid="{00000000-0005-0000-0000-0000390C0000}"/>
    <cellStyle name="AIR calc 7 3 14" xfId="3301" xr:uid="{00000000-0005-0000-0000-00003A0C0000}"/>
    <cellStyle name="AIR calc 7 3 2" xfId="3302" xr:uid="{00000000-0005-0000-0000-00003B0C0000}"/>
    <cellStyle name="AIR calc 7 3 2 2" xfId="3303" xr:uid="{00000000-0005-0000-0000-00003C0C0000}"/>
    <cellStyle name="AIR calc 7 3 2 3" xfId="3304" xr:uid="{00000000-0005-0000-0000-00003D0C0000}"/>
    <cellStyle name="AIR calc 7 3 3" xfId="3305" xr:uid="{00000000-0005-0000-0000-00003E0C0000}"/>
    <cellStyle name="AIR calc 7 3 3 2" xfId="3306" xr:uid="{00000000-0005-0000-0000-00003F0C0000}"/>
    <cellStyle name="AIR calc 7 3 3 3" xfId="3307" xr:uid="{00000000-0005-0000-0000-0000400C0000}"/>
    <cellStyle name="AIR calc 7 3 4" xfId="3308" xr:uid="{00000000-0005-0000-0000-0000410C0000}"/>
    <cellStyle name="AIR calc 7 3 4 2" xfId="3309" xr:uid="{00000000-0005-0000-0000-0000420C0000}"/>
    <cellStyle name="AIR calc 7 3 4 3" xfId="3310" xr:uid="{00000000-0005-0000-0000-0000430C0000}"/>
    <cellStyle name="AIR calc 7 3 5" xfId="3311" xr:uid="{00000000-0005-0000-0000-0000440C0000}"/>
    <cellStyle name="AIR calc 7 3 5 2" xfId="3312" xr:uid="{00000000-0005-0000-0000-0000450C0000}"/>
    <cellStyle name="AIR calc 7 3 5 3" xfId="3313" xr:uid="{00000000-0005-0000-0000-0000460C0000}"/>
    <cellStyle name="AIR calc 7 3 6" xfId="3314" xr:uid="{00000000-0005-0000-0000-0000470C0000}"/>
    <cellStyle name="AIR calc 7 3 6 2" xfId="3315" xr:uid="{00000000-0005-0000-0000-0000480C0000}"/>
    <cellStyle name="AIR calc 7 3 6 3" xfId="3316" xr:uid="{00000000-0005-0000-0000-0000490C0000}"/>
    <cellStyle name="AIR calc 7 3 7" xfId="3317" xr:uid="{00000000-0005-0000-0000-00004A0C0000}"/>
    <cellStyle name="AIR calc 7 3 7 2" xfId="3318" xr:uid="{00000000-0005-0000-0000-00004B0C0000}"/>
    <cellStyle name="AIR calc 7 3 7 3" xfId="3319" xr:uid="{00000000-0005-0000-0000-00004C0C0000}"/>
    <cellStyle name="AIR calc 7 3 8" xfId="3320" xr:uid="{00000000-0005-0000-0000-00004D0C0000}"/>
    <cellStyle name="AIR calc 7 3 8 2" xfId="3321" xr:uid="{00000000-0005-0000-0000-00004E0C0000}"/>
    <cellStyle name="AIR calc 7 3 8 3" xfId="3322" xr:uid="{00000000-0005-0000-0000-00004F0C0000}"/>
    <cellStyle name="AIR calc 7 3 9" xfId="3323" xr:uid="{00000000-0005-0000-0000-0000500C0000}"/>
    <cellStyle name="AIR calc 7 3 9 2" xfId="3324" xr:uid="{00000000-0005-0000-0000-0000510C0000}"/>
    <cellStyle name="AIR calc 7 3 9 3" xfId="3325" xr:uid="{00000000-0005-0000-0000-0000520C0000}"/>
    <cellStyle name="AIR calc 7 4" xfId="3326" xr:uid="{00000000-0005-0000-0000-0000530C0000}"/>
    <cellStyle name="AIR calc 7 4 10" xfId="3327" xr:uid="{00000000-0005-0000-0000-0000540C0000}"/>
    <cellStyle name="AIR calc 7 4 10 2" xfId="3328" xr:uid="{00000000-0005-0000-0000-0000550C0000}"/>
    <cellStyle name="AIR calc 7 4 10 3" xfId="3329" xr:uid="{00000000-0005-0000-0000-0000560C0000}"/>
    <cellStyle name="AIR calc 7 4 11" xfId="3330" xr:uid="{00000000-0005-0000-0000-0000570C0000}"/>
    <cellStyle name="AIR calc 7 4 11 2" xfId="3331" xr:uid="{00000000-0005-0000-0000-0000580C0000}"/>
    <cellStyle name="AIR calc 7 4 11 3" xfId="3332" xr:uid="{00000000-0005-0000-0000-0000590C0000}"/>
    <cellStyle name="AIR calc 7 4 12" xfId="3333" xr:uid="{00000000-0005-0000-0000-00005A0C0000}"/>
    <cellStyle name="AIR calc 7 4 13" xfId="3334" xr:uid="{00000000-0005-0000-0000-00005B0C0000}"/>
    <cellStyle name="AIR calc 7 4 2" xfId="3335" xr:uid="{00000000-0005-0000-0000-00005C0C0000}"/>
    <cellStyle name="AIR calc 7 4 2 2" xfId="3336" xr:uid="{00000000-0005-0000-0000-00005D0C0000}"/>
    <cellStyle name="AIR calc 7 4 2 3" xfId="3337" xr:uid="{00000000-0005-0000-0000-00005E0C0000}"/>
    <cellStyle name="AIR calc 7 4 3" xfId="3338" xr:uid="{00000000-0005-0000-0000-00005F0C0000}"/>
    <cellStyle name="AIR calc 7 4 3 2" xfId="3339" xr:uid="{00000000-0005-0000-0000-0000600C0000}"/>
    <cellStyle name="AIR calc 7 4 3 3" xfId="3340" xr:uid="{00000000-0005-0000-0000-0000610C0000}"/>
    <cellStyle name="AIR calc 7 4 4" xfId="3341" xr:uid="{00000000-0005-0000-0000-0000620C0000}"/>
    <cellStyle name="AIR calc 7 4 4 2" xfId="3342" xr:uid="{00000000-0005-0000-0000-0000630C0000}"/>
    <cellStyle name="AIR calc 7 4 4 3" xfId="3343" xr:uid="{00000000-0005-0000-0000-0000640C0000}"/>
    <cellStyle name="AIR calc 7 4 5" xfId="3344" xr:uid="{00000000-0005-0000-0000-0000650C0000}"/>
    <cellStyle name="AIR calc 7 4 5 2" xfId="3345" xr:uid="{00000000-0005-0000-0000-0000660C0000}"/>
    <cellStyle name="AIR calc 7 4 5 3" xfId="3346" xr:uid="{00000000-0005-0000-0000-0000670C0000}"/>
    <cellStyle name="AIR calc 7 4 6" xfId="3347" xr:uid="{00000000-0005-0000-0000-0000680C0000}"/>
    <cellStyle name="AIR calc 7 4 6 2" xfId="3348" xr:uid="{00000000-0005-0000-0000-0000690C0000}"/>
    <cellStyle name="AIR calc 7 4 6 3" xfId="3349" xr:uid="{00000000-0005-0000-0000-00006A0C0000}"/>
    <cellStyle name="AIR calc 7 4 7" xfId="3350" xr:uid="{00000000-0005-0000-0000-00006B0C0000}"/>
    <cellStyle name="AIR calc 7 4 7 2" xfId="3351" xr:uid="{00000000-0005-0000-0000-00006C0C0000}"/>
    <cellStyle name="AIR calc 7 4 7 3" xfId="3352" xr:uid="{00000000-0005-0000-0000-00006D0C0000}"/>
    <cellStyle name="AIR calc 7 4 8" xfId="3353" xr:uid="{00000000-0005-0000-0000-00006E0C0000}"/>
    <cellStyle name="AIR calc 7 4 8 2" xfId="3354" xr:uid="{00000000-0005-0000-0000-00006F0C0000}"/>
    <cellStyle name="AIR calc 7 4 8 3" xfId="3355" xr:uid="{00000000-0005-0000-0000-0000700C0000}"/>
    <cellStyle name="AIR calc 7 4 9" xfId="3356" xr:uid="{00000000-0005-0000-0000-0000710C0000}"/>
    <cellStyle name="AIR calc 7 4 9 2" xfId="3357" xr:uid="{00000000-0005-0000-0000-0000720C0000}"/>
    <cellStyle name="AIR calc 7 4 9 3" xfId="3358" xr:uid="{00000000-0005-0000-0000-0000730C0000}"/>
    <cellStyle name="AIR calc 7 5" xfId="3359" xr:uid="{00000000-0005-0000-0000-0000740C0000}"/>
    <cellStyle name="AIR calc 7 5 10" xfId="3360" xr:uid="{00000000-0005-0000-0000-0000750C0000}"/>
    <cellStyle name="AIR calc 7 5 10 2" xfId="3361" xr:uid="{00000000-0005-0000-0000-0000760C0000}"/>
    <cellStyle name="AIR calc 7 5 10 3" xfId="3362" xr:uid="{00000000-0005-0000-0000-0000770C0000}"/>
    <cellStyle name="AIR calc 7 5 11" xfId="3363" xr:uid="{00000000-0005-0000-0000-0000780C0000}"/>
    <cellStyle name="AIR calc 7 5 11 2" xfId="3364" xr:uid="{00000000-0005-0000-0000-0000790C0000}"/>
    <cellStyle name="AIR calc 7 5 11 3" xfId="3365" xr:uid="{00000000-0005-0000-0000-00007A0C0000}"/>
    <cellStyle name="AIR calc 7 5 12" xfId="3366" xr:uid="{00000000-0005-0000-0000-00007B0C0000}"/>
    <cellStyle name="AIR calc 7 5 13" xfId="3367" xr:uid="{00000000-0005-0000-0000-00007C0C0000}"/>
    <cellStyle name="AIR calc 7 5 2" xfId="3368" xr:uid="{00000000-0005-0000-0000-00007D0C0000}"/>
    <cellStyle name="AIR calc 7 5 2 2" xfId="3369" xr:uid="{00000000-0005-0000-0000-00007E0C0000}"/>
    <cellStyle name="AIR calc 7 5 2 3" xfId="3370" xr:uid="{00000000-0005-0000-0000-00007F0C0000}"/>
    <cellStyle name="AIR calc 7 5 3" xfId="3371" xr:uid="{00000000-0005-0000-0000-0000800C0000}"/>
    <cellStyle name="AIR calc 7 5 3 2" xfId="3372" xr:uid="{00000000-0005-0000-0000-0000810C0000}"/>
    <cellStyle name="AIR calc 7 5 3 3" xfId="3373" xr:uid="{00000000-0005-0000-0000-0000820C0000}"/>
    <cellStyle name="AIR calc 7 5 4" xfId="3374" xr:uid="{00000000-0005-0000-0000-0000830C0000}"/>
    <cellStyle name="AIR calc 7 5 4 2" xfId="3375" xr:uid="{00000000-0005-0000-0000-0000840C0000}"/>
    <cellStyle name="AIR calc 7 5 4 3" xfId="3376" xr:uid="{00000000-0005-0000-0000-0000850C0000}"/>
    <cellStyle name="AIR calc 7 5 5" xfId="3377" xr:uid="{00000000-0005-0000-0000-0000860C0000}"/>
    <cellStyle name="AIR calc 7 5 5 2" xfId="3378" xr:uid="{00000000-0005-0000-0000-0000870C0000}"/>
    <cellStyle name="AIR calc 7 5 5 3" xfId="3379" xr:uid="{00000000-0005-0000-0000-0000880C0000}"/>
    <cellStyle name="AIR calc 7 5 6" xfId="3380" xr:uid="{00000000-0005-0000-0000-0000890C0000}"/>
    <cellStyle name="AIR calc 7 5 6 2" xfId="3381" xr:uid="{00000000-0005-0000-0000-00008A0C0000}"/>
    <cellStyle name="AIR calc 7 5 6 3" xfId="3382" xr:uid="{00000000-0005-0000-0000-00008B0C0000}"/>
    <cellStyle name="AIR calc 7 5 7" xfId="3383" xr:uid="{00000000-0005-0000-0000-00008C0C0000}"/>
    <cellStyle name="AIR calc 7 5 7 2" xfId="3384" xr:uid="{00000000-0005-0000-0000-00008D0C0000}"/>
    <cellStyle name="AIR calc 7 5 7 3" xfId="3385" xr:uid="{00000000-0005-0000-0000-00008E0C0000}"/>
    <cellStyle name="AIR calc 7 5 8" xfId="3386" xr:uid="{00000000-0005-0000-0000-00008F0C0000}"/>
    <cellStyle name="AIR calc 7 5 8 2" xfId="3387" xr:uid="{00000000-0005-0000-0000-0000900C0000}"/>
    <cellStyle name="AIR calc 7 5 8 3" xfId="3388" xr:uid="{00000000-0005-0000-0000-0000910C0000}"/>
    <cellStyle name="AIR calc 7 5 9" xfId="3389" xr:uid="{00000000-0005-0000-0000-0000920C0000}"/>
    <cellStyle name="AIR calc 7 5 9 2" xfId="3390" xr:uid="{00000000-0005-0000-0000-0000930C0000}"/>
    <cellStyle name="AIR calc 7 5 9 3" xfId="3391" xr:uid="{00000000-0005-0000-0000-0000940C0000}"/>
    <cellStyle name="AIR calc 7 6" xfId="3392" xr:uid="{00000000-0005-0000-0000-0000950C0000}"/>
    <cellStyle name="AIR calc 7 6 10" xfId="3393" xr:uid="{00000000-0005-0000-0000-0000960C0000}"/>
    <cellStyle name="AIR calc 7 6 10 2" xfId="3394" xr:uid="{00000000-0005-0000-0000-0000970C0000}"/>
    <cellStyle name="AIR calc 7 6 10 3" xfId="3395" xr:uid="{00000000-0005-0000-0000-0000980C0000}"/>
    <cellStyle name="AIR calc 7 6 11" xfId="3396" xr:uid="{00000000-0005-0000-0000-0000990C0000}"/>
    <cellStyle name="AIR calc 7 6 11 2" xfId="3397" xr:uid="{00000000-0005-0000-0000-00009A0C0000}"/>
    <cellStyle name="AIR calc 7 6 11 3" xfId="3398" xr:uid="{00000000-0005-0000-0000-00009B0C0000}"/>
    <cellStyle name="AIR calc 7 6 12" xfId="3399" xr:uid="{00000000-0005-0000-0000-00009C0C0000}"/>
    <cellStyle name="AIR calc 7 6 13" xfId="3400" xr:uid="{00000000-0005-0000-0000-00009D0C0000}"/>
    <cellStyle name="AIR calc 7 6 2" xfId="3401" xr:uid="{00000000-0005-0000-0000-00009E0C0000}"/>
    <cellStyle name="AIR calc 7 6 2 2" xfId="3402" xr:uid="{00000000-0005-0000-0000-00009F0C0000}"/>
    <cellStyle name="AIR calc 7 6 2 3" xfId="3403" xr:uid="{00000000-0005-0000-0000-0000A00C0000}"/>
    <cellStyle name="AIR calc 7 6 3" xfId="3404" xr:uid="{00000000-0005-0000-0000-0000A10C0000}"/>
    <cellStyle name="AIR calc 7 6 3 2" xfId="3405" xr:uid="{00000000-0005-0000-0000-0000A20C0000}"/>
    <cellStyle name="AIR calc 7 6 3 3" xfId="3406" xr:uid="{00000000-0005-0000-0000-0000A30C0000}"/>
    <cellStyle name="AIR calc 7 6 4" xfId="3407" xr:uid="{00000000-0005-0000-0000-0000A40C0000}"/>
    <cellStyle name="AIR calc 7 6 4 2" xfId="3408" xr:uid="{00000000-0005-0000-0000-0000A50C0000}"/>
    <cellStyle name="AIR calc 7 6 4 3" xfId="3409" xr:uid="{00000000-0005-0000-0000-0000A60C0000}"/>
    <cellStyle name="AIR calc 7 6 5" xfId="3410" xr:uid="{00000000-0005-0000-0000-0000A70C0000}"/>
    <cellStyle name="AIR calc 7 6 5 2" xfId="3411" xr:uid="{00000000-0005-0000-0000-0000A80C0000}"/>
    <cellStyle name="AIR calc 7 6 5 3" xfId="3412" xr:uid="{00000000-0005-0000-0000-0000A90C0000}"/>
    <cellStyle name="AIR calc 7 6 6" xfId="3413" xr:uid="{00000000-0005-0000-0000-0000AA0C0000}"/>
    <cellStyle name="AIR calc 7 6 6 2" xfId="3414" xr:uid="{00000000-0005-0000-0000-0000AB0C0000}"/>
    <cellStyle name="AIR calc 7 6 6 3" xfId="3415" xr:uid="{00000000-0005-0000-0000-0000AC0C0000}"/>
    <cellStyle name="AIR calc 7 6 7" xfId="3416" xr:uid="{00000000-0005-0000-0000-0000AD0C0000}"/>
    <cellStyle name="AIR calc 7 6 7 2" xfId="3417" xr:uid="{00000000-0005-0000-0000-0000AE0C0000}"/>
    <cellStyle name="AIR calc 7 6 7 3" xfId="3418" xr:uid="{00000000-0005-0000-0000-0000AF0C0000}"/>
    <cellStyle name="AIR calc 7 6 8" xfId="3419" xr:uid="{00000000-0005-0000-0000-0000B00C0000}"/>
    <cellStyle name="AIR calc 7 6 8 2" xfId="3420" xr:uid="{00000000-0005-0000-0000-0000B10C0000}"/>
    <cellStyle name="AIR calc 7 6 8 3" xfId="3421" xr:uid="{00000000-0005-0000-0000-0000B20C0000}"/>
    <cellStyle name="AIR calc 7 6 9" xfId="3422" xr:uid="{00000000-0005-0000-0000-0000B30C0000}"/>
    <cellStyle name="AIR calc 7 6 9 2" xfId="3423" xr:uid="{00000000-0005-0000-0000-0000B40C0000}"/>
    <cellStyle name="AIR calc 7 6 9 3" xfId="3424" xr:uid="{00000000-0005-0000-0000-0000B50C0000}"/>
    <cellStyle name="AIR calc 7 7" xfId="3425" xr:uid="{00000000-0005-0000-0000-0000B60C0000}"/>
    <cellStyle name="AIR calc 7 7 10" xfId="3426" xr:uid="{00000000-0005-0000-0000-0000B70C0000}"/>
    <cellStyle name="AIR calc 7 7 10 2" xfId="3427" xr:uid="{00000000-0005-0000-0000-0000B80C0000}"/>
    <cellStyle name="AIR calc 7 7 10 3" xfId="3428" xr:uid="{00000000-0005-0000-0000-0000B90C0000}"/>
    <cellStyle name="AIR calc 7 7 11" xfId="3429" xr:uid="{00000000-0005-0000-0000-0000BA0C0000}"/>
    <cellStyle name="AIR calc 7 7 11 2" xfId="3430" xr:uid="{00000000-0005-0000-0000-0000BB0C0000}"/>
    <cellStyle name="AIR calc 7 7 11 3" xfId="3431" xr:uid="{00000000-0005-0000-0000-0000BC0C0000}"/>
    <cellStyle name="AIR calc 7 7 12" xfId="3432" xr:uid="{00000000-0005-0000-0000-0000BD0C0000}"/>
    <cellStyle name="AIR calc 7 7 13" xfId="3433" xr:uid="{00000000-0005-0000-0000-0000BE0C0000}"/>
    <cellStyle name="AIR calc 7 7 2" xfId="3434" xr:uid="{00000000-0005-0000-0000-0000BF0C0000}"/>
    <cellStyle name="AIR calc 7 7 2 2" xfId="3435" xr:uid="{00000000-0005-0000-0000-0000C00C0000}"/>
    <cellStyle name="AIR calc 7 7 2 3" xfId="3436" xr:uid="{00000000-0005-0000-0000-0000C10C0000}"/>
    <cellStyle name="AIR calc 7 7 3" xfId="3437" xr:uid="{00000000-0005-0000-0000-0000C20C0000}"/>
    <cellStyle name="AIR calc 7 7 3 2" xfId="3438" xr:uid="{00000000-0005-0000-0000-0000C30C0000}"/>
    <cellStyle name="AIR calc 7 7 3 3" xfId="3439" xr:uid="{00000000-0005-0000-0000-0000C40C0000}"/>
    <cellStyle name="AIR calc 7 7 4" xfId="3440" xr:uid="{00000000-0005-0000-0000-0000C50C0000}"/>
    <cellStyle name="AIR calc 7 7 4 2" xfId="3441" xr:uid="{00000000-0005-0000-0000-0000C60C0000}"/>
    <cellStyle name="AIR calc 7 7 4 3" xfId="3442" xr:uid="{00000000-0005-0000-0000-0000C70C0000}"/>
    <cellStyle name="AIR calc 7 7 5" xfId="3443" xr:uid="{00000000-0005-0000-0000-0000C80C0000}"/>
    <cellStyle name="AIR calc 7 7 5 2" xfId="3444" xr:uid="{00000000-0005-0000-0000-0000C90C0000}"/>
    <cellStyle name="AIR calc 7 7 5 3" xfId="3445" xr:uid="{00000000-0005-0000-0000-0000CA0C0000}"/>
    <cellStyle name="AIR calc 7 7 6" xfId="3446" xr:uid="{00000000-0005-0000-0000-0000CB0C0000}"/>
    <cellStyle name="AIR calc 7 7 6 2" xfId="3447" xr:uid="{00000000-0005-0000-0000-0000CC0C0000}"/>
    <cellStyle name="AIR calc 7 7 6 3" xfId="3448" xr:uid="{00000000-0005-0000-0000-0000CD0C0000}"/>
    <cellStyle name="AIR calc 7 7 7" xfId="3449" xr:uid="{00000000-0005-0000-0000-0000CE0C0000}"/>
    <cellStyle name="AIR calc 7 7 7 2" xfId="3450" xr:uid="{00000000-0005-0000-0000-0000CF0C0000}"/>
    <cellStyle name="AIR calc 7 7 7 3" xfId="3451" xr:uid="{00000000-0005-0000-0000-0000D00C0000}"/>
    <cellStyle name="AIR calc 7 7 8" xfId="3452" xr:uid="{00000000-0005-0000-0000-0000D10C0000}"/>
    <cellStyle name="AIR calc 7 7 8 2" xfId="3453" xr:uid="{00000000-0005-0000-0000-0000D20C0000}"/>
    <cellStyle name="AIR calc 7 7 8 3" xfId="3454" xr:uid="{00000000-0005-0000-0000-0000D30C0000}"/>
    <cellStyle name="AIR calc 7 7 9" xfId="3455" xr:uid="{00000000-0005-0000-0000-0000D40C0000}"/>
    <cellStyle name="AIR calc 7 7 9 2" xfId="3456" xr:uid="{00000000-0005-0000-0000-0000D50C0000}"/>
    <cellStyle name="AIR calc 7 7 9 3" xfId="3457" xr:uid="{00000000-0005-0000-0000-0000D60C0000}"/>
    <cellStyle name="AIR calc 7 8" xfId="3458" xr:uid="{00000000-0005-0000-0000-0000D70C0000}"/>
    <cellStyle name="AIR calc 7 8 2" xfId="3459" xr:uid="{00000000-0005-0000-0000-0000D80C0000}"/>
    <cellStyle name="AIR calc 7 8 3" xfId="3460" xr:uid="{00000000-0005-0000-0000-0000D90C0000}"/>
    <cellStyle name="AIR calc 7 9" xfId="3461" xr:uid="{00000000-0005-0000-0000-0000DA0C0000}"/>
    <cellStyle name="AIR calc 7 9 2" xfId="3462" xr:uid="{00000000-0005-0000-0000-0000DB0C0000}"/>
    <cellStyle name="AIR calc 7 9 3" xfId="3463" xr:uid="{00000000-0005-0000-0000-0000DC0C0000}"/>
    <cellStyle name="AIR calc 8" xfId="3464" xr:uid="{00000000-0005-0000-0000-0000DD0C0000}"/>
    <cellStyle name="AIR calc 8 10" xfId="3465" xr:uid="{00000000-0005-0000-0000-0000DE0C0000}"/>
    <cellStyle name="AIR calc 8 10 2" xfId="3466" xr:uid="{00000000-0005-0000-0000-0000DF0C0000}"/>
    <cellStyle name="AIR calc 8 10 3" xfId="3467" xr:uid="{00000000-0005-0000-0000-0000E00C0000}"/>
    <cellStyle name="AIR calc 8 11" xfId="3468" xr:uid="{00000000-0005-0000-0000-0000E10C0000}"/>
    <cellStyle name="AIR calc 8 11 2" xfId="3469" xr:uid="{00000000-0005-0000-0000-0000E20C0000}"/>
    <cellStyle name="AIR calc 8 11 3" xfId="3470" xr:uid="{00000000-0005-0000-0000-0000E30C0000}"/>
    <cellStyle name="AIR calc 8 12" xfId="3471" xr:uid="{00000000-0005-0000-0000-0000E40C0000}"/>
    <cellStyle name="AIR calc 8 13" xfId="3472" xr:uid="{00000000-0005-0000-0000-0000E50C0000}"/>
    <cellStyle name="AIR calc 8 2" xfId="3473" xr:uid="{00000000-0005-0000-0000-0000E60C0000}"/>
    <cellStyle name="AIR calc 8 2 2" xfId="3474" xr:uid="{00000000-0005-0000-0000-0000E70C0000}"/>
    <cellStyle name="AIR calc 8 2 3" xfId="3475" xr:uid="{00000000-0005-0000-0000-0000E80C0000}"/>
    <cellStyle name="AIR calc 8 3" xfId="3476" xr:uid="{00000000-0005-0000-0000-0000E90C0000}"/>
    <cellStyle name="AIR calc 8 3 2" xfId="3477" xr:uid="{00000000-0005-0000-0000-0000EA0C0000}"/>
    <cellStyle name="AIR calc 8 3 3" xfId="3478" xr:uid="{00000000-0005-0000-0000-0000EB0C0000}"/>
    <cellStyle name="AIR calc 8 4" xfId="3479" xr:uid="{00000000-0005-0000-0000-0000EC0C0000}"/>
    <cellStyle name="AIR calc 8 4 2" xfId="3480" xr:uid="{00000000-0005-0000-0000-0000ED0C0000}"/>
    <cellStyle name="AIR calc 8 4 3" xfId="3481" xr:uid="{00000000-0005-0000-0000-0000EE0C0000}"/>
    <cellStyle name="AIR calc 8 5" xfId="3482" xr:uid="{00000000-0005-0000-0000-0000EF0C0000}"/>
    <cellStyle name="AIR calc 8 5 2" xfId="3483" xr:uid="{00000000-0005-0000-0000-0000F00C0000}"/>
    <cellStyle name="AIR calc 8 5 3" xfId="3484" xr:uid="{00000000-0005-0000-0000-0000F10C0000}"/>
    <cellStyle name="AIR calc 8 6" xfId="3485" xr:uid="{00000000-0005-0000-0000-0000F20C0000}"/>
    <cellStyle name="AIR calc 8 6 2" xfId="3486" xr:uid="{00000000-0005-0000-0000-0000F30C0000}"/>
    <cellStyle name="AIR calc 8 6 3" xfId="3487" xr:uid="{00000000-0005-0000-0000-0000F40C0000}"/>
    <cellStyle name="AIR calc 8 7" xfId="3488" xr:uid="{00000000-0005-0000-0000-0000F50C0000}"/>
    <cellStyle name="AIR calc 8 7 2" xfId="3489" xr:uid="{00000000-0005-0000-0000-0000F60C0000}"/>
    <cellStyle name="AIR calc 8 7 3" xfId="3490" xr:uid="{00000000-0005-0000-0000-0000F70C0000}"/>
    <cellStyle name="AIR calc 8 8" xfId="3491" xr:uid="{00000000-0005-0000-0000-0000F80C0000}"/>
    <cellStyle name="AIR calc 8 8 2" xfId="3492" xr:uid="{00000000-0005-0000-0000-0000F90C0000}"/>
    <cellStyle name="AIR calc 8 8 3" xfId="3493" xr:uid="{00000000-0005-0000-0000-0000FA0C0000}"/>
    <cellStyle name="AIR calc 8 9" xfId="3494" xr:uid="{00000000-0005-0000-0000-0000FB0C0000}"/>
    <cellStyle name="AIR calc 8 9 2" xfId="3495" xr:uid="{00000000-0005-0000-0000-0000FC0C0000}"/>
    <cellStyle name="AIR calc 8 9 3" xfId="3496" xr:uid="{00000000-0005-0000-0000-0000FD0C0000}"/>
    <cellStyle name="AIR calc 9" xfId="3497" xr:uid="{00000000-0005-0000-0000-0000FE0C0000}"/>
    <cellStyle name="AIR calc 9 2" xfId="3498" xr:uid="{00000000-0005-0000-0000-0000FF0C0000}"/>
    <cellStyle name="AIR calc 9 3" xfId="3499" xr:uid="{00000000-0005-0000-0000-0000000D0000}"/>
    <cellStyle name="AIR copied" xfId="3500" xr:uid="{00000000-0005-0000-0000-0000010D0000}"/>
    <cellStyle name="AIR copied 10" xfId="3501" xr:uid="{00000000-0005-0000-0000-0000020D0000}"/>
    <cellStyle name="AIR copied 10 2" xfId="3502" xr:uid="{00000000-0005-0000-0000-0000030D0000}"/>
    <cellStyle name="AIR copied 10 3" xfId="3503" xr:uid="{00000000-0005-0000-0000-0000040D0000}"/>
    <cellStyle name="AIR copied 11" xfId="3504" xr:uid="{00000000-0005-0000-0000-0000050D0000}"/>
    <cellStyle name="AIR copied 11 2" xfId="3505" xr:uid="{00000000-0005-0000-0000-0000060D0000}"/>
    <cellStyle name="AIR copied 11 3" xfId="3506" xr:uid="{00000000-0005-0000-0000-0000070D0000}"/>
    <cellStyle name="AIR copied 12" xfId="3507" xr:uid="{00000000-0005-0000-0000-0000080D0000}"/>
    <cellStyle name="AIR copied 12 2" xfId="3508" xr:uid="{00000000-0005-0000-0000-0000090D0000}"/>
    <cellStyle name="AIR copied 12 3" xfId="3509" xr:uid="{00000000-0005-0000-0000-00000A0D0000}"/>
    <cellStyle name="AIR copied 13" xfId="3510" xr:uid="{00000000-0005-0000-0000-00000B0D0000}"/>
    <cellStyle name="AIR copied 13 2" xfId="3511" xr:uid="{00000000-0005-0000-0000-00000C0D0000}"/>
    <cellStyle name="AIR copied 13 3" xfId="3512" xr:uid="{00000000-0005-0000-0000-00000D0D0000}"/>
    <cellStyle name="AIR copied 14" xfId="3513" xr:uid="{00000000-0005-0000-0000-00000E0D0000}"/>
    <cellStyle name="AIR copied 14 2" xfId="3514" xr:uid="{00000000-0005-0000-0000-00000F0D0000}"/>
    <cellStyle name="AIR copied 14 3" xfId="3515" xr:uid="{00000000-0005-0000-0000-0000100D0000}"/>
    <cellStyle name="AIR copied 15" xfId="3516" xr:uid="{00000000-0005-0000-0000-0000110D0000}"/>
    <cellStyle name="AIR copied 15 2" xfId="3517" xr:uid="{00000000-0005-0000-0000-0000120D0000}"/>
    <cellStyle name="AIR copied 15 3" xfId="3518" xr:uid="{00000000-0005-0000-0000-0000130D0000}"/>
    <cellStyle name="AIR copied 16" xfId="3519" xr:uid="{00000000-0005-0000-0000-0000140D0000}"/>
    <cellStyle name="AIR copied 17" xfId="3520" xr:uid="{00000000-0005-0000-0000-0000150D0000}"/>
    <cellStyle name="AIR copied 18" xfId="3521" xr:uid="{00000000-0005-0000-0000-0000160D0000}"/>
    <cellStyle name="AIR copied 2" xfId="3522" xr:uid="{00000000-0005-0000-0000-0000170D0000}"/>
    <cellStyle name="AIR copied 2 10" xfId="3523" xr:uid="{00000000-0005-0000-0000-0000180D0000}"/>
    <cellStyle name="AIR copied 2 10 2" xfId="3524" xr:uid="{00000000-0005-0000-0000-0000190D0000}"/>
    <cellStyle name="AIR copied 2 10 3" xfId="3525" xr:uid="{00000000-0005-0000-0000-00001A0D0000}"/>
    <cellStyle name="AIR copied 2 11" xfId="3526" xr:uid="{00000000-0005-0000-0000-00001B0D0000}"/>
    <cellStyle name="AIR copied 2 11 2" xfId="3527" xr:uid="{00000000-0005-0000-0000-00001C0D0000}"/>
    <cellStyle name="AIR copied 2 11 3" xfId="3528" xr:uid="{00000000-0005-0000-0000-00001D0D0000}"/>
    <cellStyle name="AIR copied 2 12" xfId="3529" xr:uid="{00000000-0005-0000-0000-00001E0D0000}"/>
    <cellStyle name="AIR copied 2 12 2" xfId="3530" xr:uid="{00000000-0005-0000-0000-00001F0D0000}"/>
    <cellStyle name="AIR copied 2 12 3" xfId="3531" xr:uid="{00000000-0005-0000-0000-0000200D0000}"/>
    <cellStyle name="AIR copied 2 13" xfId="3532" xr:uid="{00000000-0005-0000-0000-0000210D0000}"/>
    <cellStyle name="AIR copied 2 13 2" xfId="3533" xr:uid="{00000000-0005-0000-0000-0000220D0000}"/>
    <cellStyle name="AIR copied 2 13 3" xfId="3534" xr:uid="{00000000-0005-0000-0000-0000230D0000}"/>
    <cellStyle name="AIR copied 2 14" xfId="3535" xr:uid="{00000000-0005-0000-0000-0000240D0000}"/>
    <cellStyle name="AIR copied 2 14 2" xfId="3536" xr:uid="{00000000-0005-0000-0000-0000250D0000}"/>
    <cellStyle name="AIR copied 2 14 3" xfId="3537" xr:uid="{00000000-0005-0000-0000-0000260D0000}"/>
    <cellStyle name="AIR copied 2 15" xfId="3538" xr:uid="{00000000-0005-0000-0000-0000270D0000}"/>
    <cellStyle name="AIR copied 2 16" xfId="3539" xr:uid="{00000000-0005-0000-0000-0000280D0000}"/>
    <cellStyle name="AIR copied 2 17" xfId="3540" xr:uid="{00000000-0005-0000-0000-0000290D0000}"/>
    <cellStyle name="AIR copied 2 2" xfId="3541" xr:uid="{00000000-0005-0000-0000-00002A0D0000}"/>
    <cellStyle name="AIR copied 2 2 10" xfId="3542" xr:uid="{00000000-0005-0000-0000-00002B0D0000}"/>
    <cellStyle name="AIR copied 2 2 10 2" xfId="3543" xr:uid="{00000000-0005-0000-0000-00002C0D0000}"/>
    <cellStyle name="AIR copied 2 2 10 3" xfId="3544" xr:uid="{00000000-0005-0000-0000-00002D0D0000}"/>
    <cellStyle name="AIR copied 2 2 11" xfId="3545" xr:uid="{00000000-0005-0000-0000-00002E0D0000}"/>
    <cellStyle name="AIR copied 2 2 11 2" xfId="3546" xr:uid="{00000000-0005-0000-0000-00002F0D0000}"/>
    <cellStyle name="AIR copied 2 2 11 3" xfId="3547" xr:uid="{00000000-0005-0000-0000-0000300D0000}"/>
    <cellStyle name="AIR copied 2 2 12" xfId="3548" xr:uid="{00000000-0005-0000-0000-0000310D0000}"/>
    <cellStyle name="AIR copied 2 2 12 2" xfId="3549" xr:uid="{00000000-0005-0000-0000-0000320D0000}"/>
    <cellStyle name="AIR copied 2 2 12 3" xfId="3550" xr:uid="{00000000-0005-0000-0000-0000330D0000}"/>
    <cellStyle name="AIR copied 2 2 13" xfId="3551" xr:uid="{00000000-0005-0000-0000-0000340D0000}"/>
    <cellStyle name="AIR copied 2 2 13 2" xfId="3552" xr:uid="{00000000-0005-0000-0000-0000350D0000}"/>
    <cellStyle name="AIR copied 2 2 13 3" xfId="3553" xr:uid="{00000000-0005-0000-0000-0000360D0000}"/>
    <cellStyle name="AIR copied 2 2 14" xfId="3554" xr:uid="{00000000-0005-0000-0000-0000370D0000}"/>
    <cellStyle name="AIR copied 2 2 14 2" xfId="3555" xr:uid="{00000000-0005-0000-0000-0000380D0000}"/>
    <cellStyle name="AIR copied 2 2 14 3" xfId="3556" xr:uid="{00000000-0005-0000-0000-0000390D0000}"/>
    <cellStyle name="AIR copied 2 2 15" xfId="3557" xr:uid="{00000000-0005-0000-0000-00003A0D0000}"/>
    <cellStyle name="AIR copied 2 2 15 2" xfId="3558" xr:uid="{00000000-0005-0000-0000-00003B0D0000}"/>
    <cellStyle name="AIR copied 2 2 15 3" xfId="3559" xr:uid="{00000000-0005-0000-0000-00003C0D0000}"/>
    <cellStyle name="AIR copied 2 2 16" xfId="3560" xr:uid="{00000000-0005-0000-0000-00003D0D0000}"/>
    <cellStyle name="AIR copied 2 2 16 2" xfId="3561" xr:uid="{00000000-0005-0000-0000-00003E0D0000}"/>
    <cellStyle name="AIR copied 2 2 16 3" xfId="3562" xr:uid="{00000000-0005-0000-0000-00003F0D0000}"/>
    <cellStyle name="AIR copied 2 2 17" xfId="3563" xr:uid="{00000000-0005-0000-0000-0000400D0000}"/>
    <cellStyle name="AIR copied 2 2 17 2" xfId="3564" xr:uid="{00000000-0005-0000-0000-0000410D0000}"/>
    <cellStyle name="AIR copied 2 2 17 3" xfId="3565" xr:uid="{00000000-0005-0000-0000-0000420D0000}"/>
    <cellStyle name="AIR copied 2 2 18" xfId="3566" xr:uid="{00000000-0005-0000-0000-0000430D0000}"/>
    <cellStyle name="AIR copied 2 2 18 2" xfId="3567" xr:uid="{00000000-0005-0000-0000-0000440D0000}"/>
    <cellStyle name="AIR copied 2 2 18 3" xfId="3568" xr:uid="{00000000-0005-0000-0000-0000450D0000}"/>
    <cellStyle name="AIR copied 2 2 19" xfId="3569" xr:uid="{00000000-0005-0000-0000-0000460D0000}"/>
    <cellStyle name="AIR copied 2 2 2" xfId="3570" xr:uid="{00000000-0005-0000-0000-0000470D0000}"/>
    <cellStyle name="AIR copied 2 2 2 10" xfId="3571" xr:uid="{00000000-0005-0000-0000-0000480D0000}"/>
    <cellStyle name="AIR copied 2 2 2 10 2" xfId="3572" xr:uid="{00000000-0005-0000-0000-0000490D0000}"/>
    <cellStyle name="AIR copied 2 2 2 10 3" xfId="3573" xr:uid="{00000000-0005-0000-0000-00004A0D0000}"/>
    <cellStyle name="AIR copied 2 2 2 11" xfId="3574" xr:uid="{00000000-0005-0000-0000-00004B0D0000}"/>
    <cellStyle name="AIR copied 2 2 2 11 2" xfId="3575" xr:uid="{00000000-0005-0000-0000-00004C0D0000}"/>
    <cellStyle name="AIR copied 2 2 2 11 3" xfId="3576" xr:uid="{00000000-0005-0000-0000-00004D0D0000}"/>
    <cellStyle name="AIR copied 2 2 2 12" xfId="3577" xr:uid="{00000000-0005-0000-0000-00004E0D0000}"/>
    <cellStyle name="AIR copied 2 2 2 12 2" xfId="3578" xr:uid="{00000000-0005-0000-0000-00004F0D0000}"/>
    <cellStyle name="AIR copied 2 2 2 12 3" xfId="3579" xr:uid="{00000000-0005-0000-0000-0000500D0000}"/>
    <cellStyle name="AIR copied 2 2 2 13" xfId="3580" xr:uid="{00000000-0005-0000-0000-0000510D0000}"/>
    <cellStyle name="AIR copied 2 2 2 13 2" xfId="3581" xr:uid="{00000000-0005-0000-0000-0000520D0000}"/>
    <cellStyle name="AIR copied 2 2 2 13 3" xfId="3582" xr:uid="{00000000-0005-0000-0000-0000530D0000}"/>
    <cellStyle name="AIR copied 2 2 2 14" xfId="3583" xr:uid="{00000000-0005-0000-0000-0000540D0000}"/>
    <cellStyle name="AIR copied 2 2 2 14 2" xfId="3584" xr:uid="{00000000-0005-0000-0000-0000550D0000}"/>
    <cellStyle name="AIR copied 2 2 2 14 3" xfId="3585" xr:uid="{00000000-0005-0000-0000-0000560D0000}"/>
    <cellStyle name="AIR copied 2 2 2 15" xfId="3586" xr:uid="{00000000-0005-0000-0000-0000570D0000}"/>
    <cellStyle name="AIR copied 2 2 2 15 2" xfId="3587" xr:uid="{00000000-0005-0000-0000-0000580D0000}"/>
    <cellStyle name="AIR copied 2 2 2 15 3" xfId="3588" xr:uid="{00000000-0005-0000-0000-0000590D0000}"/>
    <cellStyle name="AIR copied 2 2 2 16" xfId="3589" xr:uid="{00000000-0005-0000-0000-00005A0D0000}"/>
    <cellStyle name="AIR copied 2 2 2 16 2" xfId="3590" xr:uid="{00000000-0005-0000-0000-00005B0D0000}"/>
    <cellStyle name="AIR copied 2 2 2 16 3" xfId="3591" xr:uid="{00000000-0005-0000-0000-00005C0D0000}"/>
    <cellStyle name="AIR copied 2 2 2 17" xfId="3592" xr:uid="{00000000-0005-0000-0000-00005D0D0000}"/>
    <cellStyle name="AIR copied 2 2 2 17 2" xfId="3593" xr:uid="{00000000-0005-0000-0000-00005E0D0000}"/>
    <cellStyle name="AIR copied 2 2 2 17 3" xfId="3594" xr:uid="{00000000-0005-0000-0000-00005F0D0000}"/>
    <cellStyle name="AIR copied 2 2 2 18" xfId="3595" xr:uid="{00000000-0005-0000-0000-0000600D0000}"/>
    <cellStyle name="AIR copied 2 2 2 18 2" xfId="3596" xr:uid="{00000000-0005-0000-0000-0000610D0000}"/>
    <cellStyle name="AIR copied 2 2 2 18 3" xfId="3597" xr:uid="{00000000-0005-0000-0000-0000620D0000}"/>
    <cellStyle name="AIR copied 2 2 2 19" xfId="3598" xr:uid="{00000000-0005-0000-0000-0000630D0000}"/>
    <cellStyle name="AIR copied 2 2 2 2" xfId="3599" xr:uid="{00000000-0005-0000-0000-0000640D0000}"/>
    <cellStyle name="AIR copied 2 2 2 2 10" xfId="3600" xr:uid="{00000000-0005-0000-0000-0000650D0000}"/>
    <cellStyle name="AIR copied 2 2 2 2 10 2" xfId="3601" xr:uid="{00000000-0005-0000-0000-0000660D0000}"/>
    <cellStyle name="AIR copied 2 2 2 2 10 3" xfId="3602" xr:uid="{00000000-0005-0000-0000-0000670D0000}"/>
    <cellStyle name="AIR copied 2 2 2 2 11" xfId="3603" xr:uid="{00000000-0005-0000-0000-0000680D0000}"/>
    <cellStyle name="AIR copied 2 2 2 2 11 2" xfId="3604" xr:uid="{00000000-0005-0000-0000-0000690D0000}"/>
    <cellStyle name="AIR copied 2 2 2 2 11 3" xfId="3605" xr:uid="{00000000-0005-0000-0000-00006A0D0000}"/>
    <cellStyle name="AIR copied 2 2 2 2 12" xfId="3606" xr:uid="{00000000-0005-0000-0000-00006B0D0000}"/>
    <cellStyle name="AIR copied 2 2 2 2 12 2" xfId="3607" xr:uid="{00000000-0005-0000-0000-00006C0D0000}"/>
    <cellStyle name="AIR copied 2 2 2 2 12 3" xfId="3608" xr:uid="{00000000-0005-0000-0000-00006D0D0000}"/>
    <cellStyle name="AIR copied 2 2 2 2 13" xfId="3609" xr:uid="{00000000-0005-0000-0000-00006E0D0000}"/>
    <cellStyle name="AIR copied 2 2 2 2 14" xfId="3610" xr:uid="{00000000-0005-0000-0000-00006F0D0000}"/>
    <cellStyle name="AIR copied 2 2 2 2 2" xfId="3611" xr:uid="{00000000-0005-0000-0000-0000700D0000}"/>
    <cellStyle name="AIR copied 2 2 2 2 2 2" xfId="3612" xr:uid="{00000000-0005-0000-0000-0000710D0000}"/>
    <cellStyle name="AIR copied 2 2 2 2 2 3" xfId="3613" xr:uid="{00000000-0005-0000-0000-0000720D0000}"/>
    <cellStyle name="AIR copied 2 2 2 2 3" xfId="3614" xr:uid="{00000000-0005-0000-0000-0000730D0000}"/>
    <cellStyle name="AIR copied 2 2 2 2 3 2" xfId="3615" xr:uid="{00000000-0005-0000-0000-0000740D0000}"/>
    <cellStyle name="AIR copied 2 2 2 2 3 3" xfId="3616" xr:uid="{00000000-0005-0000-0000-0000750D0000}"/>
    <cellStyle name="AIR copied 2 2 2 2 4" xfId="3617" xr:uid="{00000000-0005-0000-0000-0000760D0000}"/>
    <cellStyle name="AIR copied 2 2 2 2 4 2" xfId="3618" xr:uid="{00000000-0005-0000-0000-0000770D0000}"/>
    <cellStyle name="AIR copied 2 2 2 2 4 3" xfId="3619" xr:uid="{00000000-0005-0000-0000-0000780D0000}"/>
    <cellStyle name="AIR copied 2 2 2 2 5" xfId="3620" xr:uid="{00000000-0005-0000-0000-0000790D0000}"/>
    <cellStyle name="AIR copied 2 2 2 2 5 2" xfId="3621" xr:uid="{00000000-0005-0000-0000-00007A0D0000}"/>
    <cellStyle name="AIR copied 2 2 2 2 5 3" xfId="3622" xr:uid="{00000000-0005-0000-0000-00007B0D0000}"/>
    <cellStyle name="AIR copied 2 2 2 2 6" xfId="3623" xr:uid="{00000000-0005-0000-0000-00007C0D0000}"/>
    <cellStyle name="AIR copied 2 2 2 2 6 2" xfId="3624" xr:uid="{00000000-0005-0000-0000-00007D0D0000}"/>
    <cellStyle name="AIR copied 2 2 2 2 6 3" xfId="3625" xr:uid="{00000000-0005-0000-0000-00007E0D0000}"/>
    <cellStyle name="AIR copied 2 2 2 2 7" xfId="3626" xr:uid="{00000000-0005-0000-0000-00007F0D0000}"/>
    <cellStyle name="AIR copied 2 2 2 2 7 2" xfId="3627" xr:uid="{00000000-0005-0000-0000-0000800D0000}"/>
    <cellStyle name="AIR copied 2 2 2 2 7 3" xfId="3628" xr:uid="{00000000-0005-0000-0000-0000810D0000}"/>
    <cellStyle name="AIR copied 2 2 2 2 8" xfId="3629" xr:uid="{00000000-0005-0000-0000-0000820D0000}"/>
    <cellStyle name="AIR copied 2 2 2 2 8 2" xfId="3630" xr:uid="{00000000-0005-0000-0000-0000830D0000}"/>
    <cellStyle name="AIR copied 2 2 2 2 8 3" xfId="3631" xr:uid="{00000000-0005-0000-0000-0000840D0000}"/>
    <cellStyle name="AIR copied 2 2 2 2 9" xfId="3632" xr:uid="{00000000-0005-0000-0000-0000850D0000}"/>
    <cellStyle name="AIR copied 2 2 2 2 9 2" xfId="3633" xr:uid="{00000000-0005-0000-0000-0000860D0000}"/>
    <cellStyle name="AIR copied 2 2 2 2 9 3" xfId="3634" xr:uid="{00000000-0005-0000-0000-0000870D0000}"/>
    <cellStyle name="AIR copied 2 2 2 20" xfId="3635" xr:uid="{00000000-0005-0000-0000-0000880D0000}"/>
    <cellStyle name="AIR copied 2 2 2 3" xfId="3636" xr:uid="{00000000-0005-0000-0000-0000890D0000}"/>
    <cellStyle name="AIR copied 2 2 2 3 10" xfId="3637" xr:uid="{00000000-0005-0000-0000-00008A0D0000}"/>
    <cellStyle name="AIR copied 2 2 2 3 10 2" xfId="3638" xr:uid="{00000000-0005-0000-0000-00008B0D0000}"/>
    <cellStyle name="AIR copied 2 2 2 3 10 3" xfId="3639" xr:uid="{00000000-0005-0000-0000-00008C0D0000}"/>
    <cellStyle name="AIR copied 2 2 2 3 11" xfId="3640" xr:uid="{00000000-0005-0000-0000-00008D0D0000}"/>
    <cellStyle name="AIR copied 2 2 2 3 11 2" xfId="3641" xr:uid="{00000000-0005-0000-0000-00008E0D0000}"/>
    <cellStyle name="AIR copied 2 2 2 3 11 3" xfId="3642" xr:uid="{00000000-0005-0000-0000-00008F0D0000}"/>
    <cellStyle name="AIR copied 2 2 2 3 12" xfId="3643" xr:uid="{00000000-0005-0000-0000-0000900D0000}"/>
    <cellStyle name="AIR copied 2 2 2 3 12 2" xfId="3644" xr:uid="{00000000-0005-0000-0000-0000910D0000}"/>
    <cellStyle name="AIR copied 2 2 2 3 12 3" xfId="3645" xr:uid="{00000000-0005-0000-0000-0000920D0000}"/>
    <cellStyle name="AIR copied 2 2 2 3 13" xfId="3646" xr:uid="{00000000-0005-0000-0000-0000930D0000}"/>
    <cellStyle name="AIR copied 2 2 2 3 14" xfId="3647" xr:uid="{00000000-0005-0000-0000-0000940D0000}"/>
    <cellStyle name="AIR copied 2 2 2 3 2" xfId="3648" xr:uid="{00000000-0005-0000-0000-0000950D0000}"/>
    <cellStyle name="AIR copied 2 2 2 3 2 2" xfId="3649" xr:uid="{00000000-0005-0000-0000-0000960D0000}"/>
    <cellStyle name="AIR copied 2 2 2 3 2 3" xfId="3650" xr:uid="{00000000-0005-0000-0000-0000970D0000}"/>
    <cellStyle name="AIR copied 2 2 2 3 3" xfId="3651" xr:uid="{00000000-0005-0000-0000-0000980D0000}"/>
    <cellStyle name="AIR copied 2 2 2 3 3 2" xfId="3652" xr:uid="{00000000-0005-0000-0000-0000990D0000}"/>
    <cellStyle name="AIR copied 2 2 2 3 3 3" xfId="3653" xr:uid="{00000000-0005-0000-0000-00009A0D0000}"/>
    <cellStyle name="AIR copied 2 2 2 3 4" xfId="3654" xr:uid="{00000000-0005-0000-0000-00009B0D0000}"/>
    <cellStyle name="AIR copied 2 2 2 3 4 2" xfId="3655" xr:uid="{00000000-0005-0000-0000-00009C0D0000}"/>
    <cellStyle name="AIR copied 2 2 2 3 4 3" xfId="3656" xr:uid="{00000000-0005-0000-0000-00009D0D0000}"/>
    <cellStyle name="AIR copied 2 2 2 3 5" xfId="3657" xr:uid="{00000000-0005-0000-0000-00009E0D0000}"/>
    <cellStyle name="AIR copied 2 2 2 3 5 2" xfId="3658" xr:uid="{00000000-0005-0000-0000-00009F0D0000}"/>
    <cellStyle name="AIR copied 2 2 2 3 5 3" xfId="3659" xr:uid="{00000000-0005-0000-0000-0000A00D0000}"/>
    <cellStyle name="AIR copied 2 2 2 3 6" xfId="3660" xr:uid="{00000000-0005-0000-0000-0000A10D0000}"/>
    <cellStyle name="AIR copied 2 2 2 3 6 2" xfId="3661" xr:uid="{00000000-0005-0000-0000-0000A20D0000}"/>
    <cellStyle name="AIR copied 2 2 2 3 6 3" xfId="3662" xr:uid="{00000000-0005-0000-0000-0000A30D0000}"/>
    <cellStyle name="AIR copied 2 2 2 3 7" xfId="3663" xr:uid="{00000000-0005-0000-0000-0000A40D0000}"/>
    <cellStyle name="AIR copied 2 2 2 3 7 2" xfId="3664" xr:uid="{00000000-0005-0000-0000-0000A50D0000}"/>
    <cellStyle name="AIR copied 2 2 2 3 7 3" xfId="3665" xr:uid="{00000000-0005-0000-0000-0000A60D0000}"/>
    <cellStyle name="AIR copied 2 2 2 3 8" xfId="3666" xr:uid="{00000000-0005-0000-0000-0000A70D0000}"/>
    <cellStyle name="AIR copied 2 2 2 3 8 2" xfId="3667" xr:uid="{00000000-0005-0000-0000-0000A80D0000}"/>
    <cellStyle name="AIR copied 2 2 2 3 8 3" xfId="3668" xr:uid="{00000000-0005-0000-0000-0000A90D0000}"/>
    <cellStyle name="AIR copied 2 2 2 3 9" xfId="3669" xr:uid="{00000000-0005-0000-0000-0000AA0D0000}"/>
    <cellStyle name="AIR copied 2 2 2 3 9 2" xfId="3670" xr:uid="{00000000-0005-0000-0000-0000AB0D0000}"/>
    <cellStyle name="AIR copied 2 2 2 3 9 3" xfId="3671" xr:uid="{00000000-0005-0000-0000-0000AC0D0000}"/>
    <cellStyle name="AIR copied 2 2 2 4" xfId="3672" xr:uid="{00000000-0005-0000-0000-0000AD0D0000}"/>
    <cellStyle name="AIR copied 2 2 2 4 10" xfId="3673" xr:uid="{00000000-0005-0000-0000-0000AE0D0000}"/>
    <cellStyle name="AIR copied 2 2 2 4 10 2" xfId="3674" xr:uid="{00000000-0005-0000-0000-0000AF0D0000}"/>
    <cellStyle name="AIR copied 2 2 2 4 10 3" xfId="3675" xr:uid="{00000000-0005-0000-0000-0000B00D0000}"/>
    <cellStyle name="AIR copied 2 2 2 4 11" xfId="3676" xr:uid="{00000000-0005-0000-0000-0000B10D0000}"/>
    <cellStyle name="AIR copied 2 2 2 4 11 2" xfId="3677" xr:uid="{00000000-0005-0000-0000-0000B20D0000}"/>
    <cellStyle name="AIR copied 2 2 2 4 11 3" xfId="3678" xr:uid="{00000000-0005-0000-0000-0000B30D0000}"/>
    <cellStyle name="AIR copied 2 2 2 4 12" xfId="3679" xr:uid="{00000000-0005-0000-0000-0000B40D0000}"/>
    <cellStyle name="AIR copied 2 2 2 4 13" xfId="3680" xr:uid="{00000000-0005-0000-0000-0000B50D0000}"/>
    <cellStyle name="AIR copied 2 2 2 4 2" xfId="3681" xr:uid="{00000000-0005-0000-0000-0000B60D0000}"/>
    <cellStyle name="AIR copied 2 2 2 4 2 2" xfId="3682" xr:uid="{00000000-0005-0000-0000-0000B70D0000}"/>
    <cellStyle name="AIR copied 2 2 2 4 2 3" xfId="3683" xr:uid="{00000000-0005-0000-0000-0000B80D0000}"/>
    <cellStyle name="AIR copied 2 2 2 4 3" xfId="3684" xr:uid="{00000000-0005-0000-0000-0000B90D0000}"/>
    <cellStyle name="AIR copied 2 2 2 4 3 2" xfId="3685" xr:uid="{00000000-0005-0000-0000-0000BA0D0000}"/>
    <cellStyle name="AIR copied 2 2 2 4 3 3" xfId="3686" xr:uid="{00000000-0005-0000-0000-0000BB0D0000}"/>
    <cellStyle name="AIR copied 2 2 2 4 4" xfId="3687" xr:uid="{00000000-0005-0000-0000-0000BC0D0000}"/>
    <cellStyle name="AIR copied 2 2 2 4 4 2" xfId="3688" xr:uid="{00000000-0005-0000-0000-0000BD0D0000}"/>
    <cellStyle name="AIR copied 2 2 2 4 4 3" xfId="3689" xr:uid="{00000000-0005-0000-0000-0000BE0D0000}"/>
    <cellStyle name="AIR copied 2 2 2 4 5" xfId="3690" xr:uid="{00000000-0005-0000-0000-0000BF0D0000}"/>
    <cellStyle name="AIR copied 2 2 2 4 5 2" xfId="3691" xr:uid="{00000000-0005-0000-0000-0000C00D0000}"/>
    <cellStyle name="AIR copied 2 2 2 4 5 3" xfId="3692" xr:uid="{00000000-0005-0000-0000-0000C10D0000}"/>
    <cellStyle name="AIR copied 2 2 2 4 6" xfId="3693" xr:uid="{00000000-0005-0000-0000-0000C20D0000}"/>
    <cellStyle name="AIR copied 2 2 2 4 6 2" xfId="3694" xr:uid="{00000000-0005-0000-0000-0000C30D0000}"/>
    <cellStyle name="AIR copied 2 2 2 4 6 3" xfId="3695" xr:uid="{00000000-0005-0000-0000-0000C40D0000}"/>
    <cellStyle name="AIR copied 2 2 2 4 7" xfId="3696" xr:uid="{00000000-0005-0000-0000-0000C50D0000}"/>
    <cellStyle name="AIR copied 2 2 2 4 7 2" xfId="3697" xr:uid="{00000000-0005-0000-0000-0000C60D0000}"/>
    <cellStyle name="AIR copied 2 2 2 4 7 3" xfId="3698" xr:uid="{00000000-0005-0000-0000-0000C70D0000}"/>
    <cellStyle name="AIR copied 2 2 2 4 8" xfId="3699" xr:uid="{00000000-0005-0000-0000-0000C80D0000}"/>
    <cellStyle name="AIR copied 2 2 2 4 8 2" xfId="3700" xr:uid="{00000000-0005-0000-0000-0000C90D0000}"/>
    <cellStyle name="AIR copied 2 2 2 4 8 3" xfId="3701" xr:uid="{00000000-0005-0000-0000-0000CA0D0000}"/>
    <cellStyle name="AIR copied 2 2 2 4 9" xfId="3702" xr:uid="{00000000-0005-0000-0000-0000CB0D0000}"/>
    <cellStyle name="AIR copied 2 2 2 4 9 2" xfId="3703" xr:uid="{00000000-0005-0000-0000-0000CC0D0000}"/>
    <cellStyle name="AIR copied 2 2 2 4 9 3" xfId="3704" xr:uid="{00000000-0005-0000-0000-0000CD0D0000}"/>
    <cellStyle name="AIR copied 2 2 2 5" xfId="3705" xr:uid="{00000000-0005-0000-0000-0000CE0D0000}"/>
    <cellStyle name="AIR copied 2 2 2 5 10" xfId="3706" xr:uid="{00000000-0005-0000-0000-0000CF0D0000}"/>
    <cellStyle name="AIR copied 2 2 2 5 10 2" xfId="3707" xr:uid="{00000000-0005-0000-0000-0000D00D0000}"/>
    <cellStyle name="AIR copied 2 2 2 5 10 3" xfId="3708" xr:uid="{00000000-0005-0000-0000-0000D10D0000}"/>
    <cellStyle name="AIR copied 2 2 2 5 11" xfId="3709" xr:uid="{00000000-0005-0000-0000-0000D20D0000}"/>
    <cellStyle name="AIR copied 2 2 2 5 11 2" xfId="3710" xr:uid="{00000000-0005-0000-0000-0000D30D0000}"/>
    <cellStyle name="AIR copied 2 2 2 5 11 3" xfId="3711" xr:uid="{00000000-0005-0000-0000-0000D40D0000}"/>
    <cellStyle name="AIR copied 2 2 2 5 12" xfId="3712" xr:uid="{00000000-0005-0000-0000-0000D50D0000}"/>
    <cellStyle name="AIR copied 2 2 2 5 13" xfId="3713" xr:uid="{00000000-0005-0000-0000-0000D60D0000}"/>
    <cellStyle name="AIR copied 2 2 2 5 2" xfId="3714" xr:uid="{00000000-0005-0000-0000-0000D70D0000}"/>
    <cellStyle name="AIR copied 2 2 2 5 2 2" xfId="3715" xr:uid="{00000000-0005-0000-0000-0000D80D0000}"/>
    <cellStyle name="AIR copied 2 2 2 5 2 3" xfId="3716" xr:uid="{00000000-0005-0000-0000-0000D90D0000}"/>
    <cellStyle name="AIR copied 2 2 2 5 3" xfId="3717" xr:uid="{00000000-0005-0000-0000-0000DA0D0000}"/>
    <cellStyle name="AIR copied 2 2 2 5 3 2" xfId="3718" xr:uid="{00000000-0005-0000-0000-0000DB0D0000}"/>
    <cellStyle name="AIR copied 2 2 2 5 3 3" xfId="3719" xr:uid="{00000000-0005-0000-0000-0000DC0D0000}"/>
    <cellStyle name="AIR copied 2 2 2 5 4" xfId="3720" xr:uid="{00000000-0005-0000-0000-0000DD0D0000}"/>
    <cellStyle name="AIR copied 2 2 2 5 4 2" xfId="3721" xr:uid="{00000000-0005-0000-0000-0000DE0D0000}"/>
    <cellStyle name="AIR copied 2 2 2 5 4 3" xfId="3722" xr:uid="{00000000-0005-0000-0000-0000DF0D0000}"/>
    <cellStyle name="AIR copied 2 2 2 5 5" xfId="3723" xr:uid="{00000000-0005-0000-0000-0000E00D0000}"/>
    <cellStyle name="AIR copied 2 2 2 5 5 2" xfId="3724" xr:uid="{00000000-0005-0000-0000-0000E10D0000}"/>
    <cellStyle name="AIR copied 2 2 2 5 5 3" xfId="3725" xr:uid="{00000000-0005-0000-0000-0000E20D0000}"/>
    <cellStyle name="AIR copied 2 2 2 5 6" xfId="3726" xr:uid="{00000000-0005-0000-0000-0000E30D0000}"/>
    <cellStyle name="AIR copied 2 2 2 5 6 2" xfId="3727" xr:uid="{00000000-0005-0000-0000-0000E40D0000}"/>
    <cellStyle name="AIR copied 2 2 2 5 6 3" xfId="3728" xr:uid="{00000000-0005-0000-0000-0000E50D0000}"/>
    <cellStyle name="AIR copied 2 2 2 5 7" xfId="3729" xr:uid="{00000000-0005-0000-0000-0000E60D0000}"/>
    <cellStyle name="AIR copied 2 2 2 5 7 2" xfId="3730" xr:uid="{00000000-0005-0000-0000-0000E70D0000}"/>
    <cellStyle name="AIR copied 2 2 2 5 7 3" xfId="3731" xr:uid="{00000000-0005-0000-0000-0000E80D0000}"/>
    <cellStyle name="AIR copied 2 2 2 5 8" xfId="3732" xr:uid="{00000000-0005-0000-0000-0000E90D0000}"/>
    <cellStyle name="AIR copied 2 2 2 5 8 2" xfId="3733" xr:uid="{00000000-0005-0000-0000-0000EA0D0000}"/>
    <cellStyle name="AIR copied 2 2 2 5 8 3" xfId="3734" xr:uid="{00000000-0005-0000-0000-0000EB0D0000}"/>
    <cellStyle name="AIR copied 2 2 2 5 9" xfId="3735" xr:uid="{00000000-0005-0000-0000-0000EC0D0000}"/>
    <cellStyle name="AIR copied 2 2 2 5 9 2" xfId="3736" xr:uid="{00000000-0005-0000-0000-0000ED0D0000}"/>
    <cellStyle name="AIR copied 2 2 2 5 9 3" xfId="3737" xr:uid="{00000000-0005-0000-0000-0000EE0D0000}"/>
    <cellStyle name="AIR copied 2 2 2 6" xfId="3738" xr:uid="{00000000-0005-0000-0000-0000EF0D0000}"/>
    <cellStyle name="AIR copied 2 2 2 6 10" xfId="3739" xr:uid="{00000000-0005-0000-0000-0000F00D0000}"/>
    <cellStyle name="AIR copied 2 2 2 6 10 2" xfId="3740" xr:uid="{00000000-0005-0000-0000-0000F10D0000}"/>
    <cellStyle name="AIR copied 2 2 2 6 10 3" xfId="3741" xr:uid="{00000000-0005-0000-0000-0000F20D0000}"/>
    <cellStyle name="AIR copied 2 2 2 6 11" xfId="3742" xr:uid="{00000000-0005-0000-0000-0000F30D0000}"/>
    <cellStyle name="AIR copied 2 2 2 6 11 2" xfId="3743" xr:uid="{00000000-0005-0000-0000-0000F40D0000}"/>
    <cellStyle name="AIR copied 2 2 2 6 11 3" xfId="3744" xr:uid="{00000000-0005-0000-0000-0000F50D0000}"/>
    <cellStyle name="AIR copied 2 2 2 6 12" xfId="3745" xr:uid="{00000000-0005-0000-0000-0000F60D0000}"/>
    <cellStyle name="AIR copied 2 2 2 6 13" xfId="3746" xr:uid="{00000000-0005-0000-0000-0000F70D0000}"/>
    <cellStyle name="AIR copied 2 2 2 6 2" xfId="3747" xr:uid="{00000000-0005-0000-0000-0000F80D0000}"/>
    <cellStyle name="AIR copied 2 2 2 6 2 2" xfId="3748" xr:uid="{00000000-0005-0000-0000-0000F90D0000}"/>
    <cellStyle name="AIR copied 2 2 2 6 2 3" xfId="3749" xr:uid="{00000000-0005-0000-0000-0000FA0D0000}"/>
    <cellStyle name="AIR copied 2 2 2 6 3" xfId="3750" xr:uid="{00000000-0005-0000-0000-0000FB0D0000}"/>
    <cellStyle name="AIR copied 2 2 2 6 3 2" xfId="3751" xr:uid="{00000000-0005-0000-0000-0000FC0D0000}"/>
    <cellStyle name="AIR copied 2 2 2 6 3 3" xfId="3752" xr:uid="{00000000-0005-0000-0000-0000FD0D0000}"/>
    <cellStyle name="AIR copied 2 2 2 6 4" xfId="3753" xr:uid="{00000000-0005-0000-0000-0000FE0D0000}"/>
    <cellStyle name="AIR copied 2 2 2 6 4 2" xfId="3754" xr:uid="{00000000-0005-0000-0000-0000FF0D0000}"/>
    <cellStyle name="AIR copied 2 2 2 6 4 3" xfId="3755" xr:uid="{00000000-0005-0000-0000-0000000E0000}"/>
    <cellStyle name="AIR copied 2 2 2 6 5" xfId="3756" xr:uid="{00000000-0005-0000-0000-0000010E0000}"/>
    <cellStyle name="AIR copied 2 2 2 6 5 2" xfId="3757" xr:uid="{00000000-0005-0000-0000-0000020E0000}"/>
    <cellStyle name="AIR copied 2 2 2 6 5 3" xfId="3758" xr:uid="{00000000-0005-0000-0000-0000030E0000}"/>
    <cellStyle name="AIR copied 2 2 2 6 6" xfId="3759" xr:uid="{00000000-0005-0000-0000-0000040E0000}"/>
    <cellStyle name="AIR copied 2 2 2 6 6 2" xfId="3760" xr:uid="{00000000-0005-0000-0000-0000050E0000}"/>
    <cellStyle name="AIR copied 2 2 2 6 6 3" xfId="3761" xr:uid="{00000000-0005-0000-0000-0000060E0000}"/>
    <cellStyle name="AIR copied 2 2 2 6 7" xfId="3762" xr:uid="{00000000-0005-0000-0000-0000070E0000}"/>
    <cellStyle name="AIR copied 2 2 2 6 7 2" xfId="3763" xr:uid="{00000000-0005-0000-0000-0000080E0000}"/>
    <cellStyle name="AIR copied 2 2 2 6 7 3" xfId="3764" xr:uid="{00000000-0005-0000-0000-0000090E0000}"/>
    <cellStyle name="AIR copied 2 2 2 6 8" xfId="3765" xr:uid="{00000000-0005-0000-0000-00000A0E0000}"/>
    <cellStyle name="AIR copied 2 2 2 6 8 2" xfId="3766" xr:uid="{00000000-0005-0000-0000-00000B0E0000}"/>
    <cellStyle name="AIR copied 2 2 2 6 8 3" xfId="3767" xr:uid="{00000000-0005-0000-0000-00000C0E0000}"/>
    <cellStyle name="AIR copied 2 2 2 6 9" xfId="3768" xr:uid="{00000000-0005-0000-0000-00000D0E0000}"/>
    <cellStyle name="AIR copied 2 2 2 6 9 2" xfId="3769" xr:uid="{00000000-0005-0000-0000-00000E0E0000}"/>
    <cellStyle name="AIR copied 2 2 2 6 9 3" xfId="3770" xr:uid="{00000000-0005-0000-0000-00000F0E0000}"/>
    <cellStyle name="AIR copied 2 2 2 7" xfId="3771" xr:uid="{00000000-0005-0000-0000-0000100E0000}"/>
    <cellStyle name="AIR copied 2 2 2 7 10" xfId="3772" xr:uid="{00000000-0005-0000-0000-0000110E0000}"/>
    <cellStyle name="AIR copied 2 2 2 7 10 2" xfId="3773" xr:uid="{00000000-0005-0000-0000-0000120E0000}"/>
    <cellStyle name="AIR copied 2 2 2 7 10 3" xfId="3774" xr:uid="{00000000-0005-0000-0000-0000130E0000}"/>
    <cellStyle name="AIR copied 2 2 2 7 11" xfId="3775" xr:uid="{00000000-0005-0000-0000-0000140E0000}"/>
    <cellStyle name="AIR copied 2 2 2 7 11 2" xfId="3776" xr:uid="{00000000-0005-0000-0000-0000150E0000}"/>
    <cellStyle name="AIR copied 2 2 2 7 11 3" xfId="3777" xr:uid="{00000000-0005-0000-0000-0000160E0000}"/>
    <cellStyle name="AIR copied 2 2 2 7 12" xfId="3778" xr:uid="{00000000-0005-0000-0000-0000170E0000}"/>
    <cellStyle name="AIR copied 2 2 2 7 13" xfId="3779" xr:uid="{00000000-0005-0000-0000-0000180E0000}"/>
    <cellStyle name="AIR copied 2 2 2 7 2" xfId="3780" xr:uid="{00000000-0005-0000-0000-0000190E0000}"/>
    <cellStyle name="AIR copied 2 2 2 7 2 2" xfId="3781" xr:uid="{00000000-0005-0000-0000-00001A0E0000}"/>
    <cellStyle name="AIR copied 2 2 2 7 2 3" xfId="3782" xr:uid="{00000000-0005-0000-0000-00001B0E0000}"/>
    <cellStyle name="AIR copied 2 2 2 7 3" xfId="3783" xr:uid="{00000000-0005-0000-0000-00001C0E0000}"/>
    <cellStyle name="AIR copied 2 2 2 7 3 2" xfId="3784" xr:uid="{00000000-0005-0000-0000-00001D0E0000}"/>
    <cellStyle name="AIR copied 2 2 2 7 3 3" xfId="3785" xr:uid="{00000000-0005-0000-0000-00001E0E0000}"/>
    <cellStyle name="AIR copied 2 2 2 7 4" xfId="3786" xr:uid="{00000000-0005-0000-0000-00001F0E0000}"/>
    <cellStyle name="AIR copied 2 2 2 7 4 2" xfId="3787" xr:uid="{00000000-0005-0000-0000-0000200E0000}"/>
    <cellStyle name="AIR copied 2 2 2 7 4 3" xfId="3788" xr:uid="{00000000-0005-0000-0000-0000210E0000}"/>
    <cellStyle name="AIR copied 2 2 2 7 5" xfId="3789" xr:uid="{00000000-0005-0000-0000-0000220E0000}"/>
    <cellStyle name="AIR copied 2 2 2 7 5 2" xfId="3790" xr:uid="{00000000-0005-0000-0000-0000230E0000}"/>
    <cellStyle name="AIR copied 2 2 2 7 5 3" xfId="3791" xr:uid="{00000000-0005-0000-0000-0000240E0000}"/>
    <cellStyle name="AIR copied 2 2 2 7 6" xfId="3792" xr:uid="{00000000-0005-0000-0000-0000250E0000}"/>
    <cellStyle name="AIR copied 2 2 2 7 6 2" xfId="3793" xr:uid="{00000000-0005-0000-0000-0000260E0000}"/>
    <cellStyle name="AIR copied 2 2 2 7 6 3" xfId="3794" xr:uid="{00000000-0005-0000-0000-0000270E0000}"/>
    <cellStyle name="AIR copied 2 2 2 7 7" xfId="3795" xr:uid="{00000000-0005-0000-0000-0000280E0000}"/>
    <cellStyle name="AIR copied 2 2 2 7 7 2" xfId="3796" xr:uid="{00000000-0005-0000-0000-0000290E0000}"/>
    <cellStyle name="AIR copied 2 2 2 7 7 3" xfId="3797" xr:uid="{00000000-0005-0000-0000-00002A0E0000}"/>
    <cellStyle name="AIR copied 2 2 2 7 8" xfId="3798" xr:uid="{00000000-0005-0000-0000-00002B0E0000}"/>
    <cellStyle name="AIR copied 2 2 2 7 8 2" xfId="3799" xr:uid="{00000000-0005-0000-0000-00002C0E0000}"/>
    <cellStyle name="AIR copied 2 2 2 7 8 3" xfId="3800" xr:uid="{00000000-0005-0000-0000-00002D0E0000}"/>
    <cellStyle name="AIR copied 2 2 2 7 9" xfId="3801" xr:uid="{00000000-0005-0000-0000-00002E0E0000}"/>
    <cellStyle name="AIR copied 2 2 2 7 9 2" xfId="3802" xr:uid="{00000000-0005-0000-0000-00002F0E0000}"/>
    <cellStyle name="AIR copied 2 2 2 7 9 3" xfId="3803" xr:uid="{00000000-0005-0000-0000-0000300E0000}"/>
    <cellStyle name="AIR copied 2 2 2 8" xfId="3804" xr:uid="{00000000-0005-0000-0000-0000310E0000}"/>
    <cellStyle name="AIR copied 2 2 2 8 2" xfId="3805" xr:uid="{00000000-0005-0000-0000-0000320E0000}"/>
    <cellStyle name="AIR copied 2 2 2 8 3" xfId="3806" xr:uid="{00000000-0005-0000-0000-0000330E0000}"/>
    <cellStyle name="AIR copied 2 2 2 9" xfId="3807" xr:uid="{00000000-0005-0000-0000-0000340E0000}"/>
    <cellStyle name="AIR copied 2 2 2 9 2" xfId="3808" xr:uid="{00000000-0005-0000-0000-0000350E0000}"/>
    <cellStyle name="AIR copied 2 2 2 9 3" xfId="3809" xr:uid="{00000000-0005-0000-0000-0000360E0000}"/>
    <cellStyle name="AIR copied 2 2 20" xfId="3810" xr:uid="{00000000-0005-0000-0000-0000370E0000}"/>
    <cellStyle name="AIR copied 2 2 3" xfId="3811" xr:uid="{00000000-0005-0000-0000-0000380E0000}"/>
    <cellStyle name="AIR copied 2 2 3 10" xfId="3812" xr:uid="{00000000-0005-0000-0000-0000390E0000}"/>
    <cellStyle name="AIR copied 2 2 3 10 2" xfId="3813" xr:uid="{00000000-0005-0000-0000-00003A0E0000}"/>
    <cellStyle name="AIR copied 2 2 3 10 3" xfId="3814" xr:uid="{00000000-0005-0000-0000-00003B0E0000}"/>
    <cellStyle name="AIR copied 2 2 3 11" xfId="3815" xr:uid="{00000000-0005-0000-0000-00003C0E0000}"/>
    <cellStyle name="AIR copied 2 2 3 11 2" xfId="3816" xr:uid="{00000000-0005-0000-0000-00003D0E0000}"/>
    <cellStyle name="AIR copied 2 2 3 11 3" xfId="3817" xr:uid="{00000000-0005-0000-0000-00003E0E0000}"/>
    <cellStyle name="AIR copied 2 2 3 12" xfId="3818" xr:uid="{00000000-0005-0000-0000-00003F0E0000}"/>
    <cellStyle name="AIR copied 2 2 3 12 2" xfId="3819" xr:uid="{00000000-0005-0000-0000-0000400E0000}"/>
    <cellStyle name="AIR copied 2 2 3 12 3" xfId="3820" xr:uid="{00000000-0005-0000-0000-0000410E0000}"/>
    <cellStyle name="AIR copied 2 2 3 13" xfId="3821" xr:uid="{00000000-0005-0000-0000-0000420E0000}"/>
    <cellStyle name="AIR copied 2 2 3 14" xfId="3822" xr:uid="{00000000-0005-0000-0000-0000430E0000}"/>
    <cellStyle name="AIR copied 2 2 3 2" xfId="3823" xr:uid="{00000000-0005-0000-0000-0000440E0000}"/>
    <cellStyle name="AIR copied 2 2 3 2 2" xfId="3824" xr:uid="{00000000-0005-0000-0000-0000450E0000}"/>
    <cellStyle name="AIR copied 2 2 3 2 3" xfId="3825" xr:uid="{00000000-0005-0000-0000-0000460E0000}"/>
    <cellStyle name="AIR copied 2 2 3 3" xfId="3826" xr:uid="{00000000-0005-0000-0000-0000470E0000}"/>
    <cellStyle name="AIR copied 2 2 3 3 2" xfId="3827" xr:uid="{00000000-0005-0000-0000-0000480E0000}"/>
    <cellStyle name="AIR copied 2 2 3 3 3" xfId="3828" xr:uid="{00000000-0005-0000-0000-0000490E0000}"/>
    <cellStyle name="AIR copied 2 2 3 4" xfId="3829" xr:uid="{00000000-0005-0000-0000-00004A0E0000}"/>
    <cellStyle name="AIR copied 2 2 3 4 2" xfId="3830" xr:uid="{00000000-0005-0000-0000-00004B0E0000}"/>
    <cellStyle name="AIR copied 2 2 3 4 3" xfId="3831" xr:uid="{00000000-0005-0000-0000-00004C0E0000}"/>
    <cellStyle name="AIR copied 2 2 3 5" xfId="3832" xr:uid="{00000000-0005-0000-0000-00004D0E0000}"/>
    <cellStyle name="AIR copied 2 2 3 5 2" xfId="3833" xr:uid="{00000000-0005-0000-0000-00004E0E0000}"/>
    <cellStyle name="AIR copied 2 2 3 5 3" xfId="3834" xr:uid="{00000000-0005-0000-0000-00004F0E0000}"/>
    <cellStyle name="AIR copied 2 2 3 6" xfId="3835" xr:uid="{00000000-0005-0000-0000-0000500E0000}"/>
    <cellStyle name="AIR copied 2 2 3 6 2" xfId="3836" xr:uid="{00000000-0005-0000-0000-0000510E0000}"/>
    <cellStyle name="AIR copied 2 2 3 6 3" xfId="3837" xr:uid="{00000000-0005-0000-0000-0000520E0000}"/>
    <cellStyle name="AIR copied 2 2 3 7" xfId="3838" xr:uid="{00000000-0005-0000-0000-0000530E0000}"/>
    <cellStyle name="AIR copied 2 2 3 7 2" xfId="3839" xr:uid="{00000000-0005-0000-0000-0000540E0000}"/>
    <cellStyle name="AIR copied 2 2 3 7 3" xfId="3840" xr:uid="{00000000-0005-0000-0000-0000550E0000}"/>
    <cellStyle name="AIR copied 2 2 3 8" xfId="3841" xr:uid="{00000000-0005-0000-0000-0000560E0000}"/>
    <cellStyle name="AIR copied 2 2 3 8 2" xfId="3842" xr:uid="{00000000-0005-0000-0000-0000570E0000}"/>
    <cellStyle name="AIR copied 2 2 3 8 3" xfId="3843" xr:uid="{00000000-0005-0000-0000-0000580E0000}"/>
    <cellStyle name="AIR copied 2 2 3 9" xfId="3844" xr:uid="{00000000-0005-0000-0000-0000590E0000}"/>
    <cellStyle name="AIR copied 2 2 3 9 2" xfId="3845" xr:uid="{00000000-0005-0000-0000-00005A0E0000}"/>
    <cellStyle name="AIR copied 2 2 3 9 3" xfId="3846" xr:uid="{00000000-0005-0000-0000-00005B0E0000}"/>
    <cellStyle name="AIR copied 2 2 4" xfId="3847" xr:uid="{00000000-0005-0000-0000-00005C0E0000}"/>
    <cellStyle name="AIR copied 2 2 4 10" xfId="3848" xr:uid="{00000000-0005-0000-0000-00005D0E0000}"/>
    <cellStyle name="AIR copied 2 2 4 10 2" xfId="3849" xr:uid="{00000000-0005-0000-0000-00005E0E0000}"/>
    <cellStyle name="AIR copied 2 2 4 10 3" xfId="3850" xr:uid="{00000000-0005-0000-0000-00005F0E0000}"/>
    <cellStyle name="AIR copied 2 2 4 11" xfId="3851" xr:uid="{00000000-0005-0000-0000-0000600E0000}"/>
    <cellStyle name="AIR copied 2 2 4 11 2" xfId="3852" xr:uid="{00000000-0005-0000-0000-0000610E0000}"/>
    <cellStyle name="AIR copied 2 2 4 11 3" xfId="3853" xr:uid="{00000000-0005-0000-0000-0000620E0000}"/>
    <cellStyle name="AIR copied 2 2 4 12" xfId="3854" xr:uid="{00000000-0005-0000-0000-0000630E0000}"/>
    <cellStyle name="AIR copied 2 2 4 13" xfId="3855" xr:uid="{00000000-0005-0000-0000-0000640E0000}"/>
    <cellStyle name="AIR copied 2 2 4 2" xfId="3856" xr:uid="{00000000-0005-0000-0000-0000650E0000}"/>
    <cellStyle name="AIR copied 2 2 4 2 2" xfId="3857" xr:uid="{00000000-0005-0000-0000-0000660E0000}"/>
    <cellStyle name="AIR copied 2 2 4 2 3" xfId="3858" xr:uid="{00000000-0005-0000-0000-0000670E0000}"/>
    <cellStyle name="AIR copied 2 2 4 3" xfId="3859" xr:uid="{00000000-0005-0000-0000-0000680E0000}"/>
    <cellStyle name="AIR copied 2 2 4 3 2" xfId="3860" xr:uid="{00000000-0005-0000-0000-0000690E0000}"/>
    <cellStyle name="AIR copied 2 2 4 3 3" xfId="3861" xr:uid="{00000000-0005-0000-0000-00006A0E0000}"/>
    <cellStyle name="AIR copied 2 2 4 4" xfId="3862" xr:uid="{00000000-0005-0000-0000-00006B0E0000}"/>
    <cellStyle name="AIR copied 2 2 4 4 2" xfId="3863" xr:uid="{00000000-0005-0000-0000-00006C0E0000}"/>
    <cellStyle name="AIR copied 2 2 4 4 3" xfId="3864" xr:uid="{00000000-0005-0000-0000-00006D0E0000}"/>
    <cellStyle name="AIR copied 2 2 4 5" xfId="3865" xr:uid="{00000000-0005-0000-0000-00006E0E0000}"/>
    <cellStyle name="AIR copied 2 2 4 5 2" xfId="3866" xr:uid="{00000000-0005-0000-0000-00006F0E0000}"/>
    <cellStyle name="AIR copied 2 2 4 5 3" xfId="3867" xr:uid="{00000000-0005-0000-0000-0000700E0000}"/>
    <cellStyle name="AIR copied 2 2 4 6" xfId="3868" xr:uid="{00000000-0005-0000-0000-0000710E0000}"/>
    <cellStyle name="AIR copied 2 2 4 6 2" xfId="3869" xr:uid="{00000000-0005-0000-0000-0000720E0000}"/>
    <cellStyle name="AIR copied 2 2 4 6 3" xfId="3870" xr:uid="{00000000-0005-0000-0000-0000730E0000}"/>
    <cellStyle name="AIR copied 2 2 4 7" xfId="3871" xr:uid="{00000000-0005-0000-0000-0000740E0000}"/>
    <cellStyle name="AIR copied 2 2 4 7 2" xfId="3872" xr:uid="{00000000-0005-0000-0000-0000750E0000}"/>
    <cellStyle name="AIR copied 2 2 4 7 3" xfId="3873" xr:uid="{00000000-0005-0000-0000-0000760E0000}"/>
    <cellStyle name="AIR copied 2 2 4 8" xfId="3874" xr:uid="{00000000-0005-0000-0000-0000770E0000}"/>
    <cellStyle name="AIR copied 2 2 4 8 2" xfId="3875" xr:uid="{00000000-0005-0000-0000-0000780E0000}"/>
    <cellStyle name="AIR copied 2 2 4 8 3" xfId="3876" xr:uid="{00000000-0005-0000-0000-0000790E0000}"/>
    <cellStyle name="AIR copied 2 2 4 9" xfId="3877" xr:uid="{00000000-0005-0000-0000-00007A0E0000}"/>
    <cellStyle name="AIR copied 2 2 4 9 2" xfId="3878" xr:uid="{00000000-0005-0000-0000-00007B0E0000}"/>
    <cellStyle name="AIR copied 2 2 4 9 3" xfId="3879" xr:uid="{00000000-0005-0000-0000-00007C0E0000}"/>
    <cellStyle name="AIR copied 2 2 5" xfId="3880" xr:uid="{00000000-0005-0000-0000-00007D0E0000}"/>
    <cellStyle name="AIR copied 2 2 5 10" xfId="3881" xr:uid="{00000000-0005-0000-0000-00007E0E0000}"/>
    <cellStyle name="AIR copied 2 2 5 10 2" xfId="3882" xr:uid="{00000000-0005-0000-0000-00007F0E0000}"/>
    <cellStyle name="AIR copied 2 2 5 10 3" xfId="3883" xr:uid="{00000000-0005-0000-0000-0000800E0000}"/>
    <cellStyle name="AIR copied 2 2 5 11" xfId="3884" xr:uid="{00000000-0005-0000-0000-0000810E0000}"/>
    <cellStyle name="AIR copied 2 2 5 11 2" xfId="3885" xr:uid="{00000000-0005-0000-0000-0000820E0000}"/>
    <cellStyle name="AIR copied 2 2 5 11 3" xfId="3886" xr:uid="{00000000-0005-0000-0000-0000830E0000}"/>
    <cellStyle name="AIR copied 2 2 5 12" xfId="3887" xr:uid="{00000000-0005-0000-0000-0000840E0000}"/>
    <cellStyle name="AIR copied 2 2 5 13" xfId="3888" xr:uid="{00000000-0005-0000-0000-0000850E0000}"/>
    <cellStyle name="AIR copied 2 2 5 2" xfId="3889" xr:uid="{00000000-0005-0000-0000-0000860E0000}"/>
    <cellStyle name="AIR copied 2 2 5 2 2" xfId="3890" xr:uid="{00000000-0005-0000-0000-0000870E0000}"/>
    <cellStyle name="AIR copied 2 2 5 2 3" xfId="3891" xr:uid="{00000000-0005-0000-0000-0000880E0000}"/>
    <cellStyle name="AIR copied 2 2 5 3" xfId="3892" xr:uid="{00000000-0005-0000-0000-0000890E0000}"/>
    <cellStyle name="AIR copied 2 2 5 3 2" xfId="3893" xr:uid="{00000000-0005-0000-0000-00008A0E0000}"/>
    <cellStyle name="AIR copied 2 2 5 3 3" xfId="3894" xr:uid="{00000000-0005-0000-0000-00008B0E0000}"/>
    <cellStyle name="AIR copied 2 2 5 4" xfId="3895" xr:uid="{00000000-0005-0000-0000-00008C0E0000}"/>
    <cellStyle name="AIR copied 2 2 5 4 2" xfId="3896" xr:uid="{00000000-0005-0000-0000-00008D0E0000}"/>
    <cellStyle name="AIR copied 2 2 5 4 3" xfId="3897" xr:uid="{00000000-0005-0000-0000-00008E0E0000}"/>
    <cellStyle name="AIR copied 2 2 5 5" xfId="3898" xr:uid="{00000000-0005-0000-0000-00008F0E0000}"/>
    <cellStyle name="AIR copied 2 2 5 5 2" xfId="3899" xr:uid="{00000000-0005-0000-0000-0000900E0000}"/>
    <cellStyle name="AIR copied 2 2 5 5 3" xfId="3900" xr:uid="{00000000-0005-0000-0000-0000910E0000}"/>
    <cellStyle name="AIR copied 2 2 5 6" xfId="3901" xr:uid="{00000000-0005-0000-0000-0000920E0000}"/>
    <cellStyle name="AIR copied 2 2 5 6 2" xfId="3902" xr:uid="{00000000-0005-0000-0000-0000930E0000}"/>
    <cellStyle name="AIR copied 2 2 5 6 3" xfId="3903" xr:uid="{00000000-0005-0000-0000-0000940E0000}"/>
    <cellStyle name="AIR copied 2 2 5 7" xfId="3904" xr:uid="{00000000-0005-0000-0000-0000950E0000}"/>
    <cellStyle name="AIR copied 2 2 5 7 2" xfId="3905" xr:uid="{00000000-0005-0000-0000-0000960E0000}"/>
    <cellStyle name="AIR copied 2 2 5 7 3" xfId="3906" xr:uid="{00000000-0005-0000-0000-0000970E0000}"/>
    <cellStyle name="AIR copied 2 2 5 8" xfId="3907" xr:uid="{00000000-0005-0000-0000-0000980E0000}"/>
    <cellStyle name="AIR copied 2 2 5 8 2" xfId="3908" xr:uid="{00000000-0005-0000-0000-0000990E0000}"/>
    <cellStyle name="AIR copied 2 2 5 8 3" xfId="3909" xr:uid="{00000000-0005-0000-0000-00009A0E0000}"/>
    <cellStyle name="AIR copied 2 2 5 9" xfId="3910" xr:uid="{00000000-0005-0000-0000-00009B0E0000}"/>
    <cellStyle name="AIR copied 2 2 5 9 2" xfId="3911" xr:uid="{00000000-0005-0000-0000-00009C0E0000}"/>
    <cellStyle name="AIR copied 2 2 5 9 3" xfId="3912" xr:uid="{00000000-0005-0000-0000-00009D0E0000}"/>
    <cellStyle name="AIR copied 2 2 6" xfId="3913" xr:uid="{00000000-0005-0000-0000-00009E0E0000}"/>
    <cellStyle name="AIR copied 2 2 6 10" xfId="3914" xr:uid="{00000000-0005-0000-0000-00009F0E0000}"/>
    <cellStyle name="AIR copied 2 2 6 10 2" xfId="3915" xr:uid="{00000000-0005-0000-0000-0000A00E0000}"/>
    <cellStyle name="AIR copied 2 2 6 10 3" xfId="3916" xr:uid="{00000000-0005-0000-0000-0000A10E0000}"/>
    <cellStyle name="AIR copied 2 2 6 11" xfId="3917" xr:uid="{00000000-0005-0000-0000-0000A20E0000}"/>
    <cellStyle name="AIR copied 2 2 6 11 2" xfId="3918" xr:uid="{00000000-0005-0000-0000-0000A30E0000}"/>
    <cellStyle name="AIR copied 2 2 6 11 3" xfId="3919" xr:uid="{00000000-0005-0000-0000-0000A40E0000}"/>
    <cellStyle name="AIR copied 2 2 6 12" xfId="3920" xr:uid="{00000000-0005-0000-0000-0000A50E0000}"/>
    <cellStyle name="AIR copied 2 2 6 13" xfId="3921" xr:uid="{00000000-0005-0000-0000-0000A60E0000}"/>
    <cellStyle name="AIR copied 2 2 6 2" xfId="3922" xr:uid="{00000000-0005-0000-0000-0000A70E0000}"/>
    <cellStyle name="AIR copied 2 2 6 2 2" xfId="3923" xr:uid="{00000000-0005-0000-0000-0000A80E0000}"/>
    <cellStyle name="AIR copied 2 2 6 2 3" xfId="3924" xr:uid="{00000000-0005-0000-0000-0000A90E0000}"/>
    <cellStyle name="AIR copied 2 2 6 3" xfId="3925" xr:uid="{00000000-0005-0000-0000-0000AA0E0000}"/>
    <cellStyle name="AIR copied 2 2 6 3 2" xfId="3926" xr:uid="{00000000-0005-0000-0000-0000AB0E0000}"/>
    <cellStyle name="AIR copied 2 2 6 3 3" xfId="3927" xr:uid="{00000000-0005-0000-0000-0000AC0E0000}"/>
    <cellStyle name="AIR copied 2 2 6 4" xfId="3928" xr:uid="{00000000-0005-0000-0000-0000AD0E0000}"/>
    <cellStyle name="AIR copied 2 2 6 4 2" xfId="3929" xr:uid="{00000000-0005-0000-0000-0000AE0E0000}"/>
    <cellStyle name="AIR copied 2 2 6 4 3" xfId="3930" xr:uid="{00000000-0005-0000-0000-0000AF0E0000}"/>
    <cellStyle name="AIR copied 2 2 6 5" xfId="3931" xr:uid="{00000000-0005-0000-0000-0000B00E0000}"/>
    <cellStyle name="AIR copied 2 2 6 5 2" xfId="3932" xr:uid="{00000000-0005-0000-0000-0000B10E0000}"/>
    <cellStyle name="AIR copied 2 2 6 5 3" xfId="3933" xr:uid="{00000000-0005-0000-0000-0000B20E0000}"/>
    <cellStyle name="AIR copied 2 2 6 6" xfId="3934" xr:uid="{00000000-0005-0000-0000-0000B30E0000}"/>
    <cellStyle name="AIR copied 2 2 6 6 2" xfId="3935" xr:uid="{00000000-0005-0000-0000-0000B40E0000}"/>
    <cellStyle name="AIR copied 2 2 6 6 3" xfId="3936" xr:uid="{00000000-0005-0000-0000-0000B50E0000}"/>
    <cellStyle name="AIR copied 2 2 6 7" xfId="3937" xr:uid="{00000000-0005-0000-0000-0000B60E0000}"/>
    <cellStyle name="AIR copied 2 2 6 7 2" xfId="3938" xr:uid="{00000000-0005-0000-0000-0000B70E0000}"/>
    <cellStyle name="AIR copied 2 2 6 7 3" xfId="3939" xr:uid="{00000000-0005-0000-0000-0000B80E0000}"/>
    <cellStyle name="AIR copied 2 2 6 8" xfId="3940" xr:uid="{00000000-0005-0000-0000-0000B90E0000}"/>
    <cellStyle name="AIR copied 2 2 6 8 2" xfId="3941" xr:uid="{00000000-0005-0000-0000-0000BA0E0000}"/>
    <cellStyle name="AIR copied 2 2 6 8 3" xfId="3942" xr:uid="{00000000-0005-0000-0000-0000BB0E0000}"/>
    <cellStyle name="AIR copied 2 2 6 9" xfId="3943" xr:uid="{00000000-0005-0000-0000-0000BC0E0000}"/>
    <cellStyle name="AIR copied 2 2 6 9 2" xfId="3944" xr:uid="{00000000-0005-0000-0000-0000BD0E0000}"/>
    <cellStyle name="AIR copied 2 2 6 9 3" xfId="3945" xr:uid="{00000000-0005-0000-0000-0000BE0E0000}"/>
    <cellStyle name="AIR copied 2 2 7" xfId="3946" xr:uid="{00000000-0005-0000-0000-0000BF0E0000}"/>
    <cellStyle name="AIR copied 2 2 7 10" xfId="3947" xr:uid="{00000000-0005-0000-0000-0000C00E0000}"/>
    <cellStyle name="AIR copied 2 2 7 10 2" xfId="3948" xr:uid="{00000000-0005-0000-0000-0000C10E0000}"/>
    <cellStyle name="AIR copied 2 2 7 10 3" xfId="3949" xr:uid="{00000000-0005-0000-0000-0000C20E0000}"/>
    <cellStyle name="AIR copied 2 2 7 11" xfId="3950" xr:uid="{00000000-0005-0000-0000-0000C30E0000}"/>
    <cellStyle name="AIR copied 2 2 7 11 2" xfId="3951" xr:uid="{00000000-0005-0000-0000-0000C40E0000}"/>
    <cellStyle name="AIR copied 2 2 7 11 3" xfId="3952" xr:uid="{00000000-0005-0000-0000-0000C50E0000}"/>
    <cellStyle name="AIR copied 2 2 7 12" xfId="3953" xr:uid="{00000000-0005-0000-0000-0000C60E0000}"/>
    <cellStyle name="AIR copied 2 2 7 13" xfId="3954" xr:uid="{00000000-0005-0000-0000-0000C70E0000}"/>
    <cellStyle name="AIR copied 2 2 7 2" xfId="3955" xr:uid="{00000000-0005-0000-0000-0000C80E0000}"/>
    <cellStyle name="AIR copied 2 2 7 2 2" xfId="3956" xr:uid="{00000000-0005-0000-0000-0000C90E0000}"/>
    <cellStyle name="AIR copied 2 2 7 2 3" xfId="3957" xr:uid="{00000000-0005-0000-0000-0000CA0E0000}"/>
    <cellStyle name="AIR copied 2 2 7 3" xfId="3958" xr:uid="{00000000-0005-0000-0000-0000CB0E0000}"/>
    <cellStyle name="AIR copied 2 2 7 3 2" xfId="3959" xr:uid="{00000000-0005-0000-0000-0000CC0E0000}"/>
    <cellStyle name="AIR copied 2 2 7 3 3" xfId="3960" xr:uid="{00000000-0005-0000-0000-0000CD0E0000}"/>
    <cellStyle name="AIR copied 2 2 7 4" xfId="3961" xr:uid="{00000000-0005-0000-0000-0000CE0E0000}"/>
    <cellStyle name="AIR copied 2 2 7 4 2" xfId="3962" xr:uid="{00000000-0005-0000-0000-0000CF0E0000}"/>
    <cellStyle name="AIR copied 2 2 7 4 3" xfId="3963" xr:uid="{00000000-0005-0000-0000-0000D00E0000}"/>
    <cellStyle name="AIR copied 2 2 7 5" xfId="3964" xr:uid="{00000000-0005-0000-0000-0000D10E0000}"/>
    <cellStyle name="AIR copied 2 2 7 5 2" xfId="3965" xr:uid="{00000000-0005-0000-0000-0000D20E0000}"/>
    <cellStyle name="AIR copied 2 2 7 5 3" xfId="3966" xr:uid="{00000000-0005-0000-0000-0000D30E0000}"/>
    <cellStyle name="AIR copied 2 2 7 6" xfId="3967" xr:uid="{00000000-0005-0000-0000-0000D40E0000}"/>
    <cellStyle name="AIR copied 2 2 7 6 2" xfId="3968" xr:uid="{00000000-0005-0000-0000-0000D50E0000}"/>
    <cellStyle name="AIR copied 2 2 7 6 3" xfId="3969" xr:uid="{00000000-0005-0000-0000-0000D60E0000}"/>
    <cellStyle name="AIR copied 2 2 7 7" xfId="3970" xr:uid="{00000000-0005-0000-0000-0000D70E0000}"/>
    <cellStyle name="AIR copied 2 2 7 7 2" xfId="3971" xr:uid="{00000000-0005-0000-0000-0000D80E0000}"/>
    <cellStyle name="AIR copied 2 2 7 7 3" xfId="3972" xr:uid="{00000000-0005-0000-0000-0000D90E0000}"/>
    <cellStyle name="AIR copied 2 2 7 8" xfId="3973" xr:uid="{00000000-0005-0000-0000-0000DA0E0000}"/>
    <cellStyle name="AIR copied 2 2 7 8 2" xfId="3974" xr:uid="{00000000-0005-0000-0000-0000DB0E0000}"/>
    <cellStyle name="AIR copied 2 2 7 8 3" xfId="3975" xr:uid="{00000000-0005-0000-0000-0000DC0E0000}"/>
    <cellStyle name="AIR copied 2 2 7 9" xfId="3976" xr:uid="{00000000-0005-0000-0000-0000DD0E0000}"/>
    <cellStyle name="AIR copied 2 2 7 9 2" xfId="3977" xr:uid="{00000000-0005-0000-0000-0000DE0E0000}"/>
    <cellStyle name="AIR copied 2 2 7 9 3" xfId="3978" xr:uid="{00000000-0005-0000-0000-0000DF0E0000}"/>
    <cellStyle name="AIR copied 2 2 8" xfId="3979" xr:uid="{00000000-0005-0000-0000-0000E00E0000}"/>
    <cellStyle name="AIR copied 2 2 8 2" xfId="3980" xr:uid="{00000000-0005-0000-0000-0000E10E0000}"/>
    <cellStyle name="AIR copied 2 2 8 3" xfId="3981" xr:uid="{00000000-0005-0000-0000-0000E20E0000}"/>
    <cellStyle name="AIR copied 2 2 9" xfId="3982" xr:uid="{00000000-0005-0000-0000-0000E30E0000}"/>
    <cellStyle name="AIR copied 2 2 9 2" xfId="3983" xr:uid="{00000000-0005-0000-0000-0000E40E0000}"/>
    <cellStyle name="AIR copied 2 2 9 3" xfId="3984" xr:uid="{00000000-0005-0000-0000-0000E50E0000}"/>
    <cellStyle name="AIR copied 2 3" xfId="3985" xr:uid="{00000000-0005-0000-0000-0000E60E0000}"/>
    <cellStyle name="AIR copied 2 3 10" xfId="3986" xr:uid="{00000000-0005-0000-0000-0000E70E0000}"/>
    <cellStyle name="AIR copied 2 3 10 2" xfId="3987" xr:uid="{00000000-0005-0000-0000-0000E80E0000}"/>
    <cellStyle name="AIR copied 2 3 10 3" xfId="3988" xr:uid="{00000000-0005-0000-0000-0000E90E0000}"/>
    <cellStyle name="AIR copied 2 3 11" xfId="3989" xr:uid="{00000000-0005-0000-0000-0000EA0E0000}"/>
    <cellStyle name="AIR copied 2 3 11 2" xfId="3990" xr:uid="{00000000-0005-0000-0000-0000EB0E0000}"/>
    <cellStyle name="AIR copied 2 3 11 3" xfId="3991" xr:uid="{00000000-0005-0000-0000-0000EC0E0000}"/>
    <cellStyle name="AIR copied 2 3 12" xfId="3992" xr:uid="{00000000-0005-0000-0000-0000ED0E0000}"/>
    <cellStyle name="AIR copied 2 3 12 2" xfId="3993" xr:uid="{00000000-0005-0000-0000-0000EE0E0000}"/>
    <cellStyle name="AIR copied 2 3 12 3" xfId="3994" xr:uid="{00000000-0005-0000-0000-0000EF0E0000}"/>
    <cellStyle name="AIR copied 2 3 13" xfId="3995" xr:uid="{00000000-0005-0000-0000-0000F00E0000}"/>
    <cellStyle name="AIR copied 2 3 13 2" xfId="3996" xr:uid="{00000000-0005-0000-0000-0000F10E0000}"/>
    <cellStyle name="AIR copied 2 3 13 3" xfId="3997" xr:uid="{00000000-0005-0000-0000-0000F20E0000}"/>
    <cellStyle name="AIR copied 2 3 14" xfId="3998" xr:uid="{00000000-0005-0000-0000-0000F30E0000}"/>
    <cellStyle name="AIR copied 2 3 14 2" xfId="3999" xr:uid="{00000000-0005-0000-0000-0000F40E0000}"/>
    <cellStyle name="AIR copied 2 3 14 3" xfId="4000" xr:uid="{00000000-0005-0000-0000-0000F50E0000}"/>
    <cellStyle name="AIR copied 2 3 15" xfId="4001" xr:uid="{00000000-0005-0000-0000-0000F60E0000}"/>
    <cellStyle name="AIR copied 2 3 15 2" xfId="4002" xr:uid="{00000000-0005-0000-0000-0000F70E0000}"/>
    <cellStyle name="AIR copied 2 3 15 3" xfId="4003" xr:uid="{00000000-0005-0000-0000-0000F80E0000}"/>
    <cellStyle name="AIR copied 2 3 16" xfId="4004" xr:uid="{00000000-0005-0000-0000-0000F90E0000}"/>
    <cellStyle name="AIR copied 2 3 16 2" xfId="4005" xr:uid="{00000000-0005-0000-0000-0000FA0E0000}"/>
    <cellStyle name="AIR copied 2 3 16 3" xfId="4006" xr:uid="{00000000-0005-0000-0000-0000FB0E0000}"/>
    <cellStyle name="AIR copied 2 3 17" xfId="4007" xr:uid="{00000000-0005-0000-0000-0000FC0E0000}"/>
    <cellStyle name="AIR copied 2 3 17 2" xfId="4008" xr:uid="{00000000-0005-0000-0000-0000FD0E0000}"/>
    <cellStyle name="AIR copied 2 3 17 3" xfId="4009" xr:uid="{00000000-0005-0000-0000-0000FE0E0000}"/>
    <cellStyle name="AIR copied 2 3 18" xfId="4010" xr:uid="{00000000-0005-0000-0000-0000FF0E0000}"/>
    <cellStyle name="AIR copied 2 3 18 2" xfId="4011" xr:uid="{00000000-0005-0000-0000-0000000F0000}"/>
    <cellStyle name="AIR copied 2 3 18 3" xfId="4012" xr:uid="{00000000-0005-0000-0000-0000010F0000}"/>
    <cellStyle name="AIR copied 2 3 19" xfId="4013" xr:uid="{00000000-0005-0000-0000-0000020F0000}"/>
    <cellStyle name="AIR copied 2 3 2" xfId="4014" xr:uid="{00000000-0005-0000-0000-0000030F0000}"/>
    <cellStyle name="AIR copied 2 3 2 10" xfId="4015" xr:uid="{00000000-0005-0000-0000-0000040F0000}"/>
    <cellStyle name="AIR copied 2 3 2 10 2" xfId="4016" xr:uid="{00000000-0005-0000-0000-0000050F0000}"/>
    <cellStyle name="AIR copied 2 3 2 10 3" xfId="4017" xr:uid="{00000000-0005-0000-0000-0000060F0000}"/>
    <cellStyle name="AIR copied 2 3 2 11" xfId="4018" xr:uid="{00000000-0005-0000-0000-0000070F0000}"/>
    <cellStyle name="AIR copied 2 3 2 11 2" xfId="4019" xr:uid="{00000000-0005-0000-0000-0000080F0000}"/>
    <cellStyle name="AIR copied 2 3 2 11 3" xfId="4020" xr:uid="{00000000-0005-0000-0000-0000090F0000}"/>
    <cellStyle name="AIR copied 2 3 2 12" xfId="4021" xr:uid="{00000000-0005-0000-0000-00000A0F0000}"/>
    <cellStyle name="AIR copied 2 3 2 12 2" xfId="4022" xr:uid="{00000000-0005-0000-0000-00000B0F0000}"/>
    <cellStyle name="AIR copied 2 3 2 12 3" xfId="4023" xr:uid="{00000000-0005-0000-0000-00000C0F0000}"/>
    <cellStyle name="AIR copied 2 3 2 13" xfId="4024" xr:uid="{00000000-0005-0000-0000-00000D0F0000}"/>
    <cellStyle name="AIR copied 2 3 2 14" xfId="4025" xr:uid="{00000000-0005-0000-0000-00000E0F0000}"/>
    <cellStyle name="AIR copied 2 3 2 2" xfId="4026" xr:uid="{00000000-0005-0000-0000-00000F0F0000}"/>
    <cellStyle name="AIR copied 2 3 2 2 2" xfId="4027" xr:uid="{00000000-0005-0000-0000-0000100F0000}"/>
    <cellStyle name="AIR copied 2 3 2 2 3" xfId="4028" xr:uid="{00000000-0005-0000-0000-0000110F0000}"/>
    <cellStyle name="AIR copied 2 3 2 3" xfId="4029" xr:uid="{00000000-0005-0000-0000-0000120F0000}"/>
    <cellStyle name="AIR copied 2 3 2 3 2" xfId="4030" xr:uid="{00000000-0005-0000-0000-0000130F0000}"/>
    <cellStyle name="AIR copied 2 3 2 3 3" xfId="4031" xr:uid="{00000000-0005-0000-0000-0000140F0000}"/>
    <cellStyle name="AIR copied 2 3 2 4" xfId="4032" xr:uid="{00000000-0005-0000-0000-0000150F0000}"/>
    <cellStyle name="AIR copied 2 3 2 4 2" xfId="4033" xr:uid="{00000000-0005-0000-0000-0000160F0000}"/>
    <cellStyle name="AIR copied 2 3 2 4 3" xfId="4034" xr:uid="{00000000-0005-0000-0000-0000170F0000}"/>
    <cellStyle name="AIR copied 2 3 2 5" xfId="4035" xr:uid="{00000000-0005-0000-0000-0000180F0000}"/>
    <cellStyle name="AIR copied 2 3 2 5 2" xfId="4036" xr:uid="{00000000-0005-0000-0000-0000190F0000}"/>
    <cellStyle name="AIR copied 2 3 2 5 3" xfId="4037" xr:uid="{00000000-0005-0000-0000-00001A0F0000}"/>
    <cellStyle name="AIR copied 2 3 2 6" xfId="4038" xr:uid="{00000000-0005-0000-0000-00001B0F0000}"/>
    <cellStyle name="AIR copied 2 3 2 6 2" xfId="4039" xr:uid="{00000000-0005-0000-0000-00001C0F0000}"/>
    <cellStyle name="AIR copied 2 3 2 6 3" xfId="4040" xr:uid="{00000000-0005-0000-0000-00001D0F0000}"/>
    <cellStyle name="AIR copied 2 3 2 7" xfId="4041" xr:uid="{00000000-0005-0000-0000-00001E0F0000}"/>
    <cellStyle name="AIR copied 2 3 2 7 2" xfId="4042" xr:uid="{00000000-0005-0000-0000-00001F0F0000}"/>
    <cellStyle name="AIR copied 2 3 2 7 3" xfId="4043" xr:uid="{00000000-0005-0000-0000-0000200F0000}"/>
    <cellStyle name="AIR copied 2 3 2 8" xfId="4044" xr:uid="{00000000-0005-0000-0000-0000210F0000}"/>
    <cellStyle name="AIR copied 2 3 2 8 2" xfId="4045" xr:uid="{00000000-0005-0000-0000-0000220F0000}"/>
    <cellStyle name="AIR copied 2 3 2 8 3" xfId="4046" xr:uid="{00000000-0005-0000-0000-0000230F0000}"/>
    <cellStyle name="AIR copied 2 3 2 9" xfId="4047" xr:uid="{00000000-0005-0000-0000-0000240F0000}"/>
    <cellStyle name="AIR copied 2 3 2 9 2" xfId="4048" xr:uid="{00000000-0005-0000-0000-0000250F0000}"/>
    <cellStyle name="AIR copied 2 3 2 9 3" xfId="4049" xr:uid="{00000000-0005-0000-0000-0000260F0000}"/>
    <cellStyle name="AIR copied 2 3 20" xfId="4050" xr:uid="{00000000-0005-0000-0000-0000270F0000}"/>
    <cellStyle name="AIR copied 2 3 3" xfId="4051" xr:uid="{00000000-0005-0000-0000-0000280F0000}"/>
    <cellStyle name="AIR copied 2 3 3 10" xfId="4052" xr:uid="{00000000-0005-0000-0000-0000290F0000}"/>
    <cellStyle name="AIR copied 2 3 3 10 2" xfId="4053" xr:uid="{00000000-0005-0000-0000-00002A0F0000}"/>
    <cellStyle name="AIR copied 2 3 3 10 3" xfId="4054" xr:uid="{00000000-0005-0000-0000-00002B0F0000}"/>
    <cellStyle name="AIR copied 2 3 3 11" xfId="4055" xr:uid="{00000000-0005-0000-0000-00002C0F0000}"/>
    <cellStyle name="AIR copied 2 3 3 11 2" xfId="4056" xr:uid="{00000000-0005-0000-0000-00002D0F0000}"/>
    <cellStyle name="AIR copied 2 3 3 11 3" xfId="4057" xr:uid="{00000000-0005-0000-0000-00002E0F0000}"/>
    <cellStyle name="AIR copied 2 3 3 12" xfId="4058" xr:uid="{00000000-0005-0000-0000-00002F0F0000}"/>
    <cellStyle name="AIR copied 2 3 3 12 2" xfId="4059" xr:uid="{00000000-0005-0000-0000-0000300F0000}"/>
    <cellStyle name="AIR copied 2 3 3 12 3" xfId="4060" xr:uid="{00000000-0005-0000-0000-0000310F0000}"/>
    <cellStyle name="AIR copied 2 3 3 13" xfId="4061" xr:uid="{00000000-0005-0000-0000-0000320F0000}"/>
    <cellStyle name="AIR copied 2 3 3 14" xfId="4062" xr:uid="{00000000-0005-0000-0000-0000330F0000}"/>
    <cellStyle name="AIR copied 2 3 3 2" xfId="4063" xr:uid="{00000000-0005-0000-0000-0000340F0000}"/>
    <cellStyle name="AIR copied 2 3 3 2 2" xfId="4064" xr:uid="{00000000-0005-0000-0000-0000350F0000}"/>
    <cellStyle name="AIR copied 2 3 3 2 3" xfId="4065" xr:uid="{00000000-0005-0000-0000-0000360F0000}"/>
    <cellStyle name="AIR copied 2 3 3 3" xfId="4066" xr:uid="{00000000-0005-0000-0000-0000370F0000}"/>
    <cellStyle name="AIR copied 2 3 3 3 2" xfId="4067" xr:uid="{00000000-0005-0000-0000-0000380F0000}"/>
    <cellStyle name="AIR copied 2 3 3 3 3" xfId="4068" xr:uid="{00000000-0005-0000-0000-0000390F0000}"/>
    <cellStyle name="AIR copied 2 3 3 4" xfId="4069" xr:uid="{00000000-0005-0000-0000-00003A0F0000}"/>
    <cellStyle name="AIR copied 2 3 3 4 2" xfId="4070" xr:uid="{00000000-0005-0000-0000-00003B0F0000}"/>
    <cellStyle name="AIR copied 2 3 3 4 3" xfId="4071" xr:uid="{00000000-0005-0000-0000-00003C0F0000}"/>
    <cellStyle name="AIR copied 2 3 3 5" xfId="4072" xr:uid="{00000000-0005-0000-0000-00003D0F0000}"/>
    <cellStyle name="AIR copied 2 3 3 5 2" xfId="4073" xr:uid="{00000000-0005-0000-0000-00003E0F0000}"/>
    <cellStyle name="AIR copied 2 3 3 5 3" xfId="4074" xr:uid="{00000000-0005-0000-0000-00003F0F0000}"/>
    <cellStyle name="AIR copied 2 3 3 6" xfId="4075" xr:uid="{00000000-0005-0000-0000-0000400F0000}"/>
    <cellStyle name="AIR copied 2 3 3 6 2" xfId="4076" xr:uid="{00000000-0005-0000-0000-0000410F0000}"/>
    <cellStyle name="AIR copied 2 3 3 6 3" xfId="4077" xr:uid="{00000000-0005-0000-0000-0000420F0000}"/>
    <cellStyle name="AIR copied 2 3 3 7" xfId="4078" xr:uid="{00000000-0005-0000-0000-0000430F0000}"/>
    <cellStyle name="AIR copied 2 3 3 7 2" xfId="4079" xr:uid="{00000000-0005-0000-0000-0000440F0000}"/>
    <cellStyle name="AIR copied 2 3 3 7 3" xfId="4080" xr:uid="{00000000-0005-0000-0000-0000450F0000}"/>
    <cellStyle name="AIR copied 2 3 3 8" xfId="4081" xr:uid="{00000000-0005-0000-0000-0000460F0000}"/>
    <cellStyle name="AIR copied 2 3 3 8 2" xfId="4082" xr:uid="{00000000-0005-0000-0000-0000470F0000}"/>
    <cellStyle name="AIR copied 2 3 3 8 3" xfId="4083" xr:uid="{00000000-0005-0000-0000-0000480F0000}"/>
    <cellStyle name="AIR copied 2 3 3 9" xfId="4084" xr:uid="{00000000-0005-0000-0000-0000490F0000}"/>
    <cellStyle name="AIR copied 2 3 3 9 2" xfId="4085" xr:uid="{00000000-0005-0000-0000-00004A0F0000}"/>
    <cellStyle name="AIR copied 2 3 3 9 3" xfId="4086" xr:uid="{00000000-0005-0000-0000-00004B0F0000}"/>
    <cellStyle name="AIR copied 2 3 4" xfId="4087" xr:uid="{00000000-0005-0000-0000-00004C0F0000}"/>
    <cellStyle name="AIR copied 2 3 4 10" xfId="4088" xr:uid="{00000000-0005-0000-0000-00004D0F0000}"/>
    <cellStyle name="AIR copied 2 3 4 10 2" xfId="4089" xr:uid="{00000000-0005-0000-0000-00004E0F0000}"/>
    <cellStyle name="AIR copied 2 3 4 10 3" xfId="4090" xr:uid="{00000000-0005-0000-0000-00004F0F0000}"/>
    <cellStyle name="AIR copied 2 3 4 11" xfId="4091" xr:uid="{00000000-0005-0000-0000-0000500F0000}"/>
    <cellStyle name="AIR copied 2 3 4 11 2" xfId="4092" xr:uid="{00000000-0005-0000-0000-0000510F0000}"/>
    <cellStyle name="AIR copied 2 3 4 11 3" xfId="4093" xr:uid="{00000000-0005-0000-0000-0000520F0000}"/>
    <cellStyle name="AIR copied 2 3 4 12" xfId="4094" xr:uid="{00000000-0005-0000-0000-0000530F0000}"/>
    <cellStyle name="AIR copied 2 3 4 13" xfId="4095" xr:uid="{00000000-0005-0000-0000-0000540F0000}"/>
    <cellStyle name="AIR copied 2 3 4 2" xfId="4096" xr:uid="{00000000-0005-0000-0000-0000550F0000}"/>
    <cellStyle name="AIR copied 2 3 4 2 2" xfId="4097" xr:uid="{00000000-0005-0000-0000-0000560F0000}"/>
    <cellStyle name="AIR copied 2 3 4 2 3" xfId="4098" xr:uid="{00000000-0005-0000-0000-0000570F0000}"/>
    <cellStyle name="AIR copied 2 3 4 3" xfId="4099" xr:uid="{00000000-0005-0000-0000-0000580F0000}"/>
    <cellStyle name="AIR copied 2 3 4 3 2" xfId="4100" xr:uid="{00000000-0005-0000-0000-0000590F0000}"/>
    <cellStyle name="AIR copied 2 3 4 3 3" xfId="4101" xr:uid="{00000000-0005-0000-0000-00005A0F0000}"/>
    <cellStyle name="AIR copied 2 3 4 4" xfId="4102" xr:uid="{00000000-0005-0000-0000-00005B0F0000}"/>
    <cellStyle name="AIR copied 2 3 4 4 2" xfId="4103" xr:uid="{00000000-0005-0000-0000-00005C0F0000}"/>
    <cellStyle name="AIR copied 2 3 4 4 3" xfId="4104" xr:uid="{00000000-0005-0000-0000-00005D0F0000}"/>
    <cellStyle name="AIR copied 2 3 4 5" xfId="4105" xr:uid="{00000000-0005-0000-0000-00005E0F0000}"/>
    <cellStyle name="AIR copied 2 3 4 5 2" xfId="4106" xr:uid="{00000000-0005-0000-0000-00005F0F0000}"/>
    <cellStyle name="AIR copied 2 3 4 5 3" xfId="4107" xr:uid="{00000000-0005-0000-0000-0000600F0000}"/>
    <cellStyle name="AIR copied 2 3 4 6" xfId="4108" xr:uid="{00000000-0005-0000-0000-0000610F0000}"/>
    <cellStyle name="AIR copied 2 3 4 6 2" xfId="4109" xr:uid="{00000000-0005-0000-0000-0000620F0000}"/>
    <cellStyle name="AIR copied 2 3 4 6 3" xfId="4110" xr:uid="{00000000-0005-0000-0000-0000630F0000}"/>
    <cellStyle name="AIR copied 2 3 4 7" xfId="4111" xr:uid="{00000000-0005-0000-0000-0000640F0000}"/>
    <cellStyle name="AIR copied 2 3 4 7 2" xfId="4112" xr:uid="{00000000-0005-0000-0000-0000650F0000}"/>
    <cellStyle name="AIR copied 2 3 4 7 3" xfId="4113" xr:uid="{00000000-0005-0000-0000-0000660F0000}"/>
    <cellStyle name="AIR copied 2 3 4 8" xfId="4114" xr:uid="{00000000-0005-0000-0000-0000670F0000}"/>
    <cellStyle name="AIR copied 2 3 4 8 2" xfId="4115" xr:uid="{00000000-0005-0000-0000-0000680F0000}"/>
    <cellStyle name="AIR copied 2 3 4 8 3" xfId="4116" xr:uid="{00000000-0005-0000-0000-0000690F0000}"/>
    <cellStyle name="AIR copied 2 3 4 9" xfId="4117" xr:uid="{00000000-0005-0000-0000-00006A0F0000}"/>
    <cellStyle name="AIR copied 2 3 4 9 2" xfId="4118" xr:uid="{00000000-0005-0000-0000-00006B0F0000}"/>
    <cellStyle name="AIR copied 2 3 4 9 3" xfId="4119" xr:uid="{00000000-0005-0000-0000-00006C0F0000}"/>
    <cellStyle name="AIR copied 2 3 5" xfId="4120" xr:uid="{00000000-0005-0000-0000-00006D0F0000}"/>
    <cellStyle name="AIR copied 2 3 5 10" xfId="4121" xr:uid="{00000000-0005-0000-0000-00006E0F0000}"/>
    <cellStyle name="AIR copied 2 3 5 10 2" xfId="4122" xr:uid="{00000000-0005-0000-0000-00006F0F0000}"/>
    <cellStyle name="AIR copied 2 3 5 10 3" xfId="4123" xr:uid="{00000000-0005-0000-0000-0000700F0000}"/>
    <cellStyle name="AIR copied 2 3 5 11" xfId="4124" xr:uid="{00000000-0005-0000-0000-0000710F0000}"/>
    <cellStyle name="AIR copied 2 3 5 11 2" xfId="4125" xr:uid="{00000000-0005-0000-0000-0000720F0000}"/>
    <cellStyle name="AIR copied 2 3 5 11 3" xfId="4126" xr:uid="{00000000-0005-0000-0000-0000730F0000}"/>
    <cellStyle name="AIR copied 2 3 5 12" xfId="4127" xr:uid="{00000000-0005-0000-0000-0000740F0000}"/>
    <cellStyle name="AIR copied 2 3 5 13" xfId="4128" xr:uid="{00000000-0005-0000-0000-0000750F0000}"/>
    <cellStyle name="AIR copied 2 3 5 2" xfId="4129" xr:uid="{00000000-0005-0000-0000-0000760F0000}"/>
    <cellStyle name="AIR copied 2 3 5 2 2" xfId="4130" xr:uid="{00000000-0005-0000-0000-0000770F0000}"/>
    <cellStyle name="AIR copied 2 3 5 2 3" xfId="4131" xr:uid="{00000000-0005-0000-0000-0000780F0000}"/>
    <cellStyle name="AIR copied 2 3 5 3" xfId="4132" xr:uid="{00000000-0005-0000-0000-0000790F0000}"/>
    <cellStyle name="AIR copied 2 3 5 3 2" xfId="4133" xr:uid="{00000000-0005-0000-0000-00007A0F0000}"/>
    <cellStyle name="AIR copied 2 3 5 3 3" xfId="4134" xr:uid="{00000000-0005-0000-0000-00007B0F0000}"/>
    <cellStyle name="AIR copied 2 3 5 4" xfId="4135" xr:uid="{00000000-0005-0000-0000-00007C0F0000}"/>
    <cellStyle name="AIR copied 2 3 5 4 2" xfId="4136" xr:uid="{00000000-0005-0000-0000-00007D0F0000}"/>
    <cellStyle name="AIR copied 2 3 5 4 3" xfId="4137" xr:uid="{00000000-0005-0000-0000-00007E0F0000}"/>
    <cellStyle name="AIR copied 2 3 5 5" xfId="4138" xr:uid="{00000000-0005-0000-0000-00007F0F0000}"/>
    <cellStyle name="AIR copied 2 3 5 5 2" xfId="4139" xr:uid="{00000000-0005-0000-0000-0000800F0000}"/>
    <cellStyle name="AIR copied 2 3 5 5 3" xfId="4140" xr:uid="{00000000-0005-0000-0000-0000810F0000}"/>
    <cellStyle name="AIR copied 2 3 5 6" xfId="4141" xr:uid="{00000000-0005-0000-0000-0000820F0000}"/>
    <cellStyle name="AIR copied 2 3 5 6 2" xfId="4142" xr:uid="{00000000-0005-0000-0000-0000830F0000}"/>
    <cellStyle name="AIR copied 2 3 5 6 3" xfId="4143" xr:uid="{00000000-0005-0000-0000-0000840F0000}"/>
    <cellStyle name="AIR copied 2 3 5 7" xfId="4144" xr:uid="{00000000-0005-0000-0000-0000850F0000}"/>
    <cellStyle name="AIR copied 2 3 5 7 2" xfId="4145" xr:uid="{00000000-0005-0000-0000-0000860F0000}"/>
    <cellStyle name="AIR copied 2 3 5 7 3" xfId="4146" xr:uid="{00000000-0005-0000-0000-0000870F0000}"/>
    <cellStyle name="AIR copied 2 3 5 8" xfId="4147" xr:uid="{00000000-0005-0000-0000-0000880F0000}"/>
    <cellStyle name="AIR copied 2 3 5 8 2" xfId="4148" xr:uid="{00000000-0005-0000-0000-0000890F0000}"/>
    <cellStyle name="AIR copied 2 3 5 8 3" xfId="4149" xr:uid="{00000000-0005-0000-0000-00008A0F0000}"/>
    <cellStyle name="AIR copied 2 3 5 9" xfId="4150" xr:uid="{00000000-0005-0000-0000-00008B0F0000}"/>
    <cellStyle name="AIR copied 2 3 5 9 2" xfId="4151" xr:uid="{00000000-0005-0000-0000-00008C0F0000}"/>
    <cellStyle name="AIR copied 2 3 5 9 3" xfId="4152" xr:uid="{00000000-0005-0000-0000-00008D0F0000}"/>
    <cellStyle name="AIR copied 2 3 6" xfId="4153" xr:uid="{00000000-0005-0000-0000-00008E0F0000}"/>
    <cellStyle name="AIR copied 2 3 6 10" xfId="4154" xr:uid="{00000000-0005-0000-0000-00008F0F0000}"/>
    <cellStyle name="AIR copied 2 3 6 10 2" xfId="4155" xr:uid="{00000000-0005-0000-0000-0000900F0000}"/>
    <cellStyle name="AIR copied 2 3 6 10 3" xfId="4156" xr:uid="{00000000-0005-0000-0000-0000910F0000}"/>
    <cellStyle name="AIR copied 2 3 6 11" xfId="4157" xr:uid="{00000000-0005-0000-0000-0000920F0000}"/>
    <cellStyle name="AIR copied 2 3 6 11 2" xfId="4158" xr:uid="{00000000-0005-0000-0000-0000930F0000}"/>
    <cellStyle name="AIR copied 2 3 6 11 3" xfId="4159" xr:uid="{00000000-0005-0000-0000-0000940F0000}"/>
    <cellStyle name="AIR copied 2 3 6 12" xfId="4160" xr:uid="{00000000-0005-0000-0000-0000950F0000}"/>
    <cellStyle name="AIR copied 2 3 6 13" xfId="4161" xr:uid="{00000000-0005-0000-0000-0000960F0000}"/>
    <cellStyle name="AIR copied 2 3 6 2" xfId="4162" xr:uid="{00000000-0005-0000-0000-0000970F0000}"/>
    <cellStyle name="AIR copied 2 3 6 2 2" xfId="4163" xr:uid="{00000000-0005-0000-0000-0000980F0000}"/>
    <cellStyle name="AIR copied 2 3 6 2 3" xfId="4164" xr:uid="{00000000-0005-0000-0000-0000990F0000}"/>
    <cellStyle name="AIR copied 2 3 6 3" xfId="4165" xr:uid="{00000000-0005-0000-0000-00009A0F0000}"/>
    <cellStyle name="AIR copied 2 3 6 3 2" xfId="4166" xr:uid="{00000000-0005-0000-0000-00009B0F0000}"/>
    <cellStyle name="AIR copied 2 3 6 3 3" xfId="4167" xr:uid="{00000000-0005-0000-0000-00009C0F0000}"/>
    <cellStyle name="AIR copied 2 3 6 4" xfId="4168" xr:uid="{00000000-0005-0000-0000-00009D0F0000}"/>
    <cellStyle name="AIR copied 2 3 6 4 2" xfId="4169" xr:uid="{00000000-0005-0000-0000-00009E0F0000}"/>
    <cellStyle name="AIR copied 2 3 6 4 3" xfId="4170" xr:uid="{00000000-0005-0000-0000-00009F0F0000}"/>
    <cellStyle name="AIR copied 2 3 6 5" xfId="4171" xr:uid="{00000000-0005-0000-0000-0000A00F0000}"/>
    <cellStyle name="AIR copied 2 3 6 5 2" xfId="4172" xr:uid="{00000000-0005-0000-0000-0000A10F0000}"/>
    <cellStyle name="AIR copied 2 3 6 5 3" xfId="4173" xr:uid="{00000000-0005-0000-0000-0000A20F0000}"/>
    <cellStyle name="AIR copied 2 3 6 6" xfId="4174" xr:uid="{00000000-0005-0000-0000-0000A30F0000}"/>
    <cellStyle name="AIR copied 2 3 6 6 2" xfId="4175" xr:uid="{00000000-0005-0000-0000-0000A40F0000}"/>
    <cellStyle name="AIR copied 2 3 6 6 3" xfId="4176" xr:uid="{00000000-0005-0000-0000-0000A50F0000}"/>
    <cellStyle name="AIR copied 2 3 6 7" xfId="4177" xr:uid="{00000000-0005-0000-0000-0000A60F0000}"/>
    <cellStyle name="AIR copied 2 3 6 7 2" xfId="4178" xr:uid="{00000000-0005-0000-0000-0000A70F0000}"/>
    <cellStyle name="AIR copied 2 3 6 7 3" xfId="4179" xr:uid="{00000000-0005-0000-0000-0000A80F0000}"/>
    <cellStyle name="AIR copied 2 3 6 8" xfId="4180" xr:uid="{00000000-0005-0000-0000-0000A90F0000}"/>
    <cellStyle name="AIR copied 2 3 6 8 2" xfId="4181" xr:uid="{00000000-0005-0000-0000-0000AA0F0000}"/>
    <cellStyle name="AIR copied 2 3 6 8 3" xfId="4182" xr:uid="{00000000-0005-0000-0000-0000AB0F0000}"/>
    <cellStyle name="AIR copied 2 3 6 9" xfId="4183" xr:uid="{00000000-0005-0000-0000-0000AC0F0000}"/>
    <cellStyle name="AIR copied 2 3 6 9 2" xfId="4184" xr:uid="{00000000-0005-0000-0000-0000AD0F0000}"/>
    <cellStyle name="AIR copied 2 3 6 9 3" xfId="4185" xr:uid="{00000000-0005-0000-0000-0000AE0F0000}"/>
    <cellStyle name="AIR copied 2 3 7" xfId="4186" xr:uid="{00000000-0005-0000-0000-0000AF0F0000}"/>
    <cellStyle name="AIR copied 2 3 7 10" xfId="4187" xr:uid="{00000000-0005-0000-0000-0000B00F0000}"/>
    <cellStyle name="AIR copied 2 3 7 10 2" xfId="4188" xr:uid="{00000000-0005-0000-0000-0000B10F0000}"/>
    <cellStyle name="AIR copied 2 3 7 10 3" xfId="4189" xr:uid="{00000000-0005-0000-0000-0000B20F0000}"/>
    <cellStyle name="AIR copied 2 3 7 11" xfId="4190" xr:uid="{00000000-0005-0000-0000-0000B30F0000}"/>
    <cellStyle name="AIR copied 2 3 7 11 2" xfId="4191" xr:uid="{00000000-0005-0000-0000-0000B40F0000}"/>
    <cellStyle name="AIR copied 2 3 7 11 3" xfId="4192" xr:uid="{00000000-0005-0000-0000-0000B50F0000}"/>
    <cellStyle name="AIR copied 2 3 7 12" xfId="4193" xr:uid="{00000000-0005-0000-0000-0000B60F0000}"/>
    <cellStyle name="AIR copied 2 3 7 13" xfId="4194" xr:uid="{00000000-0005-0000-0000-0000B70F0000}"/>
    <cellStyle name="AIR copied 2 3 7 2" xfId="4195" xr:uid="{00000000-0005-0000-0000-0000B80F0000}"/>
    <cellStyle name="AIR copied 2 3 7 2 2" xfId="4196" xr:uid="{00000000-0005-0000-0000-0000B90F0000}"/>
    <cellStyle name="AIR copied 2 3 7 2 3" xfId="4197" xr:uid="{00000000-0005-0000-0000-0000BA0F0000}"/>
    <cellStyle name="AIR copied 2 3 7 3" xfId="4198" xr:uid="{00000000-0005-0000-0000-0000BB0F0000}"/>
    <cellStyle name="AIR copied 2 3 7 3 2" xfId="4199" xr:uid="{00000000-0005-0000-0000-0000BC0F0000}"/>
    <cellStyle name="AIR copied 2 3 7 3 3" xfId="4200" xr:uid="{00000000-0005-0000-0000-0000BD0F0000}"/>
    <cellStyle name="AIR copied 2 3 7 4" xfId="4201" xr:uid="{00000000-0005-0000-0000-0000BE0F0000}"/>
    <cellStyle name="AIR copied 2 3 7 4 2" xfId="4202" xr:uid="{00000000-0005-0000-0000-0000BF0F0000}"/>
    <cellStyle name="AIR copied 2 3 7 4 3" xfId="4203" xr:uid="{00000000-0005-0000-0000-0000C00F0000}"/>
    <cellStyle name="AIR copied 2 3 7 5" xfId="4204" xr:uid="{00000000-0005-0000-0000-0000C10F0000}"/>
    <cellStyle name="AIR copied 2 3 7 5 2" xfId="4205" xr:uid="{00000000-0005-0000-0000-0000C20F0000}"/>
    <cellStyle name="AIR copied 2 3 7 5 3" xfId="4206" xr:uid="{00000000-0005-0000-0000-0000C30F0000}"/>
    <cellStyle name="AIR copied 2 3 7 6" xfId="4207" xr:uid="{00000000-0005-0000-0000-0000C40F0000}"/>
    <cellStyle name="AIR copied 2 3 7 6 2" xfId="4208" xr:uid="{00000000-0005-0000-0000-0000C50F0000}"/>
    <cellStyle name="AIR copied 2 3 7 6 3" xfId="4209" xr:uid="{00000000-0005-0000-0000-0000C60F0000}"/>
    <cellStyle name="AIR copied 2 3 7 7" xfId="4210" xr:uid="{00000000-0005-0000-0000-0000C70F0000}"/>
    <cellStyle name="AIR copied 2 3 7 7 2" xfId="4211" xr:uid="{00000000-0005-0000-0000-0000C80F0000}"/>
    <cellStyle name="AIR copied 2 3 7 7 3" xfId="4212" xr:uid="{00000000-0005-0000-0000-0000C90F0000}"/>
    <cellStyle name="AIR copied 2 3 7 8" xfId="4213" xr:uid="{00000000-0005-0000-0000-0000CA0F0000}"/>
    <cellStyle name="AIR copied 2 3 7 8 2" xfId="4214" xr:uid="{00000000-0005-0000-0000-0000CB0F0000}"/>
    <cellStyle name="AIR copied 2 3 7 8 3" xfId="4215" xr:uid="{00000000-0005-0000-0000-0000CC0F0000}"/>
    <cellStyle name="AIR copied 2 3 7 9" xfId="4216" xr:uid="{00000000-0005-0000-0000-0000CD0F0000}"/>
    <cellStyle name="AIR copied 2 3 7 9 2" xfId="4217" xr:uid="{00000000-0005-0000-0000-0000CE0F0000}"/>
    <cellStyle name="AIR copied 2 3 7 9 3" xfId="4218" xr:uid="{00000000-0005-0000-0000-0000CF0F0000}"/>
    <cellStyle name="AIR copied 2 3 8" xfId="4219" xr:uid="{00000000-0005-0000-0000-0000D00F0000}"/>
    <cellStyle name="AIR copied 2 3 8 2" xfId="4220" xr:uid="{00000000-0005-0000-0000-0000D10F0000}"/>
    <cellStyle name="AIR copied 2 3 8 3" xfId="4221" xr:uid="{00000000-0005-0000-0000-0000D20F0000}"/>
    <cellStyle name="AIR copied 2 3 9" xfId="4222" xr:uid="{00000000-0005-0000-0000-0000D30F0000}"/>
    <cellStyle name="AIR copied 2 3 9 2" xfId="4223" xr:uid="{00000000-0005-0000-0000-0000D40F0000}"/>
    <cellStyle name="AIR copied 2 3 9 3" xfId="4224" xr:uid="{00000000-0005-0000-0000-0000D50F0000}"/>
    <cellStyle name="AIR copied 2 4" xfId="4225" xr:uid="{00000000-0005-0000-0000-0000D60F0000}"/>
    <cellStyle name="AIR copied 2 4 10" xfId="4226" xr:uid="{00000000-0005-0000-0000-0000D70F0000}"/>
    <cellStyle name="AIR copied 2 4 10 2" xfId="4227" xr:uid="{00000000-0005-0000-0000-0000D80F0000}"/>
    <cellStyle name="AIR copied 2 4 10 3" xfId="4228" xr:uid="{00000000-0005-0000-0000-0000D90F0000}"/>
    <cellStyle name="AIR copied 2 4 11" xfId="4229" xr:uid="{00000000-0005-0000-0000-0000DA0F0000}"/>
    <cellStyle name="AIR copied 2 4 11 2" xfId="4230" xr:uid="{00000000-0005-0000-0000-0000DB0F0000}"/>
    <cellStyle name="AIR copied 2 4 11 3" xfId="4231" xr:uid="{00000000-0005-0000-0000-0000DC0F0000}"/>
    <cellStyle name="AIR copied 2 4 12" xfId="4232" xr:uid="{00000000-0005-0000-0000-0000DD0F0000}"/>
    <cellStyle name="AIR copied 2 4 12 2" xfId="4233" xr:uid="{00000000-0005-0000-0000-0000DE0F0000}"/>
    <cellStyle name="AIR copied 2 4 12 3" xfId="4234" xr:uid="{00000000-0005-0000-0000-0000DF0F0000}"/>
    <cellStyle name="AIR copied 2 4 13" xfId="4235" xr:uid="{00000000-0005-0000-0000-0000E00F0000}"/>
    <cellStyle name="AIR copied 2 4 13 2" xfId="4236" xr:uid="{00000000-0005-0000-0000-0000E10F0000}"/>
    <cellStyle name="AIR copied 2 4 13 3" xfId="4237" xr:uid="{00000000-0005-0000-0000-0000E20F0000}"/>
    <cellStyle name="AIR copied 2 4 14" xfId="4238" xr:uid="{00000000-0005-0000-0000-0000E30F0000}"/>
    <cellStyle name="AIR copied 2 4 14 2" xfId="4239" xr:uid="{00000000-0005-0000-0000-0000E40F0000}"/>
    <cellStyle name="AIR copied 2 4 14 3" xfId="4240" xr:uid="{00000000-0005-0000-0000-0000E50F0000}"/>
    <cellStyle name="AIR copied 2 4 15" xfId="4241" xr:uid="{00000000-0005-0000-0000-0000E60F0000}"/>
    <cellStyle name="AIR copied 2 4 15 2" xfId="4242" xr:uid="{00000000-0005-0000-0000-0000E70F0000}"/>
    <cellStyle name="AIR copied 2 4 15 3" xfId="4243" xr:uid="{00000000-0005-0000-0000-0000E80F0000}"/>
    <cellStyle name="AIR copied 2 4 16" xfId="4244" xr:uid="{00000000-0005-0000-0000-0000E90F0000}"/>
    <cellStyle name="AIR copied 2 4 16 2" xfId="4245" xr:uid="{00000000-0005-0000-0000-0000EA0F0000}"/>
    <cellStyle name="AIR copied 2 4 16 3" xfId="4246" xr:uid="{00000000-0005-0000-0000-0000EB0F0000}"/>
    <cellStyle name="AIR copied 2 4 17" xfId="4247" xr:uid="{00000000-0005-0000-0000-0000EC0F0000}"/>
    <cellStyle name="AIR copied 2 4 17 2" xfId="4248" xr:uid="{00000000-0005-0000-0000-0000ED0F0000}"/>
    <cellStyle name="AIR copied 2 4 17 3" xfId="4249" xr:uid="{00000000-0005-0000-0000-0000EE0F0000}"/>
    <cellStyle name="AIR copied 2 4 18" xfId="4250" xr:uid="{00000000-0005-0000-0000-0000EF0F0000}"/>
    <cellStyle name="AIR copied 2 4 18 2" xfId="4251" xr:uid="{00000000-0005-0000-0000-0000F00F0000}"/>
    <cellStyle name="AIR copied 2 4 18 3" xfId="4252" xr:uid="{00000000-0005-0000-0000-0000F10F0000}"/>
    <cellStyle name="AIR copied 2 4 19" xfId="4253" xr:uid="{00000000-0005-0000-0000-0000F20F0000}"/>
    <cellStyle name="AIR copied 2 4 2" xfId="4254" xr:uid="{00000000-0005-0000-0000-0000F30F0000}"/>
    <cellStyle name="AIR copied 2 4 2 10" xfId="4255" xr:uid="{00000000-0005-0000-0000-0000F40F0000}"/>
    <cellStyle name="AIR copied 2 4 2 10 2" xfId="4256" xr:uid="{00000000-0005-0000-0000-0000F50F0000}"/>
    <cellStyle name="AIR copied 2 4 2 10 3" xfId="4257" xr:uid="{00000000-0005-0000-0000-0000F60F0000}"/>
    <cellStyle name="AIR copied 2 4 2 11" xfId="4258" xr:uid="{00000000-0005-0000-0000-0000F70F0000}"/>
    <cellStyle name="AIR copied 2 4 2 11 2" xfId="4259" xr:uid="{00000000-0005-0000-0000-0000F80F0000}"/>
    <cellStyle name="AIR copied 2 4 2 11 3" xfId="4260" xr:uid="{00000000-0005-0000-0000-0000F90F0000}"/>
    <cellStyle name="AIR copied 2 4 2 12" xfId="4261" xr:uid="{00000000-0005-0000-0000-0000FA0F0000}"/>
    <cellStyle name="AIR copied 2 4 2 12 2" xfId="4262" xr:uid="{00000000-0005-0000-0000-0000FB0F0000}"/>
    <cellStyle name="AIR copied 2 4 2 12 3" xfId="4263" xr:uid="{00000000-0005-0000-0000-0000FC0F0000}"/>
    <cellStyle name="AIR copied 2 4 2 13" xfId="4264" xr:uid="{00000000-0005-0000-0000-0000FD0F0000}"/>
    <cellStyle name="AIR copied 2 4 2 14" xfId="4265" xr:uid="{00000000-0005-0000-0000-0000FE0F0000}"/>
    <cellStyle name="AIR copied 2 4 2 2" xfId="4266" xr:uid="{00000000-0005-0000-0000-0000FF0F0000}"/>
    <cellStyle name="AIR copied 2 4 2 2 2" xfId="4267" xr:uid="{00000000-0005-0000-0000-000000100000}"/>
    <cellStyle name="AIR copied 2 4 2 2 3" xfId="4268" xr:uid="{00000000-0005-0000-0000-000001100000}"/>
    <cellStyle name="AIR copied 2 4 2 3" xfId="4269" xr:uid="{00000000-0005-0000-0000-000002100000}"/>
    <cellStyle name="AIR copied 2 4 2 3 2" xfId="4270" xr:uid="{00000000-0005-0000-0000-000003100000}"/>
    <cellStyle name="AIR copied 2 4 2 3 3" xfId="4271" xr:uid="{00000000-0005-0000-0000-000004100000}"/>
    <cellStyle name="AIR copied 2 4 2 4" xfId="4272" xr:uid="{00000000-0005-0000-0000-000005100000}"/>
    <cellStyle name="AIR copied 2 4 2 4 2" xfId="4273" xr:uid="{00000000-0005-0000-0000-000006100000}"/>
    <cellStyle name="AIR copied 2 4 2 4 3" xfId="4274" xr:uid="{00000000-0005-0000-0000-000007100000}"/>
    <cellStyle name="AIR copied 2 4 2 5" xfId="4275" xr:uid="{00000000-0005-0000-0000-000008100000}"/>
    <cellStyle name="AIR copied 2 4 2 5 2" xfId="4276" xr:uid="{00000000-0005-0000-0000-000009100000}"/>
    <cellStyle name="AIR copied 2 4 2 5 3" xfId="4277" xr:uid="{00000000-0005-0000-0000-00000A100000}"/>
    <cellStyle name="AIR copied 2 4 2 6" xfId="4278" xr:uid="{00000000-0005-0000-0000-00000B100000}"/>
    <cellStyle name="AIR copied 2 4 2 6 2" xfId="4279" xr:uid="{00000000-0005-0000-0000-00000C100000}"/>
    <cellStyle name="AIR copied 2 4 2 6 3" xfId="4280" xr:uid="{00000000-0005-0000-0000-00000D100000}"/>
    <cellStyle name="AIR copied 2 4 2 7" xfId="4281" xr:uid="{00000000-0005-0000-0000-00000E100000}"/>
    <cellStyle name="AIR copied 2 4 2 7 2" xfId="4282" xr:uid="{00000000-0005-0000-0000-00000F100000}"/>
    <cellStyle name="AIR copied 2 4 2 7 3" xfId="4283" xr:uid="{00000000-0005-0000-0000-000010100000}"/>
    <cellStyle name="AIR copied 2 4 2 8" xfId="4284" xr:uid="{00000000-0005-0000-0000-000011100000}"/>
    <cellStyle name="AIR copied 2 4 2 8 2" xfId="4285" xr:uid="{00000000-0005-0000-0000-000012100000}"/>
    <cellStyle name="AIR copied 2 4 2 8 3" xfId="4286" xr:uid="{00000000-0005-0000-0000-000013100000}"/>
    <cellStyle name="AIR copied 2 4 2 9" xfId="4287" xr:uid="{00000000-0005-0000-0000-000014100000}"/>
    <cellStyle name="AIR copied 2 4 2 9 2" xfId="4288" xr:uid="{00000000-0005-0000-0000-000015100000}"/>
    <cellStyle name="AIR copied 2 4 2 9 3" xfId="4289" xr:uid="{00000000-0005-0000-0000-000016100000}"/>
    <cellStyle name="AIR copied 2 4 20" xfId="4290" xr:uid="{00000000-0005-0000-0000-000017100000}"/>
    <cellStyle name="AIR copied 2 4 3" xfId="4291" xr:uid="{00000000-0005-0000-0000-000018100000}"/>
    <cellStyle name="AIR copied 2 4 3 10" xfId="4292" xr:uid="{00000000-0005-0000-0000-000019100000}"/>
    <cellStyle name="AIR copied 2 4 3 10 2" xfId="4293" xr:uid="{00000000-0005-0000-0000-00001A100000}"/>
    <cellStyle name="AIR copied 2 4 3 10 3" xfId="4294" xr:uid="{00000000-0005-0000-0000-00001B100000}"/>
    <cellStyle name="AIR copied 2 4 3 11" xfId="4295" xr:uid="{00000000-0005-0000-0000-00001C100000}"/>
    <cellStyle name="AIR copied 2 4 3 11 2" xfId="4296" xr:uid="{00000000-0005-0000-0000-00001D100000}"/>
    <cellStyle name="AIR copied 2 4 3 11 3" xfId="4297" xr:uid="{00000000-0005-0000-0000-00001E100000}"/>
    <cellStyle name="AIR copied 2 4 3 12" xfId="4298" xr:uid="{00000000-0005-0000-0000-00001F100000}"/>
    <cellStyle name="AIR copied 2 4 3 12 2" xfId="4299" xr:uid="{00000000-0005-0000-0000-000020100000}"/>
    <cellStyle name="AIR copied 2 4 3 12 3" xfId="4300" xr:uid="{00000000-0005-0000-0000-000021100000}"/>
    <cellStyle name="AIR copied 2 4 3 13" xfId="4301" xr:uid="{00000000-0005-0000-0000-000022100000}"/>
    <cellStyle name="AIR copied 2 4 3 14" xfId="4302" xr:uid="{00000000-0005-0000-0000-000023100000}"/>
    <cellStyle name="AIR copied 2 4 3 2" xfId="4303" xr:uid="{00000000-0005-0000-0000-000024100000}"/>
    <cellStyle name="AIR copied 2 4 3 2 2" xfId="4304" xr:uid="{00000000-0005-0000-0000-000025100000}"/>
    <cellStyle name="AIR copied 2 4 3 2 3" xfId="4305" xr:uid="{00000000-0005-0000-0000-000026100000}"/>
    <cellStyle name="AIR copied 2 4 3 3" xfId="4306" xr:uid="{00000000-0005-0000-0000-000027100000}"/>
    <cellStyle name="AIR copied 2 4 3 3 2" xfId="4307" xr:uid="{00000000-0005-0000-0000-000028100000}"/>
    <cellStyle name="AIR copied 2 4 3 3 3" xfId="4308" xr:uid="{00000000-0005-0000-0000-000029100000}"/>
    <cellStyle name="AIR copied 2 4 3 4" xfId="4309" xr:uid="{00000000-0005-0000-0000-00002A100000}"/>
    <cellStyle name="AIR copied 2 4 3 4 2" xfId="4310" xr:uid="{00000000-0005-0000-0000-00002B100000}"/>
    <cellStyle name="AIR copied 2 4 3 4 3" xfId="4311" xr:uid="{00000000-0005-0000-0000-00002C100000}"/>
    <cellStyle name="AIR copied 2 4 3 5" xfId="4312" xr:uid="{00000000-0005-0000-0000-00002D100000}"/>
    <cellStyle name="AIR copied 2 4 3 5 2" xfId="4313" xr:uid="{00000000-0005-0000-0000-00002E100000}"/>
    <cellStyle name="AIR copied 2 4 3 5 3" xfId="4314" xr:uid="{00000000-0005-0000-0000-00002F100000}"/>
    <cellStyle name="AIR copied 2 4 3 6" xfId="4315" xr:uid="{00000000-0005-0000-0000-000030100000}"/>
    <cellStyle name="AIR copied 2 4 3 6 2" xfId="4316" xr:uid="{00000000-0005-0000-0000-000031100000}"/>
    <cellStyle name="AIR copied 2 4 3 6 3" xfId="4317" xr:uid="{00000000-0005-0000-0000-000032100000}"/>
    <cellStyle name="AIR copied 2 4 3 7" xfId="4318" xr:uid="{00000000-0005-0000-0000-000033100000}"/>
    <cellStyle name="AIR copied 2 4 3 7 2" xfId="4319" xr:uid="{00000000-0005-0000-0000-000034100000}"/>
    <cellStyle name="AIR copied 2 4 3 7 3" xfId="4320" xr:uid="{00000000-0005-0000-0000-000035100000}"/>
    <cellStyle name="AIR copied 2 4 3 8" xfId="4321" xr:uid="{00000000-0005-0000-0000-000036100000}"/>
    <cellStyle name="AIR copied 2 4 3 8 2" xfId="4322" xr:uid="{00000000-0005-0000-0000-000037100000}"/>
    <cellStyle name="AIR copied 2 4 3 8 3" xfId="4323" xr:uid="{00000000-0005-0000-0000-000038100000}"/>
    <cellStyle name="AIR copied 2 4 3 9" xfId="4324" xr:uid="{00000000-0005-0000-0000-000039100000}"/>
    <cellStyle name="AIR copied 2 4 3 9 2" xfId="4325" xr:uid="{00000000-0005-0000-0000-00003A100000}"/>
    <cellStyle name="AIR copied 2 4 3 9 3" xfId="4326" xr:uid="{00000000-0005-0000-0000-00003B100000}"/>
    <cellStyle name="AIR copied 2 4 4" xfId="4327" xr:uid="{00000000-0005-0000-0000-00003C100000}"/>
    <cellStyle name="AIR copied 2 4 4 10" xfId="4328" xr:uid="{00000000-0005-0000-0000-00003D100000}"/>
    <cellStyle name="AIR copied 2 4 4 10 2" xfId="4329" xr:uid="{00000000-0005-0000-0000-00003E100000}"/>
    <cellStyle name="AIR copied 2 4 4 10 3" xfId="4330" xr:uid="{00000000-0005-0000-0000-00003F100000}"/>
    <cellStyle name="AIR copied 2 4 4 11" xfId="4331" xr:uid="{00000000-0005-0000-0000-000040100000}"/>
    <cellStyle name="AIR copied 2 4 4 11 2" xfId="4332" xr:uid="{00000000-0005-0000-0000-000041100000}"/>
    <cellStyle name="AIR copied 2 4 4 11 3" xfId="4333" xr:uid="{00000000-0005-0000-0000-000042100000}"/>
    <cellStyle name="AIR copied 2 4 4 12" xfId="4334" xr:uid="{00000000-0005-0000-0000-000043100000}"/>
    <cellStyle name="AIR copied 2 4 4 13" xfId="4335" xr:uid="{00000000-0005-0000-0000-000044100000}"/>
    <cellStyle name="AIR copied 2 4 4 2" xfId="4336" xr:uid="{00000000-0005-0000-0000-000045100000}"/>
    <cellStyle name="AIR copied 2 4 4 2 2" xfId="4337" xr:uid="{00000000-0005-0000-0000-000046100000}"/>
    <cellStyle name="AIR copied 2 4 4 2 3" xfId="4338" xr:uid="{00000000-0005-0000-0000-000047100000}"/>
    <cellStyle name="AIR copied 2 4 4 3" xfId="4339" xr:uid="{00000000-0005-0000-0000-000048100000}"/>
    <cellStyle name="AIR copied 2 4 4 3 2" xfId="4340" xr:uid="{00000000-0005-0000-0000-000049100000}"/>
    <cellStyle name="AIR copied 2 4 4 3 3" xfId="4341" xr:uid="{00000000-0005-0000-0000-00004A100000}"/>
    <cellStyle name="AIR copied 2 4 4 4" xfId="4342" xr:uid="{00000000-0005-0000-0000-00004B100000}"/>
    <cellStyle name="AIR copied 2 4 4 4 2" xfId="4343" xr:uid="{00000000-0005-0000-0000-00004C100000}"/>
    <cellStyle name="AIR copied 2 4 4 4 3" xfId="4344" xr:uid="{00000000-0005-0000-0000-00004D100000}"/>
    <cellStyle name="AIR copied 2 4 4 5" xfId="4345" xr:uid="{00000000-0005-0000-0000-00004E100000}"/>
    <cellStyle name="AIR copied 2 4 4 5 2" xfId="4346" xr:uid="{00000000-0005-0000-0000-00004F100000}"/>
    <cellStyle name="AIR copied 2 4 4 5 3" xfId="4347" xr:uid="{00000000-0005-0000-0000-000050100000}"/>
    <cellStyle name="AIR copied 2 4 4 6" xfId="4348" xr:uid="{00000000-0005-0000-0000-000051100000}"/>
    <cellStyle name="AIR copied 2 4 4 6 2" xfId="4349" xr:uid="{00000000-0005-0000-0000-000052100000}"/>
    <cellStyle name="AIR copied 2 4 4 6 3" xfId="4350" xr:uid="{00000000-0005-0000-0000-000053100000}"/>
    <cellStyle name="AIR copied 2 4 4 7" xfId="4351" xr:uid="{00000000-0005-0000-0000-000054100000}"/>
    <cellStyle name="AIR copied 2 4 4 7 2" xfId="4352" xr:uid="{00000000-0005-0000-0000-000055100000}"/>
    <cellStyle name="AIR copied 2 4 4 7 3" xfId="4353" xr:uid="{00000000-0005-0000-0000-000056100000}"/>
    <cellStyle name="AIR copied 2 4 4 8" xfId="4354" xr:uid="{00000000-0005-0000-0000-000057100000}"/>
    <cellStyle name="AIR copied 2 4 4 8 2" xfId="4355" xr:uid="{00000000-0005-0000-0000-000058100000}"/>
    <cellStyle name="AIR copied 2 4 4 8 3" xfId="4356" xr:uid="{00000000-0005-0000-0000-000059100000}"/>
    <cellStyle name="AIR copied 2 4 4 9" xfId="4357" xr:uid="{00000000-0005-0000-0000-00005A100000}"/>
    <cellStyle name="AIR copied 2 4 4 9 2" xfId="4358" xr:uid="{00000000-0005-0000-0000-00005B100000}"/>
    <cellStyle name="AIR copied 2 4 4 9 3" xfId="4359" xr:uid="{00000000-0005-0000-0000-00005C100000}"/>
    <cellStyle name="AIR copied 2 4 5" xfId="4360" xr:uid="{00000000-0005-0000-0000-00005D100000}"/>
    <cellStyle name="AIR copied 2 4 5 10" xfId="4361" xr:uid="{00000000-0005-0000-0000-00005E100000}"/>
    <cellStyle name="AIR copied 2 4 5 10 2" xfId="4362" xr:uid="{00000000-0005-0000-0000-00005F100000}"/>
    <cellStyle name="AIR copied 2 4 5 10 3" xfId="4363" xr:uid="{00000000-0005-0000-0000-000060100000}"/>
    <cellStyle name="AIR copied 2 4 5 11" xfId="4364" xr:uid="{00000000-0005-0000-0000-000061100000}"/>
    <cellStyle name="AIR copied 2 4 5 11 2" xfId="4365" xr:uid="{00000000-0005-0000-0000-000062100000}"/>
    <cellStyle name="AIR copied 2 4 5 11 3" xfId="4366" xr:uid="{00000000-0005-0000-0000-000063100000}"/>
    <cellStyle name="AIR copied 2 4 5 12" xfId="4367" xr:uid="{00000000-0005-0000-0000-000064100000}"/>
    <cellStyle name="AIR copied 2 4 5 13" xfId="4368" xr:uid="{00000000-0005-0000-0000-000065100000}"/>
    <cellStyle name="AIR copied 2 4 5 2" xfId="4369" xr:uid="{00000000-0005-0000-0000-000066100000}"/>
    <cellStyle name="AIR copied 2 4 5 2 2" xfId="4370" xr:uid="{00000000-0005-0000-0000-000067100000}"/>
    <cellStyle name="AIR copied 2 4 5 2 3" xfId="4371" xr:uid="{00000000-0005-0000-0000-000068100000}"/>
    <cellStyle name="AIR copied 2 4 5 3" xfId="4372" xr:uid="{00000000-0005-0000-0000-000069100000}"/>
    <cellStyle name="AIR copied 2 4 5 3 2" xfId="4373" xr:uid="{00000000-0005-0000-0000-00006A100000}"/>
    <cellStyle name="AIR copied 2 4 5 3 3" xfId="4374" xr:uid="{00000000-0005-0000-0000-00006B100000}"/>
    <cellStyle name="AIR copied 2 4 5 4" xfId="4375" xr:uid="{00000000-0005-0000-0000-00006C100000}"/>
    <cellStyle name="AIR copied 2 4 5 4 2" xfId="4376" xr:uid="{00000000-0005-0000-0000-00006D100000}"/>
    <cellStyle name="AIR copied 2 4 5 4 3" xfId="4377" xr:uid="{00000000-0005-0000-0000-00006E100000}"/>
    <cellStyle name="AIR copied 2 4 5 5" xfId="4378" xr:uid="{00000000-0005-0000-0000-00006F100000}"/>
    <cellStyle name="AIR copied 2 4 5 5 2" xfId="4379" xr:uid="{00000000-0005-0000-0000-000070100000}"/>
    <cellStyle name="AIR copied 2 4 5 5 3" xfId="4380" xr:uid="{00000000-0005-0000-0000-000071100000}"/>
    <cellStyle name="AIR copied 2 4 5 6" xfId="4381" xr:uid="{00000000-0005-0000-0000-000072100000}"/>
    <cellStyle name="AIR copied 2 4 5 6 2" xfId="4382" xr:uid="{00000000-0005-0000-0000-000073100000}"/>
    <cellStyle name="AIR copied 2 4 5 6 3" xfId="4383" xr:uid="{00000000-0005-0000-0000-000074100000}"/>
    <cellStyle name="AIR copied 2 4 5 7" xfId="4384" xr:uid="{00000000-0005-0000-0000-000075100000}"/>
    <cellStyle name="AIR copied 2 4 5 7 2" xfId="4385" xr:uid="{00000000-0005-0000-0000-000076100000}"/>
    <cellStyle name="AIR copied 2 4 5 7 3" xfId="4386" xr:uid="{00000000-0005-0000-0000-000077100000}"/>
    <cellStyle name="AIR copied 2 4 5 8" xfId="4387" xr:uid="{00000000-0005-0000-0000-000078100000}"/>
    <cellStyle name="AIR copied 2 4 5 8 2" xfId="4388" xr:uid="{00000000-0005-0000-0000-000079100000}"/>
    <cellStyle name="AIR copied 2 4 5 8 3" xfId="4389" xr:uid="{00000000-0005-0000-0000-00007A100000}"/>
    <cellStyle name="AIR copied 2 4 5 9" xfId="4390" xr:uid="{00000000-0005-0000-0000-00007B100000}"/>
    <cellStyle name="AIR copied 2 4 5 9 2" xfId="4391" xr:uid="{00000000-0005-0000-0000-00007C100000}"/>
    <cellStyle name="AIR copied 2 4 5 9 3" xfId="4392" xr:uid="{00000000-0005-0000-0000-00007D100000}"/>
    <cellStyle name="AIR copied 2 4 6" xfId="4393" xr:uid="{00000000-0005-0000-0000-00007E100000}"/>
    <cellStyle name="AIR copied 2 4 6 10" xfId="4394" xr:uid="{00000000-0005-0000-0000-00007F100000}"/>
    <cellStyle name="AIR copied 2 4 6 10 2" xfId="4395" xr:uid="{00000000-0005-0000-0000-000080100000}"/>
    <cellStyle name="AIR copied 2 4 6 10 3" xfId="4396" xr:uid="{00000000-0005-0000-0000-000081100000}"/>
    <cellStyle name="AIR copied 2 4 6 11" xfId="4397" xr:uid="{00000000-0005-0000-0000-000082100000}"/>
    <cellStyle name="AIR copied 2 4 6 11 2" xfId="4398" xr:uid="{00000000-0005-0000-0000-000083100000}"/>
    <cellStyle name="AIR copied 2 4 6 11 3" xfId="4399" xr:uid="{00000000-0005-0000-0000-000084100000}"/>
    <cellStyle name="AIR copied 2 4 6 12" xfId="4400" xr:uid="{00000000-0005-0000-0000-000085100000}"/>
    <cellStyle name="AIR copied 2 4 6 13" xfId="4401" xr:uid="{00000000-0005-0000-0000-000086100000}"/>
    <cellStyle name="AIR copied 2 4 6 2" xfId="4402" xr:uid="{00000000-0005-0000-0000-000087100000}"/>
    <cellStyle name="AIR copied 2 4 6 2 2" xfId="4403" xr:uid="{00000000-0005-0000-0000-000088100000}"/>
    <cellStyle name="AIR copied 2 4 6 2 3" xfId="4404" xr:uid="{00000000-0005-0000-0000-000089100000}"/>
    <cellStyle name="AIR copied 2 4 6 3" xfId="4405" xr:uid="{00000000-0005-0000-0000-00008A100000}"/>
    <cellStyle name="AIR copied 2 4 6 3 2" xfId="4406" xr:uid="{00000000-0005-0000-0000-00008B100000}"/>
    <cellStyle name="AIR copied 2 4 6 3 3" xfId="4407" xr:uid="{00000000-0005-0000-0000-00008C100000}"/>
    <cellStyle name="AIR copied 2 4 6 4" xfId="4408" xr:uid="{00000000-0005-0000-0000-00008D100000}"/>
    <cellStyle name="AIR copied 2 4 6 4 2" xfId="4409" xr:uid="{00000000-0005-0000-0000-00008E100000}"/>
    <cellStyle name="AIR copied 2 4 6 4 3" xfId="4410" xr:uid="{00000000-0005-0000-0000-00008F100000}"/>
    <cellStyle name="AIR copied 2 4 6 5" xfId="4411" xr:uid="{00000000-0005-0000-0000-000090100000}"/>
    <cellStyle name="AIR copied 2 4 6 5 2" xfId="4412" xr:uid="{00000000-0005-0000-0000-000091100000}"/>
    <cellStyle name="AIR copied 2 4 6 5 3" xfId="4413" xr:uid="{00000000-0005-0000-0000-000092100000}"/>
    <cellStyle name="AIR copied 2 4 6 6" xfId="4414" xr:uid="{00000000-0005-0000-0000-000093100000}"/>
    <cellStyle name="AIR copied 2 4 6 6 2" xfId="4415" xr:uid="{00000000-0005-0000-0000-000094100000}"/>
    <cellStyle name="AIR copied 2 4 6 6 3" xfId="4416" xr:uid="{00000000-0005-0000-0000-000095100000}"/>
    <cellStyle name="AIR copied 2 4 6 7" xfId="4417" xr:uid="{00000000-0005-0000-0000-000096100000}"/>
    <cellStyle name="AIR copied 2 4 6 7 2" xfId="4418" xr:uid="{00000000-0005-0000-0000-000097100000}"/>
    <cellStyle name="AIR copied 2 4 6 7 3" xfId="4419" xr:uid="{00000000-0005-0000-0000-000098100000}"/>
    <cellStyle name="AIR copied 2 4 6 8" xfId="4420" xr:uid="{00000000-0005-0000-0000-000099100000}"/>
    <cellStyle name="AIR copied 2 4 6 8 2" xfId="4421" xr:uid="{00000000-0005-0000-0000-00009A100000}"/>
    <cellStyle name="AIR copied 2 4 6 8 3" xfId="4422" xr:uid="{00000000-0005-0000-0000-00009B100000}"/>
    <cellStyle name="AIR copied 2 4 6 9" xfId="4423" xr:uid="{00000000-0005-0000-0000-00009C100000}"/>
    <cellStyle name="AIR copied 2 4 6 9 2" xfId="4424" xr:uid="{00000000-0005-0000-0000-00009D100000}"/>
    <cellStyle name="AIR copied 2 4 6 9 3" xfId="4425" xr:uid="{00000000-0005-0000-0000-00009E100000}"/>
    <cellStyle name="AIR copied 2 4 7" xfId="4426" xr:uid="{00000000-0005-0000-0000-00009F100000}"/>
    <cellStyle name="AIR copied 2 4 7 10" xfId="4427" xr:uid="{00000000-0005-0000-0000-0000A0100000}"/>
    <cellStyle name="AIR copied 2 4 7 10 2" xfId="4428" xr:uid="{00000000-0005-0000-0000-0000A1100000}"/>
    <cellStyle name="AIR copied 2 4 7 10 3" xfId="4429" xr:uid="{00000000-0005-0000-0000-0000A2100000}"/>
    <cellStyle name="AIR copied 2 4 7 11" xfId="4430" xr:uid="{00000000-0005-0000-0000-0000A3100000}"/>
    <cellStyle name="AIR copied 2 4 7 11 2" xfId="4431" xr:uid="{00000000-0005-0000-0000-0000A4100000}"/>
    <cellStyle name="AIR copied 2 4 7 11 3" xfId="4432" xr:uid="{00000000-0005-0000-0000-0000A5100000}"/>
    <cellStyle name="AIR copied 2 4 7 12" xfId="4433" xr:uid="{00000000-0005-0000-0000-0000A6100000}"/>
    <cellStyle name="AIR copied 2 4 7 13" xfId="4434" xr:uid="{00000000-0005-0000-0000-0000A7100000}"/>
    <cellStyle name="AIR copied 2 4 7 2" xfId="4435" xr:uid="{00000000-0005-0000-0000-0000A8100000}"/>
    <cellStyle name="AIR copied 2 4 7 2 2" xfId="4436" xr:uid="{00000000-0005-0000-0000-0000A9100000}"/>
    <cellStyle name="AIR copied 2 4 7 2 3" xfId="4437" xr:uid="{00000000-0005-0000-0000-0000AA100000}"/>
    <cellStyle name="AIR copied 2 4 7 3" xfId="4438" xr:uid="{00000000-0005-0000-0000-0000AB100000}"/>
    <cellStyle name="AIR copied 2 4 7 3 2" xfId="4439" xr:uid="{00000000-0005-0000-0000-0000AC100000}"/>
    <cellStyle name="AIR copied 2 4 7 3 3" xfId="4440" xr:uid="{00000000-0005-0000-0000-0000AD100000}"/>
    <cellStyle name="AIR copied 2 4 7 4" xfId="4441" xr:uid="{00000000-0005-0000-0000-0000AE100000}"/>
    <cellStyle name="AIR copied 2 4 7 4 2" xfId="4442" xr:uid="{00000000-0005-0000-0000-0000AF100000}"/>
    <cellStyle name="AIR copied 2 4 7 4 3" xfId="4443" xr:uid="{00000000-0005-0000-0000-0000B0100000}"/>
    <cellStyle name="AIR copied 2 4 7 5" xfId="4444" xr:uid="{00000000-0005-0000-0000-0000B1100000}"/>
    <cellStyle name="AIR copied 2 4 7 5 2" xfId="4445" xr:uid="{00000000-0005-0000-0000-0000B2100000}"/>
    <cellStyle name="AIR copied 2 4 7 5 3" xfId="4446" xr:uid="{00000000-0005-0000-0000-0000B3100000}"/>
    <cellStyle name="AIR copied 2 4 7 6" xfId="4447" xr:uid="{00000000-0005-0000-0000-0000B4100000}"/>
    <cellStyle name="AIR copied 2 4 7 6 2" xfId="4448" xr:uid="{00000000-0005-0000-0000-0000B5100000}"/>
    <cellStyle name="AIR copied 2 4 7 6 3" xfId="4449" xr:uid="{00000000-0005-0000-0000-0000B6100000}"/>
    <cellStyle name="AIR copied 2 4 7 7" xfId="4450" xr:uid="{00000000-0005-0000-0000-0000B7100000}"/>
    <cellStyle name="AIR copied 2 4 7 7 2" xfId="4451" xr:uid="{00000000-0005-0000-0000-0000B8100000}"/>
    <cellStyle name="AIR copied 2 4 7 7 3" xfId="4452" xr:uid="{00000000-0005-0000-0000-0000B9100000}"/>
    <cellStyle name="AIR copied 2 4 7 8" xfId="4453" xr:uid="{00000000-0005-0000-0000-0000BA100000}"/>
    <cellStyle name="AIR copied 2 4 7 8 2" xfId="4454" xr:uid="{00000000-0005-0000-0000-0000BB100000}"/>
    <cellStyle name="AIR copied 2 4 7 8 3" xfId="4455" xr:uid="{00000000-0005-0000-0000-0000BC100000}"/>
    <cellStyle name="AIR copied 2 4 7 9" xfId="4456" xr:uid="{00000000-0005-0000-0000-0000BD100000}"/>
    <cellStyle name="AIR copied 2 4 7 9 2" xfId="4457" xr:uid="{00000000-0005-0000-0000-0000BE100000}"/>
    <cellStyle name="AIR copied 2 4 7 9 3" xfId="4458" xr:uid="{00000000-0005-0000-0000-0000BF100000}"/>
    <cellStyle name="AIR copied 2 4 8" xfId="4459" xr:uid="{00000000-0005-0000-0000-0000C0100000}"/>
    <cellStyle name="AIR copied 2 4 8 2" xfId="4460" xr:uid="{00000000-0005-0000-0000-0000C1100000}"/>
    <cellStyle name="AIR copied 2 4 8 3" xfId="4461" xr:uid="{00000000-0005-0000-0000-0000C2100000}"/>
    <cellStyle name="AIR copied 2 4 9" xfId="4462" xr:uid="{00000000-0005-0000-0000-0000C3100000}"/>
    <cellStyle name="AIR copied 2 4 9 2" xfId="4463" xr:uid="{00000000-0005-0000-0000-0000C4100000}"/>
    <cellStyle name="AIR copied 2 4 9 3" xfId="4464" xr:uid="{00000000-0005-0000-0000-0000C5100000}"/>
    <cellStyle name="AIR copied 2 5" xfId="4465" xr:uid="{00000000-0005-0000-0000-0000C6100000}"/>
    <cellStyle name="AIR copied 2 5 10" xfId="4466" xr:uid="{00000000-0005-0000-0000-0000C7100000}"/>
    <cellStyle name="AIR copied 2 5 10 2" xfId="4467" xr:uid="{00000000-0005-0000-0000-0000C8100000}"/>
    <cellStyle name="AIR copied 2 5 10 3" xfId="4468" xr:uid="{00000000-0005-0000-0000-0000C9100000}"/>
    <cellStyle name="AIR copied 2 5 11" xfId="4469" xr:uid="{00000000-0005-0000-0000-0000CA100000}"/>
    <cellStyle name="AIR copied 2 5 11 2" xfId="4470" xr:uid="{00000000-0005-0000-0000-0000CB100000}"/>
    <cellStyle name="AIR copied 2 5 11 3" xfId="4471" xr:uid="{00000000-0005-0000-0000-0000CC100000}"/>
    <cellStyle name="AIR copied 2 5 12" xfId="4472" xr:uid="{00000000-0005-0000-0000-0000CD100000}"/>
    <cellStyle name="AIR copied 2 5 12 2" xfId="4473" xr:uid="{00000000-0005-0000-0000-0000CE100000}"/>
    <cellStyle name="AIR copied 2 5 12 3" xfId="4474" xr:uid="{00000000-0005-0000-0000-0000CF100000}"/>
    <cellStyle name="AIR copied 2 5 13" xfId="4475" xr:uid="{00000000-0005-0000-0000-0000D0100000}"/>
    <cellStyle name="AIR copied 2 5 13 2" xfId="4476" xr:uid="{00000000-0005-0000-0000-0000D1100000}"/>
    <cellStyle name="AIR copied 2 5 13 3" xfId="4477" xr:uid="{00000000-0005-0000-0000-0000D2100000}"/>
    <cellStyle name="AIR copied 2 5 14" xfId="4478" xr:uid="{00000000-0005-0000-0000-0000D3100000}"/>
    <cellStyle name="AIR copied 2 5 14 2" xfId="4479" xr:uid="{00000000-0005-0000-0000-0000D4100000}"/>
    <cellStyle name="AIR copied 2 5 14 3" xfId="4480" xr:uid="{00000000-0005-0000-0000-0000D5100000}"/>
    <cellStyle name="AIR copied 2 5 15" xfId="4481" xr:uid="{00000000-0005-0000-0000-0000D6100000}"/>
    <cellStyle name="AIR copied 2 5 15 2" xfId="4482" xr:uid="{00000000-0005-0000-0000-0000D7100000}"/>
    <cellStyle name="AIR copied 2 5 15 3" xfId="4483" xr:uid="{00000000-0005-0000-0000-0000D8100000}"/>
    <cellStyle name="AIR copied 2 5 16" xfId="4484" xr:uid="{00000000-0005-0000-0000-0000D9100000}"/>
    <cellStyle name="AIR copied 2 5 16 2" xfId="4485" xr:uid="{00000000-0005-0000-0000-0000DA100000}"/>
    <cellStyle name="AIR copied 2 5 16 3" xfId="4486" xr:uid="{00000000-0005-0000-0000-0000DB100000}"/>
    <cellStyle name="AIR copied 2 5 17" xfId="4487" xr:uid="{00000000-0005-0000-0000-0000DC100000}"/>
    <cellStyle name="AIR copied 2 5 17 2" xfId="4488" xr:uid="{00000000-0005-0000-0000-0000DD100000}"/>
    <cellStyle name="AIR copied 2 5 17 3" xfId="4489" xr:uid="{00000000-0005-0000-0000-0000DE100000}"/>
    <cellStyle name="AIR copied 2 5 18" xfId="4490" xr:uid="{00000000-0005-0000-0000-0000DF100000}"/>
    <cellStyle name="AIR copied 2 5 18 2" xfId="4491" xr:uid="{00000000-0005-0000-0000-0000E0100000}"/>
    <cellStyle name="AIR copied 2 5 18 3" xfId="4492" xr:uid="{00000000-0005-0000-0000-0000E1100000}"/>
    <cellStyle name="AIR copied 2 5 19" xfId="4493" xr:uid="{00000000-0005-0000-0000-0000E2100000}"/>
    <cellStyle name="AIR copied 2 5 2" xfId="4494" xr:uid="{00000000-0005-0000-0000-0000E3100000}"/>
    <cellStyle name="AIR copied 2 5 2 10" xfId="4495" xr:uid="{00000000-0005-0000-0000-0000E4100000}"/>
    <cellStyle name="AIR copied 2 5 2 10 2" xfId="4496" xr:uid="{00000000-0005-0000-0000-0000E5100000}"/>
    <cellStyle name="AIR copied 2 5 2 10 3" xfId="4497" xr:uid="{00000000-0005-0000-0000-0000E6100000}"/>
    <cellStyle name="AIR copied 2 5 2 11" xfId="4498" xr:uid="{00000000-0005-0000-0000-0000E7100000}"/>
    <cellStyle name="AIR copied 2 5 2 11 2" xfId="4499" xr:uid="{00000000-0005-0000-0000-0000E8100000}"/>
    <cellStyle name="AIR copied 2 5 2 11 3" xfId="4500" xr:uid="{00000000-0005-0000-0000-0000E9100000}"/>
    <cellStyle name="AIR copied 2 5 2 12" xfId="4501" xr:uid="{00000000-0005-0000-0000-0000EA100000}"/>
    <cellStyle name="AIR copied 2 5 2 12 2" xfId="4502" xr:uid="{00000000-0005-0000-0000-0000EB100000}"/>
    <cellStyle name="AIR copied 2 5 2 12 3" xfId="4503" xr:uid="{00000000-0005-0000-0000-0000EC100000}"/>
    <cellStyle name="AIR copied 2 5 2 13" xfId="4504" xr:uid="{00000000-0005-0000-0000-0000ED100000}"/>
    <cellStyle name="AIR copied 2 5 2 14" xfId="4505" xr:uid="{00000000-0005-0000-0000-0000EE100000}"/>
    <cellStyle name="AIR copied 2 5 2 2" xfId="4506" xr:uid="{00000000-0005-0000-0000-0000EF100000}"/>
    <cellStyle name="AIR copied 2 5 2 2 2" xfId="4507" xr:uid="{00000000-0005-0000-0000-0000F0100000}"/>
    <cellStyle name="AIR copied 2 5 2 2 3" xfId="4508" xr:uid="{00000000-0005-0000-0000-0000F1100000}"/>
    <cellStyle name="AIR copied 2 5 2 3" xfId="4509" xr:uid="{00000000-0005-0000-0000-0000F2100000}"/>
    <cellStyle name="AIR copied 2 5 2 3 2" xfId="4510" xr:uid="{00000000-0005-0000-0000-0000F3100000}"/>
    <cellStyle name="AIR copied 2 5 2 3 3" xfId="4511" xr:uid="{00000000-0005-0000-0000-0000F4100000}"/>
    <cellStyle name="AIR copied 2 5 2 4" xfId="4512" xr:uid="{00000000-0005-0000-0000-0000F5100000}"/>
    <cellStyle name="AIR copied 2 5 2 4 2" xfId="4513" xr:uid="{00000000-0005-0000-0000-0000F6100000}"/>
    <cellStyle name="AIR copied 2 5 2 4 3" xfId="4514" xr:uid="{00000000-0005-0000-0000-0000F7100000}"/>
    <cellStyle name="AIR copied 2 5 2 5" xfId="4515" xr:uid="{00000000-0005-0000-0000-0000F8100000}"/>
    <cellStyle name="AIR copied 2 5 2 5 2" xfId="4516" xr:uid="{00000000-0005-0000-0000-0000F9100000}"/>
    <cellStyle name="AIR copied 2 5 2 5 3" xfId="4517" xr:uid="{00000000-0005-0000-0000-0000FA100000}"/>
    <cellStyle name="AIR copied 2 5 2 6" xfId="4518" xr:uid="{00000000-0005-0000-0000-0000FB100000}"/>
    <cellStyle name="AIR copied 2 5 2 6 2" xfId="4519" xr:uid="{00000000-0005-0000-0000-0000FC100000}"/>
    <cellStyle name="AIR copied 2 5 2 6 3" xfId="4520" xr:uid="{00000000-0005-0000-0000-0000FD100000}"/>
    <cellStyle name="AIR copied 2 5 2 7" xfId="4521" xr:uid="{00000000-0005-0000-0000-0000FE100000}"/>
    <cellStyle name="AIR copied 2 5 2 7 2" xfId="4522" xr:uid="{00000000-0005-0000-0000-0000FF100000}"/>
    <cellStyle name="AIR copied 2 5 2 7 3" xfId="4523" xr:uid="{00000000-0005-0000-0000-000000110000}"/>
    <cellStyle name="AIR copied 2 5 2 8" xfId="4524" xr:uid="{00000000-0005-0000-0000-000001110000}"/>
    <cellStyle name="AIR copied 2 5 2 8 2" xfId="4525" xr:uid="{00000000-0005-0000-0000-000002110000}"/>
    <cellStyle name="AIR copied 2 5 2 8 3" xfId="4526" xr:uid="{00000000-0005-0000-0000-000003110000}"/>
    <cellStyle name="AIR copied 2 5 2 9" xfId="4527" xr:uid="{00000000-0005-0000-0000-000004110000}"/>
    <cellStyle name="AIR copied 2 5 2 9 2" xfId="4528" xr:uid="{00000000-0005-0000-0000-000005110000}"/>
    <cellStyle name="AIR copied 2 5 2 9 3" xfId="4529" xr:uid="{00000000-0005-0000-0000-000006110000}"/>
    <cellStyle name="AIR copied 2 5 20" xfId="4530" xr:uid="{00000000-0005-0000-0000-000007110000}"/>
    <cellStyle name="AIR copied 2 5 3" xfId="4531" xr:uid="{00000000-0005-0000-0000-000008110000}"/>
    <cellStyle name="AIR copied 2 5 3 10" xfId="4532" xr:uid="{00000000-0005-0000-0000-000009110000}"/>
    <cellStyle name="AIR copied 2 5 3 10 2" xfId="4533" xr:uid="{00000000-0005-0000-0000-00000A110000}"/>
    <cellStyle name="AIR copied 2 5 3 10 3" xfId="4534" xr:uid="{00000000-0005-0000-0000-00000B110000}"/>
    <cellStyle name="AIR copied 2 5 3 11" xfId="4535" xr:uid="{00000000-0005-0000-0000-00000C110000}"/>
    <cellStyle name="AIR copied 2 5 3 11 2" xfId="4536" xr:uid="{00000000-0005-0000-0000-00000D110000}"/>
    <cellStyle name="AIR copied 2 5 3 11 3" xfId="4537" xr:uid="{00000000-0005-0000-0000-00000E110000}"/>
    <cellStyle name="AIR copied 2 5 3 12" xfId="4538" xr:uid="{00000000-0005-0000-0000-00000F110000}"/>
    <cellStyle name="AIR copied 2 5 3 12 2" xfId="4539" xr:uid="{00000000-0005-0000-0000-000010110000}"/>
    <cellStyle name="AIR copied 2 5 3 12 3" xfId="4540" xr:uid="{00000000-0005-0000-0000-000011110000}"/>
    <cellStyle name="AIR copied 2 5 3 13" xfId="4541" xr:uid="{00000000-0005-0000-0000-000012110000}"/>
    <cellStyle name="AIR copied 2 5 3 14" xfId="4542" xr:uid="{00000000-0005-0000-0000-000013110000}"/>
    <cellStyle name="AIR copied 2 5 3 2" xfId="4543" xr:uid="{00000000-0005-0000-0000-000014110000}"/>
    <cellStyle name="AIR copied 2 5 3 2 2" xfId="4544" xr:uid="{00000000-0005-0000-0000-000015110000}"/>
    <cellStyle name="AIR copied 2 5 3 2 3" xfId="4545" xr:uid="{00000000-0005-0000-0000-000016110000}"/>
    <cellStyle name="AIR copied 2 5 3 3" xfId="4546" xr:uid="{00000000-0005-0000-0000-000017110000}"/>
    <cellStyle name="AIR copied 2 5 3 3 2" xfId="4547" xr:uid="{00000000-0005-0000-0000-000018110000}"/>
    <cellStyle name="AIR copied 2 5 3 3 3" xfId="4548" xr:uid="{00000000-0005-0000-0000-000019110000}"/>
    <cellStyle name="AIR copied 2 5 3 4" xfId="4549" xr:uid="{00000000-0005-0000-0000-00001A110000}"/>
    <cellStyle name="AIR copied 2 5 3 4 2" xfId="4550" xr:uid="{00000000-0005-0000-0000-00001B110000}"/>
    <cellStyle name="AIR copied 2 5 3 4 3" xfId="4551" xr:uid="{00000000-0005-0000-0000-00001C110000}"/>
    <cellStyle name="AIR copied 2 5 3 5" xfId="4552" xr:uid="{00000000-0005-0000-0000-00001D110000}"/>
    <cellStyle name="AIR copied 2 5 3 5 2" xfId="4553" xr:uid="{00000000-0005-0000-0000-00001E110000}"/>
    <cellStyle name="AIR copied 2 5 3 5 3" xfId="4554" xr:uid="{00000000-0005-0000-0000-00001F110000}"/>
    <cellStyle name="AIR copied 2 5 3 6" xfId="4555" xr:uid="{00000000-0005-0000-0000-000020110000}"/>
    <cellStyle name="AIR copied 2 5 3 6 2" xfId="4556" xr:uid="{00000000-0005-0000-0000-000021110000}"/>
    <cellStyle name="AIR copied 2 5 3 6 3" xfId="4557" xr:uid="{00000000-0005-0000-0000-000022110000}"/>
    <cellStyle name="AIR copied 2 5 3 7" xfId="4558" xr:uid="{00000000-0005-0000-0000-000023110000}"/>
    <cellStyle name="AIR copied 2 5 3 7 2" xfId="4559" xr:uid="{00000000-0005-0000-0000-000024110000}"/>
    <cellStyle name="AIR copied 2 5 3 7 3" xfId="4560" xr:uid="{00000000-0005-0000-0000-000025110000}"/>
    <cellStyle name="AIR copied 2 5 3 8" xfId="4561" xr:uid="{00000000-0005-0000-0000-000026110000}"/>
    <cellStyle name="AIR copied 2 5 3 8 2" xfId="4562" xr:uid="{00000000-0005-0000-0000-000027110000}"/>
    <cellStyle name="AIR copied 2 5 3 8 3" xfId="4563" xr:uid="{00000000-0005-0000-0000-000028110000}"/>
    <cellStyle name="AIR copied 2 5 3 9" xfId="4564" xr:uid="{00000000-0005-0000-0000-000029110000}"/>
    <cellStyle name="AIR copied 2 5 3 9 2" xfId="4565" xr:uid="{00000000-0005-0000-0000-00002A110000}"/>
    <cellStyle name="AIR copied 2 5 3 9 3" xfId="4566" xr:uid="{00000000-0005-0000-0000-00002B110000}"/>
    <cellStyle name="AIR copied 2 5 4" xfId="4567" xr:uid="{00000000-0005-0000-0000-00002C110000}"/>
    <cellStyle name="AIR copied 2 5 4 10" xfId="4568" xr:uid="{00000000-0005-0000-0000-00002D110000}"/>
    <cellStyle name="AIR copied 2 5 4 10 2" xfId="4569" xr:uid="{00000000-0005-0000-0000-00002E110000}"/>
    <cellStyle name="AIR copied 2 5 4 10 3" xfId="4570" xr:uid="{00000000-0005-0000-0000-00002F110000}"/>
    <cellStyle name="AIR copied 2 5 4 11" xfId="4571" xr:uid="{00000000-0005-0000-0000-000030110000}"/>
    <cellStyle name="AIR copied 2 5 4 11 2" xfId="4572" xr:uid="{00000000-0005-0000-0000-000031110000}"/>
    <cellStyle name="AIR copied 2 5 4 11 3" xfId="4573" xr:uid="{00000000-0005-0000-0000-000032110000}"/>
    <cellStyle name="AIR copied 2 5 4 12" xfId="4574" xr:uid="{00000000-0005-0000-0000-000033110000}"/>
    <cellStyle name="AIR copied 2 5 4 13" xfId="4575" xr:uid="{00000000-0005-0000-0000-000034110000}"/>
    <cellStyle name="AIR copied 2 5 4 2" xfId="4576" xr:uid="{00000000-0005-0000-0000-000035110000}"/>
    <cellStyle name="AIR copied 2 5 4 2 2" xfId="4577" xr:uid="{00000000-0005-0000-0000-000036110000}"/>
    <cellStyle name="AIR copied 2 5 4 2 3" xfId="4578" xr:uid="{00000000-0005-0000-0000-000037110000}"/>
    <cellStyle name="AIR copied 2 5 4 3" xfId="4579" xr:uid="{00000000-0005-0000-0000-000038110000}"/>
    <cellStyle name="AIR copied 2 5 4 3 2" xfId="4580" xr:uid="{00000000-0005-0000-0000-000039110000}"/>
    <cellStyle name="AIR copied 2 5 4 3 3" xfId="4581" xr:uid="{00000000-0005-0000-0000-00003A110000}"/>
    <cellStyle name="AIR copied 2 5 4 4" xfId="4582" xr:uid="{00000000-0005-0000-0000-00003B110000}"/>
    <cellStyle name="AIR copied 2 5 4 4 2" xfId="4583" xr:uid="{00000000-0005-0000-0000-00003C110000}"/>
    <cellStyle name="AIR copied 2 5 4 4 3" xfId="4584" xr:uid="{00000000-0005-0000-0000-00003D110000}"/>
    <cellStyle name="AIR copied 2 5 4 5" xfId="4585" xr:uid="{00000000-0005-0000-0000-00003E110000}"/>
    <cellStyle name="AIR copied 2 5 4 5 2" xfId="4586" xr:uid="{00000000-0005-0000-0000-00003F110000}"/>
    <cellStyle name="AIR copied 2 5 4 5 3" xfId="4587" xr:uid="{00000000-0005-0000-0000-000040110000}"/>
    <cellStyle name="AIR copied 2 5 4 6" xfId="4588" xr:uid="{00000000-0005-0000-0000-000041110000}"/>
    <cellStyle name="AIR copied 2 5 4 6 2" xfId="4589" xr:uid="{00000000-0005-0000-0000-000042110000}"/>
    <cellStyle name="AIR copied 2 5 4 6 3" xfId="4590" xr:uid="{00000000-0005-0000-0000-000043110000}"/>
    <cellStyle name="AIR copied 2 5 4 7" xfId="4591" xr:uid="{00000000-0005-0000-0000-000044110000}"/>
    <cellStyle name="AIR copied 2 5 4 7 2" xfId="4592" xr:uid="{00000000-0005-0000-0000-000045110000}"/>
    <cellStyle name="AIR copied 2 5 4 7 3" xfId="4593" xr:uid="{00000000-0005-0000-0000-000046110000}"/>
    <cellStyle name="AIR copied 2 5 4 8" xfId="4594" xr:uid="{00000000-0005-0000-0000-000047110000}"/>
    <cellStyle name="AIR copied 2 5 4 8 2" xfId="4595" xr:uid="{00000000-0005-0000-0000-000048110000}"/>
    <cellStyle name="AIR copied 2 5 4 8 3" xfId="4596" xr:uid="{00000000-0005-0000-0000-000049110000}"/>
    <cellStyle name="AIR copied 2 5 4 9" xfId="4597" xr:uid="{00000000-0005-0000-0000-00004A110000}"/>
    <cellStyle name="AIR copied 2 5 4 9 2" xfId="4598" xr:uid="{00000000-0005-0000-0000-00004B110000}"/>
    <cellStyle name="AIR copied 2 5 4 9 3" xfId="4599" xr:uid="{00000000-0005-0000-0000-00004C110000}"/>
    <cellStyle name="AIR copied 2 5 5" xfId="4600" xr:uid="{00000000-0005-0000-0000-00004D110000}"/>
    <cellStyle name="AIR copied 2 5 5 10" xfId="4601" xr:uid="{00000000-0005-0000-0000-00004E110000}"/>
    <cellStyle name="AIR copied 2 5 5 10 2" xfId="4602" xr:uid="{00000000-0005-0000-0000-00004F110000}"/>
    <cellStyle name="AIR copied 2 5 5 10 3" xfId="4603" xr:uid="{00000000-0005-0000-0000-000050110000}"/>
    <cellStyle name="AIR copied 2 5 5 11" xfId="4604" xr:uid="{00000000-0005-0000-0000-000051110000}"/>
    <cellStyle name="AIR copied 2 5 5 11 2" xfId="4605" xr:uid="{00000000-0005-0000-0000-000052110000}"/>
    <cellStyle name="AIR copied 2 5 5 11 3" xfId="4606" xr:uid="{00000000-0005-0000-0000-000053110000}"/>
    <cellStyle name="AIR copied 2 5 5 12" xfId="4607" xr:uid="{00000000-0005-0000-0000-000054110000}"/>
    <cellStyle name="AIR copied 2 5 5 13" xfId="4608" xr:uid="{00000000-0005-0000-0000-000055110000}"/>
    <cellStyle name="AIR copied 2 5 5 2" xfId="4609" xr:uid="{00000000-0005-0000-0000-000056110000}"/>
    <cellStyle name="AIR copied 2 5 5 2 2" xfId="4610" xr:uid="{00000000-0005-0000-0000-000057110000}"/>
    <cellStyle name="AIR copied 2 5 5 2 3" xfId="4611" xr:uid="{00000000-0005-0000-0000-000058110000}"/>
    <cellStyle name="AIR copied 2 5 5 3" xfId="4612" xr:uid="{00000000-0005-0000-0000-000059110000}"/>
    <cellStyle name="AIR copied 2 5 5 3 2" xfId="4613" xr:uid="{00000000-0005-0000-0000-00005A110000}"/>
    <cellStyle name="AIR copied 2 5 5 3 3" xfId="4614" xr:uid="{00000000-0005-0000-0000-00005B110000}"/>
    <cellStyle name="AIR copied 2 5 5 4" xfId="4615" xr:uid="{00000000-0005-0000-0000-00005C110000}"/>
    <cellStyle name="AIR copied 2 5 5 4 2" xfId="4616" xr:uid="{00000000-0005-0000-0000-00005D110000}"/>
    <cellStyle name="AIR copied 2 5 5 4 3" xfId="4617" xr:uid="{00000000-0005-0000-0000-00005E110000}"/>
    <cellStyle name="AIR copied 2 5 5 5" xfId="4618" xr:uid="{00000000-0005-0000-0000-00005F110000}"/>
    <cellStyle name="AIR copied 2 5 5 5 2" xfId="4619" xr:uid="{00000000-0005-0000-0000-000060110000}"/>
    <cellStyle name="AIR copied 2 5 5 5 3" xfId="4620" xr:uid="{00000000-0005-0000-0000-000061110000}"/>
    <cellStyle name="AIR copied 2 5 5 6" xfId="4621" xr:uid="{00000000-0005-0000-0000-000062110000}"/>
    <cellStyle name="AIR copied 2 5 5 6 2" xfId="4622" xr:uid="{00000000-0005-0000-0000-000063110000}"/>
    <cellStyle name="AIR copied 2 5 5 6 3" xfId="4623" xr:uid="{00000000-0005-0000-0000-000064110000}"/>
    <cellStyle name="AIR copied 2 5 5 7" xfId="4624" xr:uid="{00000000-0005-0000-0000-000065110000}"/>
    <cellStyle name="AIR copied 2 5 5 7 2" xfId="4625" xr:uid="{00000000-0005-0000-0000-000066110000}"/>
    <cellStyle name="AIR copied 2 5 5 7 3" xfId="4626" xr:uid="{00000000-0005-0000-0000-000067110000}"/>
    <cellStyle name="AIR copied 2 5 5 8" xfId="4627" xr:uid="{00000000-0005-0000-0000-000068110000}"/>
    <cellStyle name="AIR copied 2 5 5 8 2" xfId="4628" xr:uid="{00000000-0005-0000-0000-000069110000}"/>
    <cellStyle name="AIR copied 2 5 5 8 3" xfId="4629" xr:uid="{00000000-0005-0000-0000-00006A110000}"/>
    <cellStyle name="AIR copied 2 5 5 9" xfId="4630" xr:uid="{00000000-0005-0000-0000-00006B110000}"/>
    <cellStyle name="AIR copied 2 5 5 9 2" xfId="4631" xr:uid="{00000000-0005-0000-0000-00006C110000}"/>
    <cellStyle name="AIR copied 2 5 5 9 3" xfId="4632" xr:uid="{00000000-0005-0000-0000-00006D110000}"/>
    <cellStyle name="AIR copied 2 5 6" xfId="4633" xr:uid="{00000000-0005-0000-0000-00006E110000}"/>
    <cellStyle name="AIR copied 2 5 6 10" xfId="4634" xr:uid="{00000000-0005-0000-0000-00006F110000}"/>
    <cellStyle name="AIR copied 2 5 6 10 2" xfId="4635" xr:uid="{00000000-0005-0000-0000-000070110000}"/>
    <cellStyle name="AIR copied 2 5 6 10 3" xfId="4636" xr:uid="{00000000-0005-0000-0000-000071110000}"/>
    <cellStyle name="AIR copied 2 5 6 11" xfId="4637" xr:uid="{00000000-0005-0000-0000-000072110000}"/>
    <cellStyle name="AIR copied 2 5 6 11 2" xfId="4638" xr:uid="{00000000-0005-0000-0000-000073110000}"/>
    <cellStyle name="AIR copied 2 5 6 11 3" xfId="4639" xr:uid="{00000000-0005-0000-0000-000074110000}"/>
    <cellStyle name="AIR copied 2 5 6 12" xfId="4640" xr:uid="{00000000-0005-0000-0000-000075110000}"/>
    <cellStyle name="AIR copied 2 5 6 13" xfId="4641" xr:uid="{00000000-0005-0000-0000-000076110000}"/>
    <cellStyle name="AIR copied 2 5 6 2" xfId="4642" xr:uid="{00000000-0005-0000-0000-000077110000}"/>
    <cellStyle name="AIR copied 2 5 6 2 2" xfId="4643" xr:uid="{00000000-0005-0000-0000-000078110000}"/>
    <cellStyle name="AIR copied 2 5 6 2 3" xfId="4644" xr:uid="{00000000-0005-0000-0000-000079110000}"/>
    <cellStyle name="AIR copied 2 5 6 3" xfId="4645" xr:uid="{00000000-0005-0000-0000-00007A110000}"/>
    <cellStyle name="AIR copied 2 5 6 3 2" xfId="4646" xr:uid="{00000000-0005-0000-0000-00007B110000}"/>
    <cellStyle name="AIR copied 2 5 6 3 3" xfId="4647" xr:uid="{00000000-0005-0000-0000-00007C110000}"/>
    <cellStyle name="AIR copied 2 5 6 4" xfId="4648" xr:uid="{00000000-0005-0000-0000-00007D110000}"/>
    <cellStyle name="AIR copied 2 5 6 4 2" xfId="4649" xr:uid="{00000000-0005-0000-0000-00007E110000}"/>
    <cellStyle name="AIR copied 2 5 6 4 3" xfId="4650" xr:uid="{00000000-0005-0000-0000-00007F110000}"/>
    <cellStyle name="AIR copied 2 5 6 5" xfId="4651" xr:uid="{00000000-0005-0000-0000-000080110000}"/>
    <cellStyle name="AIR copied 2 5 6 5 2" xfId="4652" xr:uid="{00000000-0005-0000-0000-000081110000}"/>
    <cellStyle name="AIR copied 2 5 6 5 3" xfId="4653" xr:uid="{00000000-0005-0000-0000-000082110000}"/>
    <cellStyle name="AIR copied 2 5 6 6" xfId="4654" xr:uid="{00000000-0005-0000-0000-000083110000}"/>
    <cellStyle name="AIR copied 2 5 6 6 2" xfId="4655" xr:uid="{00000000-0005-0000-0000-000084110000}"/>
    <cellStyle name="AIR copied 2 5 6 6 3" xfId="4656" xr:uid="{00000000-0005-0000-0000-000085110000}"/>
    <cellStyle name="AIR copied 2 5 6 7" xfId="4657" xr:uid="{00000000-0005-0000-0000-000086110000}"/>
    <cellStyle name="AIR copied 2 5 6 7 2" xfId="4658" xr:uid="{00000000-0005-0000-0000-000087110000}"/>
    <cellStyle name="AIR copied 2 5 6 7 3" xfId="4659" xr:uid="{00000000-0005-0000-0000-000088110000}"/>
    <cellStyle name="AIR copied 2 5 6 8" xfId="4660" xr:uid="{00000000-0005-0000-0000-000089110000}"/>
    <cellStyle name="AIR copied 2 5 6 8 2" xfId="4661" xr:uid="{00000000-0005-0000-0000-00008A110000}"/>
    <cellStyle name="AIR copied 2 5 6 8 3" xfId="4662" xr:uid="{00000000-0005-0000-0000-00008B110000}"/>
    <cellStyle name="AIR copied 2 5 6 9" xfId="4663" xr:uid="{00000000-0005-0000-0000-00008C110000}"/>
    <cellStyle name="AIR copied 2 5 6 9 2" xfId="4664" xr:uid="{00000000-0005-0000-0000-00008D110000}"/>
    <cellStyle name="AIR copied 2 5 6 9 3" xfId="4665" xr:uid="{00000000-0005-0000-0000-00008E110000}"/>
    <cellStyle name="AIR copied 2 5 7" xfId="4666" xr:uid="{00000000-0005-0000-0000-00008F110000}"/>
    <cellStyle name="AIR copied 2 5 7 10" xfId="4667" xr:uid="{00000000-0005-0000-0000-000090110000}"/>
    <cellStyle name="AIR copied 2 5 7 10 2" xfId="4668" xr:uid="{00000000-0005-0000-0000-000091110000}"/>
    <cellStyle name="AIR copied 2 5 7 10 3" xfId="4669" xr:uid="{00000000-0005-0000-0000-000092110000}"/>
    <cellStyle name="AIR copied 2 5 7 11" xfId="4670" xr:uid="{00000000-0005-0000-0000-000093110000}"/>
    <cellStyle name="AIR copied 2 5 7 11 2" xfId="4671" xr:uid="{00000000-0005-0000-0000-000094110000}"/>
    <cellStyle name="AIR copied 2 5 7 11 3" xfId="4672" xr:uid="{00000000-0005-0000-0000-000095110000}"/>
    <cellStyle name="AIR copied 2 5 7 12" xfId="4673" xr:uid="{00000000-0005-0000-0000-000096110000}"/>
    <cellStyle name="AIR copied 2 5 7 13" xfId="4674" xr:uid="{00000000-0005-0000-0000-000097110000}"/>
    <cellStyle name="AIR copied 2 5 7 2" xfId="4675" xr:uid="{00000000-0005-0000-0000-000098110000}"/>
    <cellStyle name="AIR copied 2 5 7 2 2" xfId="4676" xr:uid="{00000000-0005-0000-0000-000099110000}"/>
    <cellStyle name="AIR copied 2 5 7 2 3" xfId="4677" xr:uid="{00000000-0005-0000-0000-00009A110000}"/>
    <cellStyle name="AIR copied 2 5 7 3" xfId="4678" xr:uid="{00000000-0005-0000-0000-00009B110000}"/>
    <cellStyle name="AIR copied 2 5 7 3 2" xfId="4679" xr:uid="{00000000-0005-0000-0000-00009C110000}"/>
    <cellStyle name="AIR copied 2 5 7 3 3" xfId="4680" xr:uid="{00000000-0005-0000-0000-00009D110000}"/>
    <cellStyle name="AIR copied 2 5 7 4" xfId="4681" xr:uid="{00000000-0005-0000-0000-00009E110000}"/>
    <cellStyle name="AIR copied 2 5 7 4 2" xfId="4682" xr:uid="{00000000-0005-0000-0000-00009F110000}"/>
    <cellStyle name="AIR copied 2 5 7 4 3" xfId="4683" xr:uid="{00000000-0005-0000-0000-0000A0110000}"/>
    <cellStyle name="AIR copied 2 5 7 5" xfId="4684" xr:uid="{00000000-0005-0000-0000-0000A1110000}"/>
    <cellStyle name="AIR copied 2 5 7 5 2" xfId="4685" xr:uid="{00000000-0005-0000-0000-0000A2110000}"/>
    <cellStyle name="AIR copied 2 5 7 5 3" xfId="4686" xr:uid="{00000000-0005-0000-0000-0000A3110000}"/>
    <cellStyle name="AIR copied 2 5 7 6" xfId="4687" xr:uid="{00000000-0005-0000-0000-0000A4110000}"/>
    <cellStyle name="AIR copied 2 5 7 6 2" xfId="4688" xr:uid="{00000000-0005-0000-0000-0000A5110000}"/>
    <cellStyle name="AIR copied 2 5 7 6 3" xfId="4689" xr:uid="{00000000-0005-0000-0000-0000A6110000}"/>
    <cellStyle name="AIR copied 2 5 7 7" xfId="4690" xr:uid="{00000000-0005-0000-0000-0000A7110000}"/>
    <cellStyle name="AIR copied 2 5 7 7 2" xfId="4691" xr:uid="{00000000-0005-0000-0000-0000A8110000}"/>
    <cellStyle name="AIR copied 2 5 7 7 3" xfId="4692" xr:uid="{00000000-0005-0000-0000-0000A9110000}"/>
    <cellStyle name="AIR copied 2 5 7 8" xfId="4693" xr:uid="{00000000-0005-0000-0000-0000AA110000}"/>
    <cellStyle name="AIR copied 2 5 7 8 2" xfId="4694" xr:uid="{00000000-0005-0000-0000-0000AB110000}"/>
    <cellStyle name="AIR copied 2 5 7 8 3" xfId="4695" xr:uid="{00000000-0005-0000-0000-0000AC110000}"/>
    <cellStyle name="AIR copied 2 5 7 9" xfId="4696" xr:uid="{00000000-0005-0000-0000-0000AD110000}"/>
    <cellStyle name="AIR copied 2 5 7 9 2" xfId="4697" xr:uid="{00000000-0005-0000-0000-0000AE110000}"/>
    <cellStyle name="AIR copied 2 5 7 9 3" xfId="4698" xr:uid="{00000000-0005-0000-0000-0000AF110000}"/>
    <cellStyle name="AIR copied 2 5 8" xfId="4699" xr:uid="{00000000-0005-0000-0000-0000B0110000}"/>
    <cellStyle name="AIR copied 2 5 8 2" xfId="4700" xr:uid="{00000000-0005-0000-0000-0000B1110000}"/>
    <cellStyle name="AIR copied 2 5 8 3" xfId="4701" xr:uid="{00000000-0005-0000-0000-0000B2110000}"/>
    <cellStyle name="AIR copied 2 5 9" xfId="4702" xr:uid="{00000000-0005-0000-0000-0000B3110000}"/>
    <cellStyle name="AIR copied 2 5 9 2" xfId="4703" xr:uid="{00000000-0005-0000-0000-0000B4110000}"/>
    <cellStyle name="AIR copied 2 5 9 3" xfId="4704" xr:uid="{00000000-0005-0000-0000-0000B5110000}"/>
    <cellStyle name="AIR copied 2 6" xfId="4705" xr:uid="{00000000-0005-0000-0000-0000B6110000}"/>
    <cellStyle name="AIR copied 2 6 10" xfId="4706" xr:uid="{00000000-0005-0000-0000-0000B7110000}"/>
    <cellStyle name="AIR copied 2 6 10 2" xfId="4707" xr:uid="{00000000-0005-0000-0000-0000B8110000}"/>
    <cellStyle name="AIR copied 2 6 10 3" xfId="4708" xr:uid="{00000000-0005-0000-0000-0000B9110000}"/>
    <cellStyle name="AIR copied 2 6 11" xfId="4709" xr:uid="{00000000-0005-0000-0000-0000BA110000}"/>
    <cellStyle name="AIR copied 2 6 11 2" xfId="4710" xr:uid="{00000000-0005-0000-0000-0000BB110000}"/>
    <cellStyle name="AIR copied 2 6 11 3" xfId="4711" xr:uid="{00000000-0005-0000-0000-0000BC110000}"/>
    <cellStyle name="AIR copied 2 6 12" xfId="4712" xr:uid="{00000000-0005-0000-0000-0000BD110000}"/>
    <cellStyle name="AIR copied 2 6 12 2" xfId="4713" xr:uid="{00000000-0005-0000-0000-0000BE110000}"/>
    <cellStyle name="AIR copied 2 6 12 3" xfId="4714" xr:uid="{00000000-0005-0000-0000-0000BF110000}"/>
    <cellStyle name="AIR copied 2 6 13" xfId="4715" xr:uid="{00000000-0005-0000-0000-0000C0110000}"/>
    <cellStyle name="AIR copied 2 6 13 2" xfId="4716" xr:uid="{00000000-0005-0000-0000-0000C1110000}"/>
    <cellStyle name="AIR copied 2 6 13 3" xfId="4717" xr:uid="{00000000-0005-0000-0000-0000C2110000}"/>
    <cellStyle name="AIR copied 2 6 14" xfId="4718" xr:uid="{00000000-0005-0000-0000-0000C3110000}"/>
    <cellStyle name="AIR copied 2 6 14 2" xfId="4719" xr:uid="{00000000-0005-0000-0000-0000C4110000}"/>
    <cellStyle name="AIR copied 2 6 14 3" xfId="4720" xr:uid="{00000000-0005-0000-0000-0000C5110000}"/>
    <cellStyle name="AIR copied 2 6 15" xfId="4721" xr:uid="{00000000-0005-0000-0000-0000C6110000}"/>
    <cellStyle name="AIR copied 2 6 15 2" xfId="4722" xr:uid="{00000000-0005-0000-0000-0000C7110000}"/>
    <cellStyle name="AIR copied 2 6 15 3" xfId="4723" xr:uid="{00000000-0005-0000-0000-0000C8110000}"/>
    <cellStyle name="AIR copied 2 6 16" xfId="4724" xr:uid="{00000000-0005-0000-0000-0000C9110000}"/>
    <cellStyle name="AIR copied 2 6 16 2" xfId="4725" xr:uid="{00000000-0005-0000-0000-0000CA110000}"/>
    <cellStyle name="AIR copied 2 6 16 3" xfId="4726" xr:uid="{00000000-0005-0000-0000-0000CB110000}"/>
    <cellStyle name="AIR copied 2 6 17" xfId="4727" xr:uid="{00000000-0005-0000-0000-0000CC110000}"/>
    <cellStyle name="AIR copied 2 6 17 2" xfId="4728" xr:uid="{00000000-0005-0000-0000-0000CD110000}"/>
    <cellStyle name="AIR copied 2 6 17 3" xfId="4729" xr:uid="{00000000-0005-0000-0000-0000CE110000}"/>
    <cellStyle name="AIR copied 2 6 18" xfId="4730" xr:uid="{00000000-0005-0000-0000-0000CF110000}"/>
    <cellStyle name="AIR copied 2 6 18 2" xfId="4731" xr:uid="{00000000-0005-0000-0000-0000D0110000}"/>
    <cellStyle name="AIR copied 2 6 18 3" xfId="4732" xr:uid="{00000000-0005-0000-0000-0000D1110000}"/>
    <cellStyle name="AIR copied 2 6 19" xfId="4733" xr:uid="{00000000-0005-0000-0000-0000D2110000}"/>
    <cellStyle name="AIR copied 2 6 2" xfId="4734" xr:uid="{00000000-0005-0000-0000-0000D3110000}"/>
    <cellStyle name="AIR copied 2 6 2 10" xfId="4735" xr:uid="{00000000-0005-0000-0000-0000D4110000}"/>
    <cellStyle name="AIR copied 2 6 2 10 2" xfId="4736" xr:uid="{00000000-0005-0000-0000-0000D5110000}"/>
    <cellStyle name="AIR copied 2 6 2 10 3" xfId="4737" xr:uid="{00000000-0005-0000-0000-0000D6110000}"/>
    <cellStyle name="AIR copied 2 6 2 11" xfId="4738" xr:uid="{00000000-0005-0000-0000-0000D7110000}"/>
    <cellStyle name="AIR copied 2 6 2 11 2" xfId="4739" xr:uid="{00000000-0005-0000-0000-0000D8110000}"/>
    <cellStyle name="AIR copied 2 6 2 11 3" xfId="4740" xr:uid="{00000000-0005-0000-0000-0000D9110000}"/>
    <cellStyle name="AIR copied 2 6 2 12" xfId="4741" xr:uid="{00000000-0005-0000-0000-0000DA110000}"/>
    <cellStyle name="AIR copied 2 6 2 12 2" xfId="4742" xr:uid="{00000000-0005-0000-0000-0000DB110000}"/>
    <cellStyle name="AIR copied 2 6 2 12 3" xfId="4743" xr:uid="{00000000-0005-0000-0000-0000DC110000}"/>
    <cellStyle name="AIR copied 2 6 2 13" xfId="4744" xr:uid="{00000000-0005-0000-0000-0000DD110000}"/>
    <cellStyle name="AIR copied 2 6 2 14" xfId="4745" xr:uid="{00000000-0005-0000-0000-0000DE110000}"/>
    <cellStyle name="AIR copied 2 6 2 2" xfId="4746" xr:uid="{00000000-0005-0000-0000-0000DF110000}"/>
    <cellStyle name="AIR copied 2 6 2 2 2" xfId="4747" xr:uid="{00000000-0005-0000-0000-0000E0110000}"/>
    <cellStyle name="AIR copied 2 6 2 2 3" xfId="4748" xr:uid="{00000000-0005-0000-0000-0000E1110000}"/>
    <cellStyle name="AIR copied 2 6 2 3" xfId="4749" xr:uid="{00000000-0005-0000-0000-0000E2110000}"/>
    <cellStyle name="AIR copied 2 6 2 3 2" xfId="4750" xr:uid="{00000000-0005-0000-0000-0000E3110000}"/>
    <cellStyle name="AIR copied 2 6 2 3 3" xfId="4751" xr:uid="{00000000-0005-0000-0000-0000E4110000}"/>
    <cellStyle name="AIR copied 2 6 2 4" xfId="4752" xr:uid="{00000000-0005-0000-0000-0000E5110000}"/>
    <cellStyle name="AIR copied 2 6 2 4 2" xfId="4753" xr:uid="{00000000-0005-0000-0000-0000E6110000}"/>
    <cellStyle name="AIR copied 2 6 2 4 3" xfId="4754" xr:uid="{00000000-0005-0000-0000-0000E7110000}"/>
    <cellStyle name="AIR copied 2 6 2 5" xfId="4755" xr:uid="{00000000-0005-0000-0000-0000E8110000}"/>
    <cellStyle name="AIR copied 2 6 2 5 2" xfId="4756" xr:uid="{00000000-0005-0000-0000-0000E9110000}"/>
    <cellStyle name="AIR copied 2 6 2 5 3" xfId="4757" xr:uid="{00000000-0005-0000-0000-0000EA110000}"/>
    <cellStyle name="AIR copied 2 6 2 6" xfId="4758" xr:uid="{00000000-0005-0000-0000-0000EB110000}"/>
    <cellStyle name="AIR copied 2 6 2 6 2" xfId="4759" xr:uid="{00000000-0005-0000-0000-0000EC110000}"/>
    <cellStyle name="AIR copied 2 6 2 6 3" xfId="4760" xr:uid="{00000000-0005-0000-0000-0000ED110000}"/>
    <cellStyle name="AIR copied 2 6 2 7" xfId="4761" xr:uid="{00000000-0005-0000-0000-0000EE110000}"/>
    <cellStyle name="AIR copied 2 6 2 7 2" xfId="4762" xr:uid="{00000000-0005-0000-0000-0000EF110000}"/>
    <cellStyle name="AIR copied 2 6 2 7 3" xfId="4763" xr:uid="{00000000-0005-0000-0000-0000F0110000}"/>
    <cellStyle name="AIR copied 2 6 2 8" xfId="4764" xr:uid="{00000000-0005-0000-0000-0000F1110000}"/>
    <cellStyle name="AIR copied 2 6 2 8 2" xfId="4765" xr:uid="{00000000-0005-0000-0000-0000F2110000}"/>
    <cellStyle name="AIR copied 2 6 2 8 3" xfId="4766" xr:uid="{00000000-0005-0000-0000-0000F3110000}"/>
    <cellStyle name="AIR copied 2 6 2 9" xfId="4767" xr:uid="{00000000-0005-0000-0000-0000F4110000}"/>
    <cellStyle name="AIR copied 2 6 2 9 2" xfId="4768" xr:uid="{00000000-0005-0000-0000-0000F5110000}"/>
    <cellStyle name="AIR copied 2 6 2 9 3" xfId="4769" xr:uid="{00000000-0005-0000-0000-0000F6110000}"/>
    <cellStyle name="AIR copied 2 6 20" xfId="4770" xr:uid="{00000000-0005-0000-0000-0000F7110000}"/>
    <cellStyle name="AIR copied 2 6 3" xfId="4771" xr:uid="{00000000-0005-0000-0000-0000F8110000}"/>
    <cellStyle name="AIR copied 2 6 3 10" xfId="4772" xr:uid="{00000000-0005-0000-0000-0000F9110000}"/>
    <cellStyle name="AIR copied 2 6 3 10 2" xfId="4773" xr:uid="{00000000-0005-0000-0000-0000FA110000}"/>
    <cellStyle name="AIR copied 2 6 3 10 3" xfId="4774" xr:uid="{00000000-0005-0000-0000-0000FB110000}"/>
    <cellStyle name="AIR copied 2 6 3 11" xfId="4775" xr:uid="{00000000-0005-0000-0000-0000FC110000}"/>
    <cellStyle name="AIR copied 2 6 3 11 2" xfId="4776" xr:uid="{00000000-0005-0000-0000-0000FD110000}"/>
    <cellStyle name="AIR copied 2 6 3 11 3" xfId="4777" xr:uid="{00000000-0005-0000-0000-0000FE110000}"/>
    <cellStyle name="AIR copied 2 6 3 12" xfId="4778" xr:uid="{00000000-0005-0000-0000-0000FF110000}"/>
    <cellStyle name="AIR copied 2 6 3 12 2" xfId="4779" xr:uid="{00000000-0005-0000-0000-000000120000}"/>
    <cellStyle name="AIR copied 2 6 3 12 3" xfId="4780" xr:uid="{00000000-0005-0000-0000-000001120000}"/>
    <cellStyle name="AIR copied 2 6 3 13" xfId="4781" xr:uid="{00000000-0005-0000-0000-000002120000}"/>
    <cellStyle name="AIR copied 2 6 3 14" xfId="4782" xr:uid="{00000000-0005-0000-0000-000003120000}"/>
    <cellStyle name="AIR copied 2 6 3 2" xfId="4783" xr:uid="{00000000-0005-0000-0000-000004120000}"/>
    <cellStyle name="AIR copied 2 6 3 2 2" xfId="4784" xr:uid="{00000000-0005-0000-0000-000005120000}"/>
    <cellStyle name="AIR copied 2 6 3 2 3" xfId="4785" xr:uid="{00000000-0005-0000-0000-000006120000}"/>
    <cellStyle name="AIR copied 2 6 3 3" xfId="4786" xr:uid="{00000000-0005-0000-0000-000007120000}"/>
    <cellStyle name="AIR copied 2 6 3 3 2" xfId="4787" xr:uid="{00000000-0005-0000-0000-000008120000}"/>
    <cellStyle name="AIR copied 2 6 3 3 3" xfId="4788" xr:uid="{00000000-0005-0000-0000-000009120000}"/>
    <cellStyle name="AIR copied 2 6 3 4" xfId="4789" xr:uid="{00000000-0005-0000-0000-00000A120000}"/>
    <cellStyle name="AIR copied 2 6 3 4 2" xfId="4790" xr:uid="{00000000-0005-0000-0000-00000B120000}"/>
    <cellStyle name="AIR copied 2 6 3 4 3" xfId="4791" xr:uid="{00000000-0005-0000-0000-00000C120000}"/>
    <cellStyle name="AIR copied 2 6 3 5" xfId="4792" xr:uid="{00000000-0005-0000-0000-00000D120000}"/>
    <cellStyle name="AIR copied 2 6 3 5 2" xfId="4793" xr:uid="{00000000-0005-0000-0000-00000E120000}"/>
    <cellStyle name="AIR copied 2 6 3 5 3" xfId="4794" xr:uid="{00000000-0005-0000-0000-00000F120000}"/>
    <cellStyle name="AIR copied 2 6 3 6" xfId="4795" xr:uid="{00000000-0005-0000-0000-000010120000}"/>
    <cellStyle name="AIR copied 2 6 3 6 2" xfId="4796" xr:uid="{00000000-0005-0000-0000-000011120000}"/>
    <cellStyle name="AIR copied 2 6 3 6 3" xfId="4797" xr:uid="{00000000-0005-0000-0000-000012120000}"/>
    <cellStyle name="AIR copied 2 6 3 7" xfId="4798" xr:uid="{00000000-0005-0000-0000-000013120000}"/>
    <cellStyle name="AIR copied 2 6 3 7 2" xfId="4799" xr:uid="{00000000-0005-0000-0000-000014120000}"/>
    <cellStyle name="AIR copied 2 6 3 7 3" xfId="4800" xr:uid="{00000000-0005-0000-0000-000015120000}"/>
    <cellStyle name="AIR copied 2 6 3 8" xfId="4801" xr:uid="{00000000-0005-0000-0000-000016120000}"/>
    <cellStyle name="AIR copied 2 6 3 8 2" xfId="4802" xr:uid="{00000000-0005-0000-0000-000017120000}"/>
    <cellStyle name="AIR copied 2 6 3 8 3" xfId="4803" xr:uid="{00000000-0005-0000-0000-000018120000}"/>
    <cellStyle name="AIR copied 2 6 3 9" xfId="4804" xr:uid="{00000000-0005-0000-0000-000019120000}"/>
    <cellStyle name="AIR copied 2 6 3 9 2" xfId="4805" xr:uid="{00000000-0005-0000-0000-00001A120000}"/>
    <cellStyle name="AIR copied 2 6 3 9 3" xfId="4806" xr:uid="{00000000-0005-0000-0000-00001B120000}"/>
    <cellStyle name="AIR copied 2 6 4" xfId="4807" xr:uid="{00000000-0005-0000-0000-00001C120000}"/>
    <cellStyle name="AIR copied 2 6 4 10" xfId="4808" xr:uid="{00000000-0005-0000-0000-00001D120000}"/>
    <cellStyle name="AIR copied 2 6 4 10 2" xfId="4809" xr:uid="{00000000-0005-0000-0000-00001E120000}"/>
    <cellStyle name="AIR copied 2 6 4 10 3" xfId="4810" xr:uid="{00000000-0005-0000-0000-00001F120000}"/>
    <cellStyle name="AIR copied 2 6 4 11" xfId="4811" xr:uid="{00000000-0005-0000-0000-000020120000}"/>
    <cellStyle name="AIR copied 2 6 4 11 2" xfId="4812" xr:uid="{00000000-0005-0000-0000-000021120000}"/>
    <cellStyle name="AIR copied 2 6 4 11 3" xfId="4813" xr:uid="{00000000-0005-0000-0000-000022120000}"/>
    <cellStyle name="AIR copied 2 6 4 12" xfId="4814" xr:uid="{00000000-0005-0000-0000-000023120000}"/>
    <cellStyle name="AIR copied 2 6 4 13" xfId="4815" xr:uid="{00000000-0005-0000-0000-000024120000}"/>
    <cellStyle name="AIR copied 2 6 4 2" xfId="4816" xr:uid="{00000000-0005-0000-0000-000025120000}"/>
    <cellStyle name="AIR copied 2 6 4 2 2" xfId="4817" xr:uid="{00000000-0005-0000-0000-000026120000}"/>
    <cellStyle name="AIR copied 2 6 4 2 3" xfId="4818" xr:uid="{00000000-0005-0000-0000-000027120000}"/>
    <cellStyle name="AIR copied 2 6 4 3" xfId="4819" xr:uid="{00000000-0005-0000-0000-000028120000}"/>
    <cellStyle name="AIR copied 2 6 4 3 2" xfId="4820" xr:uid="{00000000-0005-0000-0000-000029120000}"/>
    <cellStyle name="AIR copied 2 6 4 3 3" xfId="4821" xr:uid="{00000000-0005-0000-0000-00002A120000}"/>
    <cellStyle name="AIR copied 2 6 4 4" xfId="4822" xr:uid="{00000000-0005-0000-0000-00002B120000}"/>
    <cellStyle name="AIR copied 2 6 4 4 2" xfId="4823" xr:uid="{00000000-0005-0000-0000-00002C120000}"/>
    <cellStyle name="AIR copied 2 6 4 4 3" xfId="4824" xr:uid="{00000000-0005-0000-0000-00002D120000}"/>
    <cellStyle name="AIR copied 2 6 4 5" xfId="4825" xr:uid="{00000000-0005-0000-0000-00002E120000}"/>
    <cellStyle name="AIR copied 2 6 4 5 2" xfId="4826" xr:uid="{00000000-0005-0000-0000-00002F120000}"/>
    <cellStyle name="AIR copied 2 6 4 5 3" xfId="4827" xr:uid="{00000000-0005-0000-0000-000030120000}"/>
    <cellStyle name="AIR copied 2 6 4 6" xfId="4828" xr:uid="{00000000-0005-0000-0000-000031120000}"/>
    <cellStyle name="AIR copied 2 6 4 6 2" xfId="4829" xr:uid="{00000000-0005-0000-0000-000032120000}"/>
    <cellStyle name="AIR copied 2 6 4 6 3" xfId="4830" xr:uid="{00000000-0005-0000-0000-000033120000}"/>
    <cellStyle name="AIR copied 2 6 4 7" xfId="4831" xr:uid="{00000000-0005-0000-0000-000034120000}"/>
    <cellStyle name="AIR copied 2 6 4 7 2" xfId="4832" xr:uid="{00000000-0005-0000-0000-000035120000}"/>
    <cellStyle name="AIR copied 2 6 4 7 3" xfId="4833" xr:uid="{00000000-0005-0000-0000-000036120000}"/>
    <cellStyle name="AIR copied 2 6 4 8" xfId="4834" xr:uid="{00000000-0005-0000-0000-000037120000}"/>
    <cellStyle name="AIR copied 2 6 4 8 2" xfId="4835" xr:uid="{00000000-0005-0000-0000-000038120000}"/>
    <cellStyle name="AIR copied 2 6 4 8 3" xfId="4836" xr:uid="{00000000-0005-0000-0000-000039120000}"/>
    <cellStyle name="AIR copied 2 6 4 9" xfId="4837" xr:uid="{00000000-0005-0000-0000-00003A120000}"/>
    <cellStyle name="AIR copied 2 6 4 9 2" xfId="4838" xr:uid="{00000000-0005-0000-0000-00003B120000}"/>
    <cellStyle name="AIR copied 2 6 4 9 3" xfId="4839" xr:uid="{00000000-0005-0000-0000-00003C120000}"/>
    <cellStyle name="AIR copied 2 6 5" xfId="4840" xr:uid="{00000000-0005-0000-0000-00003D120000}"/>
    <cellStyle name="AIR copied 2 6 5 10" xfId="4841" xr:uid="{00000000-0005-0000-0000-00003E120000}"/>
    <cellStyle name="AIR copied 2 6 5 10 2" xfId="4842" xr:uid="{00000000-0005-0000-0000-00003F120000}"/>
    <cellStyle name="AIR copied 2 6 5 10 3" xfId="4843" xr:uid="{00000000-0005-0000-0000-000040120000}"/>
    <cellStyle name="AIR copied 2 6 5 11" xfId="4844" xr:uid="{00000000-0005-0000-0000-000041120000}"/>
    <cellStyle name="AIR copied 2 6 5 11 2" xfId="4845" xr:uid="{00000000-0005-0000-0000-000042120000}"/>
    <cellStyle name="AIR copied 2 6 5 11 3" xfId="4846" xr:uid="{00000000-0005-0000-0000-000043120000}"/>
    <cellStyle name="AIR copied 2 6 5 12" xfId="4847" xr:uid="{00000000-0005-0000-0000-000044120000}"/>
    <cellStyle name="AIR copied 2 6 5 13" xfId="4848" xr:uid="{00000000-0005-0000-0000-000045120000}"/>
    <cellStyle name="AIR copied 2 6 5 2" xfId="4849" xr:uid="{00000000-0005-0000-0000-000046120000}"/>
    <cellStyle name="AIR copied 2 6 5 2 2" xfId="4850" xr:uid="{00000000-0005-0000-0000-000047120000}"/>
    <cellStyle name="AIR copied 2 6 5 2 3" xfId="4851" xr:uid="{00000000-0005-0000-0000-000048120000}"/>
    <cellStyle name="AIR copied 2 6 5 3" xfId="4852" xr:uid="{00000000-0005-0000-0000-000049120000}"/>
    <cellStyle name="AIR copied 2 6 5 3 2" xfId="4853" xr:uid="{00000000-0005-0000-0000-00004A120000}"/>
    <cellStyle name="AIR copied 2 6 5 3 3" xfId="4854" xr:uid="{00000000-0005-0000-0000-00004B120000}"/>
    <cellStyle name="AIR copied 2 6 5 4" xfId="4855" xr:uid="{00000000-0005-0000-0000-00004C120000}"/>
    <cellStyle name="AIR copied 2 6 5 4 2" xfId="4856" xr:uid="{00000000-0005-0000-0000-00004D120000}"/>
    <cellStyle name="AIR copied 2 6 5 4 3" xfId="4857" xr:uid="{00000000-0005-0000-0000-00004E120000}"/>
    <cellStyle name="AIR copied 2 6 5 5" xfId="4858" xr:uid="{00000000-0005-0000-0000-00004F120000}"/>
    <cellStyle name="AIR copied 2 6 5 5 2" xfId="4859" xr:uid="{00000000-0005-0000-0000-000050120000}"/>
    <cellStyle name="AIR copied 2 6 5 5 3" xfId="4860" xr:uid="{00000000-0005-0000-0000-000051120000}"/>
    <cellStyle name="AIR copied 2 6 5 6" xfId="4861" xr:uid="{00000000-0005-0000-0000-000052120000}"/>
    <cellStyle name="AIR copied 2 6 5 6 2" xfId="4862" xr:uid="{00000000-0005-0000-0000-000053120000}"/>
    <cellStyle name="AIR copied 2 6 5 6 3" xfId="4863" xr:uid="{00000000-0005-0000-0000-000054120000}"/>
    <cellStyle name="AIR copied 2 6 5 7" xfId="4864" xr:uid="{00000000-0005-0000-0000-000055120000}"/>
    <cellStyle name="AIR copied 2 6 5 7 2" xfId="4865" xr:uid="{00000000-0005-0000-0000-000056120000}"/>
    <cellStyle name="AIR copied 2 6 5 7 3" xfId="4866" xr:uid="{00000000-0005-0000-0000-000057120000}"/>
    <cellStyle name="AIR copied 2 6 5 8" xfId="4867" xr:uid="{00000000-0005-0000-0000-000058120000}"/>
    <cellStyle name="AIR copied 2 6 5 8 2" xfId="4868" xr:uid="{00000000-0005-0000-0000-000059120000}"/>
    <cellStyle name="AIR copied 2 6 5 8 3" xfId="4869" xr:uid="{00000000-0005-0000-0000-00005A120000}"/>
    <cellStyle name="AIR copied 2 6 5 9" xfId="4870" xr:uid="{00000000-0005-0000-0000-00005B120000}"/>
    <cellStyle name="AIR copied 2 6 5 9 2" xfId="4871" xr:uid="{00000000-0005-0000-0000-00005C120000}"/>
    <cellStyle name="AIR copied 2 6 5 9 3" xfId="4872" xr:uid="{00000000-0005-0000-0000-00005D120000}"/>
    <cellStyle name="AIR copied 2 6 6" xfId="4873" xr:uid="{00000000-0005-0000-0000-00005E120000}"/>
    <cellStyle name="AIR copied 2 6 6 10" xfId="4874" xr:uid="{00000000-0005-0000-0000-00005F120000}"/>
    <cellStyle name="AIR copied 2 6 6 10 2" xfId="4875" xr:uid="{00000000-0005-0000-0000-000060120000}"/>
    <cellStyle name="AIR copied 2 6 6 10 3" xfId="4876" xr:uid="{00000000-0005-0000-0000-000061120000}"/>
    <cellStyle name="AIR copied 2 6 6 11" xfId="4877" xr:uid="{00000000-0005-0000-0000-000062120000}"/>
    <cellStyle name="AIR copied 2 6 6 11 2" xfId="4878" xr:uid="{00000000-0005-0000-0000-000063120000}"/>
    <cellStyle name="AIR copied 2 6 6 11 3" xfId="4879" xr:uid="{00000000-0005-0000-0000-000064120000}"/>
    <cellStyle name="AIR copied 2 6 6 12" xfId="4880" xr:uid="{00000000-0005-0000-0000-000065120000}"/>
    <cellStyle name="AIR copied 2 6 6 13" xfId="4881" xr:uid="{00000000-0005-0000-0000-000066120000}"/>
    <cellStyle name="AIR copied 2 6 6 2" xfId="4882" xr:uid="{00000000-0005-0000-0000-000067120000}"/>
    <cellStyle name="AIR copied 2 6 6 2 2" xfId="4883" xr:uid="{00000000-0005-0000-0000-000068120000}"/>
    <cellStyle name="AIR copied 2 6 6 2 3" xfId="4884" xr:uid="{00000000-0005-0000-0000-000069120000}"/>
    <cellStyle name="AIR copied 2 6 6 3" xfId="4885" xr:uid="{00000000-0005-0000-0000-00006A120000}"/>
    <cellStyle name="AIR copied 2 6 6 3 2" xfId="4886" xr:uid="{00000000-0005-0000-0000-00006B120000}"/>
    <cellStyle name="AIR copied 2 6 6 3 3" xfId="4887" xr:uid="{00000000-0005-0000-0000-00006C120000}"/>
    <cellStyle name="AIR copied 2 6 6 4" xfId="4888" xr:uid="{00000000-0005-0000-0000-00006D120000}"/>
    <cellStyle name="AIR copied 2 6 6 4 2" xfId="4889" xr:uid="{00000000-0005-0000-0000-00006E120000}"/>
    <cellStyle name="AIR copied 2 6 6 4 3" xfId="4890" xr:uid="{00000000-0005-0000-0000-00006F120000}"/>
    <cellStyle name="AIR copied 2 6 6 5" xfId="4891" xr:uid="{00000000-0005-0000-0000-000070120000}"/>
    <cellStyle name="AIR copied 2 6 6 5 2" xfId="4892" xr:uid="{00000000-0005-0000-0000-000071120000}"/>
    <cellStyle name="AIR copied 2 6 6 5 3" xfId="4893" xr:uid="{00000000-0005-0000-0000-000072120000}"/>
    <cellStyle name="AIR copied 2 6 6 6" xfId="4894" xr:uid="{00000000-0005-0000-0000-000073120000}"/>
    <cellStyle name="AIR copied 2 6 6 6 2" xfId="4895" xr:uid="{00000000-0005-0000-0000-000074120000}"/>
    <cellStyle name="AIR copied 2 6 6 6 3" xfId="4896" xr:uid="{00000000-0005-0000-0000-000075120000}"/>
    <cellStyle name="AIR copied 2 6 6 7" xfId="4897" xr:uid="{00000000-0005-0000-0000-000076120000}"/>
    <cellStyle name="AIR copied 2 6 6 7 2" xfId="4898" xr:uid="{00000000-0005-0000-0000-000077120000}"/>
    <cellStyle name="AIR copied 2 6 6 7 3" xfId="4899" xr:uid="{00000000-0005-0000-0000-000078120000}"/>
    <cellStyle name="AIR copied 2 6 6 8" xfId="4900" xr:uid="{00000000-0005-0000-0000-000079120000}"/>
    <cellStyle name="AIR copied 2 6 6 8 2" xfId="4901" xr:uid="{00000000-0005-0000-0000-00007A120000}"/>
    <cellStyle name="AIR copied 2 6 6 8 3" xfId="4902" xr:uid="{00000000-0005-0000-0000-00007B120000}"/>
    <cellStyle name="AIR copied 2 6 6 9" xfId="4903" xr:uid="{00000000-0005-0000-0000-00007C120000}"/>
    <cellStyle name="AIR copied 2 6 6 9 2" xfId="4904" xr:uid="{00000000-0005-0000-0000-00007D120000}"/>
    <cellStyle name="AIR copied 2 6 6 9 3" xfId="4905" xr:uid="{00000000-0005-0000-0000-00007E120000}"/>
    <cellStyle name="AIR copied 2 6 7" xfId="4906" xr:uid="{00000000-0005-0000-0000-00007F120000}"/>
    <cellStyle name="AIR copied 2 6 7 10" xfId="4907" xr:uid="{00000000-0005-0000-0000-000080120000}"/>
    <cellStyle name="AIR copied 2 6 7 10 2" xfId="4908" xr:uid="{00000000-0005-0000-0000-000081120000}"/>
    <cellStyle name="AIR copied 2 6 7 10 3" xfId="4909" xr:uid="{00000000-0005-0000-0000-000082120000}"/>
    <cellStyle name="AIR copied 2 6 7 11" xfId="4910" xr:uid="{00000000-0005-0000-0000-000083120000}"/>
    <cellStyle name="AIR copied 2 6 7 11 2" xfId="4911" xr:uid="{00000000-0005-0000-0000-000084120000}"/>
    <cellStyle name="AIR copied 2 6 7 11 3" xfId="4912" xr:uid="{00000000-0005-0000-0000-000085120000}"/>
    <cellStyle name="AIR copied 2 6 7 12" xfId="4913" xr:uid="{00000000-0005-0000-0000-000086120000}"/>
    <cellStyle name="AIR copied 2 6 7 13" xfId="4914" xr:uid="{00000000-0005-0000-0000-000087120000}"/>
    <cellStyle name="AIR copied 2 6 7 2" xfId="4915" xr:uid="{00000000-0005-0000-0000-000088120000}"/>
    <cellStyle name="AIR copied 2 6 7 2 2" xfId="4916" xr:uid="{00000000-0005-0000-0000-000089120000}"/>
    <cellStyle name="AIR copied 2 6 7 2 3" xfId="4917" xr:uid="{00000000-0005-0000-0000-00008A120000}"/>
    <cellStyle name="AIR copied 2 6 7 3" xfId="4918" xr:uid="{00000000-0005-0000-0000-00008B120000}"/>
    <cellStyle name="AIR copied 2 6 7 3 2" xfId="4919" xr:uid="{00000000-0005-0000-0000-00008C120000}"/>
    <cellStyle name="AIR copied 2 6 7 3 3" xfId="4920" xr:uid="{00000000-0005-0000-0000-00008D120000}"/>
    <cellStyle name="AIR copied 2 6 7 4" xfId="4921" xr:uid="{00000000-0005-0000-0000-00008E120000}"/>
    <cellStyle name="AIR copied 2 6 7 4 2" xfId="4922" xr:uid="{00000000-0005-0000-0000-00008F120000}"/>
    <cellStyle name="AIR copied 2 6 7 4 3" xfId="4923" xr:uid="{00000000-0005-0000-0000-000090120000}"/>
    <cellStyle name="AIR copied 2 6 7 5" xfId="4924" xr:uid="{00000000-0005-0000-0000-000091120000}"/>
    <cellStyle name="AIR copied 2 6 7 5 2" xfId="4925" xr:uid="{00000000-0005-0000-0000-000092120000}"/>
    <cellStyle name="AIR copied 2 6 7 5 3" xfId="4926" xr:uid="{00000000-0005-0000-0000-000093120000}"/>
    <cellStyle name="AIR copied 2 6 7 6" xfId="4927" xr:uid="{00000000-0005-0000-0000-000094120000}"/>
    <cellStyle name="AIR copied 2 6 7 6 2" xfId="4928" xr:uid="{00000000-0005-0000-0000-000095120000}"/>
    <cellStyle name="AIR copied 2 6 7 6 3" xfId="4929" xr:uid="{00000000-0005-0000-0000-000096120000}"/>
    <cellStyle name="AIR copied 2 6 7 7" xfId="4930" xr:uid="{00000000-0005-0000-0000-000097120000}"/>
    <cellStyle name="AIR copied 2 6 7 7 2" xfId="4931" xr:uid="{00000000-0005-0000-0000-000098120000}"/>
    <cellStyle name="AIR copied 2 6 7 7 3" xfId="4932" xr:uid="{00000000-0005-0000-0000-000099120000}"/>
    <cellStyle name="AIR copied 2 6 7 8" xfId="4933" xr:uid="{00000000-0005-0000-0000-00009A120000}"/>
    <cellStyle name="AIR copied 2 6 7 8 2" xfId="4934" xr:uid="{00000000-0005-0000-0000-00009B120000}"/>
    <cellStyle name="AIR copied 2 6 7 8 3" xfId="4935" xr:uid="{00000000-0005-0000-0000-00009C120000}"/>
    <cellStyle name="AIR copied 2 6 7 9" xfId="4936" xr:uid="{00000000-0005-0000-0000-00009D120000}"/>
    <cellStyle name="AIR copied 2 6 7 9 2" xfId="4937" xr:uid="{00000000-0005-0000-0000-00009E120000}"/>
    <cellStyle name="AIR copied 2 6 7 9 3" xfId="4938" xr:uid="{00000000-0005-0000-0000-00009F120000}"/>
    <cellStyle name="AIR copied 2 6 8" xfId="4939" xr:uid="{00000000-0005-0000-0000-0000A0120000}"/>
    <cellStyle name="AIR copied 2 6 8 2" xfId="4940" xr:uid="{00000000-0005-0000-0000-0000A1120000}"/>
    <cellStyle name="AIR copied 2 6 8 3" xfId="4941" xr:uid="{00000000-0005-0000-0000-0000A2120000}"/>
    <cellStyle name="AIR copied 2 6 9" xfId="4942" xr:uid="{00000000-0005-0000-0000-0000A3120000}"/>
    <cellStyle name="AIR copied 2 6 9 2" xfId="4943" xr:uid="{00000000-0005-0000-0000-0000A4120000}"/>
    <cellStyle name="AIR copied 2 6 9 3" xfId="4944" xr:uid="{00000000-0005-0000-0000-0000A5120000}"/>
    <cellStyle name="AIR copied 2 7" xfId="4945" xr:uid="{00000000-0005-0000-0000-0000A6120000}"/>
    <cellStyle name="AIR copied 2 7 10" xfId="4946" xr:uid="{00000000-0005-0000-0000-0000A7120000}"/>
    <cellStyle name="AIR copied 2 7 10 2" xfId="4947" xr:uid="{00000000-0005-0000-0000-0000A8120000}"/>
    <cellStyle name="AIR copied 2 7 10 3" xfId="4948" xr:uid="{00000000-0005-0000-0000-0000A9120000}"/>
    <cellStyle name="AIR copied 2 7 11" xfId="4949" xr:uid="{00000000-0005-0000-0000-0000AA120000}"/>
    <cellStyle name="AIR copied 2 7 11 2" xfId="4950" xr:uid="{00000000-0005-0000-0000-0000AB120000}"/>
    <cellStyle name="AIR copied 2 7 11 3" xfId="4951" xr:uid="{00000000-0005-0000-0000-0000AC120000}"/>
    <cellStyle name="AIR copied 2 7 12" xfId="4952" xr:uid="{00000000-0005-0000-0000-0000AD120000}"/>
    <cellStyle name="AIR copied 2 7 13" xfId="4953" xr:uid="{00000000-0005-0000-0000-0000AE120000}"/>
    <cellStyle name="AIR copied 2 7 2" xfId="4954" xr:uid="{00000000-0005-0000-0000-0000AF120000}"/>
    <cellStyle name="AIR copied 2 7 2 2" xfId="4955" xr:uid="{00000000-0005-0000-0000-0000B0120000}"/>
    <cellStyle name="AIR copied 2 7 2 3" xfId="4956" xr:uid="{00000000-0005-0000-0000-0000B1120000}"/>
    <cellStyle name="AIR copied 2 7 3" xfId="4957" xr:uid="{00000000-0005-0000-0000-0000B2120000}"/>
    <cellStyle name="AIR copied 2 7 3 2" xfId="4958" xr:uid="{00000000-0005-0000-0000-0000B3120000}"/>
    <cellStyle name="AIR copied 2 7 3 3" xfId="4959" xr:uid="{00000000-0005-0000-0000-0000B4120000}"/>
    <cellStyle name="AIR copied 2 7 4" xfId="4960" xr:uid="{00000000-0005-0000-0000-0000B5120000}"/>
    <cellStyle name="AIR copied 2 7 4 2" xfId="4961" xr:uid="{00000000-0005-0000-0000-0000B6120000}"/>
    <cellStyle name="AIR copied 2 7 4 3" xfId="4962" xr:uid="{00000000-0005-0000-0000-0000B7120000}"/>
    <cellStyle name="AIR copied 2 7 5" xfId="4963" xr:uid="{00000000-0005-0000-0000-0000B8120000}"/>
    <cellStyle name="AIR copied 2 7 5 2" xfId="4964" xr:uid="{00000000-0005-0000-0000-0000B9120000}"/>
    <cellStyle name="AIR copied 2 7 5 3" xfId="4965" xr:uid="{00000000-0005-0000-0000-0000BA120000}"/>
    <cellStyle name="AIR copied 2 7 6" xfId="4966" xr:uid="{00000000-0005-0000-0000-0000BB120000}"/>
    <cellStyle name="AIR copied 2 7 6 2" xfId="4967" xr:uid="{00000000-0005-0000-0000-0000BC120000}"/>
    <cellStyle name="AIR copied 2 7 6 3" xfId="4968" xr:uid="{00000000-0005-0000-0000-0000BD120000}"/>
    <cellStyle name="AIR copied 2 7 7" xfId="4969" xr:uid="{00000000-0005-0000-0000-0000BE120000}"/>
    <cellStyle name="AIR copied 2 7 7 2" xfId="4970" xr:uid="{00000000-0005-0000-0000-0000BF120000}"/>
    <cellStyle name="AIR copied 2 7 7 3" xfId="4971" xr:uid="{00000000-0005-0000-0000-0000C0120000}"/>
    <cellStyle name="AIR copied 2 7 8" xfId="4972" xr:uid="{00000000-0005-0000-0000-0000C1120000}"/>
    <cellStyle name="AIR copied 2 7 8 2" xfId="4973" xr:uid="{00000000-0005-0000-0000-0000C2120000}"/>
    <cellStyle name="AIR copied 2 7 8 3" xfId="4974" xr:uid="{00000000-0005-0000-0000-0000C3120000}"/>
    <cellStyle name="AIR copied 2 7 9" xfId="4975" xr:uid="{00000000-0005-0000-0000-0000C4120000}"/>
    <cellStyle name="AIR copied 2 7 9 2" xfId="4976" xr:uid="{00000000-0005-0000-0000-0000C5120000}"/>
    <cellStyle name="AIR copied 2 7 9 3" xfId="4977" xr:uid="{00000000-0005-0000-0000-0000C6120000}"/>
    <cellStyle name="AIR copied 2 8" xfId="4978" xr:uid="{00000000-0005-0000-0000-0000C7120000}"/>
    <cellStyle name="AIR copied 2 8 2" xfId="4979" xr:uid="{00000000-0005-0000-0000-0000C8120000}"/>
    <cellStyle name="AIR copied 2 8 3" xfId="4980" xr:uid="{00000000-0005-0000-0000-0000C9120000}"/>
    <cellStyle name="AIR copied 2 9" xfId="4981" xr:uid="{00000000-0005-0000-0000-0000CA120000}"/>
    <cellStyle name="AIR copied 2 9 2" xfId="4982" xr:uid="{00000000-0005-0000-0000-0000CB120000}"/>
    <cellStyle name="AIR copied 2 9 3" xfId="4983" xr:uid="{00000000-0005-0000-0000-0000CC120000}"/>
    <cellStyle name="AIR copied 3" xfId="4984" xr:uid="{00000000-0005-0000-0000-0000CD120000}"/>
    <cellStyle name="AIR copied 3 10" xfId="4985" xr:uid="{00000000-0005-0000-0000-0000CE120000}"/>
    <cellStyle name="AIR copied 3 10 2" xfId="4986" xr:uid="{00000000-0005-0000-0000-0000CF120000}"/>
    <cellStyle name="AIR copied 3 10 3" xfId="4987" xr:uid="{00000000-0005-0000-0000-0000D0120000}"/>
    <cellStyle name="AIR copied 3 11" xfId="4988" xr:uid="{00000000-0005-0000-0000-0000D1120000}"/>
    <cellStyle name="AIR copied 3 11 2" xfId="4989" xr:uid="{00000000-0005-0000-0000-0000D2120000}"/>
    <cellStyle name="AIR copied 3 11 3" xfId="4990" xr:uid="{00000000-0005-0000-0000-0000D3120000}"/>
    <cellStyle name="AIR copied 3 12" xfId="4991" xr:uid="{00000000-0005-0000-0000-0000D4120000}"/>
    <cellStyle name="AIR copied 3 12 2" xfId="4992" xr:uid="{00000000-0005-0000-0000-0000D5120000}"/>
    <cellStyle name="AIR copied 3 12 3" xfId="4993" xr:uid="{00000000-0005-0000-0000-0000D6120000}"/>
    <cellStyle name="AIR copied 3 13" xfId="4994" xr:uid="{00000000-0005-0000-0000-0000D7120000}"/>
    <cellStyle name="AIR copied 3 13 2" xfId="4995" xr:uid="{00000000-0005-0000-0000-0000D8120000}"/>
    <cellStyle name="AIR copied 3 13 3" xfId="4996" xr:uid="{00000000-0005-0000-0000-0000D9120000}"/>
    <cellStyle name="AIR copied 3 14" xfId="4997" xr:uid="{00000000-0005-0000-0000-0000DA120000}"/>
    <cellStyle name="AIR copied 3 14 2" xfId="4998" xr:uid="{00000000-0005-0000-0000-0000DB120000}"/>
    <cellStyle name="AIR copied 3 14 3" xfId="4999" xr:uid="{00000000-0005-0000-0000-0000DC120000}"/>
    <cellStyle name="AIR copied 3 15" xfId="5000" xr:uid="{00000000-0005-0000-0000-0000DD120000}"/>
    <cellStyle name="AIR copied 3 15 2" xfId="5001" xr:uid="{00000000-0005-0000-0000-0000DE120000}"/>
    <cellStyle name="AIR copied 3 15 3" xfId="5002" xr:uid="{00000000-0005-0000-0000-0000DF120000}"/>
    <cellStyle name="AIR copied 3 16" xfId="5003" xr:uid="{00000000-0005-0000-0000-0000E0120000}"/>
    <cellStyle name="AIR copied 3 16 2" xfId="5004" xr:uid="{00000000-0005-0000-0000-0000E1120000}"/>
    <cellStyle name="AIR copied 3 16 3" xfId="5005" xr:uid="{00000000-0005-0000-0000-0000E2120000}"/>
    <cellStyle name="AIR copied 3 17" xfId="5006" xr:uid="{00000000-0005-0000-0000-0000E3120000}"/>
    <cellStyle name="AIR copied 3 17 2" xfId="5007" xr:uid="{00000000-0005-0000-0000-0000E4120000}"/>
    <cellStyle name="AIR copied 3 17 3" xfId="5008" xr:uid="{00000000-0005-0000-0000-0000E5120000}"/>
    <cellStyle name="AIR copied 3 18" xfId="5009" xr:uid="{00000000-0005-0000-0000-0000E6120000}"/>
    <cellStyle name="AIR copied 3 18 2" xfId="5010" xr:uid="{00000000-0005-0000-0000-0000E7120000}"/>
    <cellStyle name="AIR copied 3 18 3" xfId="5011" xr:uid="{00000000-0005-0000-0000-0000E8120000}"/>
    <cellStyle name="AIR copied 3 19" xfId="5012" xr:uid="{00000000-0005-0000-0000-0000E9120000}"/>
    <cellStyle name="AIR copied 3 2" xfId="5013" xr:uid="{00000000-0005-0000-0000-0000EA120000}"/>
    <cellStyle name="AIR copied 3 2 10" xfId="5014" xr:uid="{00000000-0005-0000-0000-0000EB120000}"/>
    <cellStyle name="AIR copied 3 2 10 2" xfId="5015" xr:uid="{00000000-0005-0000-0000-0000EC120000}"/>
    <cellStyle name="AIR copied 3 2 10 3" xfId="5016" xr:uid="{00000000-0005-0000-0000-0000ED120000}"/>
    <cellStyle name="AIR copied 3 2 11" xfId="5017" xr:uid="{00000000-0005-0000-0000-0000EE120000}"/>
    <cellStyle name="AIR copied 3 2 11 2" xfId="5018" xr:uid="{00000000-0005-0000-0000-0000EF120000}"/>
    <cellStyle name="AIR copied 3 2 11 3" xfId="5019" xr:uid="{00000000-0005-0000-0000-0000F0120000}"/>
    <cellStyle name="AIR copied 3 2 12" xfId="5020" xr:uid="{00000000-0005-0000-0000-0000F1120000}"/>
    <cellStyle name="AIR copied 3 2 12 2" xfId="5021" xr:uid="{00000000-0005-0000-0000-0000F2120000}"/>
    <cellStyle name="AIR copied 3 2 12 3" xfId="5022" xr:uid="{00000000-0005-0000-0000-0000F3120000}"/>
    <cellStyle name="AIR copied 3 2 13" xfId="5023" xr:uid="{00000000-0005-0000-0000-0000F4120000}"/>
    <cellStyle name="AIR copied 3 2 13 2" xfId="5024" xr:uid="{00000000-0005-0000-0000-0000F5120000}"/>
    <cellStyle name="AIR copied 3 2 13 3" xfId="5025" xr:uid="{00000000-0005-0000-0000-0000F6120000}"/>
    <cellStyle name="AIR copied 3 2 14" xfId="5026" xr:uid="{00000000-0005-0000-0000-0000F7120000}"/>
    <cellStyle name="AIR copied 3 2 14 2" xfId="5027" xr:uid="{00000000-0005-0000-0000-0000F8120000}"/>
    <cellStyle name="AIR copied 3 2 14 3" xfId="5028" xr:uid="{00000000-0005-0000-0000-0000F9120000}"/>
    <cellStyle name="AIR copied 3 2 15" xfId="5029" xr:uid="{00000000-0005-0000-0000-0000FA120000}"/>
    <cellStyle name="AIR copied 3 2 15 2" xfId="5030" xr:uid="{00000000-0005-0000-0000-0000FB120000}"/>
    <cellStyle name="AIR copied 3 2 15 3" xfId="5031" xr:uid="{00000000-0005-0000-0000-0000FC120000}"/>
    <cellStyle name="AIR copied 3 2 16" xfId="5032" xr:uid="{00000000-0005-0000-0000-0000FD120000}"/>
    <cellStyle name="AIR copied 3 2 16 2" xfId="5033" xr:uid="{00000000-0005-0000-0000-0000FE120000}"/>
    <cellStyle name="AIR copied 3 2 16 3" xfId="5034" xr:uid="{00000000-0005-0000-0000-0000FF120000}"/>
    <cellStyle name="AIR copied 3 2 17" xfId="5035" xr:uid="{00000000-0005-0000-0000-000000130000}"/>
    <cellStyle name="AIR copied 3 2 17 2" xfId="5036" xr:uid="{00000000-0005-0000-0000-000001130000}"/>
    <cellStyle name="AIR copied 3 2 17 3" xfId="5037" xr:uid="{00000000-0005-0000-0000-000002130000}"/>
    <cellStyle name="AIR copied 3 2 18" xfId="5038" xr:uid="{00000000-0005-0000-0000-000003130000}"/>
    <cellStyle name="AIR copied 3 2 18 2" xfId="5039" xr:uid="{00000000-0005-0000-0000-000004130000}"/>
    <cellStyle name="AIR copied 3 2 18 3" xfId="5040" xr:uid="{00000000-0005-0000-0000-000005130000}"/>
    <cellStyle name="AIR copied 3 2 19" xfId="5041" xr:uid="{00000000-0005-0000-0000-000006130000}"/>
    <cellStyle name="AIR copied 3 2 2" xfId="5042" xr:uid="{00000000-0005-0000-0000-000007130000}"/>
    <cellStyle name="AIR copied 3 2 2 10" xfId="5043" xr:uid="{00000000-0005-0000-0000-000008130000}"/>
    <cellStyle name="AIR copied 3 2 2 10 2" xfId="5044" xr:uid="{00000000-0005-0000-0000-000009130000}"/>
    <cellStyle name="AIR copied 3 2 2 10 3" xfId="5045" xr:uid="{00000000-0005-0000-0000-00000A130000}"/>
    <cellStyle name="AIR copied 3 2 2 11" xfId="5046" xr:uid="{00000000-0005-0000-0000-00000B130000}"/>
    <cellStyle name="AIR copied 3 2 2 11 2" xfId="5047" xr:uid="{00000000-0005-0000-0000-00000C130000}"/>
    <cellStyle name="AIR copied 3 2 2 11 3" xfId="5048" xr:uid="{00000000-0005-0000-0000-00000D130000}"/>
    <cellStyle name="AIR copied 3 2 2 12" xfId="5049" xr:uid="{00000000-0005-0000-0000-00000E130000}"/>
    <cellStyle name="AIR copied 3 2 2 12 2" xfId="5050" xr:uid="{00000000-0005-0000-0000-00000F130000}"/>
    <cellStyle name="AIR copied 3 2 2 12 3" xfId="5051" xr:uid="{00000000-0005-0000-0000-000010130000}"/>
    <cellStyle name="AIR copied 3 2 2 13" xfId="5052" xr:uid="{00000000-0005-0000-0000-000011130000}"/>
    <cellStyle name="AIR copied 3 2 2 14" xfId="5053" xr:uid="{00000000-0005-0000-0000-000012130000}"/>
    <cellStyle name="AIR copied 3 2 2 2" xfId="5054" xr:uid="{00000000-0005-0000-0000-000013130000}"/>
    <cellStyle name="AIR copied 3 2 2 2 2" xfId="5055" xr:uid="{00000000-0005-0000-0000-000014130000}"/>
    <cellStyle name="AIR copied 3 2 2 2 3" xfId="5056" xr:uid="{00000000-0005-0000-0000-000015130000}"/>
    <cellStyle name="AIR copied 3 2 2 3" xfId="5057" xr:uid="{00000000-0005-0000-0000-000016130000}"/>
    <cellStyle name="AIR copied 3 2 2 3 2" xfId="5058" xr:uid="{00000000-0005-0000-0000-000017130000}"/>
    <cellStyle name="AIR copied 3 2 2 3 3" xfId="5059" xr:uid="{00000000-0005-0000-0000-000018130000}"/>
    <cellStyle name="AIR copied 3 2 2 4" xfId="5060" xr:uid="{00000000-0005-0000-0000-000019130000}"/>
    <cellStyle name="AIR copied 3 2 2 4 2" xfId="5061" xr:uid="{00000000-0005-0000-0000-00001A130000}"/>
    <cellStyle name="AIR copied 3 2 2 4 3" xfId="5062" xr:uid="{00000000-0005-0000-0000-00001B130000}"/>
    <cellStyle name="AIR copied 3 2 2 5" xfId="5063" xr:uid="{00000000-0005-0000-0000-00001C130000}"/>
    <cellStyle name="AIR copied 3 2 2 5 2" xfId="5064" xr:uid="{00000000-0005-0000-0000-00001D130000}"/>
    <cellStyle name="AIR copied 3 2 2 5 3" xfId="5065" xr:uid="{00000000-0005-0000-0000-00001E130000}"/>
    <cellStyle name="AIR copied 3 2 2 6" xfId="5066" xr:uid="{00000000-0005-0000-0000-00001F130000}"/>
    <cellStyle name="AIR copied 3 2 2 6 2" xfId="5067" xr:uid="{00000000-0005-0000-0000-000020130000}"/>
    <cellStyle name="AIR copied 3 2 2 6 3" xfId="5068" xr:uid="{00000000-0005-0000-0000-000021130000}"/>
    <cellStyle name="AIR copied 3 2 2 7" xfId="5069" xr:uid="{00000000-0005-0000-0000-000022130000}"/>
    <cellStyle name="AIR copied 3 2 2 7 2" xfId="5070" xr:uid="{00000000-0005-0000-0000-000023130000}"/>
    <cellStyle name="AIR copied 3 2 2 7 3" xfId="5071" xr:uid="{00000000-0005-0000-0000-000024130000}"/>
    <cellStyle name="AIR copied 3 2 2 8" xfId="5072" xr:uid="{00000000-0005-0000-0000-000025130000}"/>
    <cellStyle name="AIR copied 3 2 2 8 2" xfId="5073" xr:uid="{00000000-0005-0000-0000-000026130000}"/>
    <cellStyle name="AIR copied 3 2 2 8 3" xfId="5074" xr:uid="{00000000-0005-0000-0000-000027130000}"/>
    <cellStyle name="AIR copied 3 2 2 9" xfId="5075" xr:uid="{00000000-0005-0000-0000-000028130000}"/>
    <cellStyle name="AIR copied 3 2 2 9 2" xfId="5076" xr:uid="{00000000-0005-0000-0000-000029130000}"/>
    <cellStyle name="AIR copied 3 2 2 9 3" xfId="5077" xr:uid="{00000000-0005-0000-0000-00002A130000}"/>
    <cellStyle name="AIR copied 3 2 20" xfId="5078" xr:uid="{00000000-0005-0000-0000-00002B130000}"/>
    <cellStyle name="AIR copied 3 2 3" xfId="5079" xr:uid="{00000000-0005-0000-0000-00002C130000}"/>
    <cellStyle name="AIR copied 3 2 3 10" xfId="5080" xr:uid="{00000000-0005-0000-0000-00002D130000}"/>
    <cellStyle name="AIR copied 3 2 3 10 2" xfId="5081" xr:uid="{00000000-0005-0000-0000-00002E130000}"/>
    <cellStyle name="AIR copied 3 2 3 10 3" xfId="5082" xr:uid="{00000000-0005-0000-0000-00002F130000}"/>
    <cellStyle name="AIR copied 3 2 3 11" xfId="5083" xr:uid="{00000000-0005-0000-0000-000030130000}"/>
    <cellStyle name="AIR copied 3 2 3 11 2" xfId="5084" xr:uid="{00000000-0005-0000-0000-000031130000}"/>
    <cellStyle name="AIR copied 3 2 3 11 3" xfId="5085" xr:uid="{00000000-0005-0000-0000-000032130000}"/>
    <cellStyle name="AIR copied 3 2 3 12" xfId="5086" xr:uid="{00000000-0005-0000-0000-000033130000}"/>
    <cellStyle name="AIR copied 3 2 3 12 2" xfId="5087" xr:uid="{00000000-0005-0000-0000-000034130000}"/>
    <cellStyle name="AIR copied 3 2 3 12 3" xfId="5088" xr:uid="{00000000-0005-0000-0000-000035130000}"/>
    <cellStyle name="AIR copied 3 2 3 13" xfId="5089" xr:uid="{00000000-0005-0000-0000-000036130000}"/>
    <cellStyle name="AIR copied 3 2 3 14" xfId="5090" xr:uid="{00000000-0005-0000-0000-000037130000}"/>
    <cellStyle name="AIR copied 3 2 3 2" xfId="5091" xr:uid="{00000000-0005-0000-0000-000038130000}"/>
    <cellStyle name="AIR copied 3 2 3 2 2" xfId="5092" xr:uid="{00000000-0005-0000-0000-000039130000}"/>
    <cellStyle name="AIR copied 3 2 3 2 3" xfId="5093" xr:uid="{00000000-0005-0000-0000-00003A130000}"/>
    <cellStyle name="AIR copied 3 2 3 3" xfId="5094" xr:uid="{00000000-0005-0000-0000-00003B130000}"/>
    <cellStyle name="AIR copied 3 2 3 3 2" xfId="5095" xr:uid="{00000000-0005-0000-0000-00003C130000}"/>
    <cellStyle name="AIR copied 3 2 3 3 3" xfId="5096" xr:uid="{00000000-0005-0000-0000-00003D130000}"/>
    <cellStyle name="AIR copied 3 2 3 4" xfId="5097" xr:uid="{00000000-0005-0000-0000-00003E130000}"/>
    <cellStyle name="AIR copied 3 2 3 4 2" xfId="5098" xr:uid="{00000000-0005-0000-0000-00003F130000}"/>
    <cellStyle name="AIR copied 3 2 3 4 3" xfId="5099" xr:uid="{00000000-0005-0000-0000-000040130000}"/>
    <cellStyle name="AIR copied 3 2 3 5" xfId="5100" xr:uid="{00000000-0005-0000-0000-000041130000}"/>
    <cellStyle name="AIR copied 3 2 3 5 2" xfId="5101" xr:uid="{00000000-0005-0000-0000-000042130000}"/>
    <cellStyle name="AIR copied 3 2 3 5 3" xfId="5102" xr:uid="{00000000-0005-0000-0000-000043130000}"/>
    <cellStyle name="AIR copied 3 2 3 6" xfId="5103" xr:uid="{00000000-0005-0000-0000-000044130000}"/>
    <cellStyle name="AIR copied 3 2 3 6 2" xfId="5104" xr:uid="{00000000-0005-0000-0000-000045130000}"/>
    <cellStyle name="AIR copied 3 2 3 6 3" xfId="5105" xr:uid="{00000000-0005-0000-0000-000046130000}"/>
    <cellStyle name="AIR copied 3 2 3 7" xfId="5106" xr:uid="{00000000-0005-0000-0000-000047130000}"/>
    <cellStyle name="AIR copied 3 2 3 7 2" xfId="5107" xr:uid="{00000000-0005-0000-0000-000048130000}"/>
    <cellStyle name="AIR copied 3 2 3 7 3" xfId="5108" xr:uid="{00000000-0005-0000-0000-000049130000}"/>
    <cellStyle name="AIR copied 3 2 3 8" xfId="5109" xr:uid="{00000000-0005-0000-0000-00004A130000}"/>
    <cellStyle name="AIR copied 3 2 3 8 2" xfId="5110" xr:uid="{00000000-0005-0000-0000-00004B130000}"/>
    <cellStyle name="AIR copied 3 2 3 8 3" xfId="5111" xr:uid="{00000000-0005-0000-0000-00004C130000}"/>
    <cellStyle name="AIR copied 3 2 3 9" xfId="5112" xr:uid="{00000000-0005-0000-0000-00004D130000}"/>
    <cellStyle name="AIR copied 3 2 3 9 2" xfId="5113" xr:uid="{00000000-0005-0000-0000-00004E130000}"/>
    <cellStyle name="AIR copied 3 2 3 9 3" xfId="5114" xr:uid="{00000000-0005-0000-0000-00004F130000}"/>
    <cellStyle name="AIR copied 3 2 4" xfId="5115" xr:uid="{00000000-0005-0000-0000-000050130000}"/>
    <cellStyle name="AIR copied 3 2 4 10" xfId="5116" xr:uid="{00000000-0005-0000-0000-000051130000}"/>
    <cellStyle name="AIR copied 3 2 4 10 2" xfId="5117" xr:uid="{00000000-0005-0000-0000-000052130000}"/>
    <cellStyle name="AIR copied 3 2 4 10 3" xfId="5118" xr:uid="{00000000-0005-0000-0000-000053130000}"/>
    <cellStyle name="AIR copied 3 2 4 11" xfId="5119" xr:uid="{00000000-0005-0000-0000-000054130000}"/>
    <cellStyle name="AIR copied 3 2 4 11 2" xfId="5120" xr:uid="{00000000-0005-0000-0000-000055130000}"/>
    <cellStyle name="AIR copied 3 2 4 11 3" xfId="5121" xr:uid="{00000000-0005-0000-0000-000056130000}"/>
    <cellStyle name="AIR copied 3 2 4 12" xfId="5122" xr:uid="{00000000-0005-0000-0000-000057130000}"/>
    <cellStyle name="AIR copied 3 2 4 13" xfId="5123" xr:uid="{00000000-0005-0000-0000-000058130000}"/>
    <cellStyle name="AIR copied 3 2 4 2" xfId="5124" xr:uid="{00000000-0005-0000-0000-000059130000}"/>
    <cellStyle name="AIR copied 3 2 4 2 2" xfId="5125" xr:uid="{00000000-0005-0000-0000-00005A130000}"/>
    <cellStyle name="AIR copied 3 2 4 2 3" xfId="5126" xr:uid="{00000000-0005-0000-0000-00005B130000}"/>
    <cellStyle name="AIR copied 3 2 4 3" xfId="5127" xr:uid="{00000000-0005-0000-0000-00005C130000}"/>
    <cellStyle name="AIR copied 3 2 4 3 2" xfId="5128" xr:uid="{00000000-0005-0000-0000-00005D130000}"/>
    <cellStyle name="AIR copied 3 2 4 3 3" xfId="5129" xr:uid="{00000000-0005-0000-0000-00005E130000}"/>
    <cellStyle name="AIR copied 3 2 4 4" xfId="5130" xr:uid="{00000000-0005-0000-0000-00005F130000}"/>
    <cellStyle name="AIR copied 3 2 4 4 2" xfId="5131" xr:uid="{00000000-0005-0000-0000-000060130000}"/>
    <cellStyle name="AIR copied 3 2 4 4 3" xfId="5132" xr:uid="{00000000-0005-0000-0000-000061130000}"/>
    <cellStyle name="AIR copied 3 2 4 5" xfId="5133" xr:uid="{00000000-0005-0000-0000-000062130000}"/>
    <cellStyle name="AIR copied 3 2 4 5 2" xfId="5134" xr:uid="{00000000-0005-0000-0000-000063130000}"/>
    <cellStyle name="AIR copied 3 2 4 5 3" xfId="5135" xr:uid="{00000000-0005-0000-0000-000064130000}"/>
    <cellStyle name="AIR copied 3 2 4 6" xfId="5136" xr:uid="{00000000-0005-0000-0000-000065130000}"/>
    <cellStyle name="AIR copied 3 2 4 6 2" xfId="5137" xr:uid="{00000000-0005-0000-0000-000066130000}"/>
    <cellStyle name="AIR copied 3 2 4 6 3" xfId="5138" xr:uid="{00000000-0005-0000-0000-000067130000}"/>
    <cellStyle name="AIR copied 3 2 4 7" xfId="5139" xr:uid="{00000000-0005-0000-0000-000068130000}"/>
    <cellStyle name="AIR copied 3 2 4 7 2" xfId="5140" xr:uid="{00000000-0005-0000-0000-000069130000}"/>
    <cellStyle name="AIR copied 3 2 4 7 3" xfId="5141" xr:uid="{00000000-0005-0000-0000-00006A130000}"/>
    <cellStyle name="AIR copied 3 2 4 8" xfId="5142" xr:uid="{00000000-0005-0000-0000-00006B130000}"/>
    <cellStyle name="AIR copied 3 2 4 8 2" xfId="5143" xr:uid="{00000000-0005-0000-0000-00006C130000}"/>
    <cellStyle name="AIR copied 3 2 4 8 3" xfId="5144" xr:uid="{00000000-0005-0000-0000-00006D130000}"/>
    <cellStyle name="AIR copied 3 2 4 9" xfId="5145" xr:uid="{00000000-0005-0000-0000-00006E130000}"/>
    <cellStyle name="AIR copied 3 2 4 9 2" xfId="5146" xr:uid="{00000000-0005-0000-0000-00006F130000}"/>
    <cellStyle name="AIR copied 3 2 4 9 3" xfId="5147" xr:uid="{00000000-0005-0000-0000-000070130000}"/>
    <cellStyle name="AIR copied 3 2 5" xfId="5148" xr:uid="{00000000-0005-0000-0000-000071130000}"/>
    <cellStyle name="AIR copied 3 2 5 10" xfId="5149" xr:uid="{00000000-0005-0000-0000-000072130000}"/>
    <cellStyle name="AIR copied 3 2 5 10 2" xfId="5150" xr:uid="{00000000-0005-0000-0000-000073130000}"/>
    <cellStyle name="AIR copied 3 2 5 10 3" xfId="5151" xr:uid="{00000000-0005-0000-0000-000074130000}"/>
    <cellStyle name="AIR copied 3 2 5 11" xfId="5152" xr:uid="{00000000-0005-0000-0000-000075130000}"/>
    <cellStyle name="AIR copied 3 2 5 11 2" xfId="5153" xr:uid="{00000000-0005-0000-0000-000076130000}"/>
    <cellStyle name="AIR copied 3 2 5 11 3" xfId="5154" xr:uid="{00000000-0005-0000-0000-000077130000}"/>
    <cellStyle name="AIR copied 3 2 5 12" xfId="5155" xr:uid="{00000000-0005-0000-0000-000078130000}"/>
    <cellStyle name="AIR copied 3 2 5 13" xfId="5156" xr:uid="{00000000-0005-0000-0000-000079130000}"/>
    <cellStyle name="AIR copied 3 2 5 2" xfId="5157" xr:uid="{00000000-0005-0000-0000-00007A130000}"/>
    <cellStyle name="AIR copied 3 2 5 2 2" xfId="5158" xr:uid="{00000000-0005-0000-0000-00007B130000}"/>
    <cellStyle name="AIR copied 3 2 5 2 3" xfId="5159" xr:uid="{00000000-0005-0000-0000-00007C130000}"/>
    <cellStyle name="AIR copied 3 2 5 3" xfId="5160" xr:uid="{00000000-0005-0000-0000-00007D130000}"/>
    <cellStyle name="AIR copied 3 2 5 3 2" xfId="5161" xr:uid="{00000000-0005-0000-0000-00007E130000}"/>
    <cellStyle name="AIR copied 3 2 5 3 3" xfId="5162" xr:uid="{00000000-0005-0000-0000-00007F130000}"/>
    <cellStyle name="AIR copied 3 2 5 4" xfId="5163" xr:uid="{00000000-0005-0000-0000-000080130000}"/>
    <cellStyle name="AIR copied 3 2 5 4 2" xfId="5164" xr:uid="{00000000-0005-0000-0000-000081130000}"/>
    <cellStyle name="AIR copied 3 2 5 4 3" xfId="5165" xr:uid="{00000000-0005-0000-0000-000082130000}"/>
    <cellStyle name="AIR copied 3 2 5 5" xfId="5166" xr:uid="{00000000-0005-0000-0000-000083130000}"/>
    <cellStyle name="AIR copied 3 2 5 5 2" xfId="5167" xr:uid="{00000000-0005-0000-0000-000084130000}"/>
    <cellStyle name="AIR copied 3 2 5 5 3" xfId="5168" xr:uid="{00000000-0005-0000-0000-000085130000}"/>
    <cellStyle name="AIR copied 3 2 5 6" xfId="5169" xr:uid="{00000000-0005-0000-0000-000086130000}"/>
    <cellStyle name="AIR copied 3 2 5 6 2" xfId="5170" xr:uid="{00000000-0005-0000-0000-000087130000}"/>
    <cellStyle name="AIR copied 3 2 5 6 3" xfId="5171" xr:uid="{00000000-0005-0000-0000-000088130000}"/>
    <cellStyle name="AIR copied 3 2 5 7" xfId="5172" xr:uid="{00000000-0005-0000-0000-000089130000}"/>
    <cellStyle name="AIR copied 3 2 5 7 2" xfId="5173" xr:uid="{00000000-0005-0000-0000-00008A130000}"/>
    <cellStyle name="AIR copied 3 2 5 7 3" xfId="5174" xr:uid="{00000000-0005-0000-0000-00008B130000}"/>
    <cellStyle name="AIR copied 3 2 5 8" xfId="5175" xr:uid="{00000000-0005-0000-0000-00008C130000}"/>
    <cellStyle name="AIR copied 3 2 5 8 2" xfId="5176" xr:uid="{00000000-0005-0000-0000-00008D130000}"/>
    <cellStyle name="AIR copied 3 2 5 8 3" xfId="5177" xr:uid="{00000000-0005-0000-0000-00008E130000}"/>
    <cellStyle name="AIR copied 3 2 5 9" xfId="5178" xr:uid="{00000000-0005-0000-0000-00008F130000}"/>
    <cellStyle name="AIR copied 3 2 5 9 2" xfId="5179" xr:uid="{00000000-0005-0000-0000-000090130000}"/>
    <cellStyle name="AIR copied 3 2 5 9 3" xfId="5180" xr:uid="{00000000-0005-0000-0000-000091130000}"/>
    <cellStyle name="AIR copied 3 2 6" xfId="5181" xr:uid="{00000000-0005-0000-0000-000092130000}"/>
    <cellStyle name="AIR copied 3 2 6 10" xfId="5182" xr:uid="{00000000-0005-0000-0000-000093130000}"/>
    <cellStyle name="AIR copied 3 2 6 10 2" xfId="5183" xr:uid="{00000000-0005-0000-0000-000094130000}"/>
    <cellStyle name="AIR copied 3 2 6 10 3" xfId="5184" xr:uid="{00000000-0005-0000-0000-000095130000}"/>
    <cellStyle name="AIR copied 3 2 6 11" xfId="5185" xr:uid="{00000000-0005-0000-0000-000096130000}"/>
    <cellStyle name="AIR copied 3 2 6 11 2" xfId="5186" xr:uid="{00000000-0005-0000-0000-000097130000}"/>
    <cellStyle name="AIR copied 3 2 6 11 3" xfId="5187" xr:uid="{00000000-0005-0000-0000-000098130000}"/>
    <cellStyle name="AIR copied 3 2 6 12" xfId="5188" xr:uid="{00000000-0005-0000-0000-000099130000}"/>
    <cellStyle name="AIR copied 3 2 6 13" xfId="5189" xr:uid="{00000000-0005-0000-0000-00009A130000}"/>
    <cellStyle name="AIR copied 3 2 6 2" xfId="5190" xr:uid="{00000000-0005-0000-0000-00009B130000}"/>
    <cellStyle name="AIR copied 3 2 6 2 2" xfId="5191" xr:uid="{00000000-0005-0000-0000-00009C130000}"/>
    <cellStyle name="AIR copied 3 2 6 2 3" xfId="5192" xr:uid="{00000000-0005-0000-0000-00009D130000}"/>
    <cellStyle name="AIR copied 3 2 6 3" xfId="5193" xr:uid="{00000000-0005-0000-0000-00009E130000}"/>
    <cellStyle name="AIR copied 3 2 6 3 2" xfId="5194" xr:uid="{00000000-0005-0000-0000-00009F130000}"/>
    <cellStyle name="AIR copied 3 2 6 3 3" xfId="5195" xr:uid="{00000000-0005-0000-0000-0000A0130000}"/>
    <cellStyle name="AIR copied 3 2 6 4" xfId="5196" xr:uid="{00000000-0005-0000-0000-0000A1130000}"/>
    <cellStyle name="AIR copied 3 2 6 4 2" xfId="5197" xr:uid="{00000000-0005-0000-0000-0000A2130000}"/>
    <cellStyle name="AIR copied 3 2 6 4 3" xfId="5198" xr:uid="{00000000-0005-0000-0000-0000A3130000}"/>
    <cellStyle name="AIR copied 3 2 6 5" xfId="5199" xr:uid="{00000000-0005-0000-0000-0000A4130000}"/>
    <cellStyle name="AIR copied 3 2 6 5 2" xfId="5200" xr:uid="{00000000-0005-0000-0000-0000A5130000}"/>
    <cellStyle name="AIR copied 3 2 6 5 3" xfId="5201" xr:uid="{00000000-0005-0000-0000-0000A6130000}"/>
    <cellStyle name="AIR copied 3 2 6 6" xfId="5202" xr:uid="{00000000-0005-0000-0000-0000A7130000}"/>
    <cellStyle name="AIR copied 3 2 6 6 2" xfId="5203" xr:uid="{00000000-0005-0000-0000-0000A8130000}"/>
    <cellStyle name="AIR copied 3 2 6 6 3" xfId="5204" xr:uid="{00000000-0005-0000-0000-0000A9130000}"/>
    <cellStyle name="AIR copied 3 2 6 7" xfId="5205" xr:uid="{00000000-0005-0000-0000-0000AA130000}"/>
    <cellStyle name="AIR copied 3 2 6 7 2" xfId="5206" xr:uid="{00000000-0005-0000-0000-0000AB130000}"/>
    <cellStyle name="AIR copied 3 2 6 7 3" xfId="5207" xr:uid="{00000000-0005-0000-0000-0000AC130000}"/>
    <cellStyle name="AIR copied 3 2 6 8" xfId="5208" xr:uid="{00000000-0005-0000-0000-0000AD130000}"/>
    <cellStyle name="AIR copied 3 2 6 8 2" xfId="5209" xr:uid="{00000000-0005-0000-0000-0000AE130000}"/>
    <cellStyle name="AIR copied 3 2 6 8 3" xfId="5210" xr:uid="{00000000-0005-0000-0000-0000AF130000}"/>
    <cellStyle name="AIR copied 3 2 6 9" xfId="5211" xr:uid="{00000000-0005-0000-0000-0000B0130000}"/>
    <cellStyle name="AIR copied 3 2 6 9 2" xfId="5212" xr:uid="{00000000-0005-0000-0000-0000B1130000}"/>
    <cellStyle name="AIR copied 3 2 6 9 3" xfId="5213" xr:uid="{00000000-0005-0000-0000-0000B2130000}"/>
    <cellStyle name="AIR copied 3 2 7" xfId="5214" xr:uid="{00000000-0005-0000-0000-0000B3130000}"/>
    <cellStyle name="AIR copied 3 2 7 10" xfId="5215" xr:uid="{00000000-0005-0000-0000-0000B4130000}"/>
    <cellStyle name="AIR copied 3 2 7 10 2" xfId="5216" xr:uid="{00000000-0005-0000-0000-0000B5130000}"/>
    <cellStyle name="AIR copied 3 2 7 10 3" xfId="5217" xr:uid="{00000000-0005-0000-0000-0000B6130000}"/>
    <cellStyle name="AIR copied 3 2 7 11" xfId="5218" xr:uid="{00000000-0005-0000-0000-0000B7130000}"/>
    <cellStyle name="AIR copied 3 2 7 11 2" xfId="5219" xr:uid="{00000000-0005-0000-0000-0000B8130000}"/>
    <cellStyle name="AIR copied 3 2 7 11 3" xfId="5220" xr:uid="{00000000-0005-0000-0000-0000B9130000}"/>
    <cellStyle name="AIR copied 3 2 7 12" xfId="5221" xr:uid="{00000000-0005-0000-0000-0000BA130000}"/>
    <cellStyle name="AIR copied 3 2 7 13" xfId="5222" xr:uid="{00000000-0005-0000-0000-0000BB130000}"/>
    <cellStyle name="AIR copied 3 2 7 2" xfId="5223" xr:uid="{00000000-0005-0000-0000-0000BC130000}"/>
    <cellStyle name="AIR copied 3 2 7 2 2" xfId="5224" xr:uid="{00000000-0005-0000-0000-0000BD130000}"/>
    <cellStyle name="AIR copied 3 2 7 2 3" xfId="5225" xr:uid="{00000000-0005-0000-0000-0000BE130000}"/>
    <cellStyle name="AIR copied 3 2 7 3" xfId="5226" xr:uid="{00000000-0005-0000-0000-0000BF130000}"/>
    <cellStyle name="AIR copied 3 2 7 3 2" xfId="5227" xr:uid="{00000000-0005-0000-0000-0000C0130000}"/>
    <cellStyle name="AIR copied 3 2 7 3 3" xfId="5228" xr:uid="{00000000-0005-0000-0000-0000C1130000}"/>
    <cellStyle name="AIR copied 3 2 7 4" xfId="5229" xr:uid="{00000000-0005-0000-0000-0000C2130000}"/>
    <cellStyle name="AIR copied 3 2 7 4 2" xfId="5230" xr:uid="{00000000-0005-0000-0000-0000C3130000}"/>
    <cellStyle name="AIR copied 3 2 7 4 3" xfId="5231" xr:uid="{00000000-0005-0000-0000-0000C4130000}"/>
    <cellStyle name="AIR copied 3 2 7 5" xfId="5232" xr:uid="{00000000-0005-0000-0000-0000C5130000}"/>
    <cellStyle name="AIR copied 3 2 7 5 2" xfId="5233" xr:uid="{00000000-0005-0000-0000-0000C6130000}"/>
    <cellStyle name="AIR copied 3 2 7 5 3" xfId="5234" xr:uid="{00000000-0005-0000-0000-0000C7130000}"/>
    <cellStyle name="AIR copied 3 2 7 6" xfId="5235" xr:uid="{00000000-0005-0000-0000-0000C8130000}"/>
    <cellStyle name="AIR copied 3 2 7 6 2" xfId="5236" xr:uid="{00000000-0005-0000-0000-0000C9130000}"/>
    <cellStyle name="AIR copied 3 2 7 6 3" xfId="5237" xr:uid="{00000000-0005-0000-0000-0000CA130000}"/>
    <cellStyle name="AIR copied 3 2 7 7" xfId="5238" xr:uid="{00000000-0005-0000-0000-0000CB130000}"/>
    <cellStyle name="AIR copied 3 2 7 7 2" xfId="5239" xr:uid="{00000000-0005-0000-0000-0000CC130000}"/>
    <cellStyle name="AIR copied 3 2 7 7 3" xfId="5240" xr:uid="{00000000-0005-0000-0000-0000CD130000}"/>
    <cellStyle name="AIR copied 3 2 7 8" xfId="5241" xr:uid="{00000000-0005-0000-0000-0000CE130000}"/>
    <cellStyle name="AIR copied 3 2 7 8 2" xfId="5242" xr:uid="{00000000-0005-0000-0000-0000CF130000}"/>
    <cellStyle name="AIR copied 3 2 7 8 3" xfId="5243" xr:uid="{00000000-0005-0000-0000-0000D0130000}"/>
    <cellStyle name="AIR copied 3 2 7 9" xfId="5244" xr:uid="{00000000-0005-0000-0000-0000D1130000}"/>
    <cellStyle name="AIR copied 3 2 7 9 2" xfId="5245" xr:uid="{00000000-0005-0000-0000-0000D2130000}"/>
    <cellStyle name="AIR copied 3 2 7 9 3" xfId="5246" xr:uid="{00000000-0005-0000-0000-0000D3130000}"/>
    <cellStyle name="AIR copied 3 2 8" xfId="5247" xr:uid="{00000000-0005-0000-0000-0000D4130000}"/>
    <cellStyle name="AIR copied 3 2 8 2" xfId="5248" xr:uid="{00000000-0005-0000-0000-0000D5130000}"/>
    <cellStyle name="AIR copied 3 2 8 3" xfId="5249" xr:uid="{00000000-0005-0000-0000-0000D6130000}"/>
    <cellStyle name="AIR copied 3 2 9" xfId="5250" xr:uid="{00000000-0005-0000-0000-0000D7130000}"/>
    <cellStyle name="AIR copied 3 2 9 2" xfId="5251" xr:uid="{00000000-0005-0000-0000-0000D8130000}"/>
    <cellStyle name="AIR copied 3 2 9 3" xfId="5252" xr:uid="{00000000-0005-0000-0000-0000D9130000}"/>
    <cellStyle name="AIR copied 3 20" xfId="5253" xr:uid="{00000000-0005-0000-0000-0000DA130000}"/>
    <cellStyle name="AIR copied 3 3" xfId="5254" xr:uid="{00000000-0005-0000-0000-0000DB130000}"/>
    <cellStyle name="AIR copied 3 3 10" xfId="5255" xr:uid="{00000000-0005-0000-0000-0000DC130000}"/>
    <cellStyle name="AIR copied 3 3 10 2" xfId="5256" xr:uid="{00000000-0005-0000-0000-0000DD130000}"/>
    <cellStyle name="AIR copied 3 3 10 3" xfId="5257" xr:uid="{00000000-0005-0000-0000-0000DE130000}"/>
    <cellStyle name="AIR copied 3 3 11" xfId="5258" xr:uid="{00000000-0005-0000-0000-0000DF130000}"/>
    <cellStyle name="AIR copied 3 3 11 2" xfId="5259" xr:uid="{00000000-0005-0000-0000-0000E0130000}"/>
    <cellStyle name="AIR copied 3 3 11 3" xfId="5260" xr:uid="{00000000-0005-0000-0000-0000E1130000}"/>
    <cellStyle name="AIR copied 3 3 12" xfId="5261" xr:uid="{00000000-0005-0000-0000-0000E2130000}"/>
    <cellStyle name="AIR copied 3 3 12 2" xfId="5262" xr:uid="{00000000-0005-0000-0000-0000E3130000}"/>
    <cellStyle name="AIR copied 3 3 12 3" xfId="5263" xr:uid="{00000000-0005-0000-0000-0000E4130000}"/>
    <cellStyle name="AIR copied 3 3 13" xfId="5264" xr:uid="{00000000-0005-0000-0000-0000E5130000}"/>
    <cellStyle name="AIR copied 3 3 14" xfId="5265" xr:uid="{00000000-0005-0000-0000-0000E6130000}"/>
    <cellStyle name="AIR copied 3 3 2" xfId="5266" xr:uid="{00000000-0005-0000-0000-0000E7130000}"/>
    <cellStyle name="AIR copied 3 3 2 2" xfId="5267" xr:uid="{00000000-0005-0000-0000-0000E8130000}"/>
    <cellStyle name="AIR copied 3 3 2 3" xfId="5268" xr:uid="{00000000-0005-0000-0000-0000E9130000}"/>
    <cellStyle name="AIR copied 3 3 3" xfId="5269" xr:uid="{00000000-0005-0000-0000-0000EA130000}"/>
    <cellStyle name="AIR copied 3 3 3 2" xfId="5270" xr:uid="{00000000-0005-0000-0000-0000EB130000}"/>
    <cellStyle name="AIR copied 3 3 3 3" xfId="5271" xr:uid="{00000000-0005-0000-0000-0000EC130000}"/>
    <cellStyle name="AIR copied 3 3 4" xfId="5272" xr:uid="{00000000-0005-0000-0000-0000ED130000}"/>
    <cellStyle name="AIR copied 3 3 4 2" xfId="5273" xr:uid="{00000000-0005-0000-0000-0000EE130000}"/>
    <cellStyle name="AIR copied 3 3 4 3" xfId="5274" xr:uid="{00000000-0005-0000-0000-0000EF130000}"/>
    <cellStyle name="AIR copied 3 3 5" xfId="5275" xr:uid="{00000000-0005-0000-0000-0000F0130000}"/>
    <cellStyle name="AIR copied 3 3 5 2" xfId="5276" xr:uid="{00000000-0005-0000-0000-0000F1130000}"/>
    <cellStyle name="AIR copied 3 3 5 3" xfId="5277" xr:uid="{00000000-0005-0000-0000-0000F2130000}"/>
    <cellStyle name="AIR copied 3 3 6" xfId="5278" xr:uid="{00000000-0005-0000-0000-0000F3130000}"/>
    <cellStyle name="AIR copied 3 3 6 2" xfId="5279" xr:uid="{00000000-0005-0000-0000-0000F4130000}"/>
    <cellStyle name="AIR copied 3 3 6 3" xfId="5280" xr:uid="{00000000-0005-0000-0000-0000F5130000}"/>
    <cellStyle name="AIR copied 3 3 7" xfId="5281" xr:uid="{00000000-0005-0000-0000-0000F6130000}"/>
    <cellStyle name="AIR copied 3 3 7 2" xfId="5282" xr:uid="{00000000-0005-0000-0000-0000F7130000}"/>
    <cellStyle name="AIR copied 3 3 7 3" xfId="5283" xr:uid="{00000000-0005-0000-0000-0000F8130000}"/>
    <cellStyle name="AIR copied 3 3 8" xfId="5284" xr:uid="{00000000-0005-0000-0000-0000F9130000}"/>
    <cellStyle name="AIR copied 3 3 8 2" xfId="5285" xr:uid="{00000000-0005-0000-0000-0000FA130000}"/>
    <cellStyle name="AIR copied 3 3 8 3" xfId="5286" xr:uid="{00000000-0005-0000-0000-0000FB130000}"/>
    <cellStyle name="AIR copied 3 3 9" xfId="5287" xr:uid="{00000000-0005-0000-0000-0000FC130000}"/>
    <cellStyle name="AIR copied 3 3 9 2" xfId="5288" xr:uid="{00000000-0005-0000-0000-0000FD130000}"/>
    <cellStyle name="AIR copied 3 3 9 3" xfId="5289" xr:uid="{00000000-0005-0000-0000-0000FE130000}"/>
    <cellStyle name="AIR copied 3 4" xfId="5290" xr:uid="{00000000-0005-0000-0000-0000FF130000}"/>
    <cellStyle name="AIR copied 3 4 10" xfId="5291" xr:uid="{00000000-0005-0000-0000-000000140000}"/>
    <cellStyle name="AIR copied 3 4 10 2" xfId="5292" xr:uid="{00000000-0005-0000-0000-000001140000}"/>
    <cellStyle name="AIR copied 3 4 10 3" xfId="5293" xr:uid="{00000000-0005-0000-0000-000002140000}"/>
    <cellStyle name="AIR copied 3 4 11" xfId="5294" xr:uid="{00000000-0005-0000-0000-000003140000}"/>
    <cellStyle name="AIR copied 3 4 11 2" xfId="5295" xr:uid="{00000000-0005-0000-0000-000004140000}"/>
    <cellStyle name="AIR copied 3 4 11 3" xfId="5296" xr:uid="{00000000-0005-0000-0000-000005140000}"/>
    <cellStyle name="AIR copied 3 4 12" xfId="5297" xr:uid="{00000000-0005-0000-0000-000006140000}"/>
    <cellStyle name="AIR copied 3 4 13" xfId="5298" xr:uid="{00000000-0005-0000-0000-000007140000}"/>
    <cellStyle name="AIR copied 3 4 2" xfId="5299" xr:uid="{00000000-0005-0000-0000-000008140000}"/>
    <cellStyle name="AIR copied 3 4 2 2" xfId="5300" xr:uid="{00000000-0005-0000-0000-000009140000}"/>
    <cellStyle name="AIR copied 3 4 2 3" xfId="5301" xr:uid="{00000000-0005-0000-0000-00000A140000}"/>
    <cellStyle name="AIR copied 3 4 3" xfId="5302" xr:uid="{00000000-0005-0000-0000-00000B140000}"/>
    <cellStyle name="AIR copied 3 4 3 2" xfId="5303" xr:uid="{00000000-0005-0000-0000-00000C140000}"/>
    <cellStyle name="AIR copied 3 4 3 3" xfId="5304" xr:uid="{00000000-0005-0000-0000-00000D140000}"/>
    <cellStyle name="AIR copied 3 4 4" xfId="5305" xr:uid="{00000000-0005-0000-0000-00000E140000}"/>
    <cellStyle name="AIR copied 3 4 4 2" xfId="5306" xr:uid="{00000000-0005-0000-0000-00000F140000}"/>
    <cellStyle name="AIR copied 3 4 4 3" xfId="5307" xr:uid="{00000000-0005-0000-0000-000010140000}"/>
    <cellStyle name="AIR copied 3 4 5" xfId="5308" xr:uid="{00000000-0005-0000-0000-000011140000}"/>
    <cellStyle name="AIR copied 3 4 5 2" xfId="5309" xr:uid="{00000000-0005-0000-0000-000012140000}"/>
    <cellStyle name="AIR copied 3 4 5 3" xfId="5310" xr:uid="{00000000-0005-0000-0000-000013140000}"/>
    <cellStyle name="AIR copied 3 4 6" xfId="5311" xr:uid="{00000000-0005-0000-0000-000014140000}"/>
    <cellStyle name="AIR copied 3 4 6 2" xfId="5312" xr:uid="{00000000-0005-0000-0000-000015140000}"/>
    <cellStyle name="AIR copied 3 4 6 3" xfId="5313" xr:uid="{00000000-0005-0000-0000-000016140000}"/>
    <cellStyle name="AIR copied 3 4 7" xfId="5314" xr:uid="{00000000-0005-0000-0000-000017140000}"/>
    <cellStyle name="AIR copied 3 4 7 2" xfId="5315" xr:uid="{00000000-0005-0000-0000-000018140000}"/>
    <cellStyle name="AIR copied 3 4 7 3" xfId="5316" xr:uid="{00000000-0005-0000-0000-000019140000}"/>
    <cellStyle name="AIR copied 3 4 8" xfId="5317" xr:uid="{00000000-0005-0000-0000-00001A140000}"/>
    <cellStyle name="AIR copied 3 4 8 2" xfId="5318" xr:uid="{00000000-0005-0000-0000-00001B140000}"/>
    <cellStyle name="AIR copied 3 4 8 3" xfId="5319" xr:uid="{00000000-0005-0000-0000-00001C140000}"/>
    <cellStyle name="AIR copied 3 4 9" xfId="5320" xr:uid="{00000000-0005-0000-0000-00001D140000}"/>
    <cellStyle name="AIR copied 3 4 9 2" xfId="5321" xr:uid="{00000000-0005-0000-0000-00001E140000}"/>
    <cellStyle name="AIR copied 3 4 9 3" xfId="5322" xr:uid="{00000000-0005-0000-0000-00001F140000}"/>
    <cellStyle name="AIR copied 3 5" xfId="5323" xr:uid="{00000000-0005-0000-0000-000020140000}"/>
    <cellStyle name="AIR copied 3 5 10" xfId="5324" xr:uid="{00000000-0005-0000-0000-000021140000}"/>
    <cellStyle name="AIR copied 3 5 10 2" xfId="5325" xr:uid="{00000000-0005-0000-0000-000022140000}"/>
    <cellStyle name="AIR copied 3 5 10 3" xfId="5326" xr:uid="{00000000-0005-0000-0000-000023140000}"/>
    <cellStyle name="AIR copied 3 5 11" xfId="5327" xr:uid="{00000000-0005-0000-0000-000024140000}"/>
    <cellStyle name="AIR copied 3 5 11 2" xfId="5328" xr:uid="{00000000-0005-0000-0000-000025140000}"/>
    <cellStyle name="AIR copied 3 5 11 3" xfId="5329" xr:uid="{00000000-0005-0000-0000-000026140000}"/>
    <cellStyle name="AIR copied 3 5 12" xfId="5330" xr:uid="{00000000-0005-0000-0000-000027140000}"/>
    <cellStyle name="AIR copied 3 5 13" xfId="5331" xr:uid="{00000000-0005-0000-0000-000028140000}"/>
    <cellStyle name="AIR copied 3 5 2" xfId="5332" xr:uid="{00000000-0005-0000-0000-000029140000}"/>
    <cellStyle name="AIR copied 3 5 2 2" xfId="5333" xr:uid="{00000000-0005-0000-0000-00002A140000}"/>
    <cellStyle name="AIR copied 3 5 2 3" xfId="5334" xr:uid="{00000000-0005-0000-0000-00002B140000}"/>
    <cellStyle name="AIR copied 3 5 3" xfId="5335" xr:uid="{00000000-0005-0000-0000-00002C140000}"/>
    <cellStyle name="AIR copied 3 5 3 2" xfId="5336" xr:uid="{00000000-0005-0000-0000-00002D140000}"/>
    <cellStyle name="AIR copied 3 5 3 3" xfId="5337" xr:uid="{00000000-0005-0000-0000-00002E140000}"/>
    <cellStyle name="AIR copied 3 5 4" xfId="5338" xr:uid="{00000000-0005-0000-0000-00002F140000}"/>
    <cellStyle name="AIR copied 3 5 4 2" xfId="5339" xr:uid="{00000000-0005-0000-0000-000030140000}"/>
    <cellStyle name="AIR copied 3 5 4 3" xfId="5340" xr:uid="{00000000-0005-0000-0000-000031140000}"/>
    <cellStyle name="AIR copied 3 5 5" xfId="5341" xr:uid="{00000000-0005-0000-0000-000032140000}"/>
    <cellStyle name="AIR copied 3 5 5 2" xfId="5342" xr:uid="{00000000-0005-0000-0000-000033140000}"/>
    <cellStyle name="AIR copied 3 5 5 3" xfId="5343" xr:uid="{00000000-0005-0000-0000-000034140000}"/>
    <cellStyle name="AIR copied 3 5 6" xfId="5344" xr:uid="{00000000-0005-0000-0000-000035140000}"/>
    <cellStyle name="AIR copied 3 5 6 2" xfId="5345" xr:uid="{00000000-0005-0000-0000-000036140000}"/>
    <cellStyle name="AIR copied 3 5 6 3" xfId="5346" xr:uid="{00000000-0005-0000-0000-000037140000}"/>
    <cellStyle name="AIR copied 3 5 7" xfId="5347" xr:uid="{00000000-0005-0000-0000-000038140000}"/>
    <cellStyle name="AIR copied 3 5 7 2" xfId="5348" xr:uid="{00000000-0005-0000-0000-000039140000}"/>
    <cellStyle name="AIR copied 3 5 7 3" xfId="5349" xr:uid="{00000000-0005-0000-0000-00003A140000}"/>
    <cellStyle name="AIR copied 3 5 8" xfId="5350" xr:uid="{00000000-0005-0000-0000-00003B140000}"/>
    <cellStyle name="AIR copied 3 5 8 2" xfId="5351" xr:uid="{00000000-0005-0000-0000-00003C140000}"/>
    <cellStyle name="AIR copied 3 5 8 3" xfId="5352" xr:uid="{00000000-0005-0000-0000-00003D140000}"/>
    <cellStyle name="AIR copied 3 5 9" xfId="5353" xr:uid="{00000000-0005-0000-0000-00003E140000}"/>
    <cellStyle name="AIR copied 3 5 9 2" xfId="5354" xr:uid="{00000000-0005-0000-0000-00003F140000}"/>
    <cellStyle name="AIR copied 3 5 9 3" xfId="5355" xr:uid="{00000000-0005-0000-0000-000040140000}"/>
    <cellStyle name="AIR copied 3 6" xfId="5356" xr:uid="{00000000-0005-0000-0000-000041140000}"/>
    <cellStyle name="AIR copied 3 6 10" xfId="5357" xr:uid="{00000000-0005-0000-0000-000042140000}"/>
    <cellStyle name="AIR copied 3 6 10 2" xfId="5358" xr:uid="{00000000-0005-0000-0000-000043140000}"/>
    <cellStyle name="AIR copied 3 6 10 3" xfId="5359" xr:uid="{00000000-0005-0000-0000-000044140000}"/>
    <cellStyle name="AIR copied 3 6 11" xfId="5360" xr:uid="{00000000-0005-0000-0000-000045140000}"/>
    <cellStyle name="AIR copied 3 6 11 2" xfId="5361" xr:uid="{00000000-0005-0000-0000-000046140000}"/>
    <cellStyle name="AIR copied 3 6 11 3" xfId="5362" xr:uid="{00000000-0005-0000-0000-000047140000}"/>
    <cellStyle name="AIR copied 3 6 12" xfId="5363" xr:uid="{00000000-0005-0000-0000-000048140000}"/>
    <cellStyle name="AIR copied 3 6 13" xfId="5364" xr:uid="{00000000-0005-0000-0000-000049140000}"/>
    <cellStyle name="AIR copied 3 6 2" xfId="5365" xr:uid="{00000000-0005-0000-0000-00004A140000}"/>
    <cellStyle name="AIR copied 3 6 2 2" xfId="5366" xr:uid="{00000000-0005-0000-0000-00004B140000}"/>
    <cellStyle name="AIR copied 3 6 2 3" xfId="5367" xr:uid="{00000000-0005-0000-0000-00004C140000}"/>
    <cellStyle name="AIR copied 3 6 3" xfId="5368" xr:uid="{00000000-0005-0000-0000-00004D140000}"/>
    <cellStyle name="AIR copied 3 6 3 2" xfId="5369" xr:uid="{00000000-0005-0000-0000-00004E140000}"/>
    <cellStyle name="AIR copied 3 6 3 3" xfId="5370" xr:uid="{00000000-0005-0000-0000-00004F140000}"/>
    <cellStyle name="AIR copied 3 6 4" xfId="5371" xr:uid="{00000000-0005-0000-0000-000050140000}"/>
    <cellStyle name="AIR copied 3 6 4 2" xfId="5372" xr:uid="{00000000-0005-0000-0000-000051140000}"/>
    <cellStyle name="AIR copied 3 6 4 3" xfId="5373" xr:uid="{00000000-0005-0000-0000-000052140000}"/>
    <cellStyle name="AIR copied 3 6 5" xfId="5374" xr:uid="{00000000-0005-0000-0000-000053140000}"/>
    <cellStyle name="AIR copied 3 6 5 2" xfId="5375" xr:uid="{00000000-0005-0000-0000-000054140000}"/>
    <cellStyle name="AIR copied 3 6 5 3" xfId="5376" xr:uid="{00000000-0005-0000-0000-000055140000}"/>
    <cellStyle name="AIR copied 3 6 6" xfId="5377" xr:uid="{00000000-0005-0000-0000-000056140000}"/>
    <cellStyle name="AIR copied 3 6 6 2" xfId="5378" xr:uid="{00000000-0005-0000-0000-000057140000}"/>
    <cellStyle name="AIR copied 3 6 6 3" xfId="5379" xr:uid="{00000000-0005-0000-0000-000058140000}"/>
    <cellStyle name="AIR copied 3 6 7" xfId="5380" xr:uid="{00000000-0005-0000-0000-000059140000}"/>
    <cellStyle name="AIR copied 3 6 7 2" xfId="5381" xr:uid="{00000000-0005-0000-0000-00005A140000}"/>
    <cellStyle name="AIR copied 3 6 7 3" xfId="5382" xr:uid="{00000000-0005-0000-0000-00005B140000}"/>
    <cellStyle name="AIR copied 3 6 8" xfId="5383" xr:uid="{00000000-0005-0000-0000-00005C140000}"/>
    <cellStyle name="AIR copied 3 6 8 2" xfId="5384" xr:uid="{00000000-0005-0000-0000-00005D140000}"/>
    <cellStyle name="AIR copied 3 6 8 3" xfId="5385" xr:uid="{00000000-0005-0000-0000-00005E140000}"/>
    <cellStyle name="AIR copied 3 6 9" xfId="5386" xr:uid="{00000000-0005-0000-0000-00005F140000}"/>
    <cellStyle name="AIR copied 3 6 9 2" xfId="5387" xr:uid="{00000000-0005-0000-0000-000060140000}"/>
    <cellStyle name="AIR copied 3 6 9 3" xfId="5388" xr:uid="{00000000-0005-0000-0000-000061140000}"/>
    <cellStyle name="AIR copied 3 7" xfId="5389" xr:uid="{00000000-0005-0000-0000-000062140000}"/>
    <cellStyle name="AIR copied 3 7 10" xfId="5390" xr:uid="{00000000-0005-0000-0000-000063140000}"/>
    <cellStyle name="AIR copied 3 7 10 2" xfId="5391" xr:uid="{00000000-0005-0000-0000-000064140000}"/>
    <cellStyle name="AIR copied 3 7 10 3" xfId="5392" xr:uid="{00000000-0005-0000-0000-000065140000}"/>
    <cellStyle name="AIR copied 3 7 11" xfId="5393" xr:uid="{00000000-0005-0000-0000-000066140000}"/>
    <cellStyle name="AIR copied 3 7 11 2" xfId="5394" xr:uid="{00000000-0005-0000-0000-000067140000}"/>
    <cellStyle name="AIR copied 3 7 11 3" xfId="5395" xr:uid="{00000000-0005-0000-0000-000068140000}"/>
    <cellStyle name="AIR copied 3 7 12" xfId="5396" xr:uid="{00000000-0005-0000-0000-000069140000}"/>
    <cellStyle name="AIR copied 3 7 13" xfId="5397" xr:uid="{00000000-0005-0000-0000-00006A140000}"/>
    <cellStyle name="AIR copied 3 7 2" xfId="5398" xr:uid="{00000000-0005-0000-0000-00006B140000}"/>
    <cellStyle name="AIR copied 3 7 2 2" xfId="5399" xr:uid="{00000000-0005-0000-0000-00006C140000}"/>
    <cellStyle name="AIR copied 3 7 2 3" xfId="5400" xr:uid="{00000000-0005-0000-0000-00006D140000}"/>
    <cellStyle name="AIR copied 3 7 3" xfId="5401" xr:uid="{00000000-0005-0000-0000-00006E140000}"/>
    <cellStyle name="AIR copied 3 7 3 2" xfId="5402" xr:uid="{00000000-0005-0000-0000-00006F140000}"/>
    <cellStyle name="AIR copied 3 7 3 3" xfId="5403" xr:uid="{00000000-0005-0000-0000-000070140000}"/>
    <cellStyle name="AIR copied 3 7 4" xfId="5404" xr:uid="{00000000-0005-0000-0000-000071140000}"/>
    <cellStyle name="AIR copied 3 7 4 2" xfId="5405" xr:uid="{00000000-0005-0000-0000-000072140000}"/>
    <cellStyle name="AIR copied 3 7 4 3" xfId="5406" xr:uid="{00000000-0005-0000-0000-000073140000}"/>
    <cellStyle name="AIR copied 3 7 5" xfId="5407" xr:uid="{00000000-0005-0000-0000-000074140000}"/>
    <cellStyle name="AIR copied 3 7 5 2" xfId="5408" xr:uid="{00000000-0005-0000-0000-000075140000}"/>
    <cellStyle name="AIR copied 3 7 5 3" xfId="5409" xr:uid="{00000000-0005-0000-0000-000076140000}"/>
    <cellStyle name="AIR copied 3 7 6" xfId="5410" xr:uid="{00000000-0005-0000-0000-000077140000}"/>
    <cellStyle name="AIR copied 3 7 6 2" xfId="5411" xr:uid="{00000000-0005-0000-0000-000078140000}"/>
    <cellStyle name="AIR copied 3 7 6 3" xfId="5412" xr:uid="{00000000-0005-0000-0000-000079140000}"/>
    <cellStyle name="AIR copied 3 7 7" xfId="5413" xr:uid="{00000000-0005-0000-0000-00007A140000}"/>
    <cellStyle name="AIR copied 3 7 7 2" xfId="5414" xr:uid="{00000000-0005-0000-0000-00007B140000}"/>
    <cellStyle name="AIR copied 3 7 7 3" xfId="5415" xr:uid="{00000000-0005-0000-0000-00007C140000}"/>
    <cellStyle name="AIR copied 3 7 8" xfId="5416" xr:uid="{00000000-0005-0000-0000-00007D140000}"/>
    <cellStyle name="AIR copied 3 7 8 2" xfId="5417" xr:uid="{00000000-0005-0000-0000-00007E140000}"/>
    <cellStyle name="AIR copied 3 7 8 3" xfId="5418" xr:uid="{00000000-0005-0000-0000-00007F140000}"/>
    <cellStyle name="AIR copied 3 7 9" xfId="5419" xr:uid="{00000000-0005-0000-0000-000080140000}"/>
    <cellStyle name="AIR copied 3 7 9 2" xfId="5420" xr:uid="{00000000-0005-0000-0000-000081140000}"/>
    <cellStyle name="AIR copied 3 7 9 3" xfId="5421" xr:uid="{00000000-0005-0000-0000-000082140000}"/>
    <cellStyle name="AIR copied 3 8" xfId="5422" xr:uid="{00000000-0005-0000-0000-000083140000}"/>
    <cellStyle name="AIR copied 3 8 2" xfId="5423" xr:uid="{00000000-0005-0000-0000-000084140000}"/>
    <cellStyle name="AIR copied 3 8 3" xfId="5424" xr:uid="{00000000-0005-0000-0000-000085140000}"/>
    <cellStyle name="AIR copied 3 9" xfId="5425" xr:uid="{00000000-0005-0000-0000-000086140000}"/>
    <cellStyle name="AIR copied 3 9 2" xfId="5426" xr:uid="{00000000-0005-0000-0000-000087140000}"/>
    <cellStyle name="AIR copied 3 9 3" xfId="5427" xr:uid="{00000000-0005-0000-0000-000088140000}"/>
    <cellStyle name="AIR copied 4" xfId="5428" xr:uid="{00000000-0005-0000-0000-000089140000}"/>
    <cellStyle name="AIR copied 4 10" xfId="5429" xr:uid="{00000000-0005-0000-0000-00008A140000}"/>
    <cellStyle name="AIR copied 4 10 2" xfId="5430" xr:uid="{00000000-0005-0000-0000-00008B140000}"/>
    <cellStyle name="AIR copied 4 10 3" xfId="5431" xr:uid="{00000000-0005-0000-0000-00008C140000}"/>
    <cellStyle name="AIR copied 4 11" xfId="5432" xr:uid="{00000000-0005-0000-0000-00008D140000}"/>
    <cellStyle name="AIR copied 4 11 2" xfId="5433" xr:uid="{00000000-0005-0000-0000-00008E140000}"/>
    <cellStyle name="AIR copied 4 11 3" xfId="5434" xr:uid="{00000000-0005-0000-0000-00008F140000}"/>
    <cellStyle name="AIR copied 4 12" xfId="5435" xr:uid="{00000000-0005-0000-0000-000090140000}"/>
    <cellStyle name="AIR copied 4 12 2" xfId="5436" xr:uid="{00000000-0005-0000-0000-000091140000}"/>
    <cellStyle name="AIR copied 4 12 3" xfId="5437" xr:uid="{00000000-0005-0000-0000-000092140000}"/>
    <cellStyle name="AIR copied 4 13" xfId="5438" xr:uid="{00000000-0005-0000-0000-000093140000}"/>
    <cellStyle name="AIR copied 4 13 2" xfId="5439" xr:uid="{00000000-0005-0000-0000-000094140000}"/>
    <cellStyle name="AIR copied 4 13 3" xfId="5440" xr:uid="{00000000-0005-0000-0000-000095140000}"/>
    <cellStyle name="AIR copied 4 14" xfId="5441" xr:uid="{00000000-0005-0000-0000-000096140000}"/>
    <cellStyle name="AIR copied 4 14 2" xfId="5442" xr:uid="{00000000-0005-0000-0000-000097140000}"/>
    <cellStyle name="AIR copied 4 14 3" xfId="5443" xr:uid="{00000000-0005-0000-0000-000098140000}"/>
    <cellStyle name="AIR copied 4 15" xfId="5444" xr:uid="{00000000-0005-0000-0000-000099140000}"/>
    <cellStyle name="AIR copied 4 15 2" xfId="5445" xr:uid="{00000000-0005-0000-0000-00009A140000}"/>
    <cellStyle name="AIR copied 4 15 3" xfId="5446" xr:uid="{00000000-0005-0000-0000-00009B140000}"/>
    <cellStyle name="AIR copied 4 16" xfId="5447" xr:uid="{00000000-0005-0000-0000-00009C140000}"/>
    <cellStyle name="AIR copied 4 16 2" xfId="5448" xr:uid="{00000000-0005-0000-0000-00009D140000}"/>
    <cellStyle name="AIR copied 4 16 3" xfId="5449" xr:uid="{00000000-0005-0000-0000-00009E140000}"/>
    <cellStyle name="AIR copied 4 17" xfId="5450" xr:uid="{00000000-0005-0000-0000-00009F140000}"/>
    <cellStyle name="AIR copied 4 17 2" xfId="5451" xr:uid="{00000000-0005-0000-0000-0000A0140000}"/>
    <cellStyle name="AIR copied 4 17 3" xfId="5452" xr:uid="{00000000-0005-0000-0000-0000A1140000}"/>
    <cellStyle name="AIR copied 4 18" xfId="5453" xr:uid="{00000000-0005-0000-0000-0000A2140000}"/>
    <cellStyle name="AIR copied 4 18 2" xfId="5454" xr:uid="{00000000-0005-0000-0000-0000A3140000}"/>
    <cellStyle name="AIR copied 4 18 3" xfId="5455" xr:uid="{00000000-0005-0000-0000-0000A4140000}"/>
    <cellStyle name="AIR copied 4 19" xfId="5456" xr:uid="{00000000-0005-0000-0000-0000A5140000}"/>
    <cellStyle name="AIR copied 4 2" xfId="5457" xr:uid="{00000000-0005-0000-0000-0000A6140000}"/>
    <cellStyle name="AIR copied 4 2 10" xfId="5458" xr:uid="{00000000-0005-0000-0000-0000A7140000}"/>
    <cellStyle name="AIR copied 4 2 10 2" xfId="5459" xr:uid="{00000000-0005-0000-0000-0000A8140000}"/>
    <cellStyle name="AIR copied 4 2 10 3" xfId="5460" xr:uid="{00000000-0005-0000-0000-0000A9140000}"/>
    <cellStyle name="AIR copied 4 2 11" xfId="5461" xr:uid="{00000000-0005-0000-0000-0000AA140000}"/>
    <cellStyle name="AIR copied 4 2 11 2" xfId="5462" xr:uid="{00000000-0005-0000-0000-0000AB140000}"/>
    <cellStyle name="AIR copied 4 2 11 3" xfId="5463" xr:uid="{00000000-0005-0000-0000-0000AC140000}"/>
    <cellStyle name="AIR copied 4 2 12" xfId="5464" xr:uid="{00000000-0005-0000-0000-0000AD140000}"/>
    <cellStyle name="AIR copied 4 2 12 2" xfId="5465" xr:uid="{00000000-0005-0000-0000-0000AE140000}"/>
    <cellStyle name="AIR copied 4 2 12 3" xfId="5466" xr:uid="{00000000-0005-0000-0000-0000AF140000}"/>
    <cellStyle name="AIR copied 4 2 13" xfId="5467" xr:uid="{00000000-0005-0000-0000-0000B0140000}"/>
    <cellStyle name="AIR copied 4 2 14" xfId="5468" xr:uid="{00000000-0005-0000-0000-0000B1140000}"/>
    <cellStyle name="AIR copied 4 2 2" xfId="5469" xr:uid="{00000000-0005-0000-0000-0000B2140000}"/>
    <cellStyle name="AIR copied 4 2 2 2" xfId="5470" xr:uid="{00000000-0005-0000-0000-0000B3140000}"/>
    <cellStyle name="AIR copied 4 2 2 3" xfId="5471" xr:uid="{00000000-0005-0000-0000-0000B4140000}"/>
    <cellStyle name="AIR copied 4 2 3" xfId="5472" xr:uid="{00000000-0005-0000-0000-0000B5140000}"/>
    <cellStyle name="AIR copied 4 2 3 2" xfId="5473" xr:uid="{00000000-0005-0000-0000-0000B6140000}"/>
    <cellStyle name="AIR copied 4 2 3 3" xfId="5474" xr:uid="{00000000-0005-0000-0000-0000B7140000}"/>
    <cellStyle name="AIR copied 4 2 4" xfId="5475" xr:uid="{00000000-0005-0000-0000-0000B8140000}"/>
    <cellStyle name="AIR copied 4 2 4 2" xfId="5476" xr:uid="{00000000-0005-0000-0000-0000B9140000}"/>
    <cellStyle name="AIR copied 4 2 4 3" xfId="5477" xr:uid="{00000000-0005-0000-0000-0000BA140000}"/>
    <cellStyle name="AIR copied 4 2 5" xfId="5478" xr:uid="{00000000-0005-0000-0000-0000BB140000}"/>
    <cellStyle name="AIR copied 4 2 5 2" xfId="5479" xr:uid="{00000000-0005-0000-0000-0000BC140000}"/>
    <cellStyle name="AIR copied 4 2 5 3" xfId="5480" xr:uid="{00000000-0005-0000-0000-0000BD140000}"/>
    <cellStyle name="AIR copied 4 2 6" xfId="5481" xr:uid="{00000000-0005-0000-0000-0000BE140000}"/>
    <cellStyle name="AIR copied 4 2 6 2" xfId="5482" xr:uid="{00000000-0005-0000-0000-0000BF140000}"/>
    <cellStyle name="AIR copied 4 2 6 3" xfId="5483" xr:uid="{00000000-0005-0000-0000-0000C0140000}"/>
    <cellStyle name="AIR copied 4 2 7" xfId="5484" xr:uid="{00000000-0005-0000-0000-0000C1140000}"/>
    <cellStyle name="AIR copied 4 2 7 2" xfId="5485" xr:uid="{00000000-0005-0000-0000-0000C2140000}"/>
    <cellStyle name="AIR copied 4 2 7 3" xfId="5486" xr:uid="{00000000-0005-0000-0000-0000C3140000}"/>
    <cellStyle name="AIR copied 4 2 8" xfId="5487" xr:uid="{00000000-0005-0000-0000-0000C4140000}"/>
    <cellStyle name="AIR copied 4 2 8 2" xfId="5488" xr:uid="{00000000-0005-0000-0000-0000C5140000}"/>
    <cellStyle name="AIR copied 4 2 8 3" xfId="5489" xr:uid="{00000000-0005-0000-0000-0000C6140000}"/>
    <cellStyle name="AIR copied 4 2 9" xfId="5490" xr:uid="{00000000-0005-0000-0000-0000C7140000}"/>
    <cellStyle name="AIR copied 4 2 9 2" xfId="5491" xr:uid="{00000000-0005-0000-0000-0000C8140000}"/>
    <cellStyle name="AIR copied 4 2 9 3" xfId="5492" xr:uid="{00000000-0005-0000-0000-0000C9140000}"/>
    <cellStyle name="AIR copied 4 20" xfId="5493" xr:uid="{00000000-0005-0000-0000-0000CA140000}"/>
    <cellStyle name="AIR copied 4 3" xfId="5494" xr:uid="{00000000-0005-0000-0000-0000CB140000}"/>
    <cellStyle name="AIR copied 4 3 10" xfId="5495" xr:uid="{00000000-0005-0000-0000-0000CC140000}"/>
    <cellStyle name="AIR copied 4 3 10 2" xfId="5496" xr:uid="{00000000-0005-0000-0000-0000CD140000}"/>
    <cellStyle name="AIR copied 4 3 10 3" xfId="5497" xr:uid="{00000000-0005-0000-0000-0000CE140000}"/>
    <cellStyle name="AIR copied 4 3 11" xfId="5498" xr:uid="{00000000-0005-0000-0000-0000CF140000}"/>
    <cellStyle name="AIR copied 4 3 11 2" xfId="5499" xr:uid="{00000000-0005-0000-0000-0000D0140000}"/>
    <cellStyle name="AIR copied 4 3 11 3" xfId="5500" xr:uid="{00000000-0005-0000-0000-0000D1140000}"/>
    <cellStyle name="AIR copied 4 3 12" xfId="5501" xr:uid="{00000000-0005-0000-0000-0000D2140000}"/>
    <cellStyle name="AIR copied 4 3 12 2" xfId="5502" xr:uid="{00000000-0005-0000-0000-0000D3140000}"/>
    <cellStyle name="AIR copied 4 3 12 3" xfId="5503" xr:uid="{00000000-0005-0000-0000-0000D4140000}"/>
    <cellStyle name="AIR copied 4 3 13" xfId="5504" xr:uid="{00000000-0005-0000-0000-0000D5140000}"/>
    <cellStyle name="AIR copied 4 3 14" xfId="5505" xr:uid="{00000000-0005-0000-0000-0000D6140000}"/>
    <cellStyle name="AIR copied 4 3 2" xfId="5506" xr:uid="{00000000-0005-0000-0000-0000D7140000}"/>
    <cellStyle name="AIR copied 4 3 2 2" xfId="5507" xr:uid="{00000000-0005-0000-0000-0000D8140000}"/>
    <cellStyle name="AIR copied 4 3 2 3" xfId="5508" xr:uid="{00000000-0005-0000-0000-0000D9140000}"/>
    <cellStyle name="AIR copied 4 3 3" xfId="5509" xr:uid="{00000000-0005-0000-0000-0000DA140000}"/>
    <cellStyle name="AIR copied 4 3 3 2" xfId="5510" xr:uid="{00000000-0005-0000-0000-0000DB140000}"/>
    <cellStyle name="AIR copied 4 3 3 3" xfId="5511" xr:uid="{00000000-0005-0000-0000-0000DC140000}"/>
    <cellStyle name="AIR copied 4 3 4" xfId="5512" xr:uid="{00000000-0005-0000-0000-0000DD140000}"/>
    <cellStyle name="AIR copied 4 3 4 2" xfId="5513" xr:uid="{00000000-0005-0000-0000-0000DE140000}"/>
    <cellStyle name="AIR copied 4 3 4 3" xfId="5514" xr:uid="{00000000-0005-0000-0000-0000DF140000}"/>
    <cellStyle name="AIR copied 4 3 5" xfId="5515" xr:uid="{00000000-0005-0000-0000-0000E0140000}"/>
    <cellStyle name="AIR copied 4 3 5 2" xfId="5516" xr:uid="{00000000-0005-0000-0000-0000E1140000}"/>
    <cellStyle name="AIR copied 4 3 5 3" xfId="5517" xr:uid="{00000000-0005-0000-0000-0000E2140000}"/>
    <cellStyle name="AIR copied 4 3 6" xfId="5518" xr:uid="{00000000-0005-0000-0000-0000E3140000}"/>
    <cellStyle name="AIR copied 4 3 6 2" xfId="5519" xr:uid="{00000000-0005-0000-0000-0000E4140000}"/>
    <cellStyle name="AIR copied 4 3 6 3" xfId="5520" xr:uid="{00000000-0005-0000-0000-0000E5140000}"/>
    <cellStyle name="AIR copied 4 3 7" xfId="5521" xr:uid="{00000000-0005-0000-0000-0000E6140000}"/>
    <cellStyle name="AIR copied 4 3 7 2" xfId="5522" xr:uid="{00000000-0005-0000-0000-0000E7140000}"/>
    <cellStyle name="AIR copied 4 3 7 3" xfId="5523" xr:uid="{00000000-0005-0000-0000-0000E8140000}"/>
    <cellStyle name="AIR copied 4 3 8" xfId="5524" xr:uid="{00000000-0005-0000-0000-0000E9140000}"/>
    <cellStyle name="AIR copied 4 3 8 2" xfId="5525" xr:uid="{00000000-0005-0000-0000-0000EA140000}"/>
    <cellStyle name="AIR copied 4 3 8 3" xfId="5526" xr:uid="{00000000-0005-0000-0000-0000EB140000}"/>
    <cellStyle name="AIR copied 4 3 9" xfId="5527" xr:uid="{00000000-0005-0000-0000-0000EC140000}"/>
    <cellStyle name="AIR copied 4 3 9 2" xfId="5528" xr:uid="{00000000-0005-0000-0000-0000ED140000}"/>
    <cellStyle name="AIR copied 4 3 9 3" xfId="5529" xr:uid="{00000000-0005-0000-0000-0000EE140000}"/>
    <cellStyle name="AIR copied 4 4" xfId="5530" xr:uid="{00000000-0005-0000-0000-0000EF140000}"/>
    <cellStyle name="AIR copied 4 4 10" xfId="5531" xr:uid="{00000000-0005-0000-0000-0000F0140000}"/>
    <cellStyle name="AIR copied 4 4 10 2" xfId="5532" xr:uid="{00000000-0005-0000-0000-0000F1140000}"/>
    <cellStyle name="AIR copied 4 4 10 3" xfId="5533" xr:uid="{00000000-0005-0000-0000-0000F2140000}"/>
    <cellStyle name="AIR copied 4 4 11" xfId="5534" xr:uid="{00000000-0005-0000-0000-0000F3140000}"/>
    <cellStyle name="AIR copied 4 4 11 2" xfId="5535" xr:uid="{00000000-0005-0000-0000-0000F4140000}"/>
    <cellStyle name="AIR copied 4 4 11 3" xfId="5536" xr:uid="{00000000-0005-0000-0000-0000F5140000}"/>
    <cellStyle name="AIR copied 4 4 12" xfId="5537" xr:uid="{00000000-0005-0000-0000-0000F6140000}"/>
    <cellStyle name="AIR copied 4 4 13" xfId="5538" xr:uid="{00000000-0005-0000-0000-0000F7140000}"/>
    <cellStyle name="AIR copied 4 4 2" xfId="5539" xr:uid="{00000000-0005-0000-0000-0000F8140000}"/>
    <cellStyle name="AIR copied 4 4 2 2" xfId="5540" xr:uid="{00000000-0005-0000-0000-0000F9140000}"/>
    <cellStyle name="AIR copied 4 4 2 3" xfId="5541" xr:uid="{00000000-0005-0000-0000-0000FA140000}"/>
    <cellStyle name="AIR copied 4 4 3" xfId="5542" xr:uid="{00000000-0005-0000-0000-0000FB140000}"/>
    <cellStyle name="AIR copied 4 4 3 2" xfId="5543" xr:uid="{00000000-0005-0000-0000-0000FC140000}"/>
    <cellStyle name="AIR copied 4 4 3 3" xfId="5544" xr:uid="{00000000-0005-0000-0000-0000FD140000}"/>
    <cellStyle name="AIR copied 4 4 4" xfId="5545" xr:uid="{00000000-0005-0000-0000-0000FE140000}"/>
    <cellStyle name="AIR copied 4 4 4 2" xfId="5546" xr:uid="{00000000-0005-0000-0000-0000FF140000}"/>
    <cellStyle name="AIR copied 4 4 4 3" xfId="5547" xr:uid="{00000000-0005-0000-0000-000000150000}"/>
    <cellStyle name="AIR copied 4 4 5" xfId="5548" xr:uid="{00000000-0005-0000-0000-000001150000}"/>
    <cellStyle name="AIR copied 4 4 5 2" xfId="5549" xr:uid="{00000000-0005-0000-0000-000002150000}"/>
    <cellStyle name="AIR copied 4 4 5 3" xfId="5550" xr:uid="{00000000-0005-0000-0000-000003150000}"/>
    <cellStyle name="AIR copied 4 4 6" xfId="5551" xr:uid="{00000000-0005-0000-0000-000004150000}"/>
    <cellStyle name="AIR copied 4 4 6 2" xfId="5552" xr:uid="{00000000-0005-0000-0000-000005150000}"/>
    <cellStyle name="AIR copied 4 4 6 3" xfId="5553" xr:uid="{00000000-0005-0000-0000-000006150000}"/>
    <cellStyle name="AIR copied 4 4 7" xfId="5554" xr:uid="{00000000-0005-0000-0000-000007150000}"/>
    <cellStyle name="AIR copied 4 4 7 2" xfId="5555" xr:uid="{00000000-0005-0000-0000-000008150000}"/>
    <cellStyle name="AIR copied 4 4 7 3" xfId="5556" xr:uid="{00000000-0005-0000-0000-000009150000}"/>
    <cellStyle name="AIR copied 4 4 8" xfId="5557" xr:uid="{00000000-0005-0000-0000-00000A150000}"/>
    <cellStyle name="AIR copied 4 4 8 2" xfId="5558" xr:uid="{00000000-0005-0000-0000-00000B150000}"/>
    <cellStyle name="AIR copied 4 4 8 3" xfId="5559" xr:uid="{00000000-0005-0000-0000-00000C150000}"/>
    <cellStyle name="AIR copied 4 4 9" xfId="5560" xr:uid="{00000000-0005-0000-0000-00000D150000}"/>
    <cellStyle name="AIR copied 4 4 9 2" xfId="5561" xr:uid="{00000000-0005-0000-0000-00000E150000}"/>
    <cellStyle name="AIR copied 4 4 9 3" xfId="5562" xr:uid="{00000000-0005-0000-0000-00000F150000}"/>
    <cellStyle name="AIR copied 4 5" xfId="5563" xr:uid="{00000000-0005-0000-0000-000010150000}"/>
    <cellStyle name="AIR copied 4 5 10" xfId="5564" xr:uid="{00000000-0005-0000-0000-000011150000}"/>
    <cellStyle name="AIR copied 4 5 10 2" xfId="5565" xr:uid="{00000000-0005-0000-0000-000012150000}"/>
    <cellStyle name="AIR copied 4 5 10 3" xfId="5566" xr:uid="{00000000-0005-0000-0000-000013150000}"/>
    <cellStyle name="AIR copied 4 5 11" xfId="5567" xr:uid="{00000000-0005-0000-0000-000014150000}"/>
    <cellStyle name="AIR copied 4 5 11 2" xfId="5568" xr:uid="{00000000-0005-0000-0000-000015150000}"/>
    <cellStyle name="AIR copied 4 5 11 3" xfId="5569" xr:uid="{00000000-0005-0000-0000-000016150000}"/>
    <cellStyle name="AIR copied 4 5 12" xfId="5570" xr:uid="{00000000-0005-0000-0000-000017150000}"/>
    <cellStyle name="AIR copied 4 5 13" xfId="5571" xr:uid="{00000000-0005-0000-0000-000018150000}"/>
    <cellStyle name="AIR copied 4 5 2" xfId="5572" xr:uid="{00000000-0005-0000-0000-000019150000}"/>
    <cellStyle name="AIR copied 4 5 2 2" xfId="5573" xr:uid="{00000000-0005-0000-0000-00001A150000}"/>
    <cellStyle name="AIR copied 4 5 2 3" xfId="5574" xr:uid="{00000000-0005-0000-0000-00001B150000}"/>
    <cellStyle name="AIR copied 4 5 3" xfId="5575" xr:uid="{00000000-0005-0000-0000-00001C150000}"/>
    <cellStyle name="AIR copied 4 5 3 2" xfId="5576" xr:uid="{00000000-0005-0000-0000-00001D150000}"/>
    <cellStyle name="AIR copied 4 5 3 3" xfId="5577" xr:uid="{00000000-0005-0000-0000-00001E150000}"/>
    <cellStyle name="AIR copied 4 5 4" xfId="5578" xr:uid="{00000000-0005-0000-0000-00001F150000}"/>
    <cellStyle name="AIR copied 4 5 4 2" xfId="5579" xr:uid="{00000000-0005-0000-0000-000020150000}"/>
    <cellStyle name="AIR copied 4 5 4 3" xfId="5580" xr:uid="{00000000-0005-0000-0000-000021150000}"/>
    <cellStyle name="AIR copied 4 5 5" xfId="5581" xr:uid="{00000000-0005-0000-0000-000022150000}"/>
    <cellStyle name="AIR copied 4 5 5 2" xfId="5582" xr:uid="{00000000-0005-0000-0000-000023150000}"/>
    <cellStyle name="AIR copied 4 5 5 3" xfId="5583" xr:uid="{00000000-0005-0000-0000-000024150000}"/>
    <cellStyle name="AIR copied 4 5 6" xfId="5584" xr:uid="{00000000-0005-0000-0000-000025150000}"/>
    <cellStyle name="AIR copied 4 5 6 2" xfId="5585" xr:uid="{00000000-0005-0000-0000-000026150000}"/>
    <cellStyle name="AIR copied 4 5 6 3" xfId="5586" xr:uid="{00000000-0005-0000-0000-000027150000}"/>
    <cellStyle name="AIR copied 4 5 7" xfId="5587" xr:uid="{00000000-0005-0000-0000-000028150000}"/>
    <cellStyle name="AIR copied 4 5 7 2" xfId="5588" xr:uid="{00000000-0005-0000-0000-000029150000}"/>
    <cellStyle name="AIR copied 4 5 7 3" xfId="5589" xr:uid="{00000000-0005-0000-0000-00002A150000}"/>
    <cellStyle name="AIR copied 4 5 8" xfId="5590" xr:uid="{00000000-0005-0000-0000-00002B150000}"/>
    <cellStyle name="AIR copied 4 5 8 2" xfId="5591" xr:uid="{00000000-0005-0000-0000-00002C150000}"/>
    <cellStyle name="AIR copied 4 5 8 3" xfId="5592" xr:uid="{00000000-0005-0000-0000-00002D150000}"/>
    <cellStyle name="AIR copied 4 5 9" xfId="5593" xr:uid="{00000000-0005-0000-0000-00002E150000}"/>
    <cellStyle name="AIR copied 4 5 9 2" xfId="5594" xr:uid="{00000000-0005-0000-0000-00002F150000}"/>
    <cellStyle name="AIR copied 4 5 9 3" xfId="5595" xr:uid="{00000000-0005-0000-0000-000030150000}"/>
    <cellStyle name="AIR copied 4 6" xfId="5596" xr:uid="{00000000-0005-0000-0000-000031150000}"/>
    <cellStyle name="AIR copied 4 6 10" xfId="5597" xr:uid="{00000000-0005-0000-0000-000032150000}"/>
    <cellStyle name="AIR copied 4 6 10 2" xfId="5598" xr:uid="{00000000-0005-0000-0000-000033150000}"/>
    <cellStyle name="AIR copied 4 6 10 3" xfId="5599" xr:uid="{00000000-0005-0000-0000-000034150000}"/>
    <cellStyle name="AIR copied 4 6 11" xfId="5600" xr:uid="{00000000-0005-0000-0000-000035150000}"/>
    <cellStyle name="AIR copied 4 6 11 2" xfId="5601" xr:uid="{00000000-0005-0000-0000-000036150000}"/>
    <cellStyle name="AIR copied 4 6 11 3" xfId="5602" xr:uid="{00000000-0005-0000-0000-000037150000}"/>
    <cellStyle name="AIR copied 4 6 12" xfId="5603" xr:uid="{00000000-0005-0000-0000-000038150000}"/>
    <cellStyle name="AIR copied 4 6 13" xfId="5604" xr:uid="{00000000-0005-0000-0000-000039150000}"/>
    <cellStyle name="AIR copied 4 6 2" xfId="5605" xr:uid="{00000000-0005-0000-0000-00003A150000}"/>
    <cellStyle name="AIR copied 4 6 2 2" xfId="5606" xr:uid="{00000000-0005-0000-0000-00003B150000}"/>
    <cellStyle name="AIR copied 4 6 2 3" xfId="5607" xr:uid="{00000000-0005-0000-0000-00003C150000}"/>
    <cellStyle name="AIR copied 4 6 3" xfId="5608" xr:uid="{00000000-0005-0000-0000-00003D150000}"/>
    <cellStyle name="AIR copied 4 6 3 2" xfId="5609" xr:uid="{00000000-0005-0000-0000-00003E150000}"/>
    <cellStyle name="AIR copied 4 6 3 3" xfId="5610" xr:uid="{00000000-0005-0000-0000-00003F150000}"/>
    <cellStyle name="AIR copied 4 6 4" xfId="5611" xr:uid="{00000000-0005-0000-0000-000040150000}"/>
    <cellStyle name="AIR copied 4 6 4 2" xfId="5612" xr:uid="{00000000-0005-0000-0000-000041150000}"/>
    <cellStyle name="AIR copied 4 6 4 3" xfId="5613" xr:uid="{00000000-0005-0000-0000-000042150000}"/>
    <cellStyle name="AIR copied 4 6 5" xfId="5614" xr:uid="{00000000-0005-0000-0000-000043150000}"/>
    <cellStyle name="AIR copied 4 6 5 2" xfId="5615" xr:uid="{00000000-0005-0000-0000-000044150000}"/>
    <cellStyle name="AIR copied 4 6 5 3" xfId="5616" xr:uid="{00000000-0005-0000-0000-000045150000}"/>
    <cellStyle name="AIR copied 4 6 6" xfId="5617" xr:uid="{00000000-0005-0000-0000-000046150000}"/>
    <cellStyle name="AIR copied 4 6 6 2" xfId="5618" xr:uid="{00000000-0005-0000-0000-000047150000}"/>
    <cellStyle name="AIR copied 4 6 6 3" xfId="5619" xr:uid="{00000000-0005-0000-0000-000048150000}"/>
    <cellStyle name="AIR copied 4 6 7" xfId="5620" xr:uid="{00000000-0005-0000-0000-000049150000}"/>
    <cellStyle name="AIR copied 4 6 7 2" xfId="5621" xr:uid="{00000000-0005-0000-0000-00004A150000}"/>
    <cellStyle name="AIR copied 4 6 7 3" xfId="5622" xr:uid="{00000000-0005-0000-0000-00004B150000}"/>
    <cellStyle name="AIR copied 4 6 8" xfId="5623" xr:uid="{00000000-0005-0000-0000-00004C150000}"/>
    <cellStyle name="AIR copied 4 6 8 2" xfId="5624" xr:uid="{00000000-0005-0000-0000-00004D150000}"/>
    <cellStyle name="AIR copied 4 6 8 3" xfId="5625" xr:uid="{00000000-0005-0000-0000-00004E150000}"/>
    <cellStyle name="AIR copied 4 6 9" xfId="5626" xr:uid="{00000000-0005-0000-0000-00004F150000}"/>
    <cellStyle name="AIR copied 4 6 9 2" xfId="5627" xr:uid="{00000000-0005-0000-0000-000050150000}"/>
    <cellStyle name="AIR copied 4 6 9 3" xfId="5628" xr:uid="{00000000-0005-0000-0000-000051150000}"/>
    <cellStyle name="AIR copied 4 7" xfId="5629" xr:uid="{00000000-0005-0000-0000-000052150000}"/>
    <cellStyle name="AIR copied 4 7 10" xfId="5630" xr:uid="{00000000-0005-0000-0000-000053150000}"/>
    <cellStyle name="AIR copied 4 7 10 2" xfId="5631" xr:uid="{00000000-0005-0000-0000-000054150000}"/>
    <cellStyle name="AIR copied 4 7 10 3" xfId="5632" xr:uid="{00000000-0005-0000-0000-000055150000}"/>
    <cellStyle name="AIR copied 4 7 11" xfId="5633" xr:uid="{00000000-0005-0000-0000-000056150000}"/>
    <cellStyle name="AIR copied 4 7 11 2" xfId="5634" xr:uid="{00000000-0005-0000-0000-000057150000}"/>
    <cellStyle name="AIR copied 4 7 11 3" xfId="5635" xr:uid="{00000000-0005-0000-0000-000058150000}"/>
    <cellStyle name="AIR copied 4 7 12" xfId="5636" xr:uid="{00000000-0005-0000-0000-000059150000}"/>
    <cellStyle name="AIR copied 4 7 13" xfId="5637" xr:uid="{00000000-0005-0000-0000-00005A150000}"/>
    <cellStyle name="AIR copied 4 7 2" xfId="5638" xr:uid="{00000000-0005-0000-0000-00005B150000}"/>
    <cellStyle name="AIR copied 4 7 2 2" xfId="5639" xr:uid="{00000000-0005-0000-0000-00005C150000}"/>
    <cellStyle name="AIR copied 4 7 2 3" xfId="5640" xr:uid="{00000000-0005-0000-0000-00005D150000}"/>
    <cellStyle name="AIR copied 4 7 3" xfId="5641" xr:uid="{00000000-0005-0000-0000-00005E150000}"/>
    <cellStyle name="AIR copied 4 7 3 2" xfId="5642" xr:uid="{00000000-0005-0000-0000-00005F150000}"/>
    <cellStyle name="AIR copied 4 7 3 3" xfId="5643" xr:uid="{00000000-0005-0000-0000-000060150000}"/>
    <cellStyle name="AIR copied 4 7 4" xfId="5644" xr:uid="{00000000-0005-0000-0000-000061150000}"/>
    <cellStyle name="AIR copied 4 7 4 2" xfId="5645" xr:uid="{00000000-0005-0000-0000-000062150000}"/>
    <cellStyle name="AIR copied 4 7 4 3" xfId="5646" xr:uid="{00000000-0005-0000-0000-000063150000}"/>
    <cellStyle name="AIR copied 4 7 5" xfId="5647" xr:uid="{00000000-0005-0000-0000-000064150000}"/>
    <cellStyle name="AIR copied 4 7 5 2" xfId="5648" xr:uid="{00000000-0005-0000-0000-000065150000}"/>
    <cellStyle name="AIR copied 4 7 5 3" xfId="5649" xr:uid="{00000000-0005-0000-0000-000066150000}"/>
    <cellStyle name="AIR copied 4 7 6" xfId="5650" xr:uid="{00000000-0005-0000-0000-000067150000}"/>
    <cellStyle name="AIR copied 4 7 6 2" xfId="5651" xr:uid="{00000000-0005-0000-0000-000068150000}"/>
    <cellStyle name="AIR copied 4 7 6 3" xfId="5652" xr:uid="{00000000-0005-0000-0000-000069150000}"/>
    <cellStyle name="AIR copied 4 7 7" xfId="5653" xr:uid="{00000000-0005-0000-0000-00006A150000}"/>
    <cellStyle name="AIR copied 4 7 7 2" xfId="5654" xr:uid="{00000000-0005-0000-0000-00006B150000}"/>
    <cellStyle name="AIR copied 4 7 7 3" xfId="5655" xr:uid="{00000000-0005-0000-0000-00006C150000}"/>
    <cellStyle name="AIR copied 4 7 8" xfId="5656" xr:uid="{00000000-0005-0000-0000-00006D150000}"/>
    <cellStyle name="AIR copied 4 7 8 2" xfId="5657" xr:uid="{00000000-0005-0000-0000-00006E150000}"/>
    <cellStyle name="AIR copied 4 7 8 3" xfId="5658" xr:uid="{00000000-0005-0000-0000-00006F150000}"/>
    <cellStyle name="AIR copied 4 7 9" xfId="5659" xr:uid="{00000000-0005-0000-0000-000070150000}"/>
    <cellStyle name="AIR copied 4 7 9 2" xfId="5660" xr:uid="{00000000-0005-0000-0000-000071150000}"/>
    <cellStyle name="AIR copied 4 7 9 3" xfId="5661" xr:uid="{00000000-0005-0000-0000-000072150000}"/>
    <cellStyle name="AIR copied 4 8" xfId="5662" xr:uid="{00000000-0005-0000-0000-000073150000}"/>
    <cellStyle name="AIR copied 4 8 2" xfId="5663" xr:uid="{00000000-0005-0000-0000-000074150000}"/>
    <cellStyle name="AIR copied 4 8 3" xfId="5664" xr:uid="{00000000-0005-0000-0000-000075150000}"/>
    <cellStyle name="AIR copied 4 9" xfId="5665" xr:uid="{00000000-0005-0000-0000-000076150000}"/>
    <cellStyle name="AIR copied 4 9 2" xfId="5666" xr:uid="{00000000-0005-0000-0000-000077150000}"/>
    <cellStyle name="AIR copied 4 9 3" xfId="5667" xr:uid="{00000000-0005-0000-0000-000078150000}"/>
    <cellStyle name="AIR copied 5" xfId="5668" xr:uid="{00000000-0005-0000-0000-000079150000}"/>
    <cellStyle name="AIR copied 5 10" xfId="5669" xr:uid="{00000000-0005-0000-0000-00007A150000}"/>
    <cellStyle name="AIR copied 5 10 2" xfId="5670" xr:uid="{00000000-0005-0000-0000-00007B150000}"/>
    <cellStyle name="AIR copied 5 10 3" xfId="5671" xr:uid="{00000000-0005-0000-0000-00007C150000}"/>
    <cellStyle name="AIR copied 5 11" xfId="5672" xr:uid="{00000000-0005-0000-0000-00007D150000}"/>
    <cellStyle name="AIR copied 5 11 2" xfId="5673" xr:uid="{00000000-0005-0000-0000-00007E150000}"/>
    <cellStyle name="AIR copied 5 11 3" xfId="5674" xr:uid="{00000000-0005-0000-0000-00007F150000}"/>
    <cellStyle name="AIR copied 5 12" xfId="5675" xr:uid="{00000000-0005-0000-0000-000080150000}"/>
    <cellStyle name="AIR copied 5 12 2" xfId="5676" xr:uid="{00000000-0005-0000-0000-000081150000}"/>
    <cellStyle name="AIR copied 5 12 3" xfId="5677" xr:uid="{00000000-0005-0000-0000-000082150000}"/>
    <cellStyle name="AIR copied 5 13" xfId="5678" xr:uid="{00000000-0005-0000-0000-000083150000}"/>
    <cellStyle name="AIR copied 5 13 2" xfId="5679" xr:uid="{00000000-0005-0000-0000-000084150000}"/>
    <cellStyle name="AIR copied 5 13 3" xfId="5680" xr:uid="{00000000-0005-0000-0000-000085150000}"/>
    <cellStyle name="AIR copied 5 14" xfId="5681" xr:uid="{00000000-0005-0000-0000-000086150000}"/>
    <cellStyle name="AIR copied 5 14 2" xfId="5682" xr:uid="{00000000-0005-0000-0000-000087150000}"/>
    <cellStyle name="AIR copied 5 14 3" xfId="5683" xr:uid="{00000000-0005-0000-0000-000088150000}"/>
    <cellStyle name="AIR copied 5 15" xfId="5684" xr:uid="{00000000-0005-0000-0000-000089150000}"/>
    <cellStyle name="AIR copied 5 15 2" xfId="5685" xr:uid="{00000000-0005-0000-0000-00008A150000}"/>
    <cellStyle name="AIR copied 5 15 3" xfId="5686" xr:uid="{00000000-0005-0000-0000-00008B150000}"/>
    <cellStyle name="AIR copied 5 16" xfId="5687" xr:uid="{00000000-0005-0000-0000-00008C150000}"/>
    <cellStyle name="AIR copied 5 16 2" xfId="5688" xr:uid="{00000000-0005-0000-0000-00008D150000}"/>
    <cellStyle name="AIR copied 5 16 3" xfId="5689" xr:uid="{00000000-0005-0000-0000-00008E150000}"/>
    <cellStyle name="AIR copied 5 17" xfId="5690" xr:uid="{00000000-0005-0000-0000-00008F150000}"/>
    <cellStyle name="AIR copied 5 17 2" xfId="5691" xr:uid="{00000000-0005-0000-0000-000090150000}"/>
    <cellStyle name="AIR copied 5 17 3" xfId="5692" xr:uid="{00000000-0005-0000-0000-000091150000}"/>
    <cellStyle name="AIR copied 5 18" xfId="5693" xr:uid="{00000000-0005-0000-0000-000092150000}"/>
    <cellStyle name="AIR copied 5 18 2" xfId="5694" xr:uid="{00000000-0005-0000-0000-000093150000}"/>
    <cellStyle name="AIR copied 5 18 3" xfId="5695" xr:uid="{00000000-0005-0000-0000-000094150000}"/>
    <cellStyle name="AIR copied 5 19" xfId="5696" xr:uid="{00000000-0005-0000-0000-000095150000}"/>
    <cellStyle name="AIR copied 5 2" xfId="5697" xr:uid="{00000000-0005-0000-0000-000096150000}"/>
    <cellStyle name="AIR copied 5 2 10" xfId="5698" xr:uid="{00000000-0005-0000-0000-000097150000}"/>
    <cellStyle name="AIR copied 5 2 10 2" xfId="5699" xr:uid="{00000000-0005-0000-0000-000098150000}"/>
    <cellStyle name="AIR copied 5 2 10 3" xfId="5700" xr:uid="{00000000-0005-0000-0000-000099150000}"/>
    <cellStyle name="AIR copied 5 2 11" xfId="5701" xr:uid="{00000000-0005-0000-0000-00009A150000}"/>
    <cellStyle name="AIR copied 5 2 11 2" xfId="5702" xr:uid="{00000000-0005-0000-0000-00009B150000}"/>
    <cellStyle name="AIR copied 5 2 11 3" xfId="5703" xr:uid="{00000000-0005-0000-0000-00009C150000}"/>
    <cellStyle name="AIR copied 5 2 12" xfId="5704" xr:uid="{00000000-0005-0000-0000-00009D150000}"/>
    <cellStyle name="AIR copied 5 2 12 2" xfId="5705" xr:uid="{00000000-0005-0000-0000-00009E150000}"/>
    <cellStyle name="AIR copied 5 2 12 3" xfId="5706" xr:uid="{00000000-0005-0000-0000-00009F150000}"/>
    <cellStyle name="AIR copied 5 2 13" xfId="5707" xr:uid="{00000000-0005-0000-0000-0000A0150000}"/>
    <cellStyle name="AIR copied 5 2 14" xfId="5708" xr:uid="{00000000-0005-0000-0000-0000A1150000}"/>
    <cellStyle name="AIR copied 5 2 2" xfId="5709" xr:uid="{00000000-0005-0000-0000-0000A2150000}"/>
    <cellStyle name="AIR copied 5 2 2 2" xfId="5710" xr:uid="{00000000-0005-0000-0000-0000A3150000}"/>
    <cellStyle name="AIR copied 5 2 2 3" xfId="5711" xr:uid="{00000000-0005-0000-0000-0000A4150000}"/>
    <cellStyle name="AIR copied 5 2 3" xfId="5712" xr:uid="{00000000-0005-0000-0000-0000A5150000}"/>
    <cellStyle name="AIR copied 5 2 3 2" xfId="5713" xr:uid="{00000000-0005-0000-0000-0000A6150000}"/>
    <cellStyle name="AIR copied 5 2 3 3" xfId="5714" xr:uid="{00000000-0005-0000-0000-0000A7150000}"/>
    <cellStyle name="AIR copied 5 2 4" xfId="5715" xr:uid="{00000000-0005-0000-0000-0000A8150000}"/>
    <cellStyle name="AIR copied 5 2 4 2" xfId="5716" xr:uid="{00000000-0005-0000-0000-0000A9150000}"/>
    <cellStyle name="AIR copied 5 2 4 3" xfId="5717" xr:uid="{00000000-0005-0000-0000-0000AA150000}"/>
    <cellStyle name="AIR copied 5 2 5" xfId="5718" xr:uid="{00000000-0005-0000-0000-0000AB150000}"/>
    <cellStyle name="AIR copied 5 2 5 2" xfId="5719" xr:uid="{00000000-0005-0000-0000-0000AC150000}"/>
    <cellStyle name="AIR copied 5 2 5 3" xfId="5720" xr:uid="{00000000-0005-0000-0000-0000AD150000}"/>
    <cellStyle name="AIR copied 5 2 6" xfId="5721" xr:uid="{00000000-0005-0000-0000-0000AE150000}"/>
    <cellStyle name="AIR copied 5 2 6 2" xfId="5722" xr:uid="{00000000-0005-0000-0000-0000AF150000}"/>
    <cellStyle name="AIR copied 5 2 6 3" xfId="5723" xr:uid="{00000000-0005-0000-0000-0000B0150000}"/>
    <cellStyle name="AIR copied 5 2 7" xfId="5724" xr:uid="{00000000-0005-0000-0000-0000B1150000}"/>
    <cellStyle name="AIR copied 5 2 7 2" xfId="5725" xr:uid="{00000000-0005-0000-0000-0000B2150000}"/>
    <cellStyle name="AIR copied 5 2 7 3" xfId="5726" xr:uid="{00000000-0005-0000-0000-0000B3150000}"/>
    <cellStyle name="AIR copied 5 2 8" xfId="5727" xr:uid="{00000000-0005-0000-0000-0000B4150000}"/>
    <cellStyle name="AIR copied 5 2 8 2" xfId="5728" xr:uid="{00000000-0005-0000-0000-0000B5150000}"/>
    <cellStyle name="AIR copied 5 2 8 3" xfId="5729" xr:uid="{00000000-0005-0000-0000-0000B6150000}"/>
    <cellStyle name="AIR copied 5 2 9" xfId="5730" xr:uid="{00000000-0005-0000-0000-0000B7150000}"/>
    <cellStyle name="AIR copied 5 2 9 2" xfId="5731" xr:uid="{00000000-0005-0000-0000-0000B8150000}"/>
    <cellStyle name="AIR copied 5 2 9 3" xfId="5732" xr:uid="{00000000-0005-0000-0000-0000B9150000}"/>
    <cellStyle name="AIR copied 5 20" xfId="5733" xr:uid="{00000000-0005-0000-0000-0000BA150000}"/>
    <cellStyle name="AIR copied 5 3" xfId="5734" xr:uid="{00000000-0005-0000-0000-0000BB150000}"/>
    <cellStyle name="AIR copied 5 3 10" xfId="5735" xr:uid="{00000000-0005-0000-0000-0000BC150000}"/>
    <cellStyle name="AIR copied 5 3 10 2" xfId="5736" xr:uid="{00000000-0005-0000-0000-0000BD150000}"/>
    <cellStyle name="AIR copied 5 3 10 3" xfId="5737" xr:uid="{00000000-0005-0000-0000-0000BE150000}"/>
    <cellStyle name="AIR copied 5 3 11" xfId="5738" xr:uid="{00000000-0005-0000-0000-0000BF150000}"/>
    <cellStyle name="AIR copied 5 3 11 2" xfId="5739" xr:uid="{00000000-0005-0000-0000-0000C0150000}"/>
    <cellStyle name="AIR copied 5 3 11 3" xfId="5740" xr:uid="{00000000-0005-0000-0000-0000C1150000}"/>
    <cellStyle name="AIR copied 5 3 12" xfId="5741" xr:uid="{00000000-0005-0000-0000-0000C2150000}"/>
    <cellStyle name="AIR copied 5 3 12 2" xfId="5742" xr:uid="{00000000-0005-0000-0000-0000C3150000}"/>
    <cellStyle name="AIR copied 5 3 12 3" xfId="5743" xr:uid="{00000000-0005-0000-0000-0000C4150000}"/>
    <cellStyle name="AIR copied 5 3 13" xfId="5744" xr:uid="{00000000-0005-0000-0000-0000C5150000}"/>
    <cellStyle name="AIR copied 5 3 14" xfId="5745" xr:uid="{00000000-0005-0000-0000-0000C6150000}"/>
    <cellStyle name="AIR copied 5 3 2" xfId="5746" xr:uid="{00000000-0005-0000-0000-0000C7150000}"/>
    <cellStyle name="AIR copied 5 3 2 2" xfId="5747" xr:uid="{00000000-0005-0000-0000-0000C8150000}"/>
    <cellStyle name="AIR copied 5 3 2 3" xfId="5748" xr:uid="{00000000-0005-0000-0000-0000C9150000}"/>
    <cellStyle name="AIR copied 5 3 3" xfId="5749" xr:uid="{00000000-0005-0000-0000-0000CA150000}"/>
    <cellStyle name="AIR copied 5 3 3 2" xfId="5750" xr:uid="{00000000-0005-0000-0000-0000CB150000}"/>
    <cellStyle name="AIR copied 5 3 3 3" xfId="5751" xr:uid="{00000000-0005-0000-0000-0000CC150000}"/>
    <cellStyle name="AIR copied 5 3 4" xfId="5752" xr:uid="{00000000-0005-0000-0000-0000CD150000}"/>
    <cellStyle name="AIR copied 5 3 4 2" xfId="5753" xr:uid="{00000000-0005-0000-0000-0000CE150000}"/>
    <cellStyle name="AIR copied 5 3 4 3" xfId="5754" xr:uid="{00000000-0005-0000-0000-0000CF150000}"/>
    <cellStyle name="AIR copied 5 3 5" xfId="5755" xr:uid="{00000000-0005-0000-0000-0000D0150000}"/>
    <cellStyle name="AIR copied 5 3 5 2" xfId="5756" xr:uid="{00000000-0005-0000-0000-0000D1150000}"/>
    <cellStyle name="AIR copied 5 3 5 3" xfId="5757" xr:uid="{00000000-0005-0000-0000-0000D2150000}"/>
    <cellStyle name="AIR copied 5 3 6" xfId="5758" xr:uid="{00000000-0005-0000-0000-0000D3150000}"/>
    <cellStyle name="AIR copied 5 3 6 2" xfId="5759" xr:uid="{00000000-0005-0000-0000-0000D4150000}"/>
    <cellStyle name="AIR copied 5 3 6 3" xfId="5760" xr:uid="{00000000-0005-0000-0000-0000D5150000}"/>
    <cellStyle name="AIR copied 5 3 7" xfId="5761" xr:uid="{00000000-0005-0000-0000-0000D6150000}"/>
    <cellStyle name="AIR copied 5 3 7 2" xfId="5762" xr:uid="{00000000-0005-0000-0000-0000D7150000}"/>
    <cellStyle name="AIR copied 5 3 7 3" xfId="5763" xr:uid="{00000000-0005-0000-0000-0000D8150000}"/>
    <cellStyle name="AIR copied 5 3 8" xfId="5764" xr:uid="{00000000-0005-0000-0000-0000D9150000}"/>
    <cellStyle name="AIR copied 5 3 8 2" xfId="5765" xr:uid="{00000000-0005-0000-0000-0000DA150000}"/>
    <cellStyle name="AIR copied 5 3 8 3" xfId="5766" xr:uid="{00000000-0005-0000-0000-0000DB150000}"/>
    <cellStyle name="AIR copied 5 3 9" xfId="5767" xr:uid="{00000000-0005-0000-0000-0000DC150000}"/>
    <cellStyle name="AIR copied 5 3 9 2" xfId="5768" xr:uid="{00000000-0005-0000-0000-0000DD150000}"/>
    <cellStyle name="AIR copied 5 3 9 3" xfId="5769" xr:uid="{00000000-0005-0000-0000-0000DE150000}"/>
    <cellStyle name="AIR copied 5 4" xfId="5770" xr:uid="{00000000-0005-0000-0000-0000DF150000}"/>
    <cellStyle name="AIR copied 5 4 10" xfId="5771" xr:uid="{00000000-0005-0000-0000-0000E0150000}"/>
    <cellStyle name="AIR copied 5 4 10 2" xfId="5772" xr:uid="{00000000-0005-0000-0000-0000E1150000}"/>
    <cellStyle name="AIR copied 5 4 10 3" xfId="5773" xr:uid="{00000000-0005-0000-0000-0000E2150000}"/>
    <cellStyle name="AIR copied 5 4 11" xfId="5774" xr:uid="{00000000-0005-0000-0000-0000E3150000}"/>
    <cellStyle name="AIR copied 5 4 11 2" xfId="5775" xr:uid="{00000000-0005-0000-0000-0000E4150000}"/>
    <cellStyle name="AIR copied 5 4 11 3" xfId="5776" xr:uid="{00000000-0005-0000-0000-0000E5150000}"/>
    <cellStyle name="AIR copied 5 4 12" xfId="5777" xr:uid="{00000000-0005-0000-0000-0000E6150000}"/>
    <cellStyle name="AIR copied 5 4 13" xfId="5778" xr:uid="{00000000-0005-0000-0000-0000E7150000}"/>
    <cellStyle name="AIR copied 5 4 2" xfId="5779" xr:uid="{00000000-0005-0000-0000-0000E8150000}"/>
    <cellStyle name="AIR copied 5 4 2 2" xfId="5780" xr:uid="{00000000-0005-0000-0000-0000E9150000}"/>
    <cellStyle name="AIR copied 5 4 2 3" xfId="5781" xr:uid="{00000000-0005-0000-0000-0000EA150000}"/>
    <cellStyle name="AIR copied 5 4 3" xfId="5782" xr:uid="{00000000-0005-0000-0000-0000EB150000}"/>
    <cellStyle name="AIR copied 5 4 3 2" xfId="5783" xr:uid="{00000000-0005-0000-0000-0000EC150000}"/>
    <cellStyle name="AIR copied 5 4 3 3" xfId="5784" xr:uid="{00000000-0005-0000-0000-0000ED150000}"/>
    <cellStyle name="AIR copied 5 4 4" xfId="5785" xr:uid="{00000000-0005-0000-0000-0000EE150000}"/>
    <cellStyle name="AIR copied 5 4 4 2" xfId="5786" xr:uid="{00000000-0005-0000-0000-0000EF150000}"/>
    <cellStyle name="AIR copied 5 4 4 3" xfId="5787" xr:uid="{00000000-0005-0000-0000-0000F0150000}"/>
    <cellStyle name="AIR copied 5 4 5" xfId="5788" xr:uid="{00000000-0005-0000-0000-0000F1150000}"/>
    <cellStyle name="AIR copied 5 4 5 2" xfId="5789" xr:uid="{00000000-0005-0000-0000-0000F2150000}"/>
    <cellStyle name="AIR copied 5 4 5 3" xfId="5790" xr:uid="{00000000-0005-0000-0000-0000F3150000}"/>
    <cellStyle name="AIR copied 5 4 6" xfId="5791" xr:uid="{00000000-0005-0000-0000-0000F4150000}"/>
    <cellStyle name="AIR copied 5 4 6 2" xfId="5792" xr:uid="{00000000-0005-0000-0000-0000F5150000}"/>
    <cellStyle name="AIR copied 5 4 6 3" xfId="5793" xr:uid="{00000000-0005-0000-0000-0000F6150000}"/>
    <cellStyle name="AIR copied 5 4 7" xfId="5794" xr:uid="{00000000-0005-0000-0000-0000F7150000}"/>
    <cellStyle name="AIR copied 5 4 7 2" xfId="5795" xr:uid="{00000000-0005-0000-0000-0000F8150000}"/>
    <cellStyle name="AIR copied 5 4 7 3" xfId="5796" xr:uid="{00000000-0005-0000-0000-0000F9150000}"/>
    <cellStyle name="AIR copied 5 4 8" xfId="5797" xr:uid="{00000000-0005-0000-0000-0000FA150000}"/>
    <cellStyle name="AIR copied 5 4 8 2" xfId="5798" xr:uid="{00000000-0005-0000-0000-0000FB150000}"/>
    <cellStyle name="AIR copied 5 4 8 3" xfId="5799" xr:uid="{00000000-0005-0000-0000-0000FC150000}"/>
    <cellStyle name="AIR copied 5 4 9" xfId="5800" xr:uid="{00000000-0005-0000-0000-0000FD150000}"/>
    <cellStyle name="AIR copied 5 4 9 2" xfId="5801" xr:uid="{00000000-0005-0000-0000-0000FE150000}"/>
    <cellStyle name="AIR copied 5 4 9 3" xfId="5802" xr:uid="{00000000-0005-0000-0000-0000FF150000}"/>
    <cellStyle name="AIR copied 5 5" xfId="5803" xr:uid="{00000000-0005-0000-0000-000000160000}"/>
    <cellStyle name="AIR copied 5 5 10" xfId="5804" xr:uid="{00000000-0005-0000-0000-000001160000}"/>
    <cellStyle name="AIR copied 5 5 10 2" xfId="5805" xr:uid="{00000000-0005-0000-0000-000002160000}"/>
    <cellStyle name="AIR copied 5 5 10 3" xfId="5806" xr:uid="{00000000-0005-0000-0000-000003160000}"/>
    <cellStyle name="AIR copied 5 5 11" xfId="5807" xr:uid="{00000000-0005-0000-0000-000004160000}"/>
    <cellStyle name="AIR copied 5 5 11 2" xfId="5808" xr:uid="{00000000-0005-0000-0000-000005160000}"/>
    <cellStyle name="AIR copied 5 5 11 3" xfId="5809" xr:uid="{00000000-0005-0000-0000-000006160000}"/>
    <cellStyle name="AIR copied 5 5 12" xfId="5810" xr:uid="{00000000-0005-0000-0000-000007160000}"/>
    <cellStyle name="AIR copied 5 5 13" xfId="5811" xr:uid="{00000000-0005-0000-0000-000008160000}"/>
    <cellStyle name="AIR copied 5 5 2" xfId="5812" xr:uid="{00000000-0005-0000-0000-000009160000}"/>
    <cellStyle name="AIR copied 5 5 2 2" xfId="5813" xr:uid="{00000000-0005-0000-0000-00000A160000}"/>
    <cellStyle name="AIR copied 5 5 2 3" xfId="5814" xr:uid="{00000000-0005-0000-0000-00000B160000}"/>
    <cellStyle name="AIR copied 5 5 3" xfId="5815" xr:uid="{00000000-0005-0000-0000-00000C160000}"/>
    <cellStyle name="AIR copied 5 5 3 2" xfId="5816" xr:uid="{00000000-0005-0000-0000-00000D160000}"/>
    <cellStyle name="AIR copied 5 5 3 3" xfId="5817" xr:uid="{00000000-0005-0000-0000-00000E160000}"/>
    <cellStyle name="AIR copied 5 5 4" xfId="5818" xr:uid="{00000000-0005-0000-0000-00000F160000}"/>
    <cellStyle name="AIR copied 5 5 4 2" xfId="5819" xr:uid="{00000000-0005-0000-0000-000010160000}"/>
    <cellStyle name="AIR copied 5 5 4 3" xfId="5820" xr:uid="{00000000-0005-0000-0000-000011160000}"/>
    <cellStyle name="AIR copied 5 5 5" xfId="5821" xr:uid="{00000000-0005-0000-0000-000012160000}"/>
    <cellStyle name="AIR copied 5 5 5 2" xfId="5822" xr:uid="{00000000-0005-0000-0000-000013160000}"/>
    <cellStyle name="AIR copied 5 5 5 3" xfId="5823" xr:uid="{00000000-0005-0000-0000-000014160000}"/>
    <cellStyle name="AIR copied 5 5 6" xfId="5824" xr:uid="{00000000-0005-0000-0000-000015160000}"/>
    <cellStyle name="AIR copied 5 5 6 2" xfId="5825" xr:uid="{00000000-0005-0000-0000-000016160000}"/>
    <cellStyle name="AIR copied 5 5 6 3" xfId="5826" xr:uid="{00000000-0005-0000-0000-000017160000}"/>
    <cellStyle name="AIR copied 5 5 7" xfId="5827" xr:uid="{00000000-0005-0000-0000-000018160000}"/>
    <cellStyle name="AIR copied 5 5 7 2" xfId="5828" xr:uid="{00000000-0005-0000-0000-000019160000}"/>
    <cellStyle name="AIR copied 5 5 7 3" xfId="5829" xr:uid="{00000000-0005-0000-0000-00001A160000}"/>
    <cellStyle name="AIR copied 5 5 8" xfId="5830" xr:uid="{00000000-0005-0000-0000-00001B160000}"/>
    <cellStyle name="AIR copied 5 5 8 2" xfId="5831" xr:uid="{00000000-0005-0000-0000-00001C160000}"/>
    <cellStyle name="AIR copied 5 5 8 3" xfId="5832" xr:uid="{00000000-0005-0000-0000-00001D160000}"/>
    <cellStyle name="AIR copied 5 5 9" xfId="5833" xr:uid="{00000000-0005-0000-0000-00001E160000}"/>
    <cellStyle name="AIR copied 5 5 9 2" xfId="5834" xr:uid="{00000000-0005-0000-0000-00001F160000}"/>
    <cellStyle name="AIR copied 5 5 9 3" xfId="5835" xr:uid="{00000000-0005-0000-0000-000020160000}"/>
    <cellStyle name="AIR copied 5 6" xfId="5836" xr:uid="{00000000-0005-0000-0000-000021160000}"/>
    <cellStyle name="AIR copied 5 6 10" xfId="5837" xr:uid="{00000000-0005-0000-0000-000022160000}"/>
    <cellStyle name="AIR copied 5 6 10 2" xfId="5838" xr:uid="{00000000-0005-0000-0000-000023160000}"/>
    <cellStyle name="AIR copied 5 6 10 3" xfId="5839" xr:uid="{00000000-0005-0000-0000-000024160000}"/>
    <cellStyle name="AIR copied 5 6 11" xfId="5840" xr:uid="{00000000-0005-0000-0000-000025160000}"/>
    <cellStyle name="AIR copied 5 6 11 2" xfId="5841" xr:uid="{00000000-0005-0000-0000-000026160000}"/>
    <cellStyle name="AIR copied 5 6 11 3" xfId="5842" xr:uid="{00000000-0005-0000-0000-000027160000}"/>
    <cellStyle name="AIR copied 5 6 12" xfId="5843" xr:uid="{00000000-0005-0000-0000-000028160000}"/>
    <cellStyle name="AIR copied 5 6 13" xfId="5844" xr:uid="{00000000-0005-0000-0000-000029160000}"/>
    <cellStyle name="AIR copied 5 6 2" xfId="5845" xr:uid="{00000000-0005-0000-0000-00002A160000}"/>
    <cellStyle name="AIR copied 5 6 2 2" xfId="5846" xr:uid="{00000000-0005-0000-0000-00002B160000}"/>
    <cellStyle name="AIR copied 5 6 2 3" xfId="5847" xr:uid="{00000000-0005-0000-0000-00002C160000}"/>
    <cellStyle name="AIR copied 5 6 3" xfId="5848" xr:uid="{00000000-0005-0000-0000-00002D160000}"/>
    <cellStyle name="AIR copied 5 6 3 2" xfId="5849" xr:uid="{00000000-0005-0000-0000-00002E160000}"/>
    <cellStyle name="AIR copied 5 6 3 3" xfId="5850" xr:uid="{00000000-0005-0000-0000-00002F160000}"/>
    <cellStyle name="AIR copied 5 6 4" xfId="5851" xr:uid="{00000000-0005-0000-0000-000030160000}"/>
    <cellStyle name="AIR copied 5 6 4 2" xfId="5852" xr:uid="{00000000-0005-0000-0000-000031160000}"/>
    <cellStyle name="AIR copied 5 6 4 3" xfId="5853" xr:uid="{00000000-0005-0000-0000-000032160000}"/>
    <cellStyle name="AIR copied 5 6 5" xfId="5854" xr:uid="{00000000-0005-0000-0000-000033160000}"/>
    <cellStyle name="AIR copied 5 6 5 2" xfId="5855" xr:uid="{00000000-0005-0000-0000-000034160000}"/>
    <cellStyle name="AIR copied 5 6 5 3" xfId="5856" xr:uid="{00000000-0005-0000-0000-000035160000}"/>
    <cellStyle name="AIR copied 5 6 6" xfId="5857" xr:uid="{00000000-0005-0000-0000-000036160000}"/>
    <cellStyle name="AIR copied 5 6 6 2" xfId="5858" xr:uid="{00000000-0005-0000-0000-000037160000}"/>
    <cellStyle name="AIR copied 5 6 6 3" xfId="5859" xr:uid="{00000000-0005-0000-0000-000038160000}"/>
    <cellStyle name="AIR copied 5 6 7" xfId="5860" xr:uid="{00000000-0005-0000-0000-000039160000}"/>
    <cellStyle name="AIR copied 5 6 7 2" xfId="5861" xr:uid="{00000000-0005-0000-0000-00003A160000}"/>
    <cellStyle name="AIR copied 5 6 7 3" xfId="5862" xr:uid="{00000000-0005-0000-0000-00003B160000}"/>
    <cellStyle name="AIR copied 5 6 8" xfId="5863" xr:uid="{00000000-0005-0000-0000-00003C160000}"/>
    <cellStyle name="AIR copied 5 6 8 2" xfId="5864" xr:uid="{00000000-0005-0000-0000-00003D160000}"/>
    <cellStyle name="AIR copied 5 6 8 3" xfId="5865" xr:uid="{00000000-0005-0000-0000-00003E160000}"/>
    <cellStyle name="AIR copied 5 6 9" xfId="5866" xr:uid="{00000000-0005-0000-0000-00003F160000}"/>
    <cellStyle name="AIR copied 5 6 9 2" xfId="5867" xr:uid="{00000000-0005-0000-0000-000040160000}"/>
    <cellStyle name="AIR copied 5 6 9 3" xfId="5868" xr:uid="{00000000-0005-0000-0000-000041160000}"/>
    <cellStyle name="AIR copied 5 7" xfId="5869" xr:uid="{00000000-0005-0000-0000-000042160000}"/>
    <cellStyle name="AIR copied 5 7 10" xfId="5870" xr:uid="{00000000-0005-0000-0000-000043160000}"/>
    <cellStyle name="AIR copied 5 7 10 2" xfId="5871" xr:uid="{00000000-0005-0000-0000-000044160000}"/>
    <cellStyle name="AIR copied 5 7 10 3" xfId="5872" xr:uid="{00000000-0005-0000-0000-000045160000}"/>
    <cellStyle name="AIR copied 5 7 11" xfId="5873" xr:uid="{00000000-0005-0000-0000-000046160000}"/>
    <cellStyle name="AIR copied 5 7 11 2" xfId="5874" xr:uid="{00000000-0005-0000-0000-000047160000}"/>
    <cellStyle name="AIR copied 5 7 11 3" xfId="5875" xr:uid="{00000000-0005-0000-0000-000048160000}"/>
    <cellStyle name="AIR copied 5 7 12" xfId="5876" xr:uid="{00000000-0005-0000-0000-000049160000}"/>
    <cellStyle name="AIR copied 5 7 13" xfId="5877" xr:uid="{00000000-0005-0000-0000-00004A160000}"/>
    <cellStyle name="AIR copied 5 7 2" xfId="5878" xr:uid="{00000000-0005-0000-0000-00004B160000}"/>
    <cellStyle name="AIR copied 5 7 2 2" xfId="5879" xr:uid="{00000000-0005-0000-0000-00004C160000}"/>
    <cellStyle name="AIR copied 5 7 2 3" xfId="5880" xr:uid="{00000000-0005-0000-0000-00004D160000}"/>
    <cellStyle name="AIR copied 5 7 3" xfId="5881" xr:uid="{00000000-0005-0000-0000-00004E160000}"/>
    <cellStyle name="AIR copied 5 7 3 2" xfId="5882" xr:uid="{00000000-0005-0000-0000-00004F160000}"/>
    <cellStyle name="AIR copied 5 7 3 3" xfId="5883" xr:uid="{00000000-0005-0000-0000-000050160000}"/>
    <cellStyle name="AIR copied 5 7 4" xfId="5884" xr:uid="{00000000-0005-0000-0000-000051160000}"/>
    <cellStyle name="AIR copied 5 7 4 2" xfId="5885" xr:uid="{00000000-0005-0000-0000-000052160000}"/>
    <cellStyle name="AIR copied 5 7 4 3" xfId="5886" xr:uid="{00000000-0005-0000-0000-000053160000}"/>
    <cellStyle name="AIR copied 5 7 5" xfId="5887" xr:uid="{00000000-0005-0000-0000-000054160000}"/>
    <cellStyle name="AIR copied 5 7 5 2" xfId="5888" xr:uid="{00000000-0005-0000-0000-000055160000}"/>
    <cellStyle name="AIR copied 5 7 5 3" xfId="5889" xr:uid="{00000000-0005-0000-0000-000056160000}"/>
    <cellStyle name="AIR copied 5 7 6" xfId="5890" xr:uid="{00000000-0005-0000-0000-000057160000}"/>
    <cellStyle name="AIR copied 5 7 6 2" xfId="5891" xr:uid="{00000000-0005-0000-0000-000058160000}"/>
    <cellStyle name="AIR copied 5 7 6 3" xfId="5892" xr:uid="{00000000-0005-0000-0000-000059160000}"/>
    <cellStyle name="AIR copied 5 7 7" xfId="5893" xr:uid="{00000000-0005-0000-0000-00005A160000}"/>
    <cellStyle name="AIR copied 5 7 7 2" xfId="5894" xr:uid="{00000000-0005-0000-0000-00005B160000}"/>
    <cellStyle name="AIR copied 5 7 7 3" xfId="5895" xr:uid="{00000000-0005-0000-0000-00005C160000}"/>
    <cellStyle name="AIR copied 5 7 8" xfId="5896" xr:uid="{00000000-0005-0000-0000-00005D160000}"/>
    <cellStyle name="AIR copied 5 7 8 2" xfId="5897" xr:uid="{00000000-0005-0000-0000-00005E160000}"/>
    <cellStyle name="AIR copied 5 7 8 3" xfId="5898" xr:uid="{00000000-0005-0000-0000-00005F160000}"/>
    <cellStyle name="AIR copied 5 7 9" xfId="5899" xr:uid="{00000000-0005-0000-0000-000060160000}"/>
    <cellStyle name="AIR copied 5 7 9 2" xfId="5900" xr:uid="{00000000-0005-0000-0000-000061160000}"/>
    <cellStyle name="AIR copied 5 7 9 3" xfId="5901" xr:uid="{00000000-0005-0000-0000-000062160000}"/>
    <cellStyle name="AIR copied 5 8" xfId="5902" xr:uid="{00000000-0005-0000-0000-000063160000}"/>
    <cellStyle name="AIR copied 5 8 2" xfId="5903" xr:uid="{00000000-0005-0000-0000-000064160000}"/>
    <cellStyle name="AIR copied 5 8 3" xfId="5904" xr:uid="{00000000-0005-0000-0000-000065160000}"/>
    <cellStyle name="AIR copied 5 9" xfId="5905" xr:uid="{00000000-0005-0000-0000-000066160000}"/>
    <cellStyle name="AIR copied 5 9 2" xfId="5906" xr:uid="{00000000-0005-0000-0000-000067160000}"/>
    <cellStyle name="AIR copied 5 9 3" xfId="5907" xr:uid="{00000000-0005-0000-0000-000068160000}"/>
    <cellStyle name="AIR copied 6" xfId="5908" xr:uid="{00000000-0005-0000-0000-000069160000}"/>
    <cellStyle name="AIR copied 6 10" xfId="5909" xr:uid="{00000000-0005-0000-0000-00006A160000}"/>
    <cellStyle name="AIR copied 6 10 2" xfId="5910" xr:uid="{00000000-0005-0000-0000-00006B160000}"/>
    <cellStyle name="AIR copied 6 10 3" xfId="5911" xr:uid="{00000000-0005-0000-0000-00006C160000}"/>
    <cellStyle name="AIR copied 6 11" xfId="5912" xr:uid="{00000000-0005-0000-0000-00006D160000}"/>
    <cellStyle name="AIR copied 6 11 2" xfId="5913" xr:uid="{00000000-0005-0000-0000-00006E160000}"/>
    <cellStyle name="AIR copied 6 11 3" xfId="5914" xr:uid="{00000000-0005-0000-0000-00006F160000}"/>
    <cellStyle name="AIR copied 6 12" xfId="5915" xr:uid="{00000000-0005-0000-0000-000070160000}"/>
    <cellStyle name="AIR copied 6 12 2" xfId="5916" xr:uid="{00000000-0005-0000-0000-000071160000}"/>
    <cellStyle name="AIR copied 6 12 3" xfId="5917" xr:uid="{00000000-0005-0000-0000-000072160000}"/>
    <cellStyle name="AIR copied 6 13" xfId="5918" xr:uid="{00000000-0005-0000-0000-000073160000}"/>
    <cellStyle name="AIR copied 6 13 2" xfId="5919" xr:uid="{00000000-0005-0000-0000-000074160000}"/>
    <cellStyle name="AIR copied 6 13 3" xfId="5920" xr:uid="{00000000-0005-0000-0000-000075160000}"/>
    <cellStyle name="AIR copied 6 14" xfId="5921" xr:uid="{00000000-0005-0000-0000-000076160000}"/>
    <cellStyle name="AIR copied 6 14 2" xfId="5922" xr:uid="{00000000-0005-0000-0000-000077160000}"/>
    <cellStyle name="AIR copied 6 14 3" xfId="5923" xr:uid="{00000000-0005-0000-0000-000078160000}"/>
    <cellStyle name="AIR copied 6 15" xfId="5924" xr:uid="{00000000-0005-0000-0000-000079160000}"/>
    <cellStyle name="AIR copied 6 15 2" xfId="5925" xr:uid="{00000000-0005-0000-0000-00007A160000}"/>
    <cellStyle name="AIR copied 6 15 3" xfId="5926" xr:uid="{00000000-0005-0000-0000-00007B160000}"/>
    <cellStyle name="AIR copied 6 16" xfId="5927" xr:uid="{00000000-0005-0000-0000-00007C160000}"/>
    <cellStyle name="AIR copied 6 16 2" xfId="5928" xr:uid="{00000000-0005-0000-0000-00007D160000}"/>
    <cellStyle name="AIR copied 6 16 3" xfId="5929" xr:uid="{00000000-0005-0000-0000-00007E160000}"/>
    <cellStyle name="AIR copied 6 17" xfId="5930" xr:uid="{00000000-0005-0000-0000-00007F160000}"/>
    <cellStyle name="AIR copied 6 17 2" xfId="5931" xr:uid="{00000000-0005-0000-0000-000080160000}"/>
    <cellStyle name="AIR copied 6 17 3" xfId="5932" xr:uid="{00000000-0005-0000-0000-000081160000}"/>
    <cellStyle name="AIR copied 6 18" xfId="5933" xr:uid="{00000000-0005-0000-0000-000082160000}"/>
    <cellStyle name="AIR copied 6 18 2" xfId="5934" xr:uid="{00000000-0005-0000-0000-000083160000}"/>
    <cellStyle name="AIR copied 6 18 3" xfId="5935" xr:uid="{00000000-0005-0000-0000-000084160000}"/>
    <cellStyle name="AIR copied 6 19" xfId="5936" xr:uid="{00000000-0005-0000-0000-000085160000}"/>
    <cellStyle name="AIR copied 6 2" xfId="5937" xr:uid="{00000000-0005-0000-0000-000086160000}"/>
    <cellStyle name="AIR copied 6 2 10" xfId="5938" xr:uid="{00000000-0005-0000-0000-000087160000}"/>
    <cellStyle name="AIR copied 6 2 10 2" xfId="5939" xr:uid="{00000000-0005-0000-0000-000088160000}"/>
    <cellStyle name="AIR copied 6 2 10 3" xfId="5940" xr:uid="{00000000-0005-0000-0000-000089160000}"/>
    <cellStyle name="AIR copied 6 2 11" xfId="5941" xr:uid="{00000000-0005-0000-0000-00008A160000}"/>
    <cellStyle name="AIR copied 6 2 11 2" xfId="5942" xr:uid="{00000000-0005-0000-0000-00008B160000}"/>
    <cellStyle name="AIR copied 6 2 11 3" xfId="5943" xr:uid="{00000000-0005-0000-0000-00008C160000}"/>
    <cellStyle name="AIR copied 6 2 12" xfId="5944" xr:uid="{00000000-0005-0000-0000-00008D160000}"/>
    <cellStyle name="AIR copied 6 2 12 2" xfId="5945" xr:uid="{00000000-0005-0000-0000-00008E160000}"/>
    <cellStyle name="AIR copied 6 2 12 3" xfId="5946" xr:uid="{00000000-0005-0000-0000-00008F160000}"/>
    <cellStyle name="AIR copied 6 2 13" xfId="5947" xr:uid="{00000000-0005-0000-0000-000090160000}"/>
    <cellStyle name="AIR copied 6 2 14" xfId="5948" xr:uid="{00000000-0005-0000-0000-000091160000}"/>
    <cellStyle name="AIR copied 6 2 2" xfId="5949" xr:uid="{00000000-0005-0000-0000-000092160000}"/>
    <cellStyle name="AIR copied 6 2 2 2" xfId="5950" xr:uid="{00000000-0005-0000-0000-000093160000}"/>
    <cellStyle name="AIR copied 6 2 2 3" xfId="5951" xr:uid="{00000000-0005-0000-0000-000094160000}"/>
    <cellStyle name="AIR copied 6 2 3" xfId="5952" xr:uid="{00000000-0005-0000-0000-000095160000}"/>
    <cellStyle name="AIR copied 6 2 3 2" xfId="5953" xr:uid="{00000000-0005-0000-0000-000096160000}"/>
    <cellStyle name="AIR copied 6 2 3 3" xfId="5954" xr:uid="{00000000-0005-0000-0000-000097160000}"/>
    <cellStyle name="AIR copied 6 2 4" xfId="5955" xr:uid="{00000000-0005-0000-0000-000098160000}"/>
    <cellStyle name="AIR copied 6 2 4 2" xfId="5956" xr:uid="{00000000-0005-0000-0000-000099160000}"/>
    <cellStyle name="AIR copied 6 2 4 3" xfId="5957" xr:uid="{00000000-0005-0000-0000-00009A160000}"/>
    <cellStyle name="AIR copied 6 2 5" xfId="5958" xr:uid="{00000000-0005-0000-0000-00009B160000}"/>
    <cellStyle name="AIR copied 6 2 5 2" xfId="5959" xr:uid="{00000000-0005-0000-0000-00009C160000}"/>
    <cellStyle name="AIR copied 6 2 5 3" xfId="5960" xr:uid="{00000000-0005-0000-0000-00009D160000}"/>
    <cellStyle name="AIR copied 6 2 6" xfId="5961" xr:uid="{00000000-0005-0000-0000-00009E160000}"/>
    <cellStyle name="AIR copied 6 2 6 2" xfId="5962" xr:uid="{00000000-0005-0000-0000-00009F160000}"/>
    <cellStyle name="AIR copied 6 2 6 3" xfId="5963" xr:uid="{00000000-0005-0000-0000-0000A0160000}"/>
    <cellStyle name="AIR copied 6 2 7" xfId="5964" xr:uid="{00000000-0005-0000-0000-0000A1160000}"/>
    <cellStyle name="AIR copied 6 2 7 2" xfId="5965" xr:uid="{00000000-0005-0000-0000-0000A2160000}"/>
    <cellStyle name="AIR copied 6 2 7 3" xfId="5966" xr:uid="{00000000-0005-0000-0000-0000A3160000}"/>
    <cellStyle name="AIR copied 6 2 8" xfId="5967" xr:uid="{00000000-0005-0000-0000-0000A4160000}"/>
    <cellStyle name="AIR copied 6 2 8 2" xfId="5968" xr:uid="{00000000-0005-0000-0000-0000A5160000}"/>
    <cellStyle name="AIR copied 6 2 8 3" xfId="5969" xr:uid="{00000000-0005-0000-0000-0000A6160000}"/>
    <cellStyle name="AIR copied 6 2 9" xfId="5970" xr:uid="{00000000-0005-0000-0000-0000A7160000}"/>
    <cellStyle name="AIR copied 6 2 9 2" xfId="5971" xr:uid="{00000000-0005-0000-0000-0000A8160000}"/>
    <cellStyle name="AIR copied 6 2 9 3" xfId="5972" xr:uid="{00000000-0005-0000-0000-0000A9160000}"/>
    <cellStyle name="AIR copied 6 20" xfId="5973" xr:uid="{00000000-0005-0000-0000-0000AA160000}"/>
    <cellStyle name="AIR copied 6 3" xfId="5974" xr:uid="{00000000-0005-0000-0000-0000AB160000}"/>
    <cellStyle name="AIR copied 6 3 10" xfId="5975" xr:uid="{00000000-0005-0000-0000-0000AC160000}"/>
    <cellStyle name="AIR copied 6 3 10 2" xfId="5976" xr:uid="{00000000-0005-0000-0000-0000AD160000}"/>
    <cellStyle name="AIR copied 6 3 10 3" xfId="5977" xr:uid="{00000000-0005-0000-0000-0000AE160000}"/>
    <cellStyle name="AIR copied 6 3 11" xfId="5978" xr:uid="{00000000-0005-0000-0000-0000AF160000}"/>
    <cellStyle name="AIR copied 6 3 11 2" xfId="5979" xr:uid="{00000000-0005-0000-0000-0000B0160000}"/>
    <cellStyle name="AIR copied 6 3 11 3" xfId="5980" xr:uid="{00000000-0005-0000-0000-0000B1160000}"/>
    <cellStyle name="AIR copied 6 3 12" xfId="5981" xr:uid="{00000000-0005-0000-0000-0000B2160000}"/>
    <cellStyle name="AIR copied 6 3 12 2" xfId="5982" xr:uid="{00000000-0005-0000-0000-0000B3160000}"/>
    <cellStyle name="AIR copied 6 3 12 3" xfId="5983" xr:uid="{00000000-0005-0000-0000-0000B4160000}"/>
    <cellStyle name="AIR copied 6 3 13" xfId="5984" xr:uid="{00000000-0005-0000-0000-0000B5160000}"/>
    <cellStyle name="AIR copied 6 3 14" xfId="5985" xr:uid="{00000000-0005-0000-0000-0000B6160000}"/>
    <cellStyle name="AIR copied 6 3 2" xfId="5986" xr:uid="{00000000-0005-0000-0000-0000B7160000}"/>
    <cellStyle name="AIR copied 6 3 2 2" xfId="5987" xr:uid="{00000000-0005-0000-0000-0000B8160000}"/>
    <cellStyle name="AIR copied 6 3 2 3" xfId="5988" xr:uid="{00000000-0005-0000-0000-0000B9160000}"/>
    <cellStyle name="AIR copied 6 3 3" xfId="5989" xr:uid="{00000000-0005-0000-0000-0000BA160000}"/>
    <cellStyle name="AIR copied 6 3 3 2" xfId="5990" xr:uid="{00000000-0005-0000-0000-0000BB160000}"/>
    <cellStyle name="AIR copied 6 3 3 3" xfId="5991" xr:uid="{00000000-0005-0000-0000-0000BC160000}"/>
    <cellStyle name="AIR copied 6 3 4" xfId="5992" xr:uid="{00000000-0005-0000-0000-0000BD160000}"/>
    <cellStyle name="AIR copied 6 3 4 2" xfId="5993" xr:uid="{00000000-0005-0000-0000-0000BE160000}"/>
    <cellStyle name="AIR copied 6 3 4 3" xfId="5994" xr:uid="{00000000-0005-0000-0000-0000BF160000}"/>
    <cellStyle name="AIR copied 6 3 5" xfId="5995" xr:uid="{00000000-0005-0000-0000-0000C0160000}"/>
    <cellStyle name="AIR copied 6 3 5 2" xfId="5996" xr:uid="{00000000-0005-0000-0000-0000C1160000}"/>
    <cellStyle name="AIR copied 6 3 5 3" xfId="5997" xr:uid="{00000000-0005-0000-0000-0000C2160000}"/>
    <cellStyle name="AIR copied 6 3 6" xfId="5998" xr:uid="{00000000-0005-0000-0000-0000C3160000}"/>
    <cellStyle name="AIR copied 6 3 6 2" xfId="5999" xr:uid="{00000000-0005-0000-0000-0000C4160000}"/>
    <cellStyle name="AIR copied 6 3 6 3" xfId="6000" xr:uid="{00000000-0005-0000-0000-0000C5160000}"/>
    <cellStyle name="AIR copied 6 3 7" xfId="6001" xr:uid="{00000000-0005-0000-0000-0000C6160000}"/>
    <cellStyle name="AIR copied 6 3 7 2" xfId="6002" xr:uid="{00000000-0005-0000-0000-0000C7160000}"/>
    <cellStyle name="AIR copied 6 3 7 3" xfId="6003" xr:uid="{00000000-0005-0000-0000-0000C8160000}"/>
    <cellStyle name="AIR copied 6 3 8" xfId="6004" xr:uid="{00000000-0005-0000-0000-0000C9160000}"/>
    <cellStyle name="AIR copied 6 3 8 2" xfId="6005" xr:uid="{00000000-0005-0000-0000-0000CA160000}"/>
    <cellStyle name="AIR copied 6 3 8 3" xfId="6006" xr:uid="{00000000-0005-0000-0000-0000CB160000}"/>
    <cellStyle name="AIR copied 6 3 9" xfId="6007" xr:uid="{00000000-0005-0000-0000-0000CC160000}"/>
    <cellStyle name="AIR copied 6 3 9 2" xfId="6008" xr:uid="{00000000-0005-0000-0000-0000CD160000}"/>
    <cellStyle name="AIR copied 6 3 9 3" xfId="6009" xr:uid="{00000000-0005-0000-0000-0000CE160000}"/>
    <cellStyle name="AIR copied 6 4" xfId="6010" xr:uid="{00000000-0005-0000-0000-0000CF160000}"/>
    <cellStyle name="AIR copied 6 4 10" xfId="6011" xr:uid="{00000000-0005-0000-0000-0000D0160000}"/>
    <cellStyle name="AIR copied 6 4 10 2" xfId="6012" xr:uid="{00000000-0005-0000-0000-0000D1160000}"/>
    <cellStyle name="AIR copied 6 4 10 3" xfId="6013" xr:uid="{00000000-0005-0000-0000-0000D2160000}"/>
    <cellStyle name="AIR copied 6 4 11" xfId="6014" xr:uid="{00000000-0005-0000-0000-0000D3160000}"/>
    <cellStyle name="AIR copied 6 4 11 2" xfId="6015" xr:uid="{00000000-0005-0000-0000-0000D4160000}"/>
    <cellStyle name="AIR copied 6 4 11 3" xfId="6016" xr:uid="{00000000-0005-0000-0000-0000D5160000}"/>
    <cellStyle name="AIR copied 6 4 12" xfId="6017" xr:uid="{00000000-0005-0000-0000-0000D6160000}"/>
    <cellStyle name="AIR copied 6 4 13" xfId="6018" xr:uid="{00000000-0005-0000-0000-0000D7160000}"/>
    <cellStyle name="AIR copied 6 4 2" xfId="6019" xr:uid="{00000000-0005-0000-0000-0000D8160000}"/>
    <cellStyle name="AIR copied 6 4 2 2" xfId="6020" xr:uid="{00000000-0005-0000-0000-0000D9160000}"/>
    <cellStyle name="AIR copied 6 4 2 3" xfId="6021" xr:uid="{00000000-0005-0000-0000-0000DA160000}"/>
    <cellStyle name="AIR copied 6 4 3" xfId="6022" xr:uid="{00000000-0005-0000-0000-0000DB160000}"/>
    <cellStyle name="AIR copied 6 4 3 2" xfId="6023" xr:uid="{00000000-0005-0000-0000-0000DC160000}"/>
    <cellStyle name="AIR copied 6 4 3 3" xfId="6024" xr:uid="{00000000-0005-0000-0000-0000DD160000}"/>
    <cellStyle name="AIR copied 6 4 4" xfId="6025" xr:uid="{00000000-0005-0000-0000-0000DE160000}"/>
    <cellStyle name="AIR copied 6 4 4 2" xfId="6026" xr:uid="{00000000-0005-0000-0000-0000DF160000}"/>
    <cellStyle name="AIR copied 6 4 4 3" xfId="6027" xr:uid="{00000000-0005-0000-0000-0000E0160000}"/>
    <cellStyle name="AIR copied 6 4 5" xfId="6028" xr:uid="{00000000-0005-0000-0000-0000E1160000}"/>
    <cellStyle name="AIR copied 6 4 5 2" xfId="6029" xr:uid="{00000000-0005-0000-0000-0000E2160000}"/>
    <cellStyle name="AIR copied 6 4 5 3" xfId="6030" xr:uid="{00000000-0005-0000-0000-0000E3160000}"/>
    <cellStyle name="AIR copied 6 4 6" xfId="6031" xr:uid="{00000000-0005-0000-0000-0000E4160000}"/>
    <cellStyle name="AIR copied 6 4 6 2" xfId="6032" xr:uid="{00000000-0005-0000-0000-0000E5160000}"/>
    <cellStyle name="AIR copied 6 4 6 3" xfId="6033" xr:uid="{00000000-0005-0000-0000-0000E6160000}"/>
    <cellStyle name="AIR copied 6 4 7" xfId="6034" xr:uid="{00000000-0005-0000-0000-0000E7160000}"/>
    <cellStyle name="AIR copied 6 4 7 2" xfId="6035" xr:uid="{00000000-0005-0000-0000-0000E8160000}"/>
    <cellStyle name="AIR copied 6 4 7 3" xfId="6036" xr:uid="{00000000-0005-0000-0000-0000E9160000}"/>
    <cellStyle name="AIR copied 6 4 8" xfId="6037" xr:uid="{00000000-0005-0000-0000-0000EA160000}"/>
    <cellStyle name="AIR copied 6 4 8 2" xfId="6038" xr:uid="{00000000-0005-0000-0000-0000EB160000}"/>
    <cellStyle name="AIR copied 6 4 8 3" xfId="6039" xr:uid="{00000000-0005-0000-0000-0000EC160000}"/>
    <cellStyle name="AIR copied 6 4 9" xfId="6040" xr:uid="{00000000-0005-0000-0000-0000ED160000}"/>
    <cellStyle name="AIR copied 6 4 9 2" xfId="6041" xr:uid="{00000000-0005-0000-0000-0000EE160000}"/>
    <cellStyle name="AIR copied 6 4 9 3" xfId="6042" xr:uid="{00000000-0005-0000-0000-0000EF160000}"/>
    <cellStyle name="AIR copied 6 5" xfId="6043" xr:uid="{00000000-0005-0000-0000-0000F0160000}"/>
    <cellStyle name="AIR copied 6 5 10" xfId="6044" xr:uid="{00000000-0005-0000-0000-0000F1160000}"/>
    <cellStyle name="AIR copied 6 5 10 2" xfId="6045" xr:uid="{00000000-0005-0000-0000-0000F2160000}"/>
    <cellStyle name="AIR copied 6 5 10 3" xfId="6046" xr:uid="{00000000-0005-0000-0000-0000F3160000}"/>
    <cellStyle name="AIR copied 6 5 11" xfId="6047" xr:uid="{00000000-0005-0000-0000-0000F4160000}"/>
    <cellStyle name="AIR copied 6 5 11 2" xfId="6048" xr:uid="{00000000-0005-0000-0000-0000F5160000}"/>
    <cellStyle name="AIR copied 6 5 11 3" xfId="6049" xr:uid="{00000000-0005-0000-0000-0000F6160000}"/>
    <cellStyle name="AIR copied 6 5 12" xfId="6050" xr:uid="{00000000-0005-0000-0000-0000F7160000}"/>
    <cellStyle name="AIR copied 6 5 13" xfId="6051" xr:uid="{00000000-0005-0000-0000-0000F8160000}"/>
    <cellStyle name="AIR copied 6 5 2" xfId="6052" xr:uid="{00000000-0005-0000-0000-0000F9160000}"/>
    <cellStyle name="AIR copied 6 5 2 2" xfId="6053" xr:uid="{00000000-0005-0000-0000-0000FA160000}"/>
    <cellStyle name="AIR copied 6 5 2 3" xfId="6054" xr:uid="{00000000-0005-0000-0000-0000FB160000}"/>
    <cellStyle name="AIR copied 6 5 3" xfId="6055" xr:uid="{00000000-0005-0000-0000-0000FC160000}"/>
    <cellStyle name="AIR copied 6 5 3 2" xfId="6056" xr:uid="{00000000-0005-0000-0000-0000FD160000}"/>
    <cellStyle name="AIR copied 6 5 3 3" xfId="6057" xr:uid="{00000000-0005-0000-0000-0000FE160000}"/>
    <cellStyle name="AIR copied 6 5 4" xfId="6058" xr:uid="{00000000-0005-0000-0000-0000FF160000}"/>
    <cellStyle name="AIR copied 6 5 4 2" xfId="6059" xr:uid="{00000000-0005-0000-0000-000000170000}"/>
    <cellStyle name="AIR copied 6 5 4 3" xfId="6060" xr:uid="{00000000-0005-0000-0000-000001170000}"/>
    <cellStyle name="AIR copied 6 5 5" xfId="6061" xr:uid="{00000000-0005-0000-0000-000002170000}"/>
    <cellStyle name="AIR copied 6 5 5 2" xfId="6062" xr:uid="{00000000-0005-0000-0000-000003170000}"/>
    <cellStyle name="AIR copied 6 5 5 3" xfId="6063" xr:uid="{00000000-0005-0000-0000-000004170000}"/>
    <cellStyle name="AIR copied 6 5 6" xfId="6064" xr:uid="{00000000-0005-0000-0000-000005170000}"/>
    <cellStyle name="AIR copied 6 5 6 2" xfId="6065" xr:uid="{00000000-0005-0000-0000-000006170000}"/>
    <cellStyle name="AIR copied 6 5 6 3" xfId="6066" xr:uid="{00000000-0005-0000-0000-000007170000}"/>
    <cellStyle name="AIR copied 6 5 7" xfId="6067" xr:uid="{00000000-0005-0000-0000-000008170000}"/>
    <cellStyle name="AIR copied 6 5 7 2" xfId="6068" xr:uid="{00000000-0005-0000-0000-000009170000}"/>
    <cellStyle name="AIR copied 6 5 7 3" xfId="6069" xr:uid="{00000000-0005-0000-0000-00000A170000}"/>
    <cellStyle name="AIR copied 6 5 8" xfId="6070" xr:uid="{00000000-0005-0000-0000-00000B170000}"/>
    <cellStyle name="AIR copied 6 5 8 2" xfId="6071" xr:uid="{00000000-0005-0000-0000-00000C170000}"/>
    <cellStyle name="AIR copied 6 5 8 3" xfId="6072" xr:uid="{00000000-0005-0000-0000-00000D170000}"/>
    <cellStyle name="AIR copied 6 5 9" xfId="6073" xr:uid="{00000000-0005-0000-0000-00000E170000}"/>
    <cellStyle name="AIR copied 6 5 9 2" xfId="6074" xr:uid="{00000000-0005-0000-0000-00000F170000}"/>
    <cellStyle name="AIR copied 6 5 9 3" xfId="6075" xr:uid="{00000000-0005-0000-0000-000010170000}"/>
    <cellStyle name="AIR copied 6 6" xfId="6076" xr:uid="{00000000-0005-0000-0000-000011170000}"/>
    <cellStyle name="AIR copied 6 6 10" xfId="6077" xr:uid="{00000000-0005-0000-0000-000012170000}"/>
    <cellStyle name="AIR copied 6 6 10 2" xfId="6078" xr:uid="{00000000-0005-0000-0000-000013170000}"/>
    <cellStyle name="AIR copied 6 6 10 3" xfId="6079" xr:uid="{00000000-0005-0000-0000-000014170000}"/>
    <cellStyle name="AIR copied 6 6 11" xfId="6080" xr:uid="{00000000-0005-0000-0000-000015170000}"/>
    <cellStyle name="AIR copied 6 6 11 2" xfId="6081" xr:uid="{00000000-0005-0000-0000-000016170000}"/>
    <cellStyle name="AIR copied 6 6 11 3" xfId="6082" xr:uid="{00000000-0005-0000-0000-000017170000}"/>
    <cellStyle name="AIR copied 6 6 12" xfId="6083" xr:uid="{00000000-0005-0000-0000-000018170000}"/>
    <cellStyle name="AIR copied 6 6 13" xfId="6084" xr:uid="{00000000-0005-0000-0000-000019170000}"/>
    <cellStyle name="AIR copied 6 6 2" xfId="6085" xr:uid="{00000000-0005-0000-0000-00001A170000}"/>
    <cellStyle name="AIR copied 6 6 2 2" xfId="6086" xr:uid="{00000000-0005-0000-0000-00001B170000}"/>
    <cellStyle name="AIR copied 6 6 2 3" xfId="6087" xr:uid="{00000000-0005-0000-0000-00001C170000}"/>
    <cellStyle name="AIR copied 6 6 3" xfId="6088" xr:uid="{00000000-0005-0000-0000-00001D170000}"/>
    <cellStyle name="AIR copied 6 6 3 2" xfId="6089" xr:uid="{00000000-0005-0000-0000-00001E170000}"/>
    <cellStyle name="AIR copied 6 6 3 3" xfId="6090" xr:uid="{00000000-0005-0000-0000-00001F170000}"/>
    <cellStyle name="AIR copied 6 6 4" xfId="6091" xr:uid="{00000000-0005-0000-0000-000020170000}"/>
    <cellStyle name="AIR copied 6 6 4 2" xfId="6092" xr:uid="{00000000-0005-0000-0000-000021170000}"/>
    <cellStyle name="AIR copied 6 6 4 3" xfId="6093" xr:uid="{00000000-0005-0000-0000-000022170000}"/>
    <cellStyle name="AIR copied 6 6 5" xfId="6094" xr:uid="{00000000-0005-0000-0000-000023170000}"/>
    <cellStyle name="AIR copied 6 6 5 2" xfId="6095" xr:uid="{00000000-0005-0000-0000-000024170000}"/>
    <cellStyle name="AIR copied 6 6 5 3" xfId="6096" xr:uid="{00000000-0005-0000-0000-000025170000}"/>
    <cellStyle name="AIR copied 6 6 6" xfId="6097" xr:uid="{00000000-0005-0000-0000-000026170000}"/>
    <cellStyle name="AIR copied 6 6 6 2" xfId="6098" xr:uid="{00000000-0005-0000-0000-000027170000}"/>
    <cellStyle name="AIR copied 6 6 6 3" xfId="6099" xr:uid="{00000000-0005-0000-0000-000028170000}"/>
    <cellStyle name="AIR copied 6 6 7" xfId="6100" xr:uid="{00000000-0005-0000-0000-000029170000}"/>
    <cellStyle name="AIR copied 6 6 7 2" xfId="6101" xr:uid="{00000000-0005-0000-0000-00002A170000}"/>
    <cellStyle name="AIR copied 6 6 7 3" xfId="6102" xr:uid="{00000000-0005-0000-0000-00002B170000}"/>
    <cellStyle name="AIR copied 6 6 8" xfId="6103" xr:uid="{00000000-0005-0000-0000-00002C170000}"/>
    <cellStyle name="AIR copied 6 6 8 2" xfId="6104" xr:uid="{00000000-0005-0000-0000-00002D170000}"/>
    <cellStyle name="AIR copied 6 6 8 3" xfId="6105" xr:uid="{00000000-0005-0000-0000-00002E170000}"/>
    <cellStyle name="AIR copied 6 6 9" xfId="6106" xr:uid="{00000000-0005-0000-0000-00002F170000}"/>
    <cellStyle name="AIR copied 6 6 9 2" xfId="6107" xr:uid="{00000000-0005-0000-0000-000030170000}"/>
    <cellStyle name="AIR copied 6 6 9 3" xfId="6108" xr:uid="{00000000-0005-0000-0000-000031170000}"/>
    <cellStyle name="AIR copied 6 7" xfId="6109" xr:uid="{00000000-0005-0000-0000-000032170000}"/>
    <cellStyle name="AIR copied 6 7 10" xfId="6110" xr:uid="{00000000-0005-0000-0000-000033170000}"/>
    <cellStyle name="AIR copied 6 7 10 2" xfId="6111" xr:uid="{00000000-0005-0000-0000-000034170000}"/>
    <cellStyle name="AIR copied 6 7 10 3" xfId="6112" xr:uid="{00000000-0005-0000-0000-000035170000}"/>
    <cellStyle name="AIR copied 6 7 11" xfId="6113" xr:uid="{00000000-0005-0000-0000-000036170000}"/>
    <cellStyle name="AIR copied 6 7 11 2" xfId="6114" xr:uid="{00000000-0005-0000-0000-000037170000}"/>
    <cellStyle name="AIR copied 6 7 11 3" xfId="6115" xr:uid="{00000000-0005-0000-0000-000038170000}"/>
    <cellStyle name="AIR copied 6 7 12" xfId="6116" xr:uid="{00000000-0005-0000-0000-000039170000}"/>
    <cellStyle name="AIR copied 6 7 13" xfId="6117" xr:uid="{00000000-0005-0000-0000-00003A170000}"/>
    <cellStyle name="AIR copied 6 7 2" xfId="6118" xr:uid="{00000000-0005-0000-0000-00003B170000}"/>
    <cellStyle name="AIR copied 6 7 2 2" xfId="6119" xr:uid="{00000000-0005-0000-0000-00003C170000}"/>
    <cellStyle name="AIR copied 6 7 2 3" xfId="6120" xr:uid="{00000000-0005-0000-0000-00003D170000}"/>
    <cellStyle name="AIR copied 6 7 3" xfId="6121" xr:uid="{00000000-0005-0000-0000-00003E170000}"/>
    <cellStyle name="AIR copied 6 7 3 2" xfId="6122" xr:uid="{00000000-0005-0000-0000-00003F170000}"/>
    <cellStyle name="AIR copied 6 7 3 3" xfId="6123" xr:uid="{00000000-0005-0000-0000-000040170000}"/>
    <cellStyle name="AIR copied 6 7 4" xfId="6124" xr:uid="{00000000-0005-0000-0000-000041170000}"/>
    <cellStyle name="AIR copied 6 7 4 2" xfId="6125" xr:uid="{00000000-0005-0000-0000-000042170000}"/>
    <cellStyle name="AIR copied 6 7 4 3" xfId="6126" xr:uid="{00000000-0005-0000-0000-000043170000}"/>
    <cellStyle name="AIR copied 6 7 5" xfId="6127" xr:uid="{00000000-0005-0000-0000-000044170000}"/>
    <cellStyle name="AIR copied 6 7 5 2" xfId="6128" xr:uid="{00000000-0005-0000-0000-000045170000}"/>
    <cellStyle name="AIR copied 6 7 5 3" xfId="6129" xr:uid="{00000000-0005-0000-0000-000046170000}"/>
    <cellStyle name="AIR copied 6 7 6" xfId="6130" xr:uid="{00000000-0005-0000-0000-000047170000}"/>
    <cellStyle name="AIR copied 6 7 6 2" xfId="6131" xr:uid="{00000000-0005-0000-0000-000048170000}"/>
    <cellStyle name="AIR copied 6 7 6 3" xfId="6132" xr:uid="{00000000-0005-0000-0000-000049170000}"/>
    <cellStyle name="AIR copied 6 7 7" xfId="6133" xr:uid="{00000000-0005-0000-0000-00004A170000}"/>
    <cellStyle name="AIR copied 6 7 7 2" xfId="6134" xr:uid="{00000000-0005-0000-0000-00004B170000}"/>
    <cellStyle name="AIR copied 6 7 7 3" xfId="6135" xr:uid="{00000000-0005-0000-0000-00004C170000}"/>
    <cellStyle name="AIR copied 6 7 8" xfId="6136" xr:uid="{00000000-0005-0000-0000-00004D170000}"/>
    <cellStyle name="AIR copied 6 7 8 2" xfId="6137" xr:uid="{00000000-0005-0000-0000-00004E170000}"/>
    <cellStyle name="AIR copied 6 7 8 3" xfId="6138" xr:uid="{00000000-0005-0000-0000-00004F170000}"/>
    <cellStyle name="AIR copied 6 7 9" xfId="6139" xr:uid="{00000000-0005-0000-0000-000050170000}"/>
    <cellStyle name="AIR copied 6 7 9 2" xfId="6140" xr:uid="{00000000-0005-0000-0000-000051170000}"/>
    <cellStyle name="AIR copied 6 7 9 3" xfId="6141" xr:uid="{00000000-0005-0000-0000-000052170000}"/>
    <cellStyle name="AIR copied 6 8" xfId="6142" xr:uid="{00000000-0005-0000-0000-000053170000}"/>
    <cellStyle name="AIR copied 6 8 2" xfId="6143" xr:uid="{00000000-0005-0000-0000-000054170000}"/>
    <cellStyle name="AIR copied 6 8 3" xfId="6144" xr:uid="{00000000-0005-0000-0000-000055170000}"/>
    <cellStyle name="AIR copied 6 9" xfId="6145" xr:uid="{00000000-0005-0000-0000-000056170000}"/>
    <cellStyle name="AIR copied 6 9 2" xfId="6146" xr:uid="{00000000-0005-0000-0000-000057170000}"/>
    <cellStyle name="AIR copied 6 9 3" xfId="6147" xr:uid="{00000000-0005-0000-0000-000058170000}"/>
    <cellStyle name="AIR copied 7" xfId="6148" xr:uid="{00000000-0005-0000-0000-000059170000}"/>
    <cellStyle name="AIR copied 7 10" xfId="6149" xr:uid="{00000000-0005-0000-0000-00005A170000}"/>
    <cellStyle name="AIR copied 7 10 2" xfId="6150" xr:uid="{00000000-0005-0000-0000-00005B170000}"/>
    <cellStyle name="AIR copied 7 10 3" xfId="6151" xr:uid="{00000000-0005-0000-0000-00005C170000}"/>
    <cellStyle name="AIR copied 7 11" xfId="6152" xr:uid="{00000000-0005-0000-0000-00005D170000}"/>
    <cellStyle name="AIR copied 7 11 2" xfId="6153" xr:uid="{00000000-0005-0000-0000-00005E170000}"/>
    <cellStyle name="AIR copied 7 11 3" xfId="6154" xr:uid="{00000000-0005-0000-0000-00005F170000}"/>
    <cellStyle name="AIR copied 7 12" xfId="6155" xr:uid="{00000000-0005-0000-0000-000060170000}"/>
    <cellStyle name="AIR copied 7 12 2" xfId="6156" xr:uid="{00000000-0005-0000-0000-000061170000}"/>
    <cellStyle name="AIR copied 7 12 3" xfId="6157" xr:uid="{00000000-0005-0000-0000-000062170000}"/>
    <cellStyle name="AIR copied 7 13" xfId="6158" xr:uid="{00000000-0005-0000-0000-000063170000}"/>
    <cellStyle name="AIR copied 7 13 2" xfId="6159" xr:uid="{00000000-0005-0000-0000-000064170000}"/>
    <cellStyle name="AIR copied 7 13 3" xfId="6160" xr:uid="{00000000-0005-0000-0000-000065170000}"/>
    <cellStyle name="AIR copied 7 14" xfId="6161" xr:uid="{00000000-0005-0000-0000-000066170000}"/>
    <cellStyle name="AIR copied 7 14 2" xfId="6162" xr:uid="{00000000-0005-0000-0000-000067170000}"/>
    <cellStyle name="AIR copied 7 14 3" xfId="6163" xr:uid="{00000000-0005-0000-0000-000068170000}"/>
    <cellStyle name="AIR copied 7 15" xfId="6164" xr:uid="{00000000-0005-0000-0000-000069170000}"/>
    <cellStyle name="AIR copied 7 15 2" xfId="6165" xr:uid="{00000000-0005-0000-0000-00006A170000}"/>
    <cellStyle name="AIR copied 7 15 3" xfId="6166" xr:uid="{00000000-0005-0000-0000-00006B170000}"/>
    <cellStyle name="AIR copied 7 16" xfId="6167" xr:uid="{00000000-0005-0000-0000-00006C170000}"/>
    <cellStyle name="AIR copied 7 16 2" xfId="6168" xr:uid="{00000000-0005-0000-0000-00006D170000}"/>
    <cellStyle name="AIR copied 7 16 3" xfId="6169" xr:uid="{00000000-0005-0000-0000-00006E170000}"/>
    <cellStyle name="AIR copied 7 17" xfId="6170" xr:uid="{00000000-0005-0000-0000-00006F170000}"/>
    <cellStyle name="AIR copied 7 17 2" xfId="6171" xr:uid="{00000000-0005-0000-0000-000070170000}"/>
    <cellStyle name="AIR copied 7 17 3" xfId="6172" xr:uid="{00000000-0005-0000-0000-000071170000}"/>
    <cellStyle name="AIR copied 7 18" xfId="6173" xr:uid="{00000000-0005-0000-0000-000072170000}"/>
    <cellStyle name="AIR copied 7 18 2" xfId="6174" xr:uid="{00000000-0005-0000-0000-000073170000}"/>
    <cellStyle name="AIR copied 7 18 3" xfId="6175" xr:uid="{00000000-0005-0000-0000-000074170000}"/>
    <cellStyle name="AIR copied 7 19" xfId="6176" xr:uid="{00000000-0005-0000-0000-000075170000}"/>
    <cellStyle name="AIR copied 7 2" xfId="6177" xr:uid="{00000000-0005-0000-0000-000076170000}"/>
    <cellStyle name="AIR copied 7 2 10" xfId="6178" xr:uid="{00000000-0005-0000-0000-000077170000}"/>
    <cellStyle name="AIR copied 7 2 10 2" xfId="6179" xr:uid="{00000000-0005-0000-0000-000078170000}"/>
    <cellStyle name="AIR copied 7 2 10 3" xfId="6180" xr:uid="{00000000-0005-0000-0000-000079170000}"/>
    <cellStyle name="AIR copied 7 2 11" xfId="6181" xr:uid="{00000000-0005-0000-0000-00007A170000}"/>
    <cellStyle name="AIR copied 7 2 11 2" xfId="6182" xr:uid="{00000000-0005-0000-0000-00007B170000}"/>
    <cellStyle name="AIR copied 7 2 11 3" xfId="6183" xr:uid="{00000000-0005-0000-0000-00007C170000}"/>
    <cellStyle name="AIR copied 7 2 12" xfId="6184" xr:uid="{00000000-0005-0000-0000-00007D170000}"/>
    <cellStyle name="AIR copied 7 2 12 2" xfId="6185" xr:uid="{00000000-0005-0000-0000-00007E170000}"/>
    <cellStyle name="AIR copied 7 2 12 3" xfId="6186" xr:uid="{00000000-0005-0000-0000-00007F170000}"/>
    <cellStyle name="AIR copied 7 2 13" xfId="6187" xr:uid="{00000000-0005-0000-0000-000080170000}"/>
    <cellStyle name="AIR copied 7 2 14" xfId="6188" xr:uid="{00000000-0005-0000-0000-000081170000}"/>
    <cellStyle name="AIR copied 7 2 2" xfId="6189" xr:uid="{00000000-0005-0000-0000-000082170000}"/>
    <cellStyle name="AIR copied 7 2 2 2" xfId="6190" xr:uid="{00000000-0005-0000-0000-000083170000}"/>
    <cellStyle name="AIR copied 7 2 2 3" xfId="6191" xr:uid="{00000000-0005-0000-0000-000084170000}"/>
    <cellStyle name="AIR copied 7 2 3" xfId="6192" xr:uid="{00000000-0005-0000-0000-000085170000}"/>
    <cellStyle name="AIR copied 7 2 3 2" xfId="6193" xr:uid="{00000000-0005-0000-0000-000086170000}"/>
    <cellStyle name="AIR copied 7 2 3 3" xfId="6194" xr:uid="{00000000-0005-0000-0000-000087170000}"/>
    <cellStyle name="AIR copied 7 2 4" xfId="6195" xr:uid="{00000000-0005-0000-0000-000088170000}"/>
    <cellStyle name="AIR copied 7 2 4 2" xfId="6196" xr:uid="{00000000-0005-0000-0000-000089170000}"/>
    <cellStyle name="AIR copied 7 2 4 3" xfId="6197" xr:uid="{00000000-0005-0000-0000-00008A170000}"/>
    <cellStyle name="AIR copied 7 2 5" xfId="6198" xr:uid="{00000000-0005-0000-0000-00008B170000}"/>
    <cellStyle name="AIR copied 7 2 5 2" xfId="6199" xr:uid="{00000000-0005-0000-0000-00008C170000}"/>
    <cellStyle name="AIR copied 7 2 5 3" xfId="6200" xr:uid="{00000000-0005-0000-0000-00008D170000}"/>
    <cellStyle name="AIR copied 7 2 6" xfId="6201" xr:uid="{00000000-0005-0000-0000-00008E170000}"/>
    <cellStyle name="AIR copied 7 2 6 2" xfId="6202" xr:uid="{00000000-0005-0000-0000-00008F170000}"/>
    <cellStyle name="AIR copied 7 2 6 3" xfId="6203" xr:uid="{00000000-0005-0000-0000-000090170000}"/>
    <cellStyle name="AIR copied 7 2 7" xfId="6204" xr:uid="{00000000-0005-0000-0000-000091170000}"/>
    <cellStyle name="AIR copied 7 2 7 2" xfId="6205" xr:uid="{00000000-0005-0000-0000-000092170000}"/>
    <cellStyle name="AIR copied 7 2 7 3" xfId="6206" xr:uid="{00000000-0005-0000-0000-000093170000}"/>
    <cellStyle name="AIR copied 7 2 8" xfId="6207" xr:uid="{00000000-0005-0000-0000-000094170000}"/>
    <cellStyle name="AIR copied 7 2 8 2" xfId="6208" xr:uid="{00000000-0005-0000-0000-000095170000}"/>
    <cellStyle name="AIR copied 7 2 8 3" xfId="6209" xr:uid="{00000000-0005-0000-0000-000096170000}"/>
    <cellStyle name="AIR copied 7 2 9" xfId="6210" xr:uid="{00000000-0005-0000-0000-000097170000}"/>
    <cellStyle name="AIR copied 7 2 9 2" xfId="6211" xr:uid="{00000000-0005-0000-0000-000098170000}"/>
    <cellStyle name="AIR copied 7 2 9 3" xfId="6212" xr:uid="{00000000-0005-0000-0000-000099170000}"/>
    <cellStyle name="AIR copied 7 20" xfId="6213" xr:uid="{00000000-0005-0000-0000-00009A170000}"/>
    <cellStyle name="AIR copied 7 3" xfId="6214" xr:uid="{00000000-0005-0000-0000-00009B170000}"/>
    <cellStyle name="AIR copied 7 3 10" xfId="6215" xr:uid="{00000000-0005-0000-0000-00009C170000}"/>
    <cellStyle name="AIR copied 7 3 10 2" xfId="6216" xr:uid="{00000000-0005-0000-0000-00009D170000}"/>
    <cellStyle name="AIR copied 7 3 10 3" xfId="6217" xr:uid="{00000000-0005-0000-0000-00009E170000}"/>
    <cellStyle name="AIR copied 7 3 11" xfId="6218" xr:uid="{00000000-0005-0000-0000-00009F170000}"/>
    <cellStyle name="AIR copied 7 3 11 2" xfId="6219" xr:uid="{00000000-0005-0000-0000-0000A0170000}"/>
    <cellStyle name="AIR copied 7 3 11 3" xfId="6220" xr:uid="{00000000-0005-0000-0000-0000A1170000}"/>
    <cellStyle name="AIR copied 7 3 12" xfId="6221" xr:uid="{00000000-0005-0000-0000-0000A2170000}"/>
    <cellStyle name="AIR copied 7 3 12 2" xfId="6222" xr:uid="{00000000-0005-0000-0000-0000A3170000}"/>
    <cellStyle name="AIR copied 7 3 12 3" xfId="6223" xr:uid="{00000000-0005-0000-0000-0000A4170000}"/>
    <cellStyle name="AIR copied 7 3 13" xfId="6224" xr:uid="{00000000-0005-0000-0000-0000A5170000}"/>
    <cellStyle name="AIR copied 7 3 14" xfId="6225" xr:uid="{00000000-0005-0000-0000-0000A6170000}"/>
    <cellStyle name="AIR copied 7 3 2" xfId="6226" xr:uid="{00000000-0005-0000-0000-0000A7170000}"/>
    <cellStyle name="AIR copied 7 3 2 2" xfId="6227" xr:uid="{00000000-0005-0000-0000-0000A8170000}"/>
    <cellStyle name="AIR copied 7 3 2 3" xfId="6228" xr:uid="{00000000-0005-0000-0000-0000A9170000}"/>
    <cellStyle name="AIR copied 7 3 3" xfId="6229" xr:uid="{00000000-0005-0000-0000-0000AA170000}"/>
    <cellStyle name="AIR copied 7 3 3 2" xfId="6230" xr:uid="{00000000-0005-0000-0000-0000AB170000}"/>
    <cellStyle name="AIR copied 7 3 3 3" xfId="6231" xr:uid="{00000000-0005-0000-0000-0000AC170000}"/>
    <cellStyle name="AIR copied 7 3 4" xfId="6232" xr:uid="{00000000-0005-0000-0000-0000AD170000}"/>
    <cellStyle name="AIR copied 7 3 4 2" xfId="6233" xr:uid="{00000000-0005-0000-0000-0000AE170000}"/>
    <cellStyle name="AIR copied 7 3 4 3" xfId="6234" xr:uid="{00000000-0005-0000-0000-0000AF170000}"/>
    <cellStyle name="AIR copied 7 3 5" xfId="6235" xr:uid="{00000000-0005-0000-0000-0000B0170000}"/>
    <cellStyle name="AIR copied 7 3 5 2" xfId="6236" xr:uid="{00000000-0005-0000-0000-0000B1170000}"/>
    <cellStyle name="AIR copied 7 3 5 3" xfId="6237" xr:uid="{00000000-0005-0000-0000-0000B2170000}"/>
    <cellStyle name="AIR copied 7 3 6" xfId="6238" xr:uid="{00000000-0005-0000-0000-0000B3170000}"/>
    <cellStyle name="AIR copied 7 3 6 2" xfId="6239" xr:uid="{00000000-0005-0000-0000-0000B4170000}"/>
    <cellStyle name="AIR copied 7 3 6 3" xfId="6240" xr:uid="{00000000-0005-0000-0000-0000B5170000}"/>
    <cellStyle name="AIR copied 7 3 7" xfId="6241" xr:uid="{00000000-0005-0000-0000-0000B6170000}"/>
    <cellStyle name="AIR copied 7 3 7 2" xfId="6242" xr:uid="{00000000-0005-0000-0000-0000B7170000}"/>
    <cellStyle name="AIR copied 7 3 7 3" xfId="6243" xr:uid="{00000000-0005-0000-0000-0000B8170000}"/>
    <cellStyle name="AIR copied 7 3 8" xfId="6244" xr:uid="{00000000-0005-0000-0000-0000B9170000}"/>
    <cellStyle name="AIR copied 7 3 8 2" xfId="6245" xr:uid="{00000000-0005-0000-0000-0000BA170000}"/>
    <cellStyle name="AIR copied 7 3 8 3" xfId="6246" xr:uid="{00000000-0005-0000-0000-0000BB170000}"/>
    <cellStyle name="AIR copied 7 3 9" xfId="6247" xr:uid="{00000000-0005-0000-0000-0000BC170000}"/>
    <cellStyle name="AIR copied 7 3 9 2" xfId="6248" xr:uid="{00000000-0005-0000-0000-0000BD170000}"/>
    <cellStyle name="AIR copied 7 3 9 3" xfId="6249" xr:uid="{00000000-0005-0000-0000-0000BE170000}"/>
    <cellStyle name="AIR copied 7 4" xfId="6250" xr:uid="{00000000-0005-0000-0000-0000BF170000}"/>
    <cellStyle name="AIR copied 7 4 10" xfId="6251" xr:uid="{00000000-0005-0000-0000-0000C0170000}"/>
    <cellStyle name="AIR copied 7 4 10 2" xfId="6252" xr:uid="{00000000-0005-0000-0000-0000C1170000}"/>
    <cellStyle name="AIR copied 7 4 10 3" xfId="6253" xr:uid="{00000000-0005-0000-0000-0000C2170000}"/>
    <cellStyle name="AIR copied 7 4 11" xfId="6254" xr:uid="{00000000-0005-0000-0000-0000C3170000}"/>
    <cellStyle name="AIR copied 7 4 11 2" xfId="6255" xr:uid="{00000000-0005-0000-0000-0000C4170000}"/>
    <cellStyle name="AIR copied 7 4 11 3" xfId="6256" xr:uid="{00000000-0005-0000-0000-0000C5170000}"/>
    <cellStyle name="AIR copied 7 4 12" xfId="6257" xr:uid="{00000000-0005-0000-0000-0000C6170000}"/>
    <cellStyle name="AIR copied 7 4 13" xfId="6258" xr:uid="{00000000-0005-0000-0000-0000C7170000}"/>
    <cellStyle name="AIR copied 7 4 2" xfId="6259" xr:uid="{00000000-0005-0000-0000-0000C8170000}"/>
    <cellStyle name="AIR copied 7 4 2 2" xfId="6260" xr:uid="{00000000-0005-0000-0000-0000C9170000}"/>
    <cellStyle name="AIR copied 7 4 2 3" xfId="6261" xr:uid="{00000000-0005-0000-0000-0000CA170000}"/>
    <cellStyle name="AIR copied 7 4 3" xfId="6262" xr:uid="{00000000-0005-0000-0000-0000CB170000}"/>
    <cellStyle name="AIR copied 7 4 3 2" xfId="6263" xr:uid="{00000000-0005-0000-0000-0000CC170000}"/>
    <cellStyle name="AIR copied 7 4 3 3" xfId="6264" xr:uid="{00000000-0005-0000-0000-0000CD170000}"/>
    <cellStyle name="AIR copied 7 4 4" xfId="6265" xr:uid="{00000000-0005-0000-0000-0000CE170000}"/>
    <cellStyle name="AIR copied 7 4 4 2" xfId="6266" xr:uid="{00000000-0005-0000-0000-0000CF170000}"/>
    <cellStyle name="AIR copied 7 4 4 3" xfId="6267" xr:uid="{00000000-0005-0000-0000-0000D0170000}"/>
    <cellStyle name="AIR copied 7 4 5" xfId="6268" xr:uid="{00000000-0005-0000-0000-0000D1170000}"/>
    <cellStyle name="AIR copied 7 4 5 2" xfId="6269" xr:uid="{00000000-0005-0000-0000-0000D2170000}"/>
    <cellStyle name="AIR copied 7 4 5 3" xfId="6270" xr:uid="{00000000-0005-0000-0000-0000D3170000}"/>
    <cellStyle name="AIR copied 7 4 6" xfId="6271" xr:uid="{00000000-0005-0000-0000-0000D4170000}"/>
    <cellStyle name="AIR copied 7 4 6 2" xfId="6272" xr:uid="{00000000-0005-0000-0000-0000D5170000}"/>
    <cellStyle name="AIR copied 7 4 6 3" xfId="6273" xr:uid="{00000000-0005-0000-0000-0000D6170000}"/>
    <cellStyle name="AIR copied 7 4 7" xfId="6274" xr:uid="{00000000-0005-0000-0000-0000D7170000}"/>
    <cellStyle name="AIR copied 7 4 7 2" xfId="6275" xr:uid="{00000000-0005-0000-0000-0000D8170000}"/>
    <cellStyle name="AIR copied 7 4 7 3" xfId="6276" xr:uid="{00000000-0005-0000-0000-0000D9170000}"/>
    <cellStyle name="AIR copied 7 4 8" xfId="6277" xr:uid="{00000000-0005-0000-0000-0000DA170000}"/>
    <cellStyle name="AIR copied 7 4 8 2" xfId="6278" xr:uid="{00000000-0005-0000-0000-0000DB170000}"/>
    <cellStyle name="AIR copied 7 4 8 3" xfId="6279" xr:uid="{00000000-0005-0000-0000-0000DC170000}"/>
    <cellStyle name="AIR copied 7 4 9" xfId="6280" xr:uid="{00000000-0005-0000-0000-0000DD170000}"/>
    <cellStyle name="AIR copied 7 4 9 2" xfId="6281" xr:uid="{00000000-0005-0000-0000-0000DE170000}"/>
    <cellStyle name="AIR copied 7 4 9 3" xfId="6282" xr:uid="{00000000-0005-0000-0000-0000DF170000}"/>
    <cellStyle name="AIR copied 7 5" xfId="6283" xr:uid="{00000000-0005-0000-0000-0000E0170000}"/>
    <cellStyle name="AIR copied 7 5 10" xfId="6284" xr:uid="{00000000-0005-0000-0000-0000E1170000}"/>
    <cellStyle name="AIR copied 7 5 10 2" xfId="6285" xr:uid="{00000000-0005-0000-0000-0000E2170000}"/>
    <cellStyle name="AIR copied 7 5 10 3" xfId="6286" xr:uid="{00000000-0005-0000-0000-0000E3170000}"/>
    <cellStyle name="AIR copied 7 5 11" xfId="6287" xr:uid="{00000000-0005-0000-0000-0000E4170000}"/>
    <cellStyle name="AIR copied 7 5 11 2" xfId="6288" xr:uid="{00000000-0005-0000-0000-0000E5170000}"/>
    <cellStyle name="AIR copied 7 5 11 3" xfId="6289" xr:uid="{00000000-0005-0000-0000-0000E6170000}"/>
    <cellStyle name="AIR copied 7 5 12" xfId="6290" xr:uid="{00000000-0005-0000-0000-0000E7170000}"/>
    <cellStyle name="AIR copied 7 5 13" xfId="6291" xr:uid="{00000000-0005-0000-0000-0000E8170000}"/>
    <cellStyle name="AIR copied 7 5 2" xfId="6292" xr:uid="{00000000-0005-0000-0000-0000E9170000}"/>
    <cellStyle name="AIR copied 7 5 2 2" xfId="6293" xr:uid="{00000000-0005-0000-0000-0000EA170000}"/>
    <cellStyle name="AIR copied 7 5 2 3" xfId="6294" xr:uid="{00000000-0005-0000-0000-0000EB170000}"/>
    <cellStyle name="AIR copied 7 5 3" xfId="6295" xr:uid="{00000000-0005-0000-0000-0000EC170000}"/>
    <cellStyle name="AIR copied 7 5 3 2" xfId="6296" xr:uid="{00000000-0005-0000-0000-0000ED170000}"/>
    <cellStyle name="AIR copied 7 5 3 3" xfId="6297" xr:uid="{00000000-0005-0000-0000-0000EE170000}"/>
    <cellStyle name="AIR copied 7 5 4" xfId="6298" xr:uid="{00000000-0005-0000-0000-0000EF170000}"/>
    <cellStyle name="AIR copied 7 5 4 2" xfId="6299" xr:uid="{00000000-0005-0000-0000-0000F0170000}"/>
    <cellStyle name="AIR copied 7 5 4 3" xfId="6300" xr:uid="{00000000-0005-0000-0000-0000F1170000}"/>
    <cellStyle name="AIR copied 7 5 5" xfId="6301" xr:uid="{00000000-0005-0000-0000-0000F2170000}"/>
    <cellStyle name="AIR copied 7 5 5 2" xfId="6302" xr:uid="{00000000-0005-0000-0000-0000F3170000}"/>
    <cellStyle name="AIR copied 7 5 5 3" xfId="6303" xr:uid="{00000000-0005-0000-0000-0000F4170000}"/>
    <cellStyle name="AIR copied 7 5 6" xfId="6304" xr:uid="{00000000-0005-0000-0000-0000F5170000}"/>
    <cellStyle name="AIR copied 7 5 6 2" xfId="6305" xr:uid="{00000000-0005-0000-0000-0000F6170000}"/>
    <cellStyle name="AIR copied 7 5 6 3" xfId="6306" xr:uid="{00000000-0005-0000-0000-0000F7170000}"/>
    <cellStyle name="AIR copied 7 5 7" xfId="6307" xr:uid="{00000000-0005-0000-0000-0000F8170000}"/>
    <cellStyle name="AIR copied 7 5 7 2" xfId="6308" xr:uid="{00000000-0005-0000-0000-0000F9170000}"/>
    <cellStyle name="AIR copied 7 5 7 3" xfId="6309" xr:uid="{00000000-0005-0000-0000-0000FA170000}"/>
    <cellStyle name="AIR copied 7 5 8" xfId="6310" xr:uid="{00000000-0005-0000-0000-0000FB170000}"/>
    <cellStyle name="AIR copied 7 5 8 2" xfId="6311" xr:uid="{00000000-0005-0000-0000-0000FC170000}"/>
    <cellStyle name="AIR copied 7 5 8 3" xfId="6312" xr:uid="{00000000-0005-0000-0000-0000FD170000}"/>
    <cellStyle name="AIR copied 7 5 9" xfId="6313" xr:uid="{00000000-0005-0000-0000-0000FE170000}"/>
    <cellStyle name="AIR copied 7 5 9 2" xfId="6314" xr:uid="{00000000-0005-0000-0000-0000FF170000}"/>
    <cellStyle name="AIR copied 7 5 9 3" xfId="6315" xr:uid="{00000000-0005-0000-0000-000000180000}"/>
    <cellStyle name="AIR copied 7 6" xfId="6316" xr:uid="{00000000-0005-0000-0000-000001180000}"/>
    <cellStyle name="AIR copied 7 6 10" xfId="6317" xr:uid="{00000000-0005-0000-0000-000002180000}"/>
    <cellStyle name="AIR copied 7 6 10 2" xfId="6318" xr:uid="{00000000-0005-0000-0000-000003180000}"/>
    <cellStyle name="AIR copied 7 6 10 3" xfId="6319" xr:uid="{00000000-0005-0000-0000-000004180000}"/>
    <cellStyle name="AIR copied 7 6 11" xfId="6320" xr:uid="{00000000-0005-0000-0000-000005180000}"/>
    <cellStyle name="AIR copied 7 6 11 2" xfId="6321" xr:uid="{00000000-0005-0000-0000-000006180000}"/>
    <cellStyle name="AIR copied 7 6 11 3" xfId="6322" xr:uid="{00000000-0005-0000-0000-000007180000}"/>
    <cellStyle name="AIR copied 7 6 12" xfId="6323" xr:uid="{00000000-0005-0000-0000-000008180000}"/>
    <cellStyle name="AIR copied 7 6 13" xfId="6324" xr:uid="{00000000-0005-0000-0000-000009180000}"/>
    <cellStyle name="AIR copied 7 6 2" xfId="6325" xr:uid="{00000000-0005-0000-0000-00000A180000}"/>
    <cellStyle name="AIR copied 7 6 2 2" xfId="6326" xr:uid="{00000000-0005-0000-0000-00000B180000}"/>
    <cellStyle name="AIR copied 7 6 2 3" xfId="6327" xr:uid="{00000000-0005-0000-0000-00000C180000}"/>
    <cellStyle name="AIR copied 7 6 3" xfId="6328" xr:uid="{00000000-0005-0000-0000-00000D180000}"/>
    <cellStyle name="AIR copied 7 6 3 2" xfId="6329" xr:uid="{00000000-0005-0000-0000-00000E180000}"/>
    <cellStyle name="AIR copied 7 6 3 3" xfId="6330" xr:uid="{00000000-0005-0000-0000-00000F180000}"/>
    <cellStyle name="AIR copied 7 6 4" xfId="6331" xr:uid="{00000000-0005-0000-0000-000010180000}"/>
    <cellStyle name="AIR copied 7 6 4 2" xfId="6332" xr:uid="{00000000-0005-0000-0000-000011180000}"/>
    <cellStyle name="AIR copied 7 6 4 3" xfId="6333" xr:uid="{00000000-0005-0000-0000-000012180000}"/>
    <cellStyle name="AIR copied 7 6 5" xfId="6334" xr:uid="{00000000-0005-0000-0000-000013180000}"/>
    <cellStyle name="AIR copied 7 6 5 2" xfId="6335" xr:uid="{00000000-0005-0000-0000-000014180000}"/>
    <cellStyle name="AIR copied 7 6 5 3" xfId="6336" xr:uid="{00000000-0005-0000-0000-000015180000}"/>
    <cellStyle name="AIR copied 7 6 6" xfId="6337" xr:uid="{00000000-0005-0000-0000-000016180000}"/>
    <cellStyle name="AIR copied 7 6 6 2" xfId="6338" xr:uid="{00000000-0005-0000-0000-000017180000}"/>
    <cellStyle name="AIR copied 7 6 6 3" xfId="6339" xr:uid="{00000000-0005-0000-0000-000018180000}"/>
    <cellStyle name="AIR copied 7 6 7" xfId="6340" xr:uid="{00000000-0005-0000-0000-000019180000}"/>
    <cellStyle name="AIR copied 7 6 7 2" xfId="6341" xr:uid="{00000000-0005-0000-0000-00001A180000}"/>
    <cellStyle name="AIR copied 7 6 7 3" xfId="6342" xr:uid="{00000000-0005-0000-0000-00001B180000}"/>
    <cellStyle name="AIR copied 7 6 8" xfId="6343" xr:uid="{00000000-0005-0000-0000-00001C180000}"/>
    <cellStyle name="AIR copied 7 6 8 2" xfId="6344" xr:uid="{00000000-0005-0000-0000-00001D180000}"/>
    <cellStyle name="AIR copied 7 6 8 3" xfId="6345" xr:uid="{00000000-0005-0000-0000-00001E180000}"/>
    <cellStyle name="AIR copied 7 6 9" xfId="6346" xr:uid="{00000000-0005-0000-0000-00001F180000}"/>
    <cellStyle name="AIR copied 7 6 9 2" xfId="6347" xr:uid="{00000000-0005-0000-0000-000020180000}"/>
    <cellStyle name="AIR copied 7 6 9 3" xfId="6348" xr:uid="{00000000-0005-0000-0000-000021180000}"/>
    <cellStyle name="AIR copied 7 7" xfId="6349" xr:uid="{00000000-0005-0000-0000-000022180000}"/>
    <cellStyle name="AIR copied 7 7 10" xfId="6350" xr:uid="{00000000-0005-0000-0000-000023180000}"/>
    <cellStyle name="AIR copied 7 7 10 2" xfId="6351" xr:uid="{00000000-0005-0000-0000-000024180000}"/>
    <cellStyle name="AIR copied 7 7 10 3" xfId="6352" xr:uid="{00000000-0005-0000-0000-000025180000}"/>
    <cellStyle name="AIR copied 7 7 11" xfId="6353" xr:uid="{00000000-0005-0000-0000-000026180000}"/>
    <cellStyle name="AIR copied 7 7 11 2" xfId="6354" xr:uid="{00000000-0005-0000-0000-000027180000}"/>
    <cellStyle name="AIR copied 7 7 11 3" xfId="6355" xr:uid="{00000000-0005-0000-0000-000028180000}"/>
    <cellStyle name="AIR copied 7 7 12" xfId="6356" xr:uid="{00000000-0005-0000-0000-000029180000}"/>
    <cellStyle name="AIR copied 7 7 13" xfId="6357" xr:uid="{00000000-0005-0000-0000-00002A180000}"/>
    <cellStyle name="AIR copied 7 7 2" xfId="6358" xr:uid="{00000000-0005-0000-0000-00002B180000}"/>
    <cellStyle name="AIR copied 7 7 2 2" xfId="6359" xr:uid="{00000000-0005-0000-0000-00002C180000}"/>
    <cellStyle name="AIR copied 7 7 2 3" xfId="6360" xr:uid="{00000000-0005-0000-0000-00002D180000}"/>
    <cellStyle name="AIR copied 7 7 3" xfId="6361" xr:uid="{00000000-0005-0000-0000-00002E180000}"/>
    <cellStyle name="AIR copied 7 7 3 2" xfId="6362" xr:uid="{00000000-0005-0000-0000-00002F180000}"/>
    <cellStyle name="AIR copied 7 7 3 3" xfId="6363" xr:uid="{00000000-0005-0000-0000-000030180000}"/>
    <cellStyle name="AIR copied 7 7 4" xfId="6364" xr:uid="{00000000-0005-0000-0000-000031180000}"/>
    <cellStyle name="AIR copied 7 7 4 2" xfId="6365" xr:uid="{00000000-0005-0000-0000-000032180000}"/>
    <cellStyle name="AIR copied 7 7 4 3" xfId="6366" xr:uid="{00000000-0005-0000-0000-000033180000}"/>
    <cellStyle name="AIR copied 7 7 5" xfId="6367" xr:uid="{00000000-0005-0000-0000-000034180000}"/>
    <cellStyle name="AIR copied 7 7 5 2" xfId="6368" xr:uid="{00000000-0005-0000-0000-000035180000}"/>
    <cellStyle name="AIR copied 7 7 5 3" xfId="6369" xr:uid="{00000000-0005-0000-0000-000036180000}"/>
    <cellStyle name="AIR copied 7 7 6" xfId="6370" xr:uid="{00000000-0005-0000-0000-000037180000}"/>
    <cellStyle name="AIR copied 7 7 6 2" xfId="6371" xr:uid="{00000000-0005-0000-0000-000038180000}"/>
    <cellStyle name="AIR copied 7 7 6 3" xfId="6372" xr:uid="{00000000-0005-0000-0000-000039180000}"/>
    <cellStyle name="AIR copied 7 7 7" xfId="6373" xr:uid="{00000000-0005-0000-0000-00003A180000}"/>
    <cellStyle name="AIR copied 7 7 7 2" xfId="6374" xr:uid="{00000000-0005-0000-0000-00003B180000}"/>
    <cellStyle name="AIR copied 7 7 7 3" xfId="6375" xr:uid="{00000000-0005-0000-0000-00003C180000}"/>
    <cellStyle name="AIR copied 7 7 8" xfId="6376" xr:uid="{00000000-0005-0000-0000-00003D180000}"/>
    <cellStyle name="AIR copied 7 7 8 2" xfId="6377" xr:uid="{00000000-0005-0000-0000-00003E180000}"/>
    <cellStyle name="AIR copied 7 7 8 3" xfId="6378" xr:uid="{00000000-0005-0000-0000-00003F180000}"/>
    <cellStyle name="AIR copied 7 7 9" xfId="6379" xr:uid="{00000000-0005-0000-0000-000040180000}"/>
    <cellStyle name="AIR copied 7 7 9 2" xfId="6380" xr:uid="{00000000-0005-0000-0000-000041180000}"/>
    <cellStyle name="AIR copied 7 7 9 3" xfId="6381" xr:uid="{00000000-0005-0000-0000-000042180000}"/>
    <cellStyle name="AIR copied 7 8" xfId="6382" xr:uid="{00000000-0005-0000-0000-000043180000}"/>
    <cellStyle name="AIR copied 7 8 2" xfId="6383" xr:uid="{00000000-0005-0000-0000-000044180000}"/>
    <cellStyle name="AIR copied 7 8 3" xfId="6384" xr:uid="{00000000-0005-0000-0000-000045180000}"/>
    <cellStyle name="AIR copied 7 9" xfId="6385" xr:uid="{00000000-0005-0000-0000-000046180000}"/>
    <cellStyle name="AIR copied 7 9 2" xfId="6386" xr:uid="{00000000-0005-0000-0000-000047180000}"/>
    <cellStyle name="AIR copied 7 9 3" xfId="6387" xr:uid="{00000000-0005-0000-0000-000048180000}"/>
    <cellStyle name="AIR copied 8" xfId="6388" xr:uid="{00000000-0005-0000-0000-000049180000}"/>
    <cellStyle name="AIR copied 8 10" xfId="6389" xr:uid="{00000000-0005-0000-0000-00004A180000}"/>
    <cellStyle name="AIR copied 8 10 2" xfId="6390" xr:uid="{00000000-0005-0000-0000-00004B180000}"/>
    <cellStyle name="AIR copied 8 10 3" xfId="6391" xr:uid="{00000000-0005-0000-0000-00004C180000}"/>
    <cellStyle name="AIR copied 8 11" xfId="6392" xr:uid="{00000000-0005-0000-0000-00004D180000}"/>
    <cellStyle name="AIR copied 8 11 2" xfId="6393" xr:uid="{00000000-0005-0000-0000-00004E180000}"/>
    <cellStyle name="AIR copied 8 11 3" xfId="6394" xr:uid="{00000000-0005-0000-0000-00004F180000}"/>
    <cellStyle name="AIR copied 8 12" xfId="6395" xr:uid="{00000000-0005-0000-0000-000050180000}"/>
    <cellStyle name="AIR copied 8 13" xfId="6396" xr:uid="{00000000-0005-0000-0000-000051180000}"/>
    <cellStyle name="AIR copied 8 2" xfId="6397" xr:uid="{00000000-0005-0000-0000-000052180000}"/>
    <cellStyle name="AIR copied 8 2 2" xfId="6398" xr:uid="{00000000-0005-0000-0000-000053180000}"/>
    <cellStyle name="AIR copied 8 2 3" xfId="6399" xr:uid="{00000000-0005-0000-0000-000054180000}"/>
    <cellStyle name="AIR copied 8 3" xfId="6400" xr:uid="{00000000-0005-0000-0000-000055180000}"/>
    <cellStyle name="AIR copied 8 3 2" xfId="6401" xr:uid="{00000000-0005-0000-0000-000056180000}"/>
    <cellStyle name="AIR copied 8 3 3" xfId="6402" xr:uid="{00000000-0005-0000-0000-000057180000}"/>
    <cellStyle name="AIR copied 8 4" xfId="6403" xr:uid="{00000000-0005-0000-0000-000058180000}"/>
    <cellStyle name="AIR copied 8 4 2" xfId="6404" xr:uid="{00000000-0005-0000-0000-000059180000}"/>
    <cellStyle name="AIR copied 8 4 3" xfId="6405" xr:uid="{00000000-0005-0000-0000-00005A180000}"/>
    <cellStyle name="AIR copied 8 5" xfId="6406" xr:uid="{00000000-0005-0000-0000-00005B180000}"/>
    <cellStyle name="AIR copied 8 5 2" xfId="6407" xr:uid="{00000000-0005-0000-0000-00005C180000}"/>
    <cellStyle name="AIR copied 8 5 3" xfId="6408" xr:uid="{00000000-0005-0000-0000-00005D180000}"/>
    <cellStyle name="AIR copied 8 6" xfId="6409" xr:uid="{00000000-0005-0000-0000-00005E180000}"/>
    <cellStyle name="AIR copied 8 6 2" xfId="6410" xr:uid="{00000000-0005-0000-0000-00005F180000}"/>
    <cellStyle name="AIR copied 8 6 3" xfId="6411" xr:uid="{00000000-0005-0000-0000-000060180000}"/>
    <cellStyle name="AIR copied 8 7" xfId="6412" xr:uid="{00000000-0005-0000-0000-000061180000}"/>
    <cellStyle name="AIR copied 8 7 2" xfId="6413" xr:uid="{00000000-0005-0000-0000-000062180000}"/>
    <cellStyle name="AIR copied 8 7 3" xfId="6414" xr:uid="{00000000-0005-0000-0000-000063180000}"/>
    <cellStyle name="AIR copied 8 8" xfId="6415" xr:uid="{00000000-0005-0000-0000-000064180000}"/>
    <cellStyle name="AIR copied 8 8 2" xfId="6416" xr:uid="{00000000-0005-0000-0000-000065180000}"/>
    <cellStyle name="AIR copied 8 8 3" xfId="6417" xr:uid="{00000000-0005-0000-0000-000066180000}"/>
    <cellStyle name="AIR copied 8 9" xfId="6418" xr:uid="{00000000-0005-0000-0000-000067180000}"/>
    <cellStyle name="AIR copied 8 9 2" xfId="6419" xr:uid="{00000000-0005-0000-0000-000068180000}"/>
    <cellStyle name="AIR copied 8 9 3" xfId="6420" xr:uid="{00000000-0005-0000-0000-000069180000}"/>
    <cellStyle name="AIR copied 9" xfId="6421" xr:uid="{00000000-0005-0000-0000-00006A180000}"/>
    <cellStyle name="AIR copied 9 2" xfId="6422" xr:uid="{00000000-0005-0000-0000-00006B180000}"/>
    <cellStyle name="AIR copied 9 3" xfId="6423" xr:uid="{00000000-0005-0000-0000-00006C180000}"/>
    <cellStyle name="Assumptions Center Currency" xfId="6424" xr:uid="{00000000-0005-0000-0000-00006D180000}"/>
    <cellStyle name="Assumptions Center Date" xfId="6425" xr:uid="{00000000-0005-0000-0000-00006E180000}"/>
    <cellStyle name="Assumptions Center Multiple" xfId="6426" xr:uid="{00000000-0005-0000-0000-00006F180000}"/>
    <cellStyle name="Assumptions Center Number" xfId="6427" xr:uid="{00000000-0005-0000-0000-000070180000}"/>
    <cellStyle name="Assumptions Center Percentage" xfId="6428" xr:uid="{00000000-0005-0000-0000-000071180000}"/>
    <cellStyle name="Assumptions Center Year" xfId="6429" xr:uid="{00000000-0005-0000-0000-000072180000}"/>
    <cellStyle name="Assumptions Heading" xfId="6430" xr:uid="{00000000-0005-0000-0000-000073180000}"/>
    <cellStyle name="Assumptions Right Currency" xfId="6431" xr:uid="{00000000-0005-0000-0000-000074180000}"/>
    <cellStyle name="Assumptions Right Date" xfId="6432" xr:uid="{00000000-0005-0000-0000-000075180000}"/>
    <cellStyle name="Assumptions Right Multiple" xfId="6433" xr:uid="{00000000-0005-0000-0000-000076180000}"/>
    <cellStyle name="Assumptions Right Number" xfId="6434" xr:uid="{00000000-0005-0000-0000-000077180000}"/>
    <cellStyle name="Assumptions Right Percentage" xfId="6435" xr:uid="{00000000-0005-0000-0000-000078180000}"/>
    <cellStyle name="Assumptions Right Year" xfId="6436" xr:uid="{00000000-0005-0000-0000-000079180000}"/>
    <cellStyle name="Att1" xfId="84" xr:uid="{00000000-0005-0000-0000-00007A180000}"/>
    <cellStyle name="Att1 2" xfId="85" xr:uid="{00000000-0005-0000-0000-00007B180000}"/>
    <cellStyle name="Att1 2 2" xfId="6437" xr:uid="{00000000-0005-0000-0000-00007C180000}"/>
    <cellStyle name="Att1 3" xfId="6438" xr:uid="{00000000-0005-0000-0000-00007D180000}"/>
    <cellStyle name="Att1 3 2" xfId="6439" xr:uid="{00000000-0005-0000-0000-00007E180000}"/>
    <cellStyle name="Att1 3 3" xfId="6440" xr:uid="{00000000-0005-0000-0000-00007F180000}"/>
    <cellStyle name="Att1 4" xfId="6441" xr:uid="{00000000-0005-0000-0000-000080180000}"/>
    <cellStyle name="Att1 4 2" xfId="6442" xr:uid="{00000000-0005-0000-0000-000081180000}"/>
    <cellStyle name="Att1 4 3" xfId="6443" xr:uid="{00000000-0005-0000-0000-000082180000}"/>
    <cellStyle name="Bad" xfId="15" builtinId="27" customBuiltin="1"/>
    <cellStyle name="Bad 2" xfId="86" xr:uid="{00000000-0005-0000-0000-000084180000}"/>
    <cellStyle name="Banner" xfId="6444" xr:uid="{00000000-0005-0000-0000-000085180000}"/>
    <cellStyle name="Besuchter Hyperlink" xfId="6445" xr:uid="{00000000-0005-0000-0000-000086180000}"/>
    <cellStyle name="BIM" xfId="6446" xr:uid="{00000000-0005-0000-0000-000087180000}"/>
    <cellStyle name="Blank" xfId="6447" xr:uid="{00000000-0005-0000-0000-000088180000}"/>
    <cellStyle name="Blue" xfId="6448" xr:uid="{00000000-0005-0000-0000-000089180000}"/>
    <cellStyle name="BM CheckSum" xfId="6449" xr:uid="{00000000-0005-0000-0000-00008A180000}"/>
    <cellStyle name="BM Header Main" xfId="6450" xr:uid="{00000000-0005-0000-0000-00008B180000}"/>
    <cellStyle name="BM Header Non-Underlined" xfId="6451" xr:uid="{00000000-0005-0000-0000-00008C180000}"/>
    <cellStyle name="BM Header Secondary" xfId="6452" xr:uid="{00000000-0005-0000-0000-00008D180000}"/>
    <cellStyle name="BM Header Underlined" xfId="6453" xr:uid="{00000000-0005-0000-0000-00008E180000}"/>
    <cellStyle name="BM Heading 1" xfId="6454" xr:uid="{00000000-0005-0000-0000-00008F180000}"/>
    <cellStyle name="BM Heading 2" xfId="6455" xr:uid="{00000000-0005-0000-0000-000090180000}"/>
    <cellStyle name="BM Heading 3" xfId="210" xr:uid="{00000000-0005-0000-0000-000091180000}"/>
    <cellStyle name="BM Input" xfId="213" xr:uid="{00000000-0005-0000-0000-000092180000}"/>
    <cellStyle name="BM Input External Link" xfId="6456" xr:uid="{00000000-0005-0000-0000-000093180000}"/>
    <cellStyle name="BM Input Modeller" xfId="6457" xr:uid="{00000000-0005-0000-0000-000094180000}"/>
    <cellStyle name="BM Label" xfId="6458" xr:uid="{00000000-0005-0000-0000-000095180000}"/>
    <cellStyle name="BM Modellers Input" xfId="6459" xr:uid="{00000000-0005-0000-0000-000096180000}"/>
    <cellStyle name="BM UF" xfId="6460" xr:uid="{00000000-0005-0000-0000-000097180000}"/>
    <cellStyle name="BM Unique Formulae" xfId="6461" xr:uid="{00000000-0005-0000-0000-000098180000}"/>
    <cellStyle name="BMNumber" xfId="6462" xr:uid="{00000000-0005-0000-0000-000099180000}"/>
    <cellStyle name="BMRangeName" xfId="6463" xr:uid="{00000000-0005-0000-0000-00009A180000}"/>
    <cellStyle name="Bold/Border" xfId="6464" xr:uid="{00000000-0005-0000-0000-00009B180000}"/>
    <cellStyle name="Bold/Border 2" xfId="6465" xr:uid="{00000000-0005-0000-0000-00009C180000}"/>
    <cellStyle name="Bold/Border 2 2" xfId="6466" xr:uid="{00000000-0005-0000-0000-00009D180000}"/>
    <cellStyle name="Bold/Border 2 2 2" xfId="6467" xr:uid="{00000000-0005-0000-0000-00009E180000}"/>
    <cellStyle name="Bold/Border 2 2 2 2" xfId="6468" xr:uid="{00000000-0005-0000-0000-00009F180000}"/>
    <cellStyle name="Bold/Border 2 2 3" xfId="6469" xr:uid="{00000000-0005-0000-0000-0000A0180000}"/>
    <cellStyle name="Bold/Border 2 2 3 2" xfId="6470" xr:uid="{00000000-0005-0000-0000-0000A1180000}"/>
    <cellStyle name="Bold/Border 2 2 4" xfId="6471" xr:uid="{00000000-0005-0000-0000-0000A2180000}"/>
    <cellStyle name="Bold/Border 2 2 4 2" xfId="6472" xr:uid="{00000000-0005-0000-0000-0000A3180000}"/>
    <cellStyle name="Bold/Border 2 2 5" xfId="6473" xr:uid="{00000000-0005-0000-0000-0000A4180000}"/>
    <cellStyle name="Bold/Border 2 2 5 2" xfId="6474" xr:uid="{00000000-0005-0000-0000-0000A5180000}"/>
    <cellStyle name="Bold/Border 2 2 6" xfId="6475" xr:uid="{00000000-0005-0000-0000-0000A6180000}"/>
    <cellStyle name="Bold/Border 2 2 6 2" xfId="6476" xr:uid="{00000000-0005-0000-0000-0000A7180000}"/>
    <cellStyle name="Bold/Border 2 2 7" xfId="6477" xr:uid="{00000000-0005-0000-0000-0000A8180000}"/>
    <cellStyle name="Bold/Border 2 2 8" xfId="6478" xr:uid="{00000000-0005-0000-0000-0000A9180000}"/>
    <cellStyle name="Bold/Border 2 2 9" xfId="6479" xr:uid="{00000000-0005-0000-0000-0000AA180000}"/>
    <cellStyle name="Bold/Border 2 3" xfId="6480" xr:uid="{00000000-0005-0000-0000-0000AB180000}"/>
    <cellStyle name="Bold/Border 2 3 2" xfId="6481" xr:uid="{00000000-0005-0000-0000-0000AC180000}"/>
    <cellStyle name="Bold/Border 3" xfId="6482" xr:uid="{00000000-0005-0000-0000-0000AD180000}"/>
    <cellStyle name="Bold/Border 3 2" xfId="6483" xr:uid="{00000000-0005-0000-0000-0000AE180000}"/>
    <cellStyle name="Bold/Border 3 2 2" xfId="6484" xr:uid="{00000000-0005-0000-0000-0000AF180000}"/>
    <cellStyle name="Bold/Border 3 3" xfId="6485" xr:uid="{00000000-0005-0000-0000-0000B0180000}"/>
    <cellStyle name="Bold/Border 3 3 2" xfId="6486" xr:uid="{00000000-0005-0000-0000-0000B1180000}"/>
    <cellStyle name="Bold/Border 3 4" xfId="6487" xr:uid="{00000000-0005-0000-0000-0000B2180000}"/>
    <cellStyle name="Bold/Border 3 4 2" xfId="6488" xr:uid="{00000000-0005-0000-0000-0000B3180000}"/>
    <cellStyle name="Bold/Border 3 5" xfId="6489" xr:uid="{00000000-0005-0000-0000-0000B4180000}"/>
    <cellStyle name="Bold/Border 3 5 2" xfId="6490" xr:uid="{00000000-0005-0000-0000-0000B5180000}"/>
    <cellStyle name="Bold/Border 3 6" xfId="6491" xr:uid="{00000000-0005-0000-0000-0000B6180000}"/>
    <cellStyle name="Bold/Border 4" xfId="6492" xr:uid="{00000000-0005-0000-0000-0000B7180000}"/>
    <cellStyle name="Bold/Border 4 2" xfId="6493" xr:uid="{00000000-0005-0000-0000-0000B8180000}"/>
    <cellStyle name="Bold/Border 5" xfId="6494" xr:uid="{00000000-0005-0000-0000-0000B9180000}"/>
    <cellStyle name="bold_text" xfId="87" xr:uid="{00000000-0005-0000-0000-0000BA180000}"/>
    <cellStyle name="boldbluetxt_green" xfId="88" xr:uid="{00000000-0005-0000-0000-0000BB180000}"/>
    <cellStyle name="Border Heavy" xfId="6495" xr:uid="{00000000-0005-0000-0000-0000BC180000}"/>
    <cellStyle name="Border Heavy 2" xfId="6496" xr:uid="{00000000-0005-0000-0000-0000BD180000}"/>
    <cellStyle name="Border Thin" xfId="6497" xr:uid="{00000000-0005-0000-0000-0000BE180000}"/>
    <cellStyle name="Border Thin 10" xfId="6498" xr:uid="{00000000-0005-0000-0000-0000BF180000}"/>
    <cellStyle name="Border Thin 11" xfId="6499" xr:uid="{00000000-0005-0000-0000-0000C0180000}"/>
    <cellStyle name="Border Thin 2" xfId="6500" xr:uid="{00000000-0005-0000-0000-0000C1180000}"/>
    <cellStyle name="Border Thin 2 2" xfId="6501" xr:uid="{00000000-0005-0000-0000-0000C2180000}"/>
    <cellStyle name="Border Thin 2 2 2" xfId="6502" xr:uid="{00000000-0005-0000-0000-0000C3180000}"/>
    <cellStyle name="Border Thin 2 2 3" xfId="6503" xr:uid="{00000000-0005-0000-0000-0000C4180000}"/>
    <cellStyle name="Border Thin 2 3" xfId="6504" xr:uid="{00000000-0005-0000-0000-0000C5180000}"/>
    <cellStyle name="Border Thin 2 3 2" xfId="6505" xr:uid="{00000000-0005-0000-0000-0000C6180000}"/>
    <cellStyle name="Border Thin 2 4" xfId="6506" xr:uid="{00000000-0005-0000-0000-0000C7180000}"/>
    <cellStyle name="Border Thin 2 4 2" xfId="6507" xr:uid="{00000000-0005-0000-0000-0000C8180000}"/>
    <cellStyle name="Border Thin 2 5" xfId="6508" xr:uid="{00000000-0005-0000-0000-0000C9180000}"/>
    <cellStyle name="Border Thin 2 5 2" xfId="6509" xr:uid="{00000000-0005-0000-0000-0000CA180000}"/>
    <cellStyle name="Border Thin 2 6" xfId="6510" xr:uid="{00000000-0005-0000-0000-0000CB180000}"/>
    <cellStyle name="Border Thin 2 6 2" xfId="6511" xr:uid="{00000000-0005-0000-0000-0000CC180000}"/>
    <cellStyle name="Border Thin 2 7" xfId="6512" xr:uid="{00000000-0005-0000-0000-0000CD180000}"/>
    <cellStyle name="Border Thin 2 8" xfId="6513" xr:uid="{00000000-0005-0000-0000-0000CE180000}"/>
    <cellStyle name="Border Thin 2 9" xfId="6514" xr:uid="{00000000-0005-0000-0000-0000CF180000}"/>
    <cellStyle name="Border Thin 3" xfId="6515" xr:uid="{00000000-0005-0000-0000-0000D0180000}"/>
    <cellStyle name="Border Thin 3 2" xfId="6516" xr:uid="{00000000-0005-0000-0000-0000D1180000}"/>
    <cellStyle name="Border Thin 3 3" xfId="6517" xr:uid="{00000000-0005-0000-0000-0000D2180000}"/>
    <cellStyle name="Border Thin 4" xfId="6518" xr:uid="{00000000-0005-0000-0000-0000D3180000}"/>
    <cellStyle name="Border Thin 4 2" xfId="6519" xr:uid="{00000000-0005-0000-0000-0000D4180000}"/>
    <cellStyle name="Border Thin 5" xfId="6520" xr:uid="{00000000-0005-0000-0000-0000D5180000}"/>
    <cellStyle name="Border Thin 5 2" xfId="6521" xr:uid="{00000000-0005-0000-0000-0000D6180000}"/>
    <cellStyle name="Border Thin 6" xfId="6522" xr:uid="{00000000-0005-0000-0000-0000D7180000}"/>
    <cellStyle name="Border Thin 6 2" xfId="6523" xr:uid="{00000000-0005-0000-0000-0000D8180000}"/>
    <cellStyle name="Border Thin 7" xfId="6524" xr:uid="{00000000-0005-0000-0000-0000D9180000}"/>
    <cellStyle name="Border Thin 7 2" xfId="6525" xr:uid="{00000000-0005-0000-0000-0000DA180000}"/>
    <cellStyle name="Border Thin 8" xfId="6526" xr:uid="{00000000-0005-0000-0000-0000DB180000}"/>
    <cellStyle name="Border Thin 9" xfId="6527" xr:uid="{00000000-0005-0000-0000-0000DC180000}"/>
    <cellStyle name="Bottom bold border" xfId="6528" xr:uid="{00000000-0005-0000-0000-0000DD180000}"/>
    <cellStyle name="Bottom bold border 2" xfId="6529" xr:uid="{00000000-0005-0000-0000-0000DE180000}"/>
    <cellStyle name="Bottom single border" xfId="6530" xr:uid="{00000000-0005-0000-0000-0000DF180000}"/>
    <cellStyle name="Bottom single border 2" xfId="6531" xr:uid="{00000000-0005-0000-0000-0000E0180000}"/>
    <cellStyle name="Bottom single border 2 2" xfId="6532" xr:uid="{00000000-0005-0000-0000-0000E1180000}"/>
    <cellStyle name="Bottom single border 2 2 2" xfId="6533" xr:uid="{00000000-0005-0000-0000-0000E2180000}"/>
    <cellStyle name="Bottom single border 2 2 2 2" xfId="6534" xr:uid="{00000000-0005-0000-0000-0000E3180000}"/>
    <cellStyle name="Bottom single border 2 2 3" xfId="6535" xr:uid="{00000000-0005-0000-0000-0000E4180000}"/>
    <cellStyle name="Bottom single border 2 2 3 2" xfId="6536" xr:uid="{00000000-0005-0000-0000-0000E5180000}"/>
    <cellStyle name="Bottom single border 2 2 4" xfId="6537" xr:uid="{00000000-0005-0000-0000-0000E6180000}"/>
    <cellStyle name="Bottom single border 2 2 4 2" xfId="6538" xr:uid="{00000000-0005-0000-0000-0000E7180000}"/>
    <cellStyle name="Bottom single border 2 2 5" xfId="6539" xr:uid="{00000000-0005-0000-0000-0000E8180000}"/>
    <cellStyle name="Bottom single border 2 2 5 2" xfId="6540" xr:uid="{00000000-0005-0000-0000-0000E9180000}"/>
    <cellStyle name="Bottom single border 2 2 6" xfId="6541" xr:uid="{00000000-0005-0000-0000-0000EA180000}"/>
    <cellStyle name="Bottom single border 2 2 6 2" xfId="6542" xr:uid="{00000000-0005-0000-0000-0000EB180000}"/>
    <cellStyle name="Bottom single border 2 2 7" xfId="6543" xr:uid="{00000000-0005-0000-0000-0000EC180000}"/>
    <cellStyle name="Bottom single border 2 2 8" xfId="6544" xr:uid="{00000000-0005-0000-0000-0000ED180000}"/>
    <cellStyle name="Bottom single border 2 2 9" xfId="6545" xr:uid="{00000000-0005-0000-0000-0000EE180000}"/>
    <cellStyle name="Bottom single border 2 3" xfId="6546" xr:uid="{00000000-0005-0000-0000-0000EF180000}"/>
    <cellStyle name="Bottom single border 2 3 2" xfId="6547" xr:uid="{00000000-0005-0000-0000-0000F0180000}"/>
    <cellStyle name="Bottom single border 3" xfId="6548" xr:uid="{00000000-0005-0000-0000-0000F1180000}"/>
    <cellStyle name="Bottom single border 3 2" xfId="6549" xr:uid="{00000000-0005-0000-0000-0000F2180000}"/>
    <cellStyle name="Bottom single border 3 2 2" xfId="6550" xr:uid="{00000000-0005-0000-0000-0000F3180000}"/>
    <cellStyle name="Bottom single border 3 3" xfId="6551" xr:uid="{00000000-0005-0000-0000-0000F4180000}"/>
    <cellStyle name="Bottom single border 3 3 2" xfId="6552" xr:uid="{00000000-0005-0000-0000-0000F5180000}"/>
    <cellStyle name="Bottom single border 3 4" xfId="6553" xr:uid="{00000000-0005-0000-0000-0000F6180000}"/>
    <cellStyle name="Bottom single border 3 4 2" xfId="6554" xr:uid="{00000000-0005-0000-0000-0000F7180000}"/>
    <cellStyle name="Bottom single border 3 5" xfId="6555" xr:uid="{00000000-0005-0000-0000-0000F8180000}"/>
    <cellStyle name="Bottom single border 3 5 2" xfId="6556" xr:uid="{00000000-0005-0000-0000-0000F9180000}"/>
    <cellStyle name="Bottom single border 3 6" xfId="6557" xr:uid="{00000000-0005-0000-0000-0000FA180000}"/>
    <cellStyle name="Bottom single border 4" xfId="6558" xr:uid="{00000000-0005-0000-0000-0000FB180000}"/>
    <cellStyle name="Bottom single border 4 2" xfId="6559" xr:uid="{00000000-0005-0000-0000-0000FC180000}"/>
    <cellStyle name="Bottom single border 5" xfId="6560" xr:uid="{00000000-0005-0000-0000-0000FD180000}"/>
    <cellStyle name="box" xfId="89" xr:uid="{00000000-0005-0000-0000-0000FE180000}"/>
    <cellStyle name="box 2" xfId="90" xr:uid="{00000000-0005-0000-0000-0000FF180000}"/>
    <cellStyle name="box 2 2" xfId="6561" xr:uid="{00000000-0005-0000-0000-000000190000}"/>
    <cellStyle name="box 3" xfId="6562" xr:uid="{00000000-0005-0000-0000-000001190000}"/>
    <cellStyle name="Branch" xfId="6563" xr:uid="{00000000-0005-0000-0000-000002190000}"/>
    <cellStyle name="Brand Align Left Text" xfId="6564" xr:uid="{00000000-0005-0000-0000-000003190000}"/>
    <cellStyle name="Brand Default" xfId="6565" xr:uid="{00000000-0005-0000-0000-000004190000}"/>
    <cellStyle name="Brand Percent" xfId="6566" xr:uid="{00000000-0005-0000-0000-000005190000}"/>
    <cellStyle name="Brand Source" xfId="6567" xr:uid="{00000000-0005-0000-0000-000006190000}"/>
    <cellStyle name="Brand Subtitle with Underline" xfId="6568" xr:uid="{00000000-0005-0000-0000-000007190000}"/>
    <cellStyle name="Brand Subtitle without Underline" xfId="6569" xr:uid="{00000000-0005-0000-0000-000008190000}"/>
    <cellStyle name="Brand Title" xfId="6570" xr:uid="{00000000-0005-0000-0000-000009190000}"/>
    <cellStyle name="British Pound" xfId="6571" xr:uid="{00000000-0005-0000-0000-00000A190000}"/>
    <cellStyle name="British Pound[2]" xfId="6572" xr:uid="{00000000-0005-0000-0000-00000B190000}"/>
    <cellStyle name="British Pound[2] 2" xfId="6573" xr:uid="{00000000-0005-0000-0000-00000C190000}"/>
    <cellStyle name="British Pound[2] 2 2" xfId="6574" xr:uid="{00000000-0005-0000-0000-00000D190000}"/>
    <cellStyle name="British Pound[2] 2 2 2" xfId="6575" xr:uid="{00000000-0005-0000-0000-00000E190000}"/>
    <cellStyle name="British Pound[2] 2 2 3" xfId="6576" xr:uid="{00000000-0005-0000-0000-00000F190000}"/>
    <cellStyle name="British Pound[2] 2 3" xfId="6577" xr:uid="{00000000-0005-0000-0000-000010190000}"/>
    <cellStyle name="British Pound[2] 2 3 2" xfId="6578" xr:uid="{00000000-0005-0000-0000-000011190000}"/>
    <cellStyle name="British Pound[2] 2 3 3" xfId="6579" xr:uid="{00000000-0005-0000-0000-000012190000}"/>
    <cellStyle name="British Pound[2] 2 4" xfId="6580" xr:uid="{00000000-0005-0000-0000-000013190000}"/>
    <cellStyle name="British Pound[2] 2 4 2" xfId="6581" xr:uid="{00000000-0005-0000-0000-000014190000}"/>
    <cellStyle name="British Pound[2] 2 4 3" xfId="6582" xr:uid="{00000000-0005-0000-0000-000015190000}"/>
    <cellStyle name="British Pound[2] 2 5" xfId="6583" xr:uid="{00000000-0005-0000-0000-000016190000}"/>
    <cellStyle name="British Pound[2] 2 5 2" xfId="6584" xr:uid="{00000000-0005-0000-0000-000017190000}"/>
    <cellStyle name="British Pound[2] 2 5 3" xfId="6585" xr:uid="{00000000-0005-0000-0000-000018190000}"/>
    <cellStyle name="British Pound[2] 2 6" xfId="6586" xr:uid="{00000000-0005-0000-0000-000019190000}"/>
    <cellStyle name="British Pound[2] 2 6 2" xfId="6587" xr:uid="{00000000-0005-0000-0000-00001A190000}"/>
    <cellStyle name="British Pound[2] 2 6 3" xfId="6588" xr:uid="{00000000-0005-0000-0000-00001B190000}"/>
    <cellStyle name="British Pound[2] 2 7" xfId="6589" xr:uid="{00000000-0005-0000-0000-00001C190000}"/>
    <cellStyle name="British Pound[2] 2 8" xfId="6590" xr:uid="{00000000-0005-0000-0000-00001D190000}"/>
    <cellStyle name="British Pound[2] 3" xfId="6591" xr:uid="{00000000-0005-0000-0000-00001E190000}"/>
    <cellStyle name="British Pound[2] 3 2" xfId="6592" xr:uid="{00000000-0005-0000-0000-00001F190000}"/>
    <cellStyle name="British Pound[2] 3 3" xfId="6593" xr:uid="{00000000-0005-0000-0000-000020190000}"/>
    <cellStyle name="British Pound[2] 4" xfId="6594" xr:uid="{00000000-0005-0000-0000-000021190000}"/>
    <cellStyle name="British Pound[2] 4 2" xfId="6595" xr:uid="{00000000-0005-0000-0000-000022190000}"/>
    <cellStyle name="British Pound[2] 4 3" xfId="6596" xr:uid="{00000000-0005-0000-0000-000023190000}"/>
    <cellStyle name="British Pound[2] 5" xfId="6597" xr:uid="{00000000-0005-0000-0000-000024190000}"/>
    <cellStyle name="British Pound[2] 5 2" xfId="6598" xr:uid="{00000000-0005-0000-0000-000025190000}"/>
    <cellStyle name="British Pound[2] 5 3" xfId="6599" xr:uid="{00000000-0005-0000-0000-000026190000}"/>
    <cellStyle name="British Pound[2] 6" xfId="6600" xr:uid="{00000000-0005-0000-0000-000027190000}"/>
    <cellStyle name="British Pound[2] 6 2" xfId="6601" xr:uid="{00000000-0005-0000-0000-000028190000}"/>
    <cellStyle name="British Pound[2] 6 3" xfId="6602" xr:uid="{00000000-0005-0000-0000-000029190000}"/>
    <cellStyle name="Bullet" xfId="6603" xr:uid="{00000000-0005-0000-0000-00002A190000}"/>
    <cellStyle name="Business Description" xfId="6604" xr:uid="{00000000-0005-0000-0000-00002B190000}"/>
    <cellStyle name="Calc £value" xfId="6605" xr:uid="{00000000-0005-0000-0000-00002C190000}"/>
    <cellStyle name="Calc Currency (0)" xfId="6606" xr:uid="{00000000-0005-0000-0000-00002D190000}"/>
    <cellStyle name="Calc Currency (0) 2" xfId="6607" xr:uid="{00000000-0005-0000-0000-00002E190000}"/>
    <cellStyle name="Calc Currency (0) 3" xfId="6608" xr:uid="{00000000-0005-0000-0000-00002F190000}"/>
    <cellStyle name="Calc Currency (2)" xfId="6609" xr:uid="{00000000-0005-0000-0000-000030190000}"/>
    <cellStyle name="Calc Percent (0)" xfId="6610" xr:uid="{00000000-0005-0000-0000-000031190000}"/>
    <cellStyle name="Calc Percent (1)" xfId="6611" xr:uid="{00000000-0005-0000-0000-000032190000}"/>
    <cellStyle name="Calc Percent (2)" xfId="6612" xr:uid="{00000000-0005-0000-0000-000033190000}"/>
    <cellStyle name="Calc Units (0)" xfId="6613" xr:uid="{00000000-0005-0000-0000-000034190000}"/>
    <cellStyle name="Calc Units (1)" xfId="6614" xr:uid="{00000000-0005-0000-0000-000035190000}"/>
    <cellStyle name="Calc Units (2)" xfId="6615" xr:uid="{00000000-0005-0000-0000-000036190000}"/>
    <cellStyle name="Calc White" xfId="91" xr:uid="{00000000-0005-0000-0000-000037190000}"/>
    <cellStyle name="Calculation" xfId="19" builtinId="22" customBuiltin="1"/>
    <cellStyle name="Calculation 2" xfId="92" xr:uid="{00000000-0005-0000-0000-000039190000}"/>
    <cellStyle name="Calculation 2 10" xfId="6616" xr:uid="{00000000-0005-0000-0000-00003A190000}"/>
    <cellStyle name="Calculation 2 10 2" xfId="6617" xr:uid="{00000000-0005-0000-0000-00003B190000}"/>
    <cellStyle name="Calculation 2 10 3" xfId="6618" xr:uid="{00000000-0005-0000-0000-00003C190000}"/>
    <cellStyle name="Calculation 2 11" xfId="6619" xr:uid="{00000000-0005-0000-0000-00003D190000}"/>
    <cellStyle name="Calculation 2 11 2" xfId="6620" xr:uid="{00000000-0005-0000-0000-00003E190000}"/>
    <cellStyle name="Calculation 2 11 3" xfId="6621" xr:uid="{00000000-0005-0000-0000-00003F190000}"/>
    <cellStyle name="Calculation 2 12" xfId="6622" xr:uid="{00000000-0005-0000-0000-000040190000}"/>
    <cellStyle name="Calculation 2 12 2" xfId="6623" xr:uid="{00000000-0005-0000-0000-000041190000}"/>
    <cellStyle name="Calculation 2 12 3" xfId="6624" xr:uid="{00000000-0005-0000-0000-000042190000}"/>
    <cellStyle name="Calculation 2 13" xfId="6625" xr:uid="{00000000-0005-0000-0000-000043190000}"/>
    <cellStyle name="Calculation 2 13 2" xfId="6626" xr:uid="{00000000-0005-0000-0000-000044190000}"/>
    <cellStyle name="Calculation 2 13 3" xfId="6627" xr:uid="{00000000-0005-0000-0000-000045190000}"/>
    <cellStyle name="Calculation 2 14" xfId="6628" xr:uid="{00000000-0005-0000-0000-000046190000}"/>
    <cellStyle name="Calculation 2 15" xfId="6629" xr:uid="{00000000-0005-0000-0000-000047190000}"/>
    <cellStyle name="Calculation 2 16" xfId="6630" xr:uid="{00000000-0005-0000-0000-000048190000}"/>
    <cellStyle name="Calculation 2 2" xfId="93" xr:uid="{00000000-0005-0000-0000-000049190000}"/>
    <cellStyle name="Calculation 2 2 10" xfId="6631" xr:uid="{00000000-0005-0000-0000-00004A190000}"/>
    <cellStyle name="Calculation 2 2 10 2" xfId="6632" xr:uid="{00000000-0005-0000-0000-00004B190000}"/>
    <cellStyle name="Calculation 2 2 10 3" xfId="6633" xr:uid="{00000000-0005-0000-0000-00004C190000}"/>
    <cellStyle name="Calculation 2 2 11" xfId="6634" xr:uid="{00000000-0005-0000-0000-00004D190000}"/>
    <cellStyle name="Calculation 2 2 11 2" xfId="6635" xr:uid="{00000000-0005-0000-0000-00004E190000}"/>
    <cellStyle name="Calculation 2 2 11 3" xfId="6636" xr:uid="{00000000-0005-0000-0000-00004F190000}"/>
    <cellStyle name="Calculation 2 2 12" xfId="6637" xr:uid="{00000000-0005-0000-0000-000050190000}"/>
    <cellStyle name="Calculation 2 2 12 2" xfId="6638" xr:uid="{00000000-0005-0000-0000-000051190000}"/>
    <cellStyle name="Calculation 2 2 12 3" xfId="6639" xr:uid="{00000000-0005-0000-0000-000052190000}"/>
    <cellStyle name="Calculation 2 2 13" xfId="6640" xr:uid="{00000000-0005-0000-0000-000053190000}"/>
    <cellStyle name="Calculation 2 2 14" xfId="6641" xr:uid="{00000000-0005-0000-0000-000054190000}"/>
    <cellStyle name="Calculation 2 2 15" xfId="6642" xr:uid="{00000000-0005-0000-0000-000055190000}"/>
    <cellStyle name="Calculation 2 2 2" xfId="6643" xr:uid="{00000000-0005-0000-0000-000056190000}"/>
    <cellStyle name="Calculation 2 2 2 10" xfId="6644" xr:uid="{00000000-0005-0000-0000-000057190000}"/>
    <cellStyle name="Calculation 2 2 2 10 2" xfId="6645" xr:uid="{00000000-0005-0000-0000-000058190000}"/>
    <cellStyle name="Calculation 2 2 2 10 3" xfId="6646" xr:uid="{00000000-0005-0000-0000-000059190000}"/>
    <cellStyle name="Calculation 2 2 2 11" xfId="6647" xr:uid="{00000000-0005-0000-0000-00005A190000}"/>
    <cellStyle name="Calculation 2 2 2 11 2" xfId="6648" xr:uid="{00000000-0005-0000-0000-00005B190000}"/>
    <cellStyle name="Calculation 2 2 2 11 3" xfId="6649" xr:uid="{00000000-0005-0000-0000-00005C190000}"/>
    <cellStyle name="Calculation 2 2 2 12" xfId="6650" xr:uid="{00000000-0005-0000-0000-00005D190000}"/>
    <cellStyle name="Calculation 2 2 2 12 2" xfId="6651" xr:uid="{00000000-0005-0000-0000-00005E190000}"/>
    <cellStyle name="Calculation 2 2 2 12 3" xfId="6652" xr:uid="{00000000-0005-0000-0000-00005F190000}"/>
    <cellStyle name="Calculation 2 2 2 13" xfId="6653" xr:uid="{00000000-0005-0000-0000-000060190000}"/>
    <cellStyle name="Calculation 2 2 2 13 2" xfId="6654" xr:uid="{00000000-0005-0000-0000-000061190000}"/>
    <cellStyle name="Calculation 2 2 2 13 3" xfId="6655" xr:uid="{00000000-0005-0000-0000-000062190000}"/>
    <cellStyle name="Calculation 2 2 2 14" xfId="6656" xr:uid="{00000000-0005-0000-0000-000063190000}"/>
    <cellStyle name="Calculation 2 2 2 14 2" xfId="6657" xr:uid="{00000000-0005-0000-0000-000064190000}"/>
    <cellStyle name="Calculation 2 2 2 14 3" xfId="6658" xr:uid="{00000000-0005-0000-0000-000065190000}"/>
    <cellStyle name="Calculation 2 2 2 15" xfId="6659" xr:uid="{00000000-0005-0000-0000-000066190000}"/>
    <cellStyle name="Calculation 2 2 2 15 2" xfId="6660" xr:uid="{00000000-0005-0000-0000-000067190000}"/>
    <cellStyle name="Calculation 2 2 2 15 3" xfId="6661" xr:uid="{00000000-0005-0000-0000-000068190000}"/>
    <cellStyle name="Calculation 2 2 2 16" xfId="6662" xr:uid="{00000000-0005-0000-0000-000069190000}"/>
    <cellStyle name="Calculation 2 2 2 16 2" xfId="6663" xr:uid="{00000000-0005-0000-0000-00006A190000}"/>
    <cellStyle name="Calculation 2 2 2 16 3" xfId="6664" xr:uid="{00000000-0005-0000-0000-00006B190000}"/>
    <cellStyle name="Calculation 2 2 2 17" xfId="6665" xr:uid="{00000000-0005-0000-0000-00006C190000}"/>
    <cellStyle name="Calculation 2 2 2 17 2" xfId="6666" xr:uid="{00000000-0005-0000-0000-00006D190000}"/>
    <cellStyle name="Calculation 2 2 2 17 3" xfId="6667" xr:uid="{00000000-0005-0000-0000-00006E190000}"/>
    <cellStyle name="Calculation 2 2 2 18" xfId="6668" xr:uid="{00000000-0005-0000-0000-00006F190000}"/>
    <cellStyle name="Calculation 2 2 2 18 2" xfId="6669" xr:uid="{00000000-0005-0000-0000-000070190000}"/>
    <cellStyle name="Calculation 2 2 2 18 3" xfId="6670" xr:uid="{00000000-0005-0000-0000-000071190000}"/>
    <cellStyle name="Calculation 2 2 2 19" xfId="6671" xr:uid="{00000000-0005-0000-0000-000072190000}"/>
    <cellStyle name="Calculation 2 2 2 2" xfId="6672" xr:uid="{00000000-0005-0000-0000-000073190000}"/>
    <cellStyle name="Calculation 2 2 2 2 10" xfId="6673" xr:uid="{00000000-0005-0000-0000-000074190000}"/>
    <cellStyle name="Calculation 2 2 2 2 10 2" xfId="6674" xr:uid="{00000000-0005-0000-0000-000075190000}"/>
    <cellStyle name="Calculation 2 2 2 2 10 3" xfId="6675" xr:uid="{00000000-0005-0000-0000-000076190000}"/>
    <cellStyle name="Calculation 2 2 2 2 11" xfId="6676" xr:uid="{00000000-0005-0000-0000-000077190000}"/>
    <cellStyle name="Calculation 2 2 2 2 11 2" xfId="6677" xr:uid="{00000000-0005-0000-0000-000078190000}"/>
    <cellStyle name="Calculation 2 2 2 2 11 3" xfId="6678" xr:uid="{00000000-0005-0000-0000-000079190000}"/>
    <cellStyle name="Calculation 2 2 2 2 12" xfId="6679" xr:uid="{00000000-0005-0000-0000-00007A190000}"/>
    <cellStyle name="Calculation 2 2 2 2 12 2" xfId="6680" xr:uid="{00000000-0005-0000-0000-00007B190000}"/>
    <cellStyle name="Calculation 2 2 2 2 12 3" xfId="6681" xr:uid="{00000000-0005-0000-0000-00007C190000}"/>
    <cellStyle name="Calculation 2 2 2 2 13" xfId="6682" xr:uid="{00000000-0005-0000-0000-00007D190000}"/>
    <cellStyle name="Calculation 2 2 2 2 13 2" xfId="6683" xr:uid="{00000000-0005-0000-0000-00007E190000}"/>
    <cellStyle name="Calculation 2 2 2 2 13 3" xfId="6684" xr:uid="{00000000-0005-0000-0000-00007F190000}"/>
    <cellStyle name="Calculation 2 2 2 2 14" xfId="6685" xr:uid="{00000000-0005-0000-0000-000080190000}"/>
    <cellStyle name="Calculation 2 2 2 2 14 2" xfId="6686" xr:uid="{00000000-0005-0000-0000-000081190000}"/>
    <cellStyle name="Calculation 2 2 2 2 14 3" xfId="6687" xr:uid="{00000000-0005-0000-0000-000082190000}"/>
    <cellStyle name="Calculation 2 2 2 2 15" xfId="6688" xr:uid="{00000000-0005-0000-0000-000083190000}"/>
    <cellStyle name="Calculation 2 2 2 2 15 2" xfId="6689" xr:uid="{00000000-0005-0000-0000-000084190000}"/>
    <cellStyle name="Calculation 2 2 2 2 15 3" xfId="6690" xr:uid="{00000000-0005-0000-0000-000085190000}"/>
    <cellStyle name="Calculation 2 2 2 2 16" xfId="6691" xr:uid="{00000000-0005-0000-0000-000086190000}"/>
    <cellStyle name="Calculation 2 2 2 2 16 2" xfId="6692" xr:uid="{00000000-0005-0000-0000-000087190000}"/>
    <cellStyle name="Calculation 2 2 2 2 16 3" xfId="6693" xr:uid="{00000000-0005-0000-0000-000088190000}"/>
    <cellStyle name="Calculation 2 2 2 2 17" xfId="6694" xr:uid="{00000000-0005-0000-0000-000089190000}"/>
    <cellStyle name="Calculation 2 2 2 2 17 2" xfId="6695" xr:uid="{00000000-0005-0000-0000-00008A190000}"/>
    <cellStyle name="Calculation 2 2 2 2 17 3" xfId="6696" xr:uid="{00000000-0005-0000-0000-00008B190000}"/>
    <cellStyle name="Calculation 2 2 2 2 18" xfId="6697" xr:uid="{00000000-0005-0000-0000-00008C190000}"/>
    <cellStyle name="Calculation 2 2 2 2 18 2" xfId="6698" xr:uid="{00000000-0005-0000-0000-00008D190000}"/>
    <cellStyle name="Calculation 2 2 2 2 18 3" xfId="6699" xr:uid="{00000000-0005-0000-0000-00008E190000}"/>
    <cellStyle name="Calculation 2 2 2 2 19" xfId="6700" xr:uid="{00000000-0005-0000-0000-00008F190000}"/>
    <cellStyle name="Calculation 2 2 2 2 2" xfId="6701" xr:uid="{00000000-0005-0000-0000-000090190000}"/>
    <cellStyle name="Calculation 2 2 2 2 2 10" xfId="6702" xr:uid="{00000000-0005-0000-0000-000091190000}"/>
    <cellStyle name="Calculation 2 2 2 2 2 10 2" xfId="6703" xr:uid="{00000000-0005-0000-0000-000092190000}"/>
    <cellStyle name="Calculation 2 2 2 2 2 10 3" xfId="6704" xr:uid="{00000000-0005-0000-0000-000093190000}"/>
    <cellStyle name="Calculation 2 2 2 2 2 11" xfId="6705" xr:uid="{00000000-0005-0000-0000-000094190000}"/>
    <cellStyle name="Calculation 2 2 2 2 2 11 2" xfId="6706" xr:uid="{00000000-0005-0000-0000-000095190000}"/>
    <cellStyle name="Calculation 2 2 2 2 2 11 3" xfId="6707" xr:uid="{00000000-0005-0000-0000-000096190000}"/>
    <cellStyle name="Calculation 2 2 2 2 2 12" xfId="6708" xr:uid="{00000000-0005-0000-0000-000097190000}"/>
    <cellStyle name="Calculation 2 2 2 2 2 12 2" xfId="6709" xr:uid="{00000000-0005-0000-0000-000098190000}"/>
    <cellStyle name="Calculation 2 2 2 2 2 12 3" xfId="6710" xr:uid="{00000000-0005-0000-0000-000099190000}"/>
    <cellStyle name="Calculation 2 2 2 2 2 13" xfId="6711" xr:uid="{00000000-0005-0000-0000-00009A190000}"/>
    <cellStyle name="Calculation 2 2 2 2 2 14" xfId="6712" xr:uid="{00000000-0005-0000-0000-00009B190000}"/>
    <cellStyle name="Calculation 2 2 2 2 2 2" xfId="6713" xr:uid="{00000000-0005-0000-0000-00009C190000}"/>
    <cellStyle name="Calculation 2 2 2 2 2 2 2" xfId="6714" xr:uid="{00000000-0005-0000-0000-00009D190000}"/>
    <cellStyle name="Calculation 2 2 2 2 2 2 3" xfId="6715" xr:uid="{00000000-0005-0000-0000-00009E190000}"/>
    <cellStyle name="Calculation 2 2 2 2 2 3" xfId="6716" xr:uid="{00000000-0005-0000-0000-00009F190000}"/>
    <cellStyle name="Calculation 2 2 2 2 2 3 2" xfId="6717" xr:uid="{00000000-0005-0000-0000-0000A0190000}"/>
    <cellStyle name="Calculation 2 2 2 2 2 3 3" xfId="6718" xr:uid="{00000000-0005-0000-0000-0000A1190000}"/>
    <cellStyle name="Calculation 2 2 2 2 2 4" xfId="6719" xr:uid="{00000000-0005-0000-0000-0000A2190000}"/>
    <cellStyle name="Calculation 2 2 2 2 2 4 2" xfId="6720" xr:uid="{00000000-0005-0000-0000-0000A3190000}"/>
    <cellStyle name="Calculation 2 2 2 2 2 4 3" xfId="6721" xr:uid="{00000000-0005-0000-0000-0000A4190000}"/>
    <cellStyle name="Calculation 2 2 2 2 2 5" xfId="6722" xr:uid="{00000000-0005-0000-0000-0000A5190000}"/>
    <cellStyle name="Calculation 2 2 2 2 2 5 2" xfId="6723" xr:uid="{00000000-0005-0000-0000-0000A6190000}"/>
    <cellStyle name="Calculation 2 2 2 2 2 5 3" xfId="6724" xr:uid="{00000000-0005-0000-0000-0000A7190000}"/>
    <cellStyle name="Calculation 2 2 2 2 2 6" xfId="6725" xr:uid="{00000000-0005-0000-0000-0000A8190000}"/>
    <cellStyle name="Calculation 2 2 2 2 2 6 2" xfId="6726" xr:uid="{00000000-0005-0000-0000-0000A9190000}"/>
    <cellStyle name="Calculation 2 2 2 2 2 6 3" xfId="6727" xr:uid="{00000000-0005-0000-0000-0000AA190000}"/>
    <cellStyle name="Calculation 2 2 2 2 2 7" xfId="6728" xr:uid="{00000000-0005-0000-0000-0000AB190000}"/>
    <cellStyle name="Calculation 2 2 2 2 2 7 2" xfId="6729" xr:uid="{00000000-0005-0000-0000-0000AC190000}"/>
    <cellStyle name="Calculation 2 2 2 2 2 7 3" xfId="6730" xr:uid="{00000000-0005-0000-0000-0000AD190000}"/>
    <cellStyle name="Calculation 2 2 2 2 2 8" xfId="6731" xr:uid="{00000000-0005-0000-0000-0000AE190000}"/>
    <cellStyle name="Calculation 2 2 2 2 2 8 2" xfId="6732" xr:uid="{00000000-0005-0000-0000-0000AF190000}"/>
    <cellStyle name="Calculation 2 2 2 2 2 8 3" xfId="6733" xr:uid="{00000000-0005-0000-0000-0000B0190000}"/>
    <cellStyle name="Calculation 2 2 2 2 2 9" xfId="6734" xr:uid="{00000000-0005-0000-0000-0000B1190000}"/>
    <cellStyle name="Calculation 2 2 2 2 2 9 2" xfId="6735" xr:uid="{00000000-0005-0000-0000-0000B2190000}"/>
    <cellStyle name="Calculation 2 2 2 2 2 9 3" xfId="6736" xr:uid="{00000000-0005-0000-0000-0000B3190000}"/>
    <cellStyle name="Calculation 2 2 2 2 20" xfId="6737" xr:uid="{00000000-0005-0000-0000-0000B4190000}"/>
    <cellStyle name="Calculation 2 2 2 2 3" xfId="6738" xr:uid="{00000000-0005-0000-0000-0000B5190000}"/>
    <cellStyle name="Calculation 2 2 2 2 3 10" xfId="6739" xr:uid="{00000000-0005-0000-0000-0000B6190000}"/>
    <cellStyle name="Calculation 2 2 2 2 3 10 2" xfId="6740" xr:uid="{00000000-0005-0000-0000-0000B7190000}"/>
    <cellStyle name="Calculation 2 2 2 2 3 10 3" xfId="6741" xr:uid="{00000000-0005-0000-0000-0000B8190000}"/>
    <cellStyle name="Calculation 2 2 2 2 3 11" xfId="6742" xr:uid="{00000000-0005-0000-0000-0000B9190000}"/>
    <cellStyle name="Calculation 2 2 2 2 3 11 2" xfId="6743" xr:uid="{00000000-0005-0000-0000-0000BA190000}"/>
    <cellStyle name="Calculation 2 2 2 2 3 11 3" xfId="6744" xr:uid="{00000000-0005-0000-0000-0000BB190000}"/>
    <cellStyle name="Calculation 2 2 2 2 3 12" xfId="6745" xr:uid="{00000000-0005-0000-0000-0000BC190000}"/>
    <cellStyle name="Calculation 2 2 2 2 3 12 2" xfId="6746" xr:uid="{00000000-0005-0000-0000-0000BD190000}"/>
    <cellStyle name="Calculation 2 2 2 2 3 12 3" xfId="6747" xr:uid="{00000000-0005-0000-0000-0000BE190000}"/>
    <cellStyle name="Calculation 2 2 2 2 3 13" xfId="6748" xr:uid="{00000000-0005-0000-0000-0000BF190000}"/>
    <cellStyle name="Calculation 2 2 2 2 3 14" xfId="6749" xr:uid="{00000000-0005-0000-0000-0000C0190000}"/>
    <cellStyle name="Calculation 2 2 2 2 3 2" xfId="6750" xr:uid="{00000000-0005-0000-0000-0000C1190000}"/>
    <cellStyle name="Calculation 2 2 2 2 3 2 2" xfId="6751" xr:uid="{00000000-0005-0000-0000-0000C2190000}"/>
    <cellStyle name="Calculation 2 2 2 2 3 2 3" xfId="6752" xr:uid="{00000000-0005-0000-0000-0000C3190000}"/>
    <cellStyle name="Calculation 2 2 2 2 3 3" xfId="6753" xr:uid="{00000000-0005-0000-0000-0000C4190000}"/>
    <cellStyle name="Calculation 2 2 2 2 3 3 2" xfId="6754" xr:uid="{00000000-0005-0000-0000-0000C5190000}"/>
    <cellStyle name="Calculation 2 2 2 2 3 3 3" xfId="6755" xr:uid="{00000000-0005-0000-0000-0000C6190000}"/>
    <cellStyle name="Calculation 2 2 2 2 3 4" xfId="6756" xr:uid="{00000000-0005-0000-0000-0000C7190000}"/>
    <cellStyle name="Calculation 2 2 2 2 3 4 2" xfId="6757" xr:uid="{00000000-0005-0000-0000-0000C8190000}"/>
    <cellStyle name="Calculation 2 2 2 2 3 4 3" xfId="6758" xr:uid="{00000000-0005-0000-0000-0000C9190000}"/>
    <cellStyle name="Calculation 2 2 2 2 3 5" xfId="6759" xr:uid="{00000000-0005-0000-0000-0000CA190000}"/>
    <cellStyle name="Calculation 2 2 2 2 3 5 2" xfId="6760" xr:uid="{00000000-0005-0000-0000-0000CB190000}"/>
    <cellStyle name="Calculation 2 2 2 2 3 5 3" xfId="6761" xr:uid="{00000000-0005-0000-0000-0000CC190000}"/>
    <cellStyle name="Calculation 2 2 2 2 3 6" xfId="6762" xr:uid="{00000000-0005-0000-0000-0000CD190000}"/>
    <cellStyle name="Calculation 2 2 2 2 3 6 2" xfId="6763" xr:uid="{00000000-0005-0000-0000-0000CE190000}"/>
    <cellStyle name="Calculation 2 2 2 2 3 6 3" xfId="6764" xr:uid="{00000000-0005-0000-0000-0000CF190000}"/>
    <cellStyle name="Calculation 2 2 2 2 3 7" xfId="6765" xr:uid="{00000000-0005-0000-0000-0000D0190000}"/>
    <cellStyle name="Calculation 2 2 2 2 3 7 2" xfId="6766" xr:uid="{00000000-0005-0000-0000-0000D1190000}"/>
    <cellStyle name="Calculation 2 2 2 2 3 7 3" xfId="6767" xr:uid="{00000000-0005-0000-0000-0000D2190000}"/>
    <cellStyle name="Calculation 2 2 2 2 3 8" xfId="6768" xr:uid="{00000000-0005-0000-0000-0000D3190000}"/>
    <cellStyle name="Calculation 2 2 2 2 3 8 2" xfId="6769" xr:uid="{00000000-0005-0000-0000-0000D4190000}"/>
    <cellStyle name="Calculation 2 2 2 2 3 8 3" xfId="6770" xr:uid="{00000000-0005-0000-0000-0000D5190000}"/>
    <cellStyle name="Calculation 2 2 2 2 3 9" xfId="6771" xr:uid="{00000000-0005-0000-0000-0000D6190000}"/>
    <cellStyle name="Calculation 2 2 2 2 3 9 2" xfId="6772" xr:uid="{00000000-0005-0000-0000-0000D7190000}"/>
    <cellStyle name="Calculation 2 2 2 2 3 9 3" xfId="6773" xr:uid="{00000000-0005-0000-0000-0000D8190000}"/>
    <cellStyle name="Calculation 2 2 2 2 4" xfId="6774" xr:uid="{00000000-0005-0000-0000-0000D9190000}"/>
    <cellStyle name="Calculation 2 2 2 2 4 10" xfId="6775" xr:uid="{00000000-0005-0000-0000-0000DA190000}"/>
    <cellStyle name="Calculation 2 2 2 2 4 10 2" xfId="6776" xr:uid="{00000000-0005-0000-0000-0000DB190000}"/>
    <cellStyle name="Calculation 2 2 2 2 4 10 3" xfId="6777" xr:uid="{00000000-0005-0000-0000-0000DC190000}"/>
    <cellStyle name="Calculation 2 2 2 2 4 11" xfId="6778" xr:uid="{00000000-0005-0000-0000-0000DD190000}"/>
    <cellStyle name="Calculation 2 2 2 2 4 11 2" xfId="6779" xr:uid="{00000000-0005-0000-0000-0000DE190000}"/>
    <cellStyle name="Calculation 2 2 2 2 4 11 3" xfId="6780" xr:uid="{00000000-0005-0000-0000-0000DF190000}"/>
    <cellStyle name="Calculation 2 2 2 2 4 12" xfId="6781" xr:uid="{00000000-0005-0000-0000-0000E0190000}"/>
    <cellStyle name="Calculation 2 2 2 2 4 13" xfId="6782" xr:uid="{00000000-0005-0000-0000-0000E1190000}"/>
    <cellStyle name="Calculation 2 2 2 2 4 2" xfId="6783" xr:uid="{00000000-0005-0000-0000-0000E2190000}"/>
    <cellStyle name="Calculation 2 2 2 2 4 2 2" xfId="6784" xr:uid="{00000000-0005-0000-0000-0000E3190000}"/>
    <cellStyle name="Calculation 2 2 2 2 4 2 3" xfId="6785" xr:uid="{00000000-0005-0000-0000-0000E4190000}"/>
    <cellStyle name="Calculation 2 2 2 2 4 3" xfId="6786" xr:uid="{00000000-0005-0000-0000-0000E5190000}"/>
    <cellStyle name="Calculation 2 2 2 2 4 3 2" xfId="6787" xr:uid="{00000000-0005-0000-0000-0000E6190000}"/>
    <cellStyle name="Calculation 2 2 2 2 4 3 3" xfId="6788" xr:uid="{00000000-0005-0000-0000-0000E7190000}"/>
    <cellStyle name="Calculation 2 2 2 2 4 4" xfId="6789" xr:uid="{00000000-0005-0000-0000-0000E8190000}"/>
    <cellStyle name="Calculation 2 2 2 2 4 4 2" xfId="6790" xr:uid="{00000000-0005-0000-0000-0000E9190000}"/>
    <cellStyle name="Calculation 2 2 2 2 4 4 3" xfId="6791" xr:uid="{00000000-0005-0000-0000-0000EA190000}"/>
    <cellStyle name="Calculation 2 2 2 2 4 5" xfId="6792" xr:uid="{00000000-0005-0000-0000-0000EB190000}"/>
    <cellStyle name="Calculation 2 2 2 2 4 5 2" xfId="6793" xr:uid="{00000000-0005-0000-0000-0000EC190000}"/>
    <cellStyle name="Calculation 2 2 2 2 4 5 3" xfId="6794" xr:uid="{00000000-0005-0000-0000-0000ED190000}"/>
    <cellStyle name="Calculation 2 2 2 2 4 6" xfId="6795" xr:uid="{00000000-0005-0000-0000-0000EE190000}"/>
    <cellStyle name="Calculation 2 2 2 2 4 6 2" xfId="6796" xr:uid="{00000000-0005-0000-0000-0000EF190000}"/>
    <cellStyle name="Calculation 2 2 2 2 4 6 3" xfId="6797" xr:uid="{00000000-0005-0000-0000-0000F0190000}"/>
    <cellStyle name="Calculation 2 2 2 2 4 7" xfId="6798" xr:uid="{00000000-0005-0000-0000-0000F1190000}"/>
    <cellStyle name="Calculation 2 2 2 2 4 7 2" xfId="6799" xr:uid="{00000000-0005-0000-0000-0000F2190000}"/>
    <cellStyle name="Calculation 2 2 2 2 4 7 3" xfId="6800" xr:uid="{00000000-0005-0000-0000-0000F3190000}"/>
    <cellStyle name="Calculation 2 2 2 2 4 8" xfId="6801" xr:uid="{00000000-0005-0000-0000-0000F4190000}"/>
    <cellStyle name="Calculation 2 2 2 2 4 8 2" xfId="6802" xr:uid="{00000000-0005-0000-0000-0000F5190000}"/>
    <cellStyle name="Calculation 2 2 2 2 4 8 3" xfId="6803" xr:uid="{00000000-0005-0000-0000-0000F6190000}"/>
    <cellStyle name="Calculation 2 2 2 2 4 9" xfId="6804" xr:uid="{00000000-0005-0000-0000-0000F7190000}"/>
    <cellStyle name="Calculation 2 2 2 2 4 9 2" xfId="6805" xr:uid="{00000000-0005-0000-0000-0000F8190000}"/>
    <cellStyle name="Calculation 2 2 2 2 4 9 3" xfId="6806" xr:uid="{00000000-0005-0000-0000-0000F9190000}"/>
    <cellStyle name="Calculation 2 2 2 2 5" xfId="6807" xr:uid="{00000000-0005-0000-0000-0000FA190000}"/>
    <cellStyle name="Calculation 2 2 2 2 5 10" xfId="6808" xr:uid="{00000000-0005-0000-0000-0000FB190000}"/>
    <cellStyle name="Calculation 2 2 2 2 5 10 2" xfId="6809" xr:uid="{00000000-0005-0000-0000-0000FC190000}"/>
    <cellStyle name="Calculation 2 2 2 2 5 10 3" xfId="6810" xr:uid="{00000000-0005-0000-0000-0000FD190000}"/>
    <cellStyle name="Calculation 2 2 2 2 5 11" xfId="6811" xr:uid="{00000000-0005-0000-0000-0000FE190000}"/>
    <cellStyle name="Calculation 2 2 2 2 5 11 2" xfId="6812" xr:uid="{00000000-0005-0000-0000-0000FF190000}"/>
    <cellStyle name="Calculation 2 2 2 2 5 11 3" xfId="6813" xr:uid="{00000000-0005-0000-0000-0000001A0000}"/>
    <cellStyle name="Calculation 2 2 2 2 5 12" xfId="6814" xr:uid="{00000000-0005-0000-0000-0000011A0000}"/>
    <cellStyle name="Calculation 2 2 2 2 5 13" xfId="6815" xr:uid="{00000000-0005-0000-0000-0000021A0000}"/>
    <cellStyle name="Calculation 2 2 2 2 5 2" xfId="6816" xr:uid="{00000000-0005-0000-0000-0000031A0000}"/>
    <cellStyle name="Calculation 2 2 2 2 5 2 2" xfId="6817" xr:uid="{00000000-0005-0000-0000-0000041A0000}"/>
    <cellStyle name="Calculation 2 2 2 2 5 2 3" xfId="6818" xr:uid="{00000000-0005-0000-0000-0000051A0000}"/>
    <cellStyle name="Calculation 2 2 2 2 5 3" xfId="6819" xr:uid="{00000000-0005-0000-0000-0000061A0000}"/>
    <cellStyle name="Calculation 2 2 2 2 5 3 2" xfId="6820" xr:uid="{00000000-0005-0000-0000-0000071A0000}"/>
    <cellStyle name="Calculation 2 2 2 2 5 3 3" xfId="6821" xr:uid="{00000000-0005-0000-0000-0000081A0000}"/>
    <cellStyle name="Calculation 2 2 2 2 5 4" xfId="6822" xr:uid="{00000000-0005-0000-0000-0000091A0000}"/>
    <cellStyle name="Calculation 2 2 2 2 5 4 2" xfId="6823" xr:uid="{00000000-0005-0000-0000-00000A1A0000}"/>
    <cellStyle name="Calculation 2 2 2 2 5 4 3" xfId="6824" xr:uid="{00000000-0005-0000-0000-00000B1A0000}"/>
    <cellStyle name="Calculation 2 2 2 2 5 5" xfId="6825" xr:uid="{00000000-0005-0000-0000-00000C1A0000}"/>
    <cellStyle name="Calculation 2 2 2 2 5 5 2" xfId="6826" xr:uid="{00000000-0005-0000-0000-00000D1A0000}"/>
    <cellStyle name="Calculation 2 2 2 2 5 5 3" xfId="6827" xr:uid="{00000000-0005-0000-0000-00000E1A0000}"/>
    <cellStyle name="Calculation 2 2 2 2 5 6" xfId="6828" xr:uid="{00000000-0005-0000-0000-00000F1A0000}"/>
    <cellStyle name="Calculation 2 2 2 2 5 6 2" xfId="6829" xr:uid="{00000000-0005-0000-0000-0000101A0000}"/>
    <cellStyle name="Calculation 2 2 2 2 5 6 3" xfId="6830" xr:uid="{00000000-0005-0000-0000-0000111A0000}"/>
    <cellStyle name="Calculation 2 2 2 2 5 7" xfId="6831" xr:uid="{00000000-0005-0000-0000-0000121A0000}"/>
    <cellStyle name="Calculation 2 2 2 2 5 7 2" xfId="6832" xr:uid="{00000000-0005-0000-0000-0000131A0000}"/>
    <cellStyle name="Calculation 2 2 2 2 5 7 3" xfId="6833" xr:uid="{00000000-0005-0000-0000-0000141A0000}"/>
    <cellStyle name="Calculation 2 2 2 2 5 8" xfId="6834" xr:uid="{00000000-0005-0000-0000-0000151A0000}"/>
    <cellStyle name="Calculation 2 2 2 2 5 8 2" xfId="6835" xr:uid="{00000000-0005-0000-0000-0000161A0000}"/>
    <cellStyle name="Calculation 2 2 2 2 5 8 3" xfId="6836" xr:uid="{00000000-0005-0000-0000-0000171A0000}"/>
    <cellStyle name="Calculation 2 2 2 2 5 9" xfId="6837" xr:uid="{00000000-0005-0000-0000-0000181A0000}"/>
    <cellStyle name="Calculation 2 2 2 2 5 9 2" xfId="6838" xr:uid="{00000000-0005-0000-0000-0000191A0000}"/>
    <cellStyle name="Calculation 2 2 2 2 5 9 3" xfId="6839" xr:uid="{00000000-0005-0000-0000-00001A1A0000}"/>
    <cellStyle name="Calculation 2 2 2 2 6" xfId="6840" xr:uid="{00000000-0005-0000-0000-00001B1A0000}"/>
    <cellStyle name="Calculation 2 2 2 2 6 10" xfId="6841" xr:uid="{00000000-0005-0000-0000-00001C1A0000}"/>
    <cellStyle name="Calculation 2 2 2 2 6 10 2" xfId="6842" xr:uid="{00000000-0005-0000-0000-00001D1A0000}"/>
    <cellStyle name="Calculation 2 2 2 2 6 10 3" xfId="6843" xr:uid="{00000000-0005-0000-0000-00001E1A0000}"/>
    <cellStyle name="Calculation 2 2 2 2 6 11" xfId="6844" xr:uid="{00000000-0005-0000-0000-00001F1A0000}"/>
    <cellStyle name="Calculation 2 2 2 2 6 11 2" xfId="6845" xr:uid="{00000000-0005-0000-0000-0000201A0000}"/>
    <cellStyle name="Calculation 2 2 2 2 6 11 3" xfId="6846" xr:uid="{00000000-0005-0000-0000-0000211A0000}"/>
    <cellStyle name="Calculation 2 2 2 2 6 12" xfId="6847" xr:uid="{00000000-0005-0000-0000-0000221A0000}"/>
    <cellStyle name="Calculation 2 2 2 2 6 13" xfId="6848" xr:uid="{00000000-0005-0000-0000-0000231A0000}"/>
    <cellStyle name="Calculation 2 2 2 2 6 2" xfId="6849" xr:uid="{00000000-0005-0000-0000-0000241A0000}"/>
    <cellStyle name="Calculation 2 2 2 2 6 2 2" xfId="6850" xr:uid="{00000000-0005-0000-0000-0000251A0000}"/>
    <cellStyle name="Calculation 2 2 2 2 6 2 3" xfId="6851" xr:uid="{00000000-0005-0000-0000-0000261A0000}"/>
    <cellStyle name="Calculation 2 2 2 2 6 3" xfId="6852" xr:uid="{00000000-0005-0000-0000-0000271A0000}"/>
    <cellStyle name="Calculation 2 2 2 2 6 3 2" xfId="6853" xr:uid="{00000000-0005-0000-0000-0000281A0000}"/>
    <cellStyle name="Calculation 2 2 2 2 6 3 3" xfId="6854" xr:uid="{00000000-0005-0000-0000-0000291A0000}"/>
    <cellStyle name="Calculation 2 2 2 2 6 4" xfId="6855" xr:uid="{00000000-0005-0000-0000-00002A1A0000}"/>
    <cellStyle name="Calculation 2 2 2 2 6 4 2" xfId="6856" xr:uid="{00000000-0005-0000-0000-00002B1A0000}"/>
    <cellStyle name="Calculation 2 2 2 2 6 4 3" xfId="6857" xr:uid="{00000000-0005-0000-0000-00002C1A0000}"/>
    <cellStyle name="Calculation 2 2 2 2 6 5" xfId="6858" xr:uid="{00000000-0005-0000-0000-00002D1A0000}"/>
    <cellStyle name="Calculation 2 2 2 2 6 5 2" xfId="6859" xr:uid="{00000000-0005-0000-0000-00002E1A0000}"/>
    <cellStyle name="Calculation 2 2 2 2 6 5 3" xfId="6860" xr:uid="{00000000-0005-0000-0000-00002F1A0000}"/>
    <cellStyle name="Calculation 2 2 2 2 6 6" xfId="6861" xr:uid="{00000000-0005-0000-0000-0000301A0000}"/>
    <cellStyle name="Calculation 2 2 2 2 6 6 2" xfId="6862" xr:uid="{00000000-0005-0000-0000-0000311A0000}"/>
    <cellStyle name="Calculation 2 2 2 2 6 6 3" xfId="6863" xr:uid="{00000000-0005-0000-0000-0000321A0000}"/>
    <cellStyle name="Calculation 2 2 2 2 6 7" xfId="6864" xr:uid="{00000000-0005-0000-0000-0000331A0000}"/>
    <cellStyle name="Calculation 2 2 2 2 6 7 2" xfId="6865" xr:uid="{00000000-0005-0000-0000-0000341A0000}"/>
    <cellStyle name="Calculation 2 2 2 2 6 7 3" xfId="6866" xr:uid="{00000000-0005-0000-0000-0000351A0000}"/>
    <cellStyle name="Calculation 2 2 2 2 6 8" xfId="6867" xr:uid="{00000000-0005-0000-0000-0000361A0000}"/>
    <cellStyle name="Calculation 2 2 2 2 6 8 2" xfId="6868" xr:uid="{00000000-0005-0000-0000-0000371A0000}"/>
    <cellStyle name="Calculation 2 2 2 2 6 8 3" xfId="6869" xr:uid="{00000000-0005-0000-0000-0000381A0000}"/>
    <cellStyle name="Calculation 2 2 2 2 6 9" xfId="6870" xr:uid="{00000000-0005-0000-0000-0000391A0000}"/>
    <cellStyle name="Calculation 2 2 2 2 6 9 2" xfId="6871" xr:uid="{00000000-0005-0000-0000-00003A1A0000}"/>
    <cellStyle name="Calculation 2 2 2 2 6 9 3" xfId="6872" xr:uid="{00000000-0005-0000-0000-00003B1A0000}"/>
    <cellStyle name="Calculation 2 2 2 2 7" xfId="6873" xr:uid="{00000000-0005-0000-0000-00003C1A0000}"/>
    <cellStyle name="Calculation 2 2 2 2 7 10" xfId="6874" xr:uid="{00000000-0005-0000-0000-00003D1A0000}"/>
    <cellStyle name="Calculation 2 2 2 2 7 10 2" xfId="6875" xr:uid="{00000000-0005-0000-0000-00003E1A0000}"/>
    <cellStyle name="Calculation 2 2 2 2 7 10 3" xfId="6876" xr:uid="{00000000-0005-0000-0000-00003F1A0000}"/>
    <cellStyle name="Calculation 2 2 2 2 7 11" xfId="6877" xr:uid="{00000000-0005-0000-0000-0000401A0000}"/>
    <cellStyle name="Calculation 2 2 2 2 7 11 2" xfId="6878" xr:uid="{00000000-0005-0000-0000-0000411A0000}"/>
    <cellStyle name="Calculation 2 2 2 2 7 11 3" xfId="6879" xr:uid="{00000000-0005-0000-0000-0000421A0000}"/>
    <cellStyle name="Calculation 2 2 2 2 7 12" xfId="6880" xr:uid="{00000000-0005-0000-0000-0000431A0000}"/>
    <cellStyle name="Calculation 2 2 2 2 7 13" xfId="6881" xr:uid="{00000000-0005-0000-0000-0000441A0000}"/>
    <cellStyle name="Calculation 2 2 2 2 7 2" xfId="6882" xr:uid="{00000000-0005-0000-0000-0000451A0000}"/>
    <cellStyle name="Calculation 2 2 2 2 7 2 2" xfId="6883" xr:uid="{00000000-0005-0000-0000-0000461A0000}"/>
    <cellStyle name="Calculation 2 2 2 2 7 2 3" xfId="6884" xr:uid="{00000000-0005-0000-0000-0000471A0000}"/>
    <cellStyle name="Calculation 2 2 2 2 7 3" xfId="6885" xr:uid="{00000000-0005-0000-0000-0000481A0000}"/>
    <cellStyle name="Calculation 2 2 2 2 7 3 2" xfId="6886" xr:uid="{00000000-0005-0000-0000-0000491A0000}"/>
    <cellStyle name="Calculation 2 2 2 2 7 3 3" xfId="6887" xr:uid="{00000000-0005-0000-0000-00004A1A0000}"/>
    <cellStyle name="Calculation 2 2 2 2 7 4" xfId="6888" xr:uid="{00000000-0005-0000-0000-00004B1A0000}"/>
    <cellStyle name="Calculation 2 2 2 2 7 4 2" xfId="6889" xr:uid="{00000000-0005-0000-0000-00004C1A0000}"/>
    <cellStyle name="Calculation 2 2 2 2 7 4 3" xfId="6890" xr:uid="{00000000-0005-0000-0000-00004D1A0000}"/>
    <cellStyle name="Calculation 2 2 2 2 7 5" xfId="6891" xr:uid="{00000000-0005-0000-0000-00004E1A0000}"/>
    <cellStyle name="Calculation 2 2 2 2 7 5 2" xfId="6892" xr:uid="{00000000-0005-0000-0000-00004F1A0000}"/>
    <cellStyle name="Calculation 2 2 2 2 7 5 3" xfId="6893" xr:uid="{00000000-0005-0000-0000-0000501A0000}"/>
    <cellStyle name="Calculation 2 2 2 2 7 6" xfId="6894" xr:uid="{00000000-0005-0000-0000-0000511A0000}"/>
    <cellStyle name="Calculation 2 2 2 2 7 6 2" xfId="6895" xr:uid="{00000000-0005-0000-0000-0000521A0000}"/>
    <cellStyle name="Calculation 2 2 2 2 7 6 3" xfId="6896" xr:uid="{00000000-0005-0000-0000-0000531A0000}"/>
    <cellStyle name="Calculation 2 2 2 2 7 7" xfId="6897" xr:uid="{00000000-0005-0000-0000-0000541A0000}"/>
    <cellStyle name="Calculation 2 2 2 2 7 7 2" xfId="6898" xr:uid="{00000000-0005-0000-0000-0000551A0000}"/>
    <cellStyle name="Calculation 2 2 2 2 7 7 3" xfId="6899" xr:uid="{00000000-0005-0000-0000-0000561A0000}"/>
    <cellStyle name="Calculation 2 2 2 2 7 8" xfId="6900" xr:uid="{00000000-0005-0000-0000-0000571A0000}"/>
    <cellStyle name="Calculation 2 2 2 2 7 8 2" xfId="6901" xr:uid="{00000000-0005-0000-0000-0000581A0000}"/>
    <cellStyle name="Calculation 2 2 2 2 7 8 3" xfId="6902" xr:uid="{00000000-0005-0000-0000-0000591A0000}"/>
    <cellStyle name="Calculation 2 2 2 2 7 9" xfId="6903" xr:uid="{00000000-0005-0000-0000-00005A1A0000}"/>
    <cellStyle name="Calculation 2 2 2 2 7 9 2" xfId="6904" xr:uid="{00000000-0005-0000-0000-00005B1A0000}"/>
    <cellStyle name="Calculation 2 2 2 2 7 9 3" xfId="6905" xr:uid="{00000000-0005-0000-0000-00005C1A0000}"/>
    <cellStyle name="Calculation 2 2 2 2 8" xfId="6906" xr:uid="{00000000-0005-0000-0000-00005D1A0000}"/>
    <cellStyle name="Calculation 2 2 2 2 8 2" xfId="6907" xr:uid="{00000000-0005-0000-0000-00005E1A0000}"/>
    <cellStyle name="Calculation 2 2 2 2 8 3" xfId="6908" xr:uid="{00000000-0005-0000-0000-00005F1A0000}"/>
    <cellStyle name="Calculation 2 2 2 2 9" xfId="6909" xr:uid="{00000000-0005-0000-0000-0000601A0000}"/>
    <cellStyle name="Calculation 2 2 2 2 9 2" xfId="6910" xr:uid="{00000000-0005-0000-0000-0000611A0000}"/>
    <cellStyle name="Calculation 2 2 2 2 9 3" xfId="6911" xr:uid="{00000000-0005-0000-0000-0000621A0000}"/>
    <cellStyle name="Calculation 2 2 2 20" xfId="6912" xr:uid="{00000000-0005-0000-0000-0000631A0000}"/>
    <cellStyle name="Calculation 2 2 2 3" xfId="6913" xr:uid="{00000000-0005-0000-0000-0000641A0000}"/>
    <cellStyle name="Calculation 2 2 2 3 10" xfId="6914" xr:uid="{00000000-0005-0000-0000-0000651A0000}"/>
    <cellStyle name="Calculation 2 2 2 3 10 2" xfId="6915" xr:uid="{00000000-0005-0000-0000-0000661A0000}"/>
    <cellStyle name="Calculation 2 2 2 3 10 3" xfId="6916" xr:uid="{00000000-0005-0000-0000-0000671A0000}"/>
    <cellStyle name="Calculation 2 2 2 3 11" xfId="6917" xr:uid="{00000000-0005-0000-0000-0000681A0000}"/>
    <cellStyle name="Calculation 2 2 2 3 11 2" xfId="6918" xr:uid="{00000000-0005-0000-0000-0000691A0000}"/>
    <cellStyle name="Calculation 2 2 2 3 11 3" xfId="6919" xr:uid="{00000000-0005-0000-0000-00006A1A0000}"/>
    <cellStyle name="Calculation 2 2 2 3 12" xfId="6920" xr:uid="{00000000-0005-0000-0000-00006B1A0000}"/>
    <cellStyle name="Calculation 2 2 2 3 12 2" xfId="6921" xr:uid="{00000000-0005-0000-0000-00006C1A0000}"/>
    <cellStyle name="Calculation 2 2 2 3 12 3" xfId="6922" xr:uid="{00000000-0005-0000-0000-00006D1A0000}"/>
    <cellStyle name="Calculation 2 2 2 3 13" xfId="6923" xr:uid="{00000000-0005-0000-0000-00006E1A0000}"/>
    <cellStyle name="Calculation 2 2 2 3 14" xfId="6924" xr:uid="{00000000-0005-0000-0000-00006F1A0000}"/>
    <cellStyle name="Calculation 2 2 2 3 2" xfId="6925" xr:uid="{00000000-0005-0000-0000-0000701A0000}"/>
    <cellStyle name="Calculation 2 2 2 3 2 2" xfId="6926" xr:uid="{00000000-0005-0000-0000-0000711A0000}"/>
    <cellStyle name="Calculation 2 2 2 3 2 3" xfId="6927" xr:uid="{00000000-0005-0000-0000-0000721A0000}"/>
    <cellStyle name="Calculation 2 2 2 3 3" xfId="6928" xr:uid="{00000000-0005-0000-0000-0000731A0000}"/>
    <cellStyle name="Calculation 2 2 2 3 3 2" xfId="6929" xr:uid="{00000000-0005-0000-0000-0000741A0000}"/>
    <cellStyle name="Calculation 2 2 2 3 3 3" xfId="6930" xr:uid="{00000000-0005-0000-0000-0000751A0000}"/>
    <cellStyle name="Calculation 2 2 2 3 4" xfId="6931" xr:uid="{00000000-0005-0000-0000-0000761A0000}"/>
    <cellStyle name="Calculation 2 2 2 3 4 2" xfId="6932" xr:uid="{00000000-0005-0000-0000-0000771A0000}"/>
    <cellStyle name="Calculation 2 2 2 3 4 3" xfId="6933" xr:uid="{00000000-0005-0000-0000-0000781A0000}"/>
    <cellStyle name="Calculation 2 2 2 3 5" xfId="6934" xr:uid="{00000000-0005-0000-0000-0000791A0000}"/>
    <cellStyle name="Calculation 2 2 2 3 5 2" xfId="6935" xr:uid="{00000000-0005-0000-0000-00007A1A0000}"/>
    <cellStyle name="Calculation 2 2 2 3 5 3" xfId="6936" xr:uid="{00000000-0005-0000-0000-00007B1A0000}"/>
    <cellStyle name="Calculation 2 2 2 3 6" xfId="6937" xr:uid="{00000000-0005-0000-0000-00007C1A0000}"/>
    <cellStyle name="Calculation 2 2 2 3 6 2" xfId="6938" xr:uid="{00000000-0005-0000-0000-00007D1A0000}"/>
    <cellStyle name="Calculation 2 2 2 3 6 3" xfId="6939" xr:uid="{00000000-0005-0000-0000-00007E1A0000}"/>
    <cellStyle name="Calculation 2 2 2 3 7" xfId="6940" xr:uid="{00000000-0005-0000-0000-00007F1A0000}"/>
    <cellStyle name="Calculation 2 2 2 3 7 2" xfId="6941" xr:uid="{00000000-0005-0000-0000-0000801A0000}"/>
    <cellStyle name="Calculation 2 2 2 3 7 3" xfId="6942" xr:uid="{00000000-0005-0000-0000-0000811A0000}"/>
    <cellStyle name="Calculation 2 2 2 3 8" xfId="6943" xr:uid="{00000000-0005-0000-0000-0000821A0000}"/>
    <cellStyle name="Calculation 2 2 2 3 8 2" xfId="6944" xr:uid="{00000000-0005-0000-0000-0000831A0000}"/>
    <cellStyle name="Calculation 2 2 2 3 8 3" xfId="6945" xr:uid="{00000000-0005-0000-0000-0000841A0000}"/>
    <cellStyle name="Calculation 2 2 2 3 9" xfId="6946" xr:uid="{00000000-0005-0000-0000-0000851A0000}"/>
    <cellStyle name="Calculation 2 2 2 3 9 2" xfId="6947" xr:uid="{00000000-0005-0000-0000-0000861A0000}"/>
    <cellStyle name="Calculation 2 2 2 3 9 3" xfId="6948" xr:uid="{00000000-0005-0000-0000-0000871A0000}"/>
    <cellStyle name="Calculation 2 2 2 4" xfId="6949" xr:uid="{00000000-0005-0000-0000-0000881A0000}"/>
    <cellStyle name="Calculation 2 2 2 4 10" xfId="6950" xr:uid="{00000000-0005-0000-0000-0000891A0000}"/>
    <cellStyle name="Calculation 2 2 2 4 10 2" xfId="6951" xr:uid="{00000000-0005-0000-0000-00008A1A0000}"/>
    <cellStyle name="Calculation 2 2 2 4 10 3" xfId="6952" xr:uid="{00000000-0005-0000-0000-00008B1A0000}"/>
    <cellStyle name="Calculation 2 2 2 4 11" xfId="6953" xr:uid="{00000000-0005-0000-0000-00008C1A0000}"/>
    <cellStyle name="Calculation 2 2 2 4 11 2" xfId="6954" xr:uid="{00000000-0005-0000-0000-00008D1A0000}"/>
    <cellStyle name="Calculation 2 2 2 4 11 3" xfId="6955" xr:uid="{00000000-0005-0000-0000-00008E1A0000}"/>
    <cellStyle name="Calculation 2 2 2 4 12" xfId="6956" xr:uid="{00000000-0005-0000-0000-00008F1A0000}"/>
    <cellStyle name="Calculation 2 2 2 4 13" xfId="6957" xr:uid="{00000000-0005-0000-0000-0000901A0000}"/>
    <cellStyle name="Calculation 2 2 2 4 2" xfId="6958" xr:uid="{00000000-0005-0000-0000-0000911A0000}"/>
    <cellStyle name="Calculation 2 2 2 4 2 2" xfId="6959" xr:uid="{00000000-0005-0000-0000-0000921A0000}"/>
    <cellStyle name="Calculation 2 2 2 4 2 3" xfId="6960" xr:uid="{00000000-0005-0000-0000-0000931A0000}"/>
    <cellStyle name="Calculation 2 2 2 4 3" xfId="6961" xr:uid="{00000000-0005-0000-0000-0000941A0000}"/>
    <cellStyle name="Calculation 2 2 2 4 3 2" xfId="6962" xr:uid="{00000000-0005-0000-0000-0000951A0000}"/>
    <cellStyle name="Calculation 2 2 2 4 3 3" xfId="6963" xr:uid="{00000000-0005-0000-0000-0000961A0000}"/>
    <cellStyle name="Calculation 2 2 2 4 4" xfId="6964" xr:uid="{00000000-0005-0000-0000-0000971A0000}"/>
    <cellStyle name="Calculation 2 2 2 4 4 2" xfId="6965" xr:uid="{00000000-0005-0000-0000-0000981A0000}"/>
    <cellStyle name="Calculation 2 2 2 4 4 3" xfId="6966" xr:uid="{00000000-0005-0000-0000-0000991A0000}"/>
    <cellStyle name="Calculation 2 2 2 4 5" xfId="6967" xr:uid="{00000000-0005-0000-0000-00009A1A0000}"/>
    <cellStyle name="Calculation 2 2 2 4 5 2" xfId="6968" xr:uid="{00000000-0005-0000-0000-00009B1A0000}"/>
    <cellStyle name="Calculation 2 2 2 4 5 3" xfId="6969" xr:uid="{00000000-0005-0000-0000-00009C1A0000}"/>
    <cellStyle name="Calculation 2 2 2 4 6" xfId="6970" xr:uid="{00000000-0005-0000-0000-00009D1A0000}"/>
    <cellStyle name="Calculation 2 2 2 4 6 2" xfId="6971" xr:uid="{00000000-0005-0000-0000-00009E1A0000}"/>
    <cellStyle name="Calculation 2 2 2 4 6 3" xfId="6972" xr:uid="{00000000-0005-0000-0000-00009F1A0000}"/>
    <cellStyle name="Calculation 2 2 2 4 7" xfId="6973" xr:uid="{00000000-0005-0000-0000-0000A01A0000}"/>
    <cellStyle name="Calculation 2 2 2 4 7 2" xfId="6974" xr:uid="{00000000-0005-0000-0000-0000A11A0000}"/>
    <cellStyle name="Calculation 2 2 2 4 7 3" xfId="6975" xr:uid="{00000000-0005-0000-0000-0000A21A0000}"/>
    <cellStyle name="Calculation 2 2 2 4 8" xfId="6976" xr:uid="{00000000-0005-0000-0000-0000A31A0000}"/>
    <cellStyle name="Calculation 2 2 2 4 8 2" xfId="6977" xr:uid="{00000000-0005-0000-0000-0000A41A0000}"/>
    <cellStyle name="Calculation 2 2 2 4 8 3" xfId="6978" xr:uid="{00000000-0005-0000-0000-0000A51A0000}"/>
    <cellStyle name="Calculation 2 2 2 4 9" xfId="6979" xr:uid="{00000000-0005-0000-0000-0000A61A0000}"/>
    <cellStyle name="Calculation 2 2 2 4 9 2" xfId="6980" xr:uid="{00000000-0005-0000-0000-0000A71A0000}"/>
    <cellStyle name="Calculation 2 2 2 4 9 3" xfId="6981" xr:uid="{00000000-0005-0000-0000-0000A81A0000}"/>
    <cellStyle name="Calculation 2 2 2 5" xfId="6982" xr:uid="{00000000-0005-0000-0000-0000A91A0000}"/>
    <cellStyle name="Calculation 2 2 2 5 10" xfId="6983" xr:uid="{00000000-0005-0000-0000-0000AA1A0000}"/>
    <cellStyle name="Calculation 2 2 2 5 10 2" xfId="6984" xr:uid="{00000000-0005-0000-0000-0000AB1A0000}"/>
    <cellStyle name="Calculation 2 2 2 5 10 3" xfId="6985" xr:uid="{00000000-0005-0000-0000-0000AC1A0000}"/>
    <cellStyle name="Calculation 2 2 2 5 11" xfId="6986" xr:uid="{00000000-0005-0000-0000-0000AD1A0000}"/>
    <cellStyle name="Calculation 2 2 2 5 11 2" xfId="6987" xr:uid="{00000000-0005-0000-0000-0000AE1A0000}"/>
    <cellStyle name="Calculation 2 2 2 5 11 3" xfId="6988" xr:uid="{00000000-0005-0000-0000-0000AF1A0000}"/>
    <cellStyle name="Calculation 2 2 2 5 12" xfId="6989" xr:uid="{00000000-0005-0000-0000-0000B01A0000}"/>
    <cellStyle name="Calculation 2 2 2 5 13" xfId="6990" xr:uid="{00000000-0005-0000-0000-0000B11A0000}"/>
    <cellStyle name="Calculation 2 2 2 5 2" xfId="6991" xr:uid="{00000000-0005-0000-0000-0000B21A0000}"/>
    <cellStyle name="Calculation 2 2 2 5 2 2" xfId="6992" xr:uid="{00000000-0005-0000-0000-0000B31A0000}"/>
    <cellStyle name="Calculation 2 2 2 5 2 3" xfId="6993" xr:uid="{00000000-0005-0000-0000-0000B41A0000}"/>
    <cellStyle name="Calculation 2 2 2 5 3" xfId="6994" xr:uid="{00000000-0005-0000-0000-0000B51A0000}"/>
    <cellStyle name="Calculation 2 2 2 5 3 2" xfId="6995" xr:uid="{00000000-0005-0000-0000-0000B61A0000}"/>
    <cellStyle name="Calculation 2 2 2 5 3 3" xfId="6996" xr:uid="{00000000-0005-0000-0000-0000B71A0000}"/>
    <cellStyle name="Calculation 2 2 2 5 4" xfId="6997" xr:uid="{00000000-0005-0000-0000-0000B81A0000}"/>
    <cellStyle name="Calculation 2 2 2 5 4 2" xfId="6998" xr:uid="{00000000-0005-0000-0000-0000B91A0000}"/>
    <cellStyle name="Calculation 2 2 2 5 4 3" xfId="6999" xr:uid="{00000000-0005-0000-0000-0000BA1A0000}"/>
    <cellStyle name="Calculation 2 2 2 5 5" xfId="7000" xr:uid="{00000000-0005-0000-0000-0000BB1A0000}"/>
    <cellStyle name="Calculation 2 2 2 5 5 2" xfId="7001" xr:uid="{00000000-0005-0000-0000-0000BC1A0000}"/>
    <cellStyle name="Calculation 2 2 2 5 5 3" xfId="7002" xr:uid="{00000000-0005-0000-0000-0000BD1A0000}"/>
    <cellStyle name="Calculation 2 2 2 5 6" xfId="7003" xr:uid="{00000000-0005-0000-0000-0000BE1A0000}"/>
    <cellStyle name="Calculation 2 2 2 5 6 2" xfId="7004" xr:uid="{00000000-0005-0000-0000-0000BF1A0000}"/>
    <cellStyle name="Calculation 2 2 2 5 6 3" xfId="7005" xr:uid="{00000000-0005-0000-0000-0000C01A0000}"/>
    <cellStyle name="Calculation 2 2 2 5 7" xfId="7006" xr:uid="{00000000-0005-0000-0000-0000C11A0000}"/>
    <cellStyle name="Calculation 2 2 2 5 7 2" xfId="7007" xr:uid="{00000000-0005-0000-0000-0000C21A0000}"/>
    <cellStyle name="Calculation 2 2 2 5 7 3" xfId="7008" xr:uid="{00000000-0005-0000-0000-0000C31A0000}"/>
    <cellStyle name="Calculation 2 2 2 5 8" xfId="7009" xr:uid="{00000000-0005-0000-0000-0000C41A0000}"/>
    <cellStyle name="Calculation 2 2 2 5 8 2" xfId="7010" xr:uid="{00000000-0005-0000-0000-0000C51A0000}"/>
    <cellStyle name="Calculation 2 2 2 5 8 3" xfId="7011" xr:uid="{00000000-0005-0000-0000-0000C61A0000}"/>
    <cellStyle name="Calculation 2 2 2 5 9" xfId="7012" xr:uid="{00000000-0005-0000-0000-0000C71A0000}"/>
    <cellStyle name="Calculation 2 2 2 5 9 2" xfId="7013" xr:uid="{00000000-0005-0000-0000-0000C81A0000}"/>
    <cellStyle name="Calculation 2 2 2 5 9 3" xfId="7014" xr:uid="{00000000-0005-0000-0000-0000C91A0000}"/>
    <cellStyle name="Calculation 2 2 2 6" xfId="7015" xr:uid="{00000000-0005-0000-0000-0000CA1A0000}"/>
    <cellStyle name="Calculation 2 2 2 6 10" xfId="7016" xr:uid="{00000000-0005-0000-0000-0000CB1A0000}"/>
    <cellStyle name="Calculation 2 2 2 6 10 2" xfId="7017" xr:uid="{00000000-0005-0000-0000-0000CC1A0000}"/>
    <cellStyle name="Calculation 2 2 2 6 10 3" xfId="7018" xr:uid="{00000000-0005-0000-0000-0000CD1A0000}"/>
    <cellStyle name="Calculation 2 2 2 6 11" xfId="7019" xr:uid="{00000000-0005-0000-0000-0000CE1A0000}"/>
    <cellStyle name="Calculation 2 2 2 6 11 2" xfId="7020" xr:uid="{00000000-0005-0000-0000-0000CF1A0000}"/>
    <cellStyle name="Calculation 2 2 2 6 11 3" xfId="7021" xr:uid="{00000000-0005-0000-0000-0000D01A0000}"/>
    <cellStyle name="Calculation 2 2 2 6 12" xfId="7022" xr:uid="{00000000-0005-0000-0000-0000D11A0000}"/>
    <cellStyle name="Calculation 2 2 2 6 13" xfId="7023" xr:uid="{00000000-0005-0000-0000-0000D21A0000}"/>
    <cellStyle name="Calculation 2 2 2 6 2" xfId="7024" xr:uid="{00000000-0005-0000-0000-0000D31A0000}"/>
    <cellStyle name="Calculation 2 2 2 6 2 2" xfId="7025" xr:uid="{00000000-0005-0000-0000-0000D41A0000}"/>
    <cellStyle name="Calculation 2 2 2 6 2 3" xfId="7026" xr:uid="{00000000-0005-0000-0000-0000D51A0000}"/>
    <cellStyle name="Calculation 2 2 2 6 3" xfId="7027" xr:uid="{00000000-0005-0000-0000-0000D61A0000}"/>
    <cellStyle name="Calculation 2 2 2 6 3 2" xfId="7028" xr:uid="{00000000-0005-0000-0000-0000D71A0000}"/>
    <cellStyle name="Calculation 2 2 2 6 3 3" xfId="7029" xr:uid="{00000000-0005-0000-0000-0000D81A0000}"/>
    <cellStyle name="Calculation 2 2 2 6 4" xfId="7030" xr:uid="{00000000-0005-0000-0000-0000D91A0000}"/>
    <cellStyle name="Calculation 2 2 2 6 4 2" xfId="7031" xr:uid="{00000000-0005-0000-0000-0000DA1A0000}"/>
    <cellStyle name="Calculation 2 2 2 6 4 3" xfId="7032" xr:uid="{00000000-0005-0000-0000-0000DB1A0000}"/>
    <cellStyle name="Calculation 2 2 2 6 5" xfId="7033" xr:uid="{00000000-0005-0000-0000-0000DC1A0000}"/>
    <cellStyle name="Calculation 2 2 2 6 5 2" xfId="7034" xr:uid="{00000000-0005-0000-0000-0000DD1A0000}"/>
    <cellStyle name="Calculation 2 2 2 6 5 3" xfId="7035" xr:uid="{00000000-0005-0000-0000-0000DE1A0000}"/>
    <cellStyle name="Calculation 2 2 2 6 6" xfId="7036" xr:uid="{00000000-0005-0000-0000-0000DF1A0000}"/>
    <cellStyle name="Calculation 2 2 2 6 6 2" xfId="7037" xr:uid="{00000000-0005-0000-0000-0000E01A0000}"/>
    <cellStyle name="Calculation 2 2 2 6 6 3" xfId="7038" xr:uid="{00000000-0005-0000-0000-0000E11A0000}"/>
    <cellStyle name="Calculation 2 2 2 6 7" xfId="7039" xr:uid="{00000000-0005-0000-0000-0000E21A0000}"/>
    <cellStyle name="Calculation 2 2 2 6 7 2" xfId="7040" xr:uid="{00000000-0005-0000-0000-0000E31A0000}"/>
    <cellStyle name="Calculation 2 2 2 6 7 3" xfId="7041" xr:uid="{00000000-0005-0000-0000-0000E41A0000}"/>
    <cellStyle name="Calculation 2 2 2 6 8" xfId="7042" xr:uid="{00000000-0005-0000-0000-0000E51A0000}"/>
    <cellStyle name="Calculation 2 2 2 6 8 2" xfId="7043" xr:uid="{00000000-0005-0000-0000-0000E61A0000}"/>
    <cellStyle name="Calculation 2 2 2 6 8 3" xfId="7044" xr:uid="{00000000-0005-0000-0000-0000E71A0000}"/>
    <cellStyle name="Calculation 2 2 2 6 9" xfId="7045" xr:uid="{00000000-0005-0000-0000-0000E81A0000}"/>
    <cellStyle name="Calculation 2 2 2 6 9 2" xfId="7046" xr:uid="{00000000-0005-0000-0000-0000E91A0000}"/>
    <cellStyle name="Calculation 2 2 2 6 9 3" xfId="7047" xr:uid="{00000000-0005-0000-0000-0000EA1A0000}"/>
    <cellStyle name="Calculation 2 2 2 7" xfId="7048" xr:uid="{00000000-0005-0000-0000-0000EB1A0000}"/>
    <cellStyle name="Calculation 2 2 2 7 10" xfId="7049" xr:uid="{00000000-0005-0000-0000-0000EC1A0000}"/>
    <cellStyle name="Calculation 2 2 2 7 10 2" xfId="7050" xr:uid="{00000000-0005-0000-0000-0000ED1A0000}"/>
    <cellStyle name="Calculation 2 2 2 7 10 3" xfId="7051" xr:uid="{00000000-0005-0000-0000-0000EE1A0000}"/>
    <cellStyle name="Calculation 2 2 2 7 11" xfId="7052" xr:uid="{00000000-0005-0000-0000-0000EF1A0000}"/>
    <cellStyle name="Calculation 2 2 2 7 11 2" xfId="7053" xr:uid="{00000000-0005-0000-0000-0000F01A0000}"/>
    <cellStyle name="Calculation 2 2 2 7 11 3" xfId="7054" xr:uid="{00000000-0005-0000-0000-0000F11A0000}"/>
    <cellStyle name="Calculation 2 2 2 7 12" xfId="7055" xr:uid="{00000000-0005-0000-0000-0000F21A0000}"/>
    <cellStyle name="Calculation 2 2 2 7 13" xfId="7056" xr:uid="{00000000-0005-0000-0000-0000F31A0000}"/>
    <cellStyle name="Calculation 2 2 2 7 2" xfId="7057" xr:uid="{00000000-0005-0000-0000-0000F41A0000}"/>
    <cellStyle name="Calculation 2 2 2 7 2 2" xfId="7058" xr:uid="{00000000-0005-0000-0000-0000F51A0000}"/>
    <cellStyle name="Calculation 2 2 2 7 2 3" xfId="7059" xr:uid="{00000000-0005-0000-0000-0000F61A0000}"/>
    <cellStyle name="Calculation 2 2 2 7 3" xfId="7060" xr:uid="{00000000-0005-0000-0000-0000F71A0000}"/>
    <cellStyle name="Calculation 2 2 2 7 3 2" xfId="7061" xr:uid="{00000000-0005-0000-0000-0000F81A0000}"/>
    <cellStyle name="Calculation 2 2 2 7 3 3" xfId="7062" xr:uid="{00000000-0005-0000-0000-0000F91A0000}"/>
    <cellStyle name="Calculation 2 2 2 7 4" xfId="7063" xr:uid="{00000000-0005-0000-0000-0000FA1A0000}"/>
    <cellStyle name="Calculation 2 2 2 7 4 2" xfId="7064" xr:uid="{00000000-0005-0000-0000-0000FB1A0000}"/>
    <cellStyle name="Calculation 2 2 2 7 4 3" xfId="7065" xr:uid="{00000000-0005-0000-0000-0000FC1A0000}"/>
    <cellStyle name="Calculation 2 2 2 7 5" xfId="7066" xr:uid="{00000000-0005-0000-0000-0000FD1A0000}"/>
    <cellStyle name="Calculation 2 2 2 7 5 2" xfId="7067" xr:uid="{00000000-0005-0000-0000-0000FE1A0000}"/>
    <cellStyle name="Calculation 2 2 2 7 5 3" xfId="7068" xr:uid="{00000000-0005-0000-0000-0000FF1A0000}"/>
    <cellStyle name="Calculation 2 2 2 7 6" xfId="7069" xr:uid="{00000000-0005-0000-0000-0000001B0000}"/>
    <cellStyle name="Calculation 2 2 2 7 6 2" xfId="7070" xr:uid="{00000000-0005-0000-0000-0000011B0000}"/>
    <cellStyle name="Calculation 2 2 2 7 6 3" xfId="7071" xr:uid="{00000000-0005-0000-0000-0000021B0000}"/>
    <cellStyle name="Calculation 2 2 2 7 7" xfId="7072" xr:uid="{00000000-0005-0000-0000-0000031B0000}"/>
    <cellStyle name="Calculation 2 2 2 7 7 2" xfId="7073" xr:uid="{00000000-0005-0000-0000-0000041B0000}"/>
    <cellStyle name="Calculation 2 2 2 7 7 3" xfId="7074" xr:uid="{00000000-0005-0000-0000-0000051B0000}"/>
    <cellStyle name="Calculation 2 2 2 7 8" xfId="7075" xr:uid="{00000000-0005-0000-0000-0000061B0000}"/>
    <cellStyle name="Calculation 2 2 2 7 8 2" xfId="7076" xr:uid="{00000000-0005-0000-0000-0000071B0000}"/>
    <cellStyle name="Calculation 2 2 2 7 8 3" xfId="7077" xr:uid="{00000000-0005-0000-0000-0000081B0000}"/>
    <cellStyle name="Calculation 2 2 2 7 9" xfId="7078" xr:uid="{00000000-0005-0000-0000-0000091B0000}"/>
    <cellStyle name="Calculation 2 2 2 7 9 2" xfId="7079" xr:uid="{00000000-0005-0000-0000-00000A1B0000}"/>
    <cellStyle name="Calculation 2 2 2 7 9 3" xfId="7080" xr:uid="{00000000-0005-0000-0000-00000B1B0000}"/>
    <cellStyle name="Calculation 2 2 2 8" xfId="7081" xr:uid="{00000000-0005-0000-0000-00000C1B0000}"/>
    <cellStyle name="Calculation 2 2 2 8 2" xfId="7082" xr:uid="{00000000-0005-0000-0000-00000D1B0000}"/>
    <cellStyle name="Calculation 2 2 2 8 3" xfId="7083" xr:uid="{00000000-0005-0000-0000-00000E1B0000}"/>
    <cellStyle name="Calculation 2 2 2 9" xfId="7084" xr:uid="{00000000-0005-0000-0000-00000F1B0000}"/>
    <cellStyle name="Calculation 2 2 2 9 2" xfId="7085" xr:uid="{00000000-0005-0000-0000-0000101B0000}"/>
    <cellStyle name="Calculation 2 2 2 9 3" xfId="7086" xr:uid="{00000000-0005-0000-0000-0000111B0000}"/>
    <cellStyle name="Calculation 2 2 3" xfId="7087" xr:uid="{00000000-0005-0000-0000-0000121B0000}"/>
    <cellStyle name="Calculation 2 2 3 10" xfId="7088" xr:uid="{00000000-0005-0000-0000-0000131B0000}"/>
    <cellStyle name="Calculation 2 2 3 10 2" xfId="7089" xr:uid="{00000000-0005-0000-0000-0000141B0000}"/>
    <cellStyle name="Calculation 2 2 3 10 3" xfId="7090" xr:uid="{00000000-0005-0000-0000-0000151B0000}"/>
    <cellStyle name="Calculation 2 2 3 11" xfId="7091" xr:uid="{00000000-0005-0000-0000-0000161B0000}"/>
    <cellStyle name="Calculation 2 2 3 11 2" xfId="7092" xr:uid="{00000000-0005-0000-0000-0000171B0000}"/>
    <cellStyle name="Calculation 2 2 3 11 3" xfId="7093" xr:uid="{00000000-0005-0000-0000-0000181B0000}"/>
    <cellStyle name="Calculation 2 2 3 12" xfId="7094" xr:uid="{00000000-0005-0000-0000-0000191B0000}"/>
    <cellStyle name="Calculation 2 2 3 12 2" xfId="7095" xr:uid="{00000000-0005-0000-0000-00001A1B0000}"/>
    <cellStyle name="Calculation 2 2 3 12 3" xfId="7096" xr:uid="{00000000-0005-0000-0000-00001B1B0000}"/>
    <cellStyle name="Calculation 2 2 3 13" xfId="7097" xr:uid="{00000000-0005-0000-0000-00001C1B0000}"/>
    <cellStyle name="Calculation 2 2 3 13 2" xfId="7098" xr:uid="{00000000-0005-0000-0000-00001D1B0000}"/>
    <cellStyle name="Calculation 2 2 3 13 3" xfId="7099" xr:uid="{00000000-0005-0000-0000-00001E1B0000}"/>
    <cellStyle name="Calculation 2 2 3 14" xfId="7100" xr:uid="{00000000-0005-0000-0000-00001F1B0000}"/>
    <cellStyle name="Calculation 2 2 3 14 2" xfId="7101" xr:uid="{00000000-0005-0000-0000-0000201B0000}"/>
    <cellStyle name="Calculation 2 2 3 14 3" xfId="7102" xr:uid="{00000000-0005-0000-0000-0000211B0000}"/>
    <cellStyle name="Calculation 2 2 3 15" xfId="7103" xr:uid="{00000000-0005-0000-0000-0000221B0000}"/>
    <cellStyle name="Calculation 2 2 3 15 2" xfId="7104" xr:uid="{00000000-0005-0000-0000-0000231B0000}"/>
    <cellStyle name="Calculation 2 2 3 15 3" xfId="7105" xr:uid="{00000000-0005-0000-0000-0000241B0000}"/>
    <cellStyle name="Calculation 2 2 3 16" xfId="7106" xr:uid="{00000000-0005-0000-0000-0000251B0000}"/>
    <cellStyle name="Calculation 2 2 3 16 2" xfId="7107" xr:uid="{00000000-0005-0000-0000-0000261B0000}"/>
    <cellStyle name="Calculation 2 2 3 16 3" xfId="7108" xr:uid="{00000000-0005-0000-0000-0000271B0000}"/>
    <cellStyle name="Calculation 2 2 3 17" xfId="7109" xr:uid="{00000000-0005-0000-0000-0000281B0000}"/>
    <cellStyle name="Calculation 2 2 3 17 2" xfId="7110" xr:uid="{00000000-0005-0000-0000-0000291B0000}"/>
    <cellStyle name="Calculation 2 2 3 17 3" xfId="7111" xr:uid="{00000000-0005-0000-0000-00002A1B0000}"/>
    <cellStyle name="Calculation 2 2 3 18" xfId="7112" xr:uid="{00000000-0005-0000-0000-00002B1B0000}"/>
    <cellStyle name="Calculation 2 2 3 18 2" xfId="7113" xr:uid="{00000000-0005-0000-0000-00002C1B0000}"/>
    <cellStyle name="Calculation 2 2 3 18 3" xfId="7114" xr:uid="{00000000-0005-0000-0000-00002D1B0000}"/>
    <cellStyle name="Calculation 2 2 3 19" xfId="7115" xr:uid="{00000000-0005-0000-0000-00002E1B0000}"/>
    <cellStyle name="Calculation 2 2 3 2" xfId="7116" xr:uid="{00000000-0005-0000-0000-00002F1B0000}"/>
    <cellStyle name="Calculation 2 2 3 2 10" xfId="7117" xr:uid="{00000000-0005-0000-0000-0000301B0000}"/>
    <cellStyle name="Calculation 2 2 3 2 10 2" xfId="7118" xr:uid="{00000000-0005-0000-0000-0000311B0000}"/>
    <cellStyle name="Calculation 2 2 3 2 10 3" xfId="7119" xr:uid="{00000000-0005-0000-0000-0000321B0000}"/>
    <cellStyle name="Calculation 2 2 3 2 11" xfId="7120" xr:uid="{00000000-0005-0000-0000-0000331B0000}"/>
    <cellStyle name="Calculation 2 2 3 2 11 2" xfId="7121" xr:uid="{00000000-0005-0000-0000-0000341B0000}"/>
    <cellStyle name="Calculation 2 2 3 2 11 3" xfId="7122" xr:uid="{00000000-0005-0000-0000-0000351B0000}"/>
    <cellStyle name="Calculation 2 2 3 2 12" xfId="7123" xr:uid="{00000000-0005-0000-0000-0000361B0000}"/>
    <cellStyle name="Calculation 2 2 3 2 12 2" xfId="7124" xr:uid="{00000000-0005-0000-0000-0000371B0000}"/>
    <cellStyle name="Calculation 2 2 3 2 12 3" xfId="7125" xr:uid="{00000000-0005-0000-0000-0000381B0000}"/>
    <cellStyle name="Calculation 2 2 3 2 13" xfId="7126" xr:uid="{00000000-0005-0000-0000-0000391B0000}"/>
    <cellStyle name="Calculation 2 2 3 2 14" xfId="7127" xr:uid="{00000000-0005-0000-0000-00003A1B0000}"/>
    <cellStyle name="Calculation 2 2 3 2 2" xfId="7128" xr:uid="{00000000-0005-0000-0000-00003B1B0000}"/>
    <cellStyle name="Calculation 2 2 3 2 2 2" xfId="7129" xr:uid="{00000000-0005-0000-0000-00003C1B0000}"/>
    <cellStyle name="Calculation 2 2 3 2 2 3" xfId="7130" xr:uid="{00000000-0005-0000-0000-00003D1B0000}"/>
    <cellStyle name="Calculation 2 2 3 2 3" xfId="7131" xr:uid="{00000000-0005-0000-0000-00003E1B0000}"/>
    <cellStyle name="Calculation 2 2 3 2 3 2" xfId="7132" xr:uid="{00000000-0005-0000-0000-00003F1B0000}"/>
    <cellStyle name="Calculation 2 2 3 2 3 3" xfId="7133" xr:uid="{00000000-0005-0000-0000-0000401B0000}"/>
    <cellStyle name="Calculation 2 2 3 2 4" xfId="7134" xr:uid="{00000000-0005-0000-0000-0000411B0000}"/>
    <cellStyle name="Calculation 2 2 3 2 4 2" xfId="7135" xr:uid="{00000000-0005-0000-0000-0000421B0000}"/>
    <cellStyle name="Calculation 2 2 3 2 4 3" xfId="7136" xr:uid="{00000000-0005-0000-0000-0000431B0000}"/>
    <cellStyle name="Calculation 2 2 3 2 5" xfId="7137" xr:uid="{00000000-0005-0000-0000-0000441B0000}"/>
    <cellStyle name="Calculation 2 2 3 2 5 2" xfId="7138" xr:uid="{00000000-0005-0000-0000-0000451B0000}"/>
    <cellStyle name="Calculation 2 2 3 2 5 3" xfId="7139" xr:uid="{00000000-0005-0000-0000-0000461B0000}"/>
    <cellStyle name="Calculation 2 2 3 2 6" xfId="7140" xr:uid="{00000000-0005-0000-0000-0000471B0000}"/>
    <cellStyle name="Calculation 2 2 3 2 6 2" xfId="7141" xr:uid="{00000000-0005-0000-0000-0000481B0000}"/>
    <cellStyle name="Calculation 2 2 3 2 6 3" xfId="7142" xr:uid="{00000000-0005-0000-0000-0000491B0000}"/>
    <cellStyle name="Calculation 2 2 3 2 7" xfId="7143" xr:uid="{00000000-0005-0000-0000-00004A1B0000}"/>
    <cellStyle name="Calculation 2 2 3 2 7 2" xfId="7144" xr:uid="{00000000-0005-0000-0000-00004B1B0000}"/>
    <cellStyle name="Calculation 2 2 3 2 7 3" xfId="7145" xr:uid="{00000000-0005-0000-0000-00004C1B0000}"/>
    <cellStyle name="Calculation 2 2 3 2 8" xfId="7146" xr:uid="{00000000-0005-0000-0000-00004D1B0000}"/>
    <cellStyle name="Calculation 2 2 3 2 8 2" xfId="7147" xr:uid="{00000000-0005-0000-0000-00004E1B0000}"/>
    <cellStyle name="Calculation 2 2 3 2 8 3" xfId="7148" xr:uid="{00000000-0005-0000-0000-00004F1B0000}"/>
    <cellStyle name="Calculation 2 2 3 2 9" xfId="7149" xr:uid="{00000000-0005-0000-0000-0000501B0000}"/>
    <cellStyle name="Calculation 2 2 3 2 9 2" xfId="7150" xr:uid="{00000000-0005-0000-0000-0000511B0000}"/>
    <cellStyle name="Calculation 2 2 3 2 9 3" xfId="7151" xr:uid="{00000000-0005-0000-0000-0000521B0000}"/>
    <cellStyle name="Calculation 2 2 3 20" xfId="7152" xr:uid="{00000000-0005-0000-0000-0000531B0000}"/>
    <cellStyle name="Calculation 2 2 3 3" xfId="7153" xr:uid="{00000000-0005-0000-0000-0000541B0000}"/>
    <cellStyle name="Calculation 2 2 3 3 10" xfId="7154" xr:uid="{00000000-0005-0000-0000-0000551B0000}"/>
    <cellStyle name="Calculation 2 2 3 3 10 2" xfId="7155" xr:uid="{00000000-0005-0000-0000-0000561B0000}"/>
    <cellStyle name="Calculation 2 2 3 3 10 3" xfId="7156" xr:uid="{00000000-0005-0000-0000-0000571B0000}"/>
    <cellStyle name="Calculation 2 2 3 3 11" xfId="7157" xr:uid="{00000000-0005-0000-0000-0000581B0000}"/>
    <cellStyle name="Calculation 2 2 3 3 11 2" xfId="7158" xr:uid="{00000000-0005-0000-0000-0000591B0000}"/>
    <cellStyle name="Calculation 2 2 3 3 11 3" xfId="7159" xr:uid="{00000000-0005-0000-0000-00005A1B0000}"/>
    <cellStyle name="Calculation 2 2 3 3 12" xfId="7160" xr:uid="{00000000-0005-0000-0000-00005B1B0000}"/>
    <cellStyle name="Calculation 2 2 3 3 12 2" xfId="7161" xr:uid="{00000000-0005-0000-0000-00005C1B0000}"/>
    <cellStyle name="Calculation 2 2 3 3 12 3" xfId="7162" xr:uid="{00000000-0005-0000-0000-00005D1B0000}"/>
    <cellStyle name="Calculation 2 2 3 3 13" xfId="7163" xr:uid="{00000000-0005-0000-0000-00005E1B0000}"/>
    <cellStyle name="Calculation 2 2 3 3 14" xfId="7164" xr:uid="{00000000-0005-0000-0000-00005F1B0000}"/>
    <cellStyle name="Calculation 2 2 3 3 2" xfId="7165" xr:uid="{00000000-0005-0000-0000-0000601B0000}"/>
    <cellStyle name="Calculation 2 2 3 3 2 2" xfId="7166" xr:uid="{00000000-0005-0000-0000-0000611B0000}"/>
    <cellStyle name="Calculation 2 2 3 3 2 3" xfId="7167" xr:uid="{00000000-0005-0000-0000-0000621B0000}"/>
    <cellStyle name="Calculation 2 2 3 3 3" xfId="7168" xr:uid="{00000000-0005-0000-0000-0000631B0000}"/>
    <cellStyle name="Calculation 2 2 3 3 3 2" xfId="7169" xr:uid="{00000000-0005-0000-0000-0000641B0000}"/>
    <cellStyle name="Calculation 2 2 3 3 3 3" xfId="7170" xr:uid="{00000000-0005-0000-0000-0000651B0000}"/>
    <cellStyle name="Calculation 2 2 3 3 4" xfId="7171" xr:uid="{00000000-0005-0000-0000-0000661B0000}"/>
    <cellStyle name="Calculation 2 2 3 3 4 2" xfId="7172" xr:uid="{00000000-0005-0000-0000-0000671B0000}"/>
    <cellStyle name="Calculation 2 2 3 3 4 3" xfId="7173" xr:uid="{00000000-0005-0000-0000-0000681B0000}"/>
    <cellStyle name="Calculation 2 2 3 3 5" xfId="7174" xr:uid="{00000000-0005-0000-0000-0000691B0000}"/>
    <cellStyle name="Calculation 2 2 3 3 5 2" xfId="7175" xr:uid="{00000000-0005-0000-0000-00006A1B0000}"/>
    <cellStyle name="Calculation 2 2 3 3 5 3" xfId="7176" xr:uid="{00000000-0005-0000-0000-00006B1B0000}"/>
    <cellStyle name="Calculation 2 2 3 3 6" xfId="7177" xr:uid="{00000000-0005-0000-0000-00006C1B0000}"/>
    <cellStyle name="Calculation 2 2 3 3 6 2" xfId="7178" xr:uid="{00000000-0005-0000-0000-00006D1B0000}"/>
    <cellStyle name="Calculation 2 2 3 3 6 3" xfId="7179" xr:uid="{00000000-0005-0000-0000-00006E1B0000}"/>
    <cellStyle name="Calculation 2 2 3 3 7" xfId="7180" xr:uid="{00000000-0005-0000-0000-00006F1B0000}"/>
    <cellStyle name="Calculation 2 2 3 3 7 2" xfId="7181" xr:uid="{00000000-0005-0000-0000-0000701B0000}"/>
    <cellStyle name="Calculation 2 2 3 3 7 3" xfId="7182" xr:uid="{00000000-0005-0000-0000-0000711B0000}"/>
    <cellStyle name="Calculation 2 2 3 3 8" xfId="7183" xr:uid="{00000000-0005-0000-0000-0000721B0000}"/>
    <cellStyle name="Calculation 2 2 3 3 8 2" xfId="7184" xr:uid="{00000000-0005-0000-0000-0000731B0000}"/>
    <cellStyle name="Calculation 2 2 3 3 8 3" xfId="7185" xr:uid="{00000000-0005-0000-0000-0000741B0000}"/>
    <cellStyle name="Calculation 2 2 3 3 9" xfId="7186" xr:uid="{00000000-0005-0000-0000-0000751B0000}"/>
    <cellStyle name="Calculation 2 2 3 3 9 2" xfId="7187" xr:uid="{00000000-0005-0000-0000-0000761B0000}"/>
    <cellStyle name="Calculation 2 2 3 3 9 3" xfId="7188" xr:uid="{00000000-0005-0000-0000-0000771B0000}"/>
    <cellStyle name="Calculation 2 2 3 4" xfId="7189" xr:uid="{00000000-0005-0000-0000-0000781B0000}"/>
    <cellStyle name="Calculation 2 2 3 4 10" xfId="7190" xr:uid="{00000000-0005-0000-0000-0000791B0000}"/>
    <cellStyle name="Calculation 2 2 3 4 10 2" xfId="7191" xr:uid="{00000000-0005-0000-0000-00007A1B0000}"/>
    <cellStyle name="Calculation 2 2 3 4 10 3" xfId="7192" xr:uid="{00000000-0005-0000-0000-00007B1B0000}"/>
    <cellStyle name="Calculation 2 2 3 4 11" xfId="7193" xr:uid="{00000000-0005-0000-0000-00007C1B0000}"/>
    <cellStyle name="Calculation 2 2 3 4 11 2" xfId="7194" xr:uid="{00000000-0005-0000-0000-00007D1B0000}"/>
    <cellStyle name="Calculation 2 2 3 4 11 3" xfId="7195" xr:uid="{00000000-0005-0000-0000-00007E1B0000}"/>
    <cellStyle name="Calculation 2 2 3 4 12" xfId="7196" xr:uid="{00000000-0005-0000-0000-00007F1B0000}"/>
    <cellStyle name="Calculation 2 2 3 4 13" xfId="7197" xr:uid="{00000000-0005-0000-0000-0000801B0000}"/>
    <cellStyle name="Calculation 2 2 3 4 2" xfId="7198" xr:uid="{00000000-0005-0000-0000-0000811B0000}"/>
    <cellStyle name="Calculation 2 2 3 4 2 2" xfId="7199" xr:uid="{00000000-0005-0000-0000-0000821B0000}"/>
    <cellStyle name="Calculation 2 2 3 4 2 3" xfId="7200" xr:uid="{00000000-0005-0000-0000-0000831B0000}"/>
    <cellStyle name="Calculation 2 2 3 4 3" xfId="7201" xr:uid="{00000000-0005-0000-0000-0000841B0000}"/>
    <cellStyle name="Calculation 2 2 3 4 3 2" xfId="7202" xr:uid="{00000000-0005-0000-0000-0000851B0000}"/>
    <cellStyle name="Calculation 2 2 3 4 3 3" xfId="7203" xr:uid="{00000000-0005-0000-0000-0000861B0000}"/>
    <cellStyle name="Calculation 2 2 3 4 4" xfId="7204" xr:uid="{00000000-0005-0000-0000-0000871B0000}"/>
    <cellStyle name="Calculation 2 2 3 4 4 2" xfId="7205" xr:uid="{00000000-0005-0000-0000-0000881B0000}"/>
    <cellStyle name="Calculation 2 2 3 4 4 3" xfId="7206" xr:uid="{00000000-0005-0000-0000-0000891B0000}"/>
    <cellStyle name="Calculation 2 2 3 4 5" xfId="7207" xr:uid="{00000000-0005-0000-0000-00008A1B0000}"/>
    <cellStyle name="Calculation 2 2 3 4 5 2" xfId="7208" xr:uid="{00000000-0005-0000-0000-00008B1B0000}"/>
    <cellStyle name="Calculation 2 2 3 4 5 3" xfId="7209" xr:uid="{00000000-0005-0000-0000-00008C1B0000}"/>
    <cellStyle name="Calculation 2 2 3 4 6" xfId="7210" xr:uid="{00000000-0005-0000-0000-00008D1B0000}"/>
    <cellStyle name="Calculation 2 2 3 4 6 2" xfId="7211" xr:uid="{00000000-0005-0000-0000-00008E1B0000}"/>
    <cellStyle name="Calculation 2 2 3 4 6 3" xfId="7212" xr:uid="{00000000-0005-0000-0000-00008F1B0000}"/>
    <cellStyle name="Calculation 2 2 3 4 7" xfId="7213" xr:uid="{00000000-0005-0000-0000-0000901B0000}"/>
    <cellStyle name="Calculation 2 2 3 4 7 2" xfId="7214" xr:uid="{00000000-0005-0000-0000-0000911B0000}"/>
    <cellStyle name="Calculation 2 2 3 4 7 3" xfId="7215" xr:uid="{00000000-0005-0000-0000-0000921B0000}"/>
    <cellStyle name="Calculation 2 2 3 4 8" xfId="7216" xr:uid="{00000000-0005-0000-0000-0000931B0000}"/>
    <cellStyle name="Calculation 2 2 3 4 8 2" xfId="7217" xr:uid="{00000000-0005-0000-0000-0000941B0000}"/>
    <cellStyle name="Calculation 2 2 3 4 8 3" xfId="7218" xr:uid="{00000000-0005-0000-0000-0000951B0000}"/>
    <cellStyle name="Calculation 2 2 3 4 9" xfId="7219" xr:uid="{00000000-0005-0000-0000-0000961B0000}"/>
    <cellStyle name="Calculation 2 2 3 4 9 2" xfId="7220" xr:uid="{00000000-0005-0000-0000-0000971B0000}"/>
    <cellStyle name="Calculation 2 2 3 4 9 3" xfId="7221" xr:uid="{00000000-0005-0000-0000-0000981B0000}"/>
    <cellStyle name="Calculation 2 2 3 5" xfId="7222" xr:uid="{00000000-0005-0000-0000-0000991B0000}"/>
    <cellStyle name="Calculation 2 2 3 5 10" xfId="7223" xr:uid="{00000000-0005-0000-0000-00009A1B0000}"/>
    <cellStyle name="Calculation 2 2 3 5 10 2" xfId="7224" xr:uid="{00000000-0005-0000-0000-00009B1B0000}"/>
    <cellStyle name="Calculation 2 2 3 5 10 3" xfId="7225" xr:uid="{00000000-0005-0000-0000-00009C1B0000}"/>
    <cellStyle name="Calculation 2 2 3 5 11" xfId="7226" xr:uid="{00000000-0005-0000-0000-00009D1B0000}"/>
    <cellStyle name="Calculation 2 2 3 5 11 2" xfId="7227" xr:uid="{00000000-0005-0000-0000-00009E1B0000}"/>
    <cellStyle name="Calculation 2 2 3 5 11 3" xfId="7228" xr:uid="{00000000-0005-0000-0000-00009F1B0000}"/>
    <cellStyle name="Calculation 2 2 3 5 12" xfId="7229" xr:uid="{00000000-0005-0000-0000-0000A01B0000}"/>
    <cellStyle name="Calculation 2 2 3 5 13" xfId="7230" xr:uid="{00000000-0005-0000-0000-0000A11B0000}"/>
    <cellStyle name="Calculation 2 2 3 5 2" xfId="7231" xr:uid="{00000000-0005-0000-0000-0000A21B0000}"/>
    <cellStyle name="Calculation 2 2 3 5 2 2" xfId="7232" xr:uid="{00000000-0005-0000-0000-0000A31B0000}"/>
    <cellStyle name="Calculation 2 2 3 5 2 3" xfId="7233" xr:uid="{00000000-0005-0000-0000-0000A41B0000}"/>
    <cellStyle name="Calculation 2 2 3 5 3" xfId="7234" xr:uid="{00000000-0005-0000-0000-0000A51B0000}"/>
    <cellStyle name="Calculation 2 2 3 5 3 2" xfId="7235" xr:uid="{00000000-0005-0000-0000-0000A61B0000}"/>
    <cellStyle name="Calculation 2 2 3 5 3 3" xfId="7236" xr:uid="{00000000-0005-0000-0000-0000A71B0000}"/>
    <cellStyle name="Calculation 2 2 3 5 4" xfId="7237" xr:uid="{00000000-0005-0000-0000-0000A81B0000}"/>
    <cellStyle name="Calculation 2 2 3 5 4 2" xfId="7238" xr:uid="{00000000-0005-0000-0000-0000A91B0000}"/>
    <cellStyle name="Calculation 2 2 3 5 4 3" xfId="7239" xr:uid="{00000000-0005-0000-0000-0000AA1B0000}"/>
    <cellStyle name="Calculation 2 2 3 5 5" xfId="7240" xr:uid="{00000000-0005-0000-0000-0000AB1B0000}"/>
    <cellStyle name="Calculation 2 2 3 5 5 2" xfId="7241" xr:uid="{00000000-0005-0000-0000-0000AC1B0000}"/>
    <cellStyle name="Calculation 2 2 3 5 5 3" xfId="7242" xr:uid="{00000000-0005-0000-0000-0000AD1B0000}"/>
    <cellStyle name="Calculation 2 2 3 5 6" xfId="7243" xr:uid="{00000000-0005-0000-0000-0000AE1B0000}"/>
    <cellStyle name="Calculation 2 2 3 5 6 2" xfId="7244" xr:uid="{00000000-0005-0000-0000-0000AF1B0000}"/>
    <cellStyle name="Calculation 2 2 3 5 6 3" xfId="7245" xr:uid="{00000000-0005-0000-0000-0000B01B0000}"/>
    <cellStyle name="Calculation 2 2 3 5 7" xfId="7246" xr:uid="{00000000-0005-0000-0000-0000B11B0000}"/>
    <cellStyle name="Calculation 2 2 3 5 7 2" xfId="7247" xr:uid="{00000000-0005-0000-0000-0000B21B0000}"/>
    <cellStyle name="Calculation 2 2 3 5 7 3" xfId="7248" xr:uid="{00000000-0005-0000-0000-0000B31B0000}"/>
    <cellStyle name="Calculation 2 2 3 5 8" xfId="7249" xr:uid="{00000000-0005-0000-0000-0000B41B0000}"/>
    <cellStyle name="Calculation 2 2 3 5 8 2" xfId="7250" xr:uid="{00000000-0005-0000-0000-0000B51B0000}"/>
    <cellStyle name="Calculation 2 2 3 5 8 3" xfId="7251" xr:uid="{00000000-0005-0000-0000-0000B61B0000}"/>
    <cellStyle name="Calculation 2 2 3 5 9" xfId="7252" xr:uid="{00000000-0005-0000-0000-0000B71B0000}"/>
    <cellStyle name="Calculation 2 2 3 5 9 2" xfId="7253" xr:uid="{00000000-0005-0000-0000-0000B81B0000}"/>
    <cellStyle name="Calculation 2 2 3 5 9 3" xfId="7254" xr:uid="{00000000-0005-0000-0000-0000B91B0000}"/>
    <cellStyle name="Calculation 2 2 3 6" xfId="7255" xr:uid="{00000000-0005-0000-0000-0000BA1B0000}"/>
    <cellStyle name="Calculation 2 2 3 6 10" xfId="7256" xr:uid="{00000000-0005-0000-0000-0000BB1B0000}"/>
    <cellStyle name="Calculation 2 2 3 6 10 2" xfId="7257" xr:uid="{00000000-0005-0000-0000-0000BC1B0000}"/>
    <cellStyle name="Calculation 2 2 3 6 10 3" xfId="7258" xr:uid="{00000000-0005-0000-0000-0000BD1B0000}"/>
    <cellStyle name="Calculation 2 2 3 6 11" xfId="7259" xr:uid="{00000000-0005-0000-0000-0000BE1B0000}"/>
    <cellStyle name="Calculation 2 2 3 6 11 2" xfId="7260" xr:uid="{00000000-0005-0000-0000-0000BF1B0000}"/>
    <cellStyle name="Calculation 2 2 3 6 11 3" xfId="7261" xr:uid="{00000000-0005-0000-0000-0000C01B0000}"/>
    <cellStyle name="Calculation 2 2 3 6 12" xfId="7262" xr:uid="{00000000-0005-0000-0000-0000C11B0000}"/>
    <cellStyle name="Calculation 2 2 3 6 13" xfId="7263" xr:uid="{00000000-0005-0000-0000-0000C21B0000}"/>
    <cellStyle name="Calculation 2 2 3 6 2" xfId="7264" xr:uid="{00000000-0005-0000-0000-0000C31B0000}"/>
    <cellStyle name="Calculation 2 2 3 6 2 2" xfId="7265" xr:uid="{00000000-0005-0000-0000-0000C41B0000}"/>
    <cellStyle name="Calculation 2 2 3 6 2 3" xfId="7266" xr:uid="{00000000-0005-0000-0000-0000C51B0000}"/>
    <cellStyle name="Calculation 2 2 3 6 3" xfId="7267" xr:uid="{00000000-0005-0000-0000-0000C61B0000}"/>
    <cellStyle name="Calculation 2 2 3 6 3 2" xfId="7268" xr:uid="{00000000-0005-0000-0000-0000C71B0000}"/>
    <cellStyle name="Calculation 2 2 3 6 3 3" xfId="7269" xr:uid="{00000000-0005-0000-0000-0000C81B0000}"/>
    <cellStyle name="Calculation 2 2 3 6 4" xfId="7270" xr:uid="{00000000-0005-0000-0000-0000C91B0000}"/>
    <cellStyle name="Calculation 2 2 3 6 4 2" xfId="7271" xr:uid="{00000000-0005-0000-0000-0000CA1B0000}"/>
    <cellStyle name="Calculation 2 2 3 6 4 3" xfId="7272" xr:uid="{00000000-0005-0000-0000-0000CB1B0000}"/>
    <cellStyle name="Calculation 2 2 3 6 5" xfId="7273" xr:uid="{00000000-0005-0000-0000-0000CC1B0000}"/>
    <cellStyle name="Calculation 2 2 3 6 5 2" xfId="7274" xr:uid="{00000000-0005-0000-0000-0000CD1B0000}"/>
    <cellStyle name="Calculation 2 2 3 6 5 3" xfId="7275" xr:uid="{00000000-0005-0000-0000-0000CE1B0000}"/>
    <cellStyle name="Calculation 2 2 3 6 6" xfId="7276" xr:uid="{00000000-0005-0000-0000-0000CF1B0000}"/>
    <cellStyle name="Calculation 2 2 3 6 6 2" xfId="7277" xr:uid="{00000000-0005-0000-0000-0000D01B0000}"/>
    <cellStyle name="Calculation 2 2 3 6 6 3" xfId="7278" xr:uid="{00000000-0005-0000-0000-0000D11B0000}"/>
    <cellStyle name="Calculation 2 2 3 6 7" xfId="7279" xr:uid="{00000000-0005-0000-0000-0000D21B0000}"/>
    <cellStyle name="Calculation 2 2 3 6 7 2" xfId="7280" xr:uid="{00000000-0005-0000-0000-0000D31B0000}"/>
    <cellStyle name="Calculation 2 2 3 6 7 3" xfId="7281" xr:uid="{00000000-0005-0000-0000-0000D41B0000}"/>
    <cellStyle name="Calculation 2 2 3 6 8" xfId="7282" xr:uid="{00000000-0005-0000-0000-0000D51B0000}"/>
    <cellStyle name="Calculation 2 2 3 6 8 2" xfId="7283" xr:uid="{00000000-0005-0000-0000-0000D61B0000}"/>
    <cellStyle name="Calculation 2 2 3 6 8 3" xfId="7284" xr:uid="{00000000-0005-0000-0000-0000D71B0000}"/>
    <cellStyle name="Calculation 2 2 3 6 9" xfId="7285" xr:uid="{00000000-0005-0000-0000-0000D81B0000}"/>
    <cellStyle name="Calculation 2 2 3 6 9 2" xfId="7286" xr:uid="{00000000-0005-0000-0000-0000D91B0000}"/>
    <cellStyle name="Calculation 2 2 3 6 9 3" xfId="7287" xr:uid="{00000000-0005-0000-0000-0000DA1B0000}"/>
    <cellStyle name="Calculation 2 2 3 7" xfId="7288" xr:uid="{00000000-0005-0000-0000-0000DB1B0000}"/>
    <cellStyle name="Calculation 2 2 3 7 10" xfId="7289" xr:uid="{00000000-0005-0000-0000-0000DC1B0000}"/>
    <cellStyle name="Calculation 2 2 3 7 10 2" xfId="7290" xr:uid="{00000000-0005-0000-0000-0000DD1B0000}"/>
    <cellStyle name="Calculation 2 2 3 7 10 3" xfId="7291" xr:uid="{00000000-0005-0000-0000-0000DE1B0000}"/>
    <cellStyle name="Calculation 2 2 3 7 11" xfId="7292" xr:uid="{00000000-0005-0000-0000-0000DF1B0000}"/>
    <cellStyle name="Calculation 2 2 3 7 11 2" xfId="7293" xr:uid="{00000000-0005-0000-0000-0000E01B0000}"/>
    <cellStyle name="Calculation 2 2 3 7 11 3" xfId="7294" xr:uid="{00000000-0005-0000-0000-0000E11B0000}"/>
    <cellStyle name="Calculation 2 2 3 7 12" xfId="7295" xr:uid="{00000000-0005-0000-0000-0000E21B0000}"/>
    <cellStyle name="Calculation 2 2 3 7 13" xfId="7296" xr:uid="{00000000-0005-0000-0000-0000E31B0000}"/>
    <cellStyle name="Calculation 2 2 3 7 2" xfId="7297" xr:uid="{00000000-0005-0000-0000-0000E41B0000}"/>
    <cellStyle name="Calculation 2 2 3 7 2 2" xfId="7298" xr:uid="{00000000-0005-0000-0000-0000E51B0000}"/>
    <cellStyle name="Calculation 2 2 3 7 2 3" xfId="7299" xr:uid="{00000000-0005-0000-0000-0000E61B0000}"/>
    <cellStyle name="Calculation 2 2 3 7 3" xfId="7300" xr:uid="{00000000-0005-0000-0000-0000E71B0000}"/>
    <cellStyle name="Calculation 2 2 3 7 3 2" xfId="7301" xr:uid="{00000000-0005-0000-0000-0000E81B0000}"/>
    <cellStyle name="Calculation 2 2 3 7 3 3" xfId="7302" xr:uid="{00000000-0005-0000-0000-0000E91B0000}"/>
    <cellStyle name="Calculation 2 2 3 7 4" xfId="7303" xr:uid="{00000000-0005-0000-0000-0000EA1B0000}"/>
    <cellStyle name="Calculation 2 2 3 7 4 2" xfId="7304" xr:uid="{00000000-0005-0000-0000-0000EB1B0000}"/>
    <cellStyle name="Calculation 2 2 3 7 4 3" xfId="7305" xr:uid="{00000000-0005-0000-0000-0000EC1B0000}"/>
    <cellStyle name="Calculation 2 2 3 7 5" xfId="7306" xr:uid="{00000000-0005-0000-0000-0000ED1B0000}"/>
    <cellStyle name="Calculation 2 2 3 7 5 2" xfId="7307" xr:uid="{00000000-0005-0000-0000-0000EE1B0000}"/>
    <cellStyle name="Calculation 2 2 3 7 5 3" xfId="7308" xr:uid="{00000000-0005-0000-0000-0000EF1B0000}"/>
    <cellStyle name="Calculation 2 2 3 7 6" xfId="7309" xr:uid="{00000000-0005-0000-0000-0000F01B0000}"/>
    <cellStyle name="Calculation 2 2 3 7 6 2" xfId="7310" xr:uid="{00000000-0005-0000-0000-0000F11B0000}"/>
    <cellStyle name="Calculation 2 2 3 7 6 3" xfId="7311" xr:uid="{00000000-0005-0000-0000-0000F21B0000}"/>
    <cellStyle name="Calculation 2 2 3 7 7" xfId="7312" xr:uid="{00000000-0005-0000-0000-0000F31B0000}"/>
    <cellStyle name="Calculation 2 2 3 7 7 2" xfId="7313" xr:uid="{00000000-0005-0000-0000-0000F41B0000}"/>
    <cellStyle name="Calculation 2 2 3 7 7 3" xfId="7314" xr:uid="{00000000-0005-0000-0000-0000F51B0000}"/>
    <cellStyle name="Calculation 2 2 3 7 8" xfId="7315" xr:uid="{00000000-0005-0000-0000-0000F61B0000}"/>
    <cellStyle name="Calculation 2 2 3 7 8 2" xfId="7316" xr:uid="{00000000-0005-0000-0000-0000F71B0000}"/>
    <cellStyle name="Calculation 2 2 3 7 8 3" xfId="7317" xr:uid="{00000000-0005-0000-0000-0000F81B0000}"/>
    <cellStyle name="Calculation 2 2 3 7 9" xfId="7318" xr:uid="{00000000-0005-0000-0000-0000F91B0000}"/>
    <cellStyle name="Calculation 2 2 3 7 9 2" xfId="7319" xr:uid="{00000000-0005-0000-0000-0000FA1B0000}"/>
    <cellStyle name="Calculation 2 2 3 7 9 3" xfId="7320" xr:uid="{00000000-0005-0000-0000-0000FB1B0000}"/>
    <cellStyle name="Calculation 2 2 3 8" xfId="7321" xr:uid="{00000000-0005-0000-0000-0000FC1B0000}"/>
    <cellStyle name="Calculation 2 2 3 8 2" xfId="7322" xr:uid="{00000000-0005-0000-0000-0000FD1B0000}"/>
    <cellStyle name="Calculation 2 2 3 8 3" xfId="7323" xr:uid="{00000000-0005-0000-0000-0000FE1B0000}"/>
    <cellStyle name="Calculation 2 2 3 9" xfId="7324" xr:uid="{00000000-0005-0000-0000-0000FF1B0000}"/>
    <cellStyle name="Calculation 2 2 3 9 2" xfId="7325" xr:uid="{00000000-0005-0000-0000-0000001C0000}"/>
    <cellStyle name="Calculation 2 2 3 9 3" xfId="7326" xr:uid="{00000000-0005-0000-0000-0000011C0000}"/>
    <cellStyle name="Calculation 2 2 4" xfId="7327" xr:uid="{00000000-0005-0000-0000-0000021C0000}"/>
    <cellStyle name="Calculation 2 2 4 10" xfId="7328" xr:uid="{00000000-0005-0000-0000-0000031C0000}"/>
    <cellStyle name="Calculation 2 2 4 10 2" xfId="7329" xr:uid="{00000000-0005-0000-0000-0000041C0000}"/>
    <cellStyle name="Calculation 2 2 4 10 3" xfId="7330" xr:uid="{00000000-0005-0000-0000-0000051C0000}"/>
    <cellStyle name="Calculation 2 2 4 11" xfId="7331" xr:uid="{00000000-0005-0000-0000-0000061C0000}"/>
    <cellStyle name="Calculation 2 2 4 11 2" xfId="7332" xr:uid="{00000000-0005-0000-0000-0000071C0000}"/>
    <cellStyle name="Calculation 2 2 4 11 3" xfId="7333" xr:uid="{00000000-0005-0000-0000-0000081C0000}"/>
    <cellStyle name="Calculation 2 2 4 12" xfId="7334" xr:uid="{00000000-0005-0000-0000-0000091C0000}"/>
    <cellStyle name="Calculation 2 2 4 12 2" xfId="7335" xr:uid="{00000000-0005-0000-0000-00000A1C0000}"/>
    <cellStyle name="Calculation 2 2 4 12 3" xfId="7336" xr:uid="{00000000-0005-0000-0000-00000B1C0000}"/>
    <cellStyle name="Calculation 2 2 4 13" xfId="7337" xr:uid="{00000000-0005-0000-0000-00000C1C0000}"/>
    <cellStyle name="Calculation 2 2 4 13 2" xfId="7338" xr:uid="{00000000-0005-0000-0000-00000D1C0000}"/>
    <cellStyle name="Calculation 2 2 4 13 3" xfId="7339" xr:uid="{00000000-0005-0000-0000-00000E1C0000}"/>
    <cellStyle name="Calculation 2 2 4 14" xfId="7340" xr:uid="{00000000-0005-0000-0000-00000F1C0000}"/>
    <cellStyle name="Calculation 2 2 4 14 2" xfId="7341" xr:uid="{00000000-0005-0000-0000-0000101C0000}"/>
    <cellStyle name="Calculation 2 2 4 14 3" xfId="7342" xr:uid="{00000000-0005-0000-0000-0000111C0000}"/>
    <cellStyle name="Calculation 2 2 4 15" xfId="7343" xr:uid="{00000000-0005-0000-0000-0000121C0000}"/>
    <cellStyle name="Calculation 2 2 4 15 2" xfId="7344" xr:uid="{00000000-0005-0000-0000-0000131C0000}"/>
    <cellStyle name="Calculation 2 2 4 15 3" xfId="7345" xr:uid="{00000000-0005-0000-0000-0000141C0000}"/>
    <cellStyle name="Calculation 2 2 4 16" xfId="7346" xr:uid="{00000000-0005-0000-0000-0000151C0000}"/>
    <cellStyle name="Calculation 2 2 4 16 2" xfId="7347" xr:uid="{00000000-0005-0000-0000-0000161C0000}"/>
    <cellStyle name="Calculation 2 2 4 16 3" xfId="7348" xr:uid="{00000000-0005-0000-0000-0000171C0000}"/>
    <cellStyle name="Calculation 2 2 4 17" xfId="7349" xr:uid="{00000000-0005-0000-0000-0000181C0000}"/>
    <cellStyle name="Calculation 2 2 4 17 2" xfId="7350" xr:uid="{00000000-0005-0000-0000-0000191C0000}"/>
    <cellStyle name="Calculation 2 2 4 17 3" xfId="7351" xr:uid="{00000000-0005-0000-0000-00001A1C0000}"/>
    <cellStyle name="Calculation 2 2 4 18" xfId="7352" xr:uid="{00000000-0005-0000-0000-00001B1C0000}"/>
    <cellStyle name="Calculation 2 2 4 18 2" xfId="7353" xr:uid="{00000000-0005-0000-0000-00001C1C0000}"/>
    <cellStyle name="Calculation 2 2 4 18 3" xfId="7354" xr:uid="{00000000-0005-0000-0000-00001D1C0000}"/>
    <cellStyle name="Calculation 2 2 4 19" xfId="7355" xr:uid="{00000000-0005-0000-0000-00001E1C0000}"/>
    <cellStyle name="Calculation 2 2 4 2" xfId="7356" xr:uid="{00000000-0005-0000-0000-00001F1C0000}"/>
    <cellStyle name="Calculation 2 2 4 2 10" xfId="7357" xr:uid="{00000000-0005-0000-0000-0000201C0000}"/>
    <cellStyle name="Calculation 2 2 4 2 10 2" xfId="7358" xr:uid="{00000000-0005-0000-0000-0000211C0000}"/>
    <cellStyle name="Calculation 2 2 4 2 10 3" xfId="7359" xr:uid="{00000000-0005-0000-0000-0000221C0000}"/>
    <cellStyle name="Calculation 2 2 4 2 11" xfId="7360" xr:uid="{00000000-0005-0000-0000-0000231C0000}"/>
    <cellStyle name="Calculation 2 2 4 2 11 2" xfId="7361" xr:uid="{00000000-0005-0000-0000-0000241C0000}"/>
    <cellStyle name="Calculation 2 2 4 2 11 3" xfId="7362" xr:uid="{00000000-0005-0000-0000-0000251C0000}"/>
    <cellStyle name="Calculation 2 2 4 2 12" xfId="7363" xr:uid="{00000000-0005-0000-0000-0000261C0000}"/>
    <cellStyle name="Calculation 2 2 4 2 12 2" xfId="7364" xr:uid="{00000000-0005-0000-0000-0000271C0000}"/>
    <cellStyle name="Calculation 2 2 4 2 12 3" xfId="7365" xr:uid="{00000000-0005-0000-0000-0000281C0000}"/>
    <cellStyle name="Calculation 2 2 4 2 13" xfId="7366" xr:uid="{00000000-0005-0000-0000-0000291C0000}"/>
    <cellStyle name="Calculation 2 2 4 2 14" xfId="7367" xr:uid="{00000000-0005-0000-0000-00002A1C0000}"/>
    <cellStyle name="Calculation 2 2 4 2 2" xfId="7368" xr:uid="{00000000-0005-0000-0000-00002B1C0000}"/>
    <cellStyle name="Calculation 2 2 4 2 2 2" xfId="7369" xr:uid="{00000000-0005-0000-0000-00002C1C0000}"/>
    <cellStyle name="Calculation 2 2 4 2 2 3" xfId="7370" xr:uid="{00000000-0005-0000-0000-00002D1C0000}"/>
    <cellStyle name="Calculation 2 2 4 2 3" xfId="7371" xr:uid="{00000000-0005-0000-0000-00002E1C0000}"/>
    <cellStyle name="Calculation 2 2 4 2 3 2" xfId="7372" xr:uid="{00000000-0005-0000-0000-00002F1C0000}"/>
    <cellStyle name="Calculation 2 2 4 2 3 3" xfId="7373" xr:uid="{00000000-0005-0000-0000-0000301C0000}"/>
    <cellStyle name="Calculation 2 2 4 2 4" xfId="7374" xr:uid="{00000000-0005-0000-0000-0000311C0000}"/>
    <cellStyle name="Calculation 2 2 4 2 4 2" xfId="7375" xr:uid="{00000000-0005-0000-0000-0000321C0000}"/>
    <cellStyle name="Calculation 2 2 4 2 4 3" xfId="7376" xr:uid="{00000000-0005-0000-0000-0000331C0000}"/>
    <cellStyle name="Calculation 2 2 4 2 5" xfId="7377" xr:uid="{00000000-0005-0000-0000-0000341C0000}"/>
    <cellStyle name="Calculation 2 2 4 2 5 2" xfId="7378" xr:uid="{00000000-0005-0000-0000-0000351C0000}"/>
    <cellStyle name="Calculation 2 2 4 2 5 3" xfId="7379" xr:uid="{00000000-0005-0000-0000-0000361C0000}"/>
    <cellStyle name="Calculation 2 2 4 2 6" xfId="7380" xr:uid="{00000000-0005-0000-0000-0000371C0000}"/>
    <cellStyle name="Calculation 2 2 4 2 6 2" xfId="7381" xr:uid="{00000000-0005-0000-0000-0000381C0000}"/>
    <cellStyle name="Calculation 2 2 4 2 6 3" xfId="7382" xr:uid="{00000000-0005-0000-0000-0000391C0000}"/>
    <cellStyle name="Calculation 2 2 4 2 7" xfId="7383" xr:uid="{00000000-0005-0000-0000-00003A1C0000}"/>
    <cellStyle name="Calculation 2 2 4 2 7 2" xfId="7384" xr:uid="{00000000-0005-0000-0000-00003B1C0000}"/>
    <cellStyle name="Calculation 2 2 4 2 7 3" xfId="7385" xr:uid="{00000000-0005-0000-0000-00003C1C0000}"/>
    <cellStyle name="Calculation 2 2 4 2 8" xfId="7386" xr:uid="{00000000-0005-0000-0000-00003D1C0000}"/>
    <cellStyle name="Calculation 2 2 4 2 8 2" xfId="7387" xr:uid="{00000000-0005-0000-0000-00003E1C0000}"/>
    <cellStyle name="Calculation 2 2 4 2 8 3" xfId="7388" xr:uid="{00000000-0005-0000-0000-00003F1C0000}"/>
    <cellStyle name="Calculation 2 2 4 2 9" xfId="7389" xr:uid="{00000000-0005-0000-0000-0000401C0000}"/>
    <cellStyle name="Calculation 2 2 4 2 9 2" xfId="7390" xr:uid="{00000000-0005-0000-0000-0000411C0000}"/>
    <cellStyle name="Calculation 2 2 4 2 9 3" xfId="7391" xr:uid="{00000000-0005-0000-0000-0000421C0000}"/>
    <cellStyle name="Calculation 2 2 4 20" xfId="7392" xr:uid="{00000000-0005-0000-0000-0000431C0000}"/>
    <cellStyle name="Calculation 2 2 4 3" xfId="7393" xr:uid="{00000000-0005-0000-0000-0000441C0000}"/>
    <cellStyle name="Calculation 2 2 4 3 10" xfId="7394" xr:uid="{00000000-0005-0000-0000-0000451C0000}"/>
    <cellStyle name="Calculation 2 2 4 3 10 2" xfId="7395" xr:uid="{00000000-0005-0000-0000-0000461C0000}"/>
    <cellStyle name="Calculation 2 2 4 3 10 3" xfId="7396" xr:uid="{00000000-0005-0000-0000-0000471C0000}"/>
    <cellStyle name="Calculation 2 2 4 3 11" xfId="7397" xr:uid="{00000000-0005-0000-0000-0000481C0000}"/>
    <cellStyle name="Calculation 2 2 4 3 11 2" xfId="7398" xr:uid="{00000000-0005-0000-0000-0000491C0000}"/>
    <cellStyle name="Calculation 2 2 4 3 11 3" xfId="7399" xr:uid="{00000000-0005-0000-0000-00004A1C0000}"/>
    <cellStyle name="Calculation 2 2 4 3 12" xfId="7400" xr:uid="{00000000-0005-0000-0000-00004B1C0000}"/>
    <cellStyle name="Calculation 2 2 4 3 12 2" xfId="7401" xr:uid="{00000000-0005-0000-0000-00004C1C0000}"/>
    <cellStyle name="Calculation 2 2 4 3 12 3" xfId="7402" xr:uid="{00000000-0005-0000-0000-00004D1C0000}"/>
    <cellStyle name="Calculation 2 2 4 3 13" xfId="7403" xr:uid="{00000000-0005-0000-0000-00004E1C0000}"/>
    <cellStyle name="Calculation 2 2 4 3 14" xfId="7404" xr:uid="{00000000-0005-0000-0000-00004F1C0000}"/>
    <cellStyle name="Calculation 2 2 4 3 2" xfId="7405" xr:uid="{00000000-0005-0000-0000-0000501C0000}"/>
    <cellStyle name="Calculation 2 2 4 3 2 2" xfId="7406" xr:uid="{00000000-0005-0000-0000-0000511C0000}"/>
    <cellStyle name="Calculation 2 2 4 3 2 3" xfId="7407" xr:uid="{00000000-0005-0000-0000-0000521C0000}"/>
    <cellStyle name="Calculation 2 2 4 3 3" xfId="7408" xr:uid="{00000000-0005-0000-0000-0000531C0000}"/>
    <cellStyle name="Calculation 2 2 4 3 3 2" xfId="7409" xr:uid="{00000000-0005-0000-0000-0000541C0000}"/>
    <cellStyle name="Calculation 2 2 4 3 3 3" xfId="7410" xr:uid="{00000000-0005-0000-0000-0000551C0000}"/>
    <cellStyle name="Calculation 2 2 4 3 4" xfId="7411" xr:uid="{00000000-0005-0000-0000-0000561C0000}"/>
    <cellStyle name="Calculation 2 2 4 3 4 2" xfId="7412" xr:uid="{00000000-0005-0000-0000-0000571C0000}"/>
    <cellStyle name="Calculation 2 2 4 3 4 3" xfId="7413" xr:uid="{00000000-0005-0000-0000-0000581C0000}"/>
    <cellStyle name="Calculation 2 2 4 3 5" xfId="7414" xr:uid="{00000000-0005-0000-0000-0000591C0000}"/>
    <cellStyle name="Calculation 2 2 4 3 5 2" xfId="7415" xr:uid="{00000000-0005-0000-0000-00005A1C0000}"/>
    <cellStyle name="Calculation 2 2 4 3 5 3" xfId="7416" xr:uid="{00000000-0005-0000-0000-00005B1C0000}"/>
    <cellStyle name="Calculation 2 2 4 3 6" xfId="7417" xr:uid="{00000000-0005-0000-0000-00005C1C0000}"/>
    <cellStyle name="Calculation 2 2 4 3 6 2" xfId="7418" xr:uid="{00000000-0005-0000-0000-00005D1C0000}"/>
    <cellStyle name="Calculation 2 2 4 3 6 3" xfId="7419" xr:uid="{00000000-0005-0000-0000-00005E1C0000}"/>
    <cellStyle name="Calculation 2 2 4 3 7" xfId="7420" xr:uid="{00000000-0005-0000-0000-00005F1C0000}"/>
    <cellStyle name="Calculation 2 2 4 3 7 2" xfId="7421" xr:uid="{00000000-0005-0000-0000-0000601C0000}"/>
    <cellStyle name="Calculation 2 2 4 3 7 3" xfId="7422" xr:uid="{00000000-0005-0000-0000-0000611C0000}"/>
    <cellStyle name="Calculation 2 2 4 3 8" xfId="7423" xr:uid="{00000000-0005-0000-0000-0000621C0000}"/>
    <cellStyle name="Calculation 2 2 4 3 8 2" xfId="7424" xr:uid="{00000000-0005-0000-0000-0000631C0000}"/>
    <cellStyle name="Calculation 2 2 4 3 8 3" xfId="7425" xr:uid="{00000000-0005-0000-0000-0000641C0000}"/>
    <cellStyle name="Calculation 2 2 4 3 9" xfId="7426" xr:uid="{00000000-0005-0000-0000-0000651C0000}"/>
    <cellStyle name="Calculation 2 2 4 3 9 2" xfId="7427" xr:uid="{00000000-0005-0000-0000-0000661C0000}"/>
    <cellStyle name="Calculation 2 2 4 3 9 3" xfId="7428" xr:uid="{00000000-0005-0000-0000-0000671C0000}"/>
    <cellStyle name="Calculation 2 2 4 4" xfId="7429" xr:uid="{00000000-0005-0000-0000-0000681C0000}"/>
    <cellStyle name="Calculation 2 2 4 4 10" xfId="7430" xr:uid="{00000000-0005-0000-0000-0000691C0000}"/>
    <cellStyle name="Calculation 2 2 4 4 10 2" xfId="7431" xr:uid="{00000000-0005-0000-0000-00006A1C0000}"/>
    <cellStyle name="Calculation 2 2 4 4 10 3" xfId="7432" xr:uid="{00000000-0005-0000-0000-00006B1C0000}"/>
    <cellStyle name="Calculation 2 2 4 4 11" xfId="7433" xr:uid="{00000000-0005-0000-0000-00006C1C0000}"/>
    <cellStyle name="Calculation 2 2 4 4 11 2" xfId="7434" xr:uid="{00000000-0005-0000-0000-00006D1C0000}"/>
    <cellStyle name="Calculation 2 2 4 4 11 3" xfId="7435" xr:uid="{00000000-0005-0000-0000-00006E1C0000}"/>
    <cellStyle name="Calculation 2 2 4 4 12" xfId="7436" xr:uid="{00000000-0005-0000-0000-00006F1C0000}"/>
    <cellStyle name="Calculation 2 2 4 4 13" xfId="7437" xr:uid="{00000000-0005-0000-0000-0000701C0000}"/>
    <cellStyle name="Calculation 2 2 4 4 2" xfId="7438" xr:uid="{00000000-0005-0000-0000-0000711C0000}"/>
    <cellStyle name="Calculation 2 2 4 4 2 2" xfId="7439" xr:uid="{00000000-0005-0000-0000-0000721C0000}"/>
    <cellStyle name="Calculation 2 2 4 4 2 3" xfId="7440" xr:uid="{00000000-0005-0000-0000-0000731C0000}"/>
    <cellStyle name="Calculation 2 2 4 4 3" xfId="7441" xr:uid="{00000000-0005-0000-0000-0000741C0000}"/>
    <cellStyle name="Calculation 2 2 4 4 3 2" xfId="7442" xr:uid="{00000000-0005-0000-0000-0000751C0000}"/>
    <cellStyle name="Calculation 2 2 4 4 3 3" xfId="7443" xr:uid="{00000000-0005-0000-0000-0000761C0000}"/>
    <cellStyle name="Calculation 2 2 4 4 4" xfId="7444" xr:uid="{00000000-0005-0000-0000-0000771C0000}"/>
    <cellStyle name="Calculation 2 2 4 4 4 2" xfId="7445" xr:uid="{00000000-0005-0000-0000-0000781C0000}"/>
    <cellStyle name="Calculation 2 2 4 4 4 3" xfId="7446" xr:uid="{00000000-0005-0000-0000-0000791C0000}"/>
    <cellStyle name="Calculation 2 2 4 4 5" xfId="7447" xr:uid="{00000000-0005-0000-0000-00007A1C0000}"/>
    <cellStyle name="Calculation 2 2 4 4 5 2" xfId="7448" xr:uid="{00000000-0005-0000-0000-00007B1C0000}"/>
    <cellStyle name="Calculation 2 2 4 4 5 3" xfId="7449" xr:uid="{00000000-0005-0000-0000-00007C1C0000}"/>
    <cellStyle name="Calculation 2 2 4 4 6" xfId="7450" xr:uid="{00000000-0005-0000-0000-00007D1C0000}"/>
    <cellStyle name="Calculation 2 2 4 4 6 2" xfId="7451" xr:uid="{00000000-0005-0000-0000-00007E1C0000}"/>
    <cellStyle name="Calculation 2 2 4 4 6 3" xfId="7452" xr:uid="{00000000-0005-0000-0000-00007F1C0000}"/>
    <cellStyle name="Calculation 2 2 4 4 7" xfId="7453" xr:uid="{00000000-0005-0000-0000-0000801C0000}"/>
    <cellStyle name="Calculation 2 2 4 4 7 2" xfId="7454" xr:uid="{00000000-0005-0000-0000-0000811C0000}"/>
    <cellStyle name="Calculation 2 2 4 4 7 3" xfId="7455" xr:uid="{00000000-0005-0000-0000-0000821C0000}"/>
    <cellStyle name="Calculation 2 2 4 4 8" xfId="7456" xr:uid="{00000000-0005-0000-0000-0000831C0000}"/>
    <cellStyle name="Calculation 2 2 4 4 8 2" xfId="7457" xr:uid="{00000000-0005-0000-0000-0000841C0000}"/>
    <cellStyle name="Calculation 2 2 4 4 8 3" xfId="7458" xr:uid="{00000000-0005-0000-0000-0000851C0000}"/>
    <cellStyle name="Calculation 2 2 4 4 9" xfId="7459" xr:uid="{00000000-0005-0000-0000-0000861C0000}"/>
    <cellStyle name="Calculation 2 2 4 4 9 2" xfId="7460" xr:uid="{00000000-0005-0000-0000-0000871C0000}"/>
    <cellStyle name="Calculation 2 2 4 4 9 3" xfId="7461" xr:uid="{00000000-0005-0000-0000-0000881C0000}"/>
    <cellStyle name="Calculation 2 2 4 5" xfId="7462" xr:uid="{00000000-0005-0000-0000-0000891C0000}"/>
    <cellStyle name="Calculation 2 2 4 5 10" xfId="7463" xr:uid="{00000000-0005-0000-0000-00008A1C0000}"/>
    <cellStyle name="Calculation 2 2 4 5 10 2" xfId="7464" xr:uid="{00000000-0005-0000-0000-00008B1C0000}"/>
    <cellStyle name="Calculation 2 2 4 5 10 3" xfId="7465" xr:uid="{00000000-0005-0000-0000-00008C1C0000}"/>
    <cellStyle name="Calculation 2 2 4 5 11" xfId="7466" xr:uid="{00000000-0005-0000-0000-00008D1C0000}"/>
    <cellStyle name="Calculation 2 2 4 5 11 2" xfId="7467" xr:uid="{00000000-0005-0000-0000-00008E1C0000}"/>
    <cellStyle name="Calculation 2 2 4 5 11 3" xfId="7468" xr:uid="{00000000-0005-0000-0000-00008F1C0000}"/>
    <cellStyle name="Calculation 2 2 4 5 12" xfId="7469" xr:uid="{00000000-0005-0000-0000-0000901C0000}"/>
    <cellStyle name="Calculation 2 2 4 5 13" xfId="7470" xr:uid="{00000000-0005-0000-0000-0000911C0000}"/>
    <cellStyle name="Calculation 2 2 4 5 2" xfId="7471" xr:uid="{00000000-0005-0000-0000-0000921C0000}"/>
    <cellStyle name="Calculation 2 2 4 5 2 2" xfId="7472" xr:uid="{00000000-0005-0000-0000-0000931C0000}"/>
    <cellStyle name="Calculation 2 2 4 5 2 3" xfId="7473" xr:uid="{00000000-0005-0000-0000-0000941C0000}"/>
    <cellStyle name="Calculation 2 2 4 5 3" xfId="7474" xr:uid="{00000000-0005-0000-0000-0000951C0000}"/>
    <cellStyle name="Calculation 2 2 4 5 3 2" xfId="7475" xr:uid="{00000000-0005-0000-0000-0000961C0000}"/>
    <cellStyle name="Calculation 2 2 4 5 3 3" xfId="7476" xr:uid="{00000000-0005-0000-0000-0000971C0000}"/>
    <cellStyle name="Calculation 2 2 4 5 4" xfId="7477" xr:uid="{00000000-0005-0000-0000-0000981C0000}"/>
    <cellStyle name="Calculation 2 2 4 5 4 2" xfId="7478" xr:uid="{00000000-0005-0000-0000-0000991C0000}"/>
    <cellStyle name="Calculation 2 2 4 5 4 3" xfId="7479" xr:uid="{00000000-0005-0000-0000-00009A1C0000}"/>
    <cellStyle name="Calculation 2 2 4 5 5" xfId="7480" xr:uid="{00000000-0005-0000-0000-00009B1C0000}"/>
    <cellStyle name="Calculation 2 2 4 5 5 2" xfId="7481" xr:uid="{00000000-0005-0000-0000-00009C1C0000}"/>
    <cellStyle name="Calculation 2 2 4 5 5 3" xfId="7482" xr:uid="{00000000-0005-0000-0000-00009D1C0000}"/>
    <cellStyle name="Calculation 2 2 4 5 6" xfId="7483" xr:uid="{00000000-0005-0000-0000-00009E1C0000}"/>
    <cellStyle name="Calculation 2 2 4 5 6 2" xfId="7484" xr:uid="{00000000-0005-0000-0000-00009F1C0000}"/>
    <cellStyle name="Calculation 2 2 4 5 6 3" xfId="7485" xr:uid="{00000000-0005-0000-0000-0000A01C0000}"/>
    <cellStyle name="Calculation 2 2 4 5 7" xfId="7486" xr:uid="{00000000-0005-0000-0000-0000A11C0000}"/>
    <cellStyle name="Calculation 2 2 4 5 7 2" xfId="7487" xr:uid="{00000000-0005-0000-0000-0000A21C0000}"/>
    <cellStyle name="Calculation 2 2 4 5 7 3" xfId="7488" xr:uid="{00000000-0005-0000-0000-0000A31C0000}"/>
    <cellStyle name="Calculation 2 2 4 5 8" xfId="7489" xr:uid="{00000000-0005-0000-0000-0000A41C0000}"/>
    <cellStyle name="Calculation 2 2 4 5 8 2" xfId="7490" xr:uid="{00000000-0005-0000-0000-0000A51C0000}"/>
    <cellStyle name="Calculation 2 2 4 5 8 3" xfId="7491" xr:uid="{00000000-0005-0000-0000-0000A61C0000}"/>
    <cellStyle name="Calculation 2 2 4 5 9" xfId="7492" xr:uid="{00000000-0005-0000-0000-0000A71C0000}"/>
    <cellStyle name="Calculation 2 2 4 5 9 2" xfId="7493" xr:uid="{00000000-0005-0000-0000-0000A81C0000}"/>
    <cellStyle name="Calculation 2 2 4 5 9 3" xfId="7494" xr:uid="{00000000-0005-0000-0000-0000A91C0000}"/>
    <cellStyle name="Calculation 2 2 4 6" xfId="7495" xr:uid="{00000000-0005-0000-0000-0000AA1C0000}"/>
    <cellStyle name="Calculation 2 2 4 6 10" xfId="7496" xr:uid="{00000000-0005-0000-0000-0000AB1C0000}"/>
    <cellStyle name="Calculation 2 2 4 6 10 2" xfId="7497" xr:uid="{00000000-0005-0000-0000-0000AC1C0000}"/>
    <cellStyle name="Calculation 2 2 4 6 10 3" xfId="7498" xr:uid="{00000000-0005-0000-0000-0000AD1C0000}"/>
    <cellStyle name="Calculation 2 2 4 6 11" xfId="7499" xr:uid="{00000000-0005-0000-0000-0000AE1C0000}"/>
    <cellStyle name="Calculation 2 2 4 6 11 2" xfId="7500" xr:uid="{00000000-0005-0000-0000-0000AF1C0000}"/>
    <cellStyle name="Calculation 2 2 4 6 11 3" xfId="7501" xr:uid="{00000000-0005-0000-0000-0000B01C0000}"/>
    <cellStyle name="Calculation 2 2 4 6 12" xfId="7502" xr:uid="{00000000-0005-0000-0000-0000B11C0000}"/>
    <cellStyle name="Calculation 2 2 4 6 13" xfId="7503" xr:uid="{00000000-0005-0000-0000-0000B21C0000}"/>
    <cellStyle name="Calculation 2 2 4 6 2" xfId="7504" xr:uid="{00000000-0005-0000-0000-0000B31C0000}"/>
    <cellStyle name="Calculation 2 2 4 6 2 2" xfId="7505" xr:uid="{00000000-0005-0000-0000-0000B41C0000}"/>
    <cellStyle name="Calculation 2 2 4 6 2 3" xfId="7506" xr:uid="{00000000-0005-0000-0000-0000B51C0000}"/>
    <cellStyle name="Calculation 2 2 4 6 3" xfId="7507" xr:uid="{00000000-0005-0000-0000-0000B61C0000}"/>
    <cellStyle name="Calculation 2 2 4 6 3 2" xfId="7508" xr:uid="{00000000-0005-0000-0000-0000B71C0000}"/>
    <cellStyle name="Calculation 2 2 4 6 3 3" xfId="7509" xr:uid="{00000000-0005-0000-0000-0000B81C0000}"/>
    <cellStyle name="Calculation 2 2 4 6 4" xfId="7510" xr:uid="{00000000-0005-0000-0000-0000B91C0000}"/>
    <cellStyle name="Calculation 2 2 4 6 4 2" xfId="7511" xr:uid="{00000000-0005-0000-0000-0000BA1C0000}"/>
    <cellStyle name="Calculation 2 2 4 6 4 3" xfId="7512" xr:uid="{00000000-0005-0000-0000-0000BB1C0000}"/>
    <cellStyle name="Calculation 2 2 4 6 5" xfId="7513" xr:uid="{00000000-0005-0000-0000-0000BC1C0000}"/>
    <cellStyle name="Calculation 2 2 4 6 5 2" xfId="7514" xr:uid="{00000000-0005-0000-0000-0000BD1C0000}"/>
    <cellStyle name="Calculation 2 2 4 6 5 3" xfId="7515" xr:uid="{00000000-0005-0000-0000-0000BE1C0000}"/>
    <cellStyle name="Calculation 2 2 4 6 6" xfId="7516" xr:uid="{00000000-0005-0000-0000-0000BF1C0000}"/>
    <cellStyle name="Calculation 2 2 4 6 6 2" xfId="7517" xr:uid="{00000000-0005-0000-0000-0000C01C0000}"/>
    <cellStyle name="Calculation 2 2 4 6 6 3" xfId="7518" xr:uid="{00000000-0005-0000-0000-0000C11C0000}"/>
    <cellStyle name="Calculation 2 2 4 6 7" xfId="7519" xr:uid="{00000000-0005-0000-0000-0000C21C0000}"/>
    <cellStyle name="Calculation 2 2 4 6 7 2" xfId="7520" xr:uid="{00000000-0005-0000-0000-0000C31C0000}"/>
    <cellStyle name="Calculation 2 2 4 6 7 3" xfId="7521" xr:uid="{00000000-0005-0000-0000-0000C41C0000}"/>
    <cellStyle name="Calculation 2 2 4 6 8" xfId="7522" xr:uid="{00000000-0005-0000-0000-0000C51C0000}"/>
    <cellStyle name="Calculation 2 2 4 6 8 2" xfId="7523" xr:uid="{00000000-0005-0000-0000-0000C61C0000}"/>
    <cellStyle name="Calculation 2 2 4 6 8 3" xfId="7524" xr:uid="{00000000-0005-0000-0000-0000C71C0000}"/>
    <cellStyle name="Calculation 2 2 4 6 9" xfId="7525" xr:uid="{00000000-0005-0000-0000-0000C81C0000}"/>
    <cellStyle name="Calculation 2 2 4 6 9 2" xfId="7526" xr:uid="{00000000-0005-0000-0000-0000C91C0000}"/>
    <cellStyle name="Calculation 2 2 4 6 9 3" xfId="7527" xr:uid="{00000000-0005-0000-0000-0000CA1C0000}"/>
    <cellStyle name="Calculation 2 2 4 7" xfId="7528" xr:uid="{00000000-0005-0000-0000-0000CB1C0000}"/>
    <cellStyle name="Calculation 2 2 4 7 10" xfId="7529" xr:uid="{00000000-0005-0000-0000-0000CC1C0000}"/>
    <cellStyle name="Calculation 2 2 4 7 10 2" xfId="7530" xr:uid="{00000000-0005-0000-0000-0000CD1C0000}"/>
    <cellStyle name="Calculation 2 2 4 7 10 3" xfId="7531" xr:uid="{00000000-0005-0000-0000-0000CE1C0000}"/>
    <cellStyle name="Calculation 2 2 4 7 11" xfId="7532" xr:uid="{00000000-0005-0000-0000-0000CF1C0000}"/>
    <cellStyle name="Calculation 2 2 4 7 11 2" xfId="7533" xr:uid="{00000000-0005-0000-0000-0000D01C0000}"/>
    <cellStyle name="Calculation 2 2 4 7 11 3" xfId="7534" xr:uid="{00000000-0005-0000-0000-0000D11C0000}"/>
    <cellStyle name="Calculation 2 2 4 7 12" xfId="7535" xr:uid="{00000000-0005-0000-0000-0000D21C0000}"/>
    <cellStyle name="Calculation 2 2 4 7 13" xfId="7536" xr:uid="{00000000-0005-0000-0000-0000D31C0000}"/>
    <cellStyle name="Calculation 2 2 4 7 2" xfId="7537" xr:uid="{00000000-0005-0000-0000-0000D41C0000}"/>
    <cellStyle name="Calculation 2 2 4 7 2 2" xfId="7538" xr:uid="{00000000-0005-0000-0000-0000D51C0000}"/>
    <cellStyle name="Calculation 2 2 4 7 2 3" xfId="7539" xr:uid="{00000000-0005-0000-0000-0000D61C0000}"/>
    <cellStyle name="Calculation 2 2 4 7 3" xfId="7540" xr:uid="{00000000-0005-0000-0000-0000D71C0000}"/>
    <cellStyle name="Calculation 2 2 4 7 3 2" xfId="7541" xr:uid="{00000000-0005-0000-0000-0000D81C0000}"/>
    <cellStyle name="Calculation 2 2 4 7 3 3" xfId="7542" xr:uid="{00000000-0005-0000-0000-0000D91C0000}"/>
    <cellStyle name="Calculation 2 2 4 7 4" xfId="7543" xr:uid="{00000000-0005-0000-0000-0000DA1C0000}"/>
    <cellStyle name="Calculation 2 2 4 7 4 2" xfId="7544" xr:uid="{00000000-0005-0000-0000-0000DB1C0000}"/>
    <cellStyle name="Calculation 2 2 4 7 4 3" xfId="7545" xr:uid="{00000000-0005-0000-0000-0000DC1C0000}"/>
    <cellStyle name="Calculation 2 2 4 7 5" xfId="7546" xr:uid="{00000000-0005-0000-0000-0000DD1C0000}"/>
    <cellStyle name="Calculation 2 2 4 7 5 2" xfId="7547" xr:uid="{00000000-0005-0000-0000-0000DE1C0000}"/>
    <cellStyle name="Calculation 2 2 4 7 5 3" xfId="7548" xr:uid="{00000000-0005-0000-0000-0000DF1C0000}"/>
    <cellStyle name="Calculation 2 2 4 7 6" xfId="7549" xr:uid="{00000000-0005-0000-0000-0000E01C0000}"/>
    <cellStyle name="Calculation 2 2 4 7 6 2" xfId="7550" xr:uid="{00000000-0005-0000-0000-0000E11C0000}"/>
    <cellStyle name="Calculation 2 2 4 7 6 3" xfId="7551" xr:uid="{00000000-0005-0000-0000-0000E21C0000}"/>
    <cellStyle name="Calculation 2 2 4 7 7" xfId="7552" xr:uid="{00000000-0005-0000-0000-0000E31C0000}"/>
    <cellStyle name="Calculation 2 2 4 7 7 2" xfId="7553" xr:uid="{00000000-0005-0000-0000-0000E41C0000}"/>
    <cellStyle name="Calculation 2 2 4 7 7 3" xfId="7554" xr:uid="{00000000-0005-0000-0000-0000E51C0000}"/>
    <cellStyle name="Calculation 2 2 4 7 8" xfId="7555" xr:uid="{00000000-0005-0000-0000-0000E61C0000}"/>
    <cellStyle name="Calculation 2 2 4 7 8 2" xfId="7556" xr:uid="{00000000-0005-0000-0000-0000E71C0000}"/>
    <cellStyle name="Calculation 2 2 4 7 8 3" xfId="7557" xr:uid="{00000000-0005-0000-0000-0000E81C0000}"/>
    <cellStyle name="Calculation 2 2 4 7 9" xfId="7558" xr:uid="{00000000-0005-0000-0000-0000E91C0000}"/>
    <cellStyle name="Calculation 2 2 4 7 9 2" xfId="7559" xr:uid="{00000000-0005-0000-0000-0000EA1C0000}"/>
    <cellStyle name="Calculation 2 2 4 7 9 3" xfId="7560" xr:uid="{00000000-0005-0000-0000-0000EB1C0000}"/>
    <cellStyle name="Calculation 2 2 4 8" xfId="7561" xr:uid="{00000000-0005-0000-0000-0000EC1C0000}"/>
    <cellStyle name="Calculation 2 2 4 8 2" xfId="7562" xr:uid="{00000000-0005-0000-0000-0000ED1C0000}"/>
    <cellStyle name="Calculation 2 2 4 8 3" xfId="7563" xr:uid="{00000000-0005-0000-0000-0000EE1C0000}"/>
    <cellStyle name="Calculation 2 2 4 9" xfId="7564" xr:uid="{00000000-0005-0000-0000-0000EF1C0000}"/>
    <cellStyle name="Calculation 2 2 4 9 2" xfId="7565" xr:uid="{00000000-0005-0000-0000-0000F01C0000}"/>
    <cellStyle name="Calculation 2 2 4 9 3" xfId="7566" xr:uid="{00000000-0005-0000-0000-0000F11C0000}"/>
    <cellStyle name="Calculation 2 2 5" xfId="7567" xr:uid="{00000000-0005-0000-0000-0000F21C0000}"/>
    <cellStyle name="Calculation 2 2 5 10" xfId="7568" xr:uid="{00000000-0005-0000-0000-0000F31C0000}"/>
    <cellStyle name="Calculation 2 2 5 10 2" xfId="7569" xr:uid="{00000000-0005-0000-0000-0000F41C0000}"/>
    <cellStyle name="Calculation 2 2 5 10 3" xfId="7570" xr:uid="{00000000-0005-0000-0000-0000F51C0000}"/>
    <cellStyle name="Calculation 2 2 5 11" xfId="7571" xr:uid="{00000000-0005-0000-0000-0000F61C0000}"/>
    <cellStyle name="Calculation 2 2 5 11 2" xfId="7572" xr:uid="{00000000-0005-0000-0000-0000F71C0000}"/>
    <cellStyle name="Calculation 2 2 5 11 3" xfId="7573" xr:uid="{00000000-0005-0000-0000-0000F81C0000}"/>
    <cellStyle name="Calculation 2 2 5 12" xfId="7574" xr:uid="{00000000-0005-0000-0000-0000F91C0000}"/>
    <cellStyle name="Calculation 2 2 5 12 2" xfId="7575" xr:uid="{00000000-0005-0000-0000-0000FA1C0000}"/>
    <cellStyle name="Calculation 2 2 5 12 3" xfId="7576" xr:uid="{00000000-0005-0000-0000-0000FB1C0000}"/>
    <cellStyle name="Calculation 2 2 5 13" xfId="7577" xr:uid="{00000000-0005-0000-0000-0000FC1C0000}"/>
    <cellStyle name="Calculation 2 2 5 13 2" xfId="7578" xr:uid="{00000000-0005-0000-0000-0000FD1C0000}"/>
    <cellStyle name="Calculation 2 2 5 13 3" xfId="7579" xr:uid="{00000000-0005-0000-0000-0000FE1C0000}"/>
    <cellStyle name="Calculation 2 2 5 14" xfId="7580" xr:uid="{00000000-0005-0000-0000-0000FF1C0000}"/>
    <cellStyle name="Calculation 2 2 5 14 2" xfId="7581" xr:uid="{00000000-0005-0000-0000-0000001D0000}"/>
    <cellStyle name="Calculation 2 2 5 14 3" xfId="7582" xr:uid="{00000000-0005-0000-0000-0000011D0000}"/>
    <cellStyle name="Calculation 2 2 5 15" xfId="7583" xr:uid="{00000000-0005-0000-0000-0000021D0000}"/>
    <cellStyle name="Calculation 2 2 5 15 2" xfId="7584" xr:uid="{00000000-0005-0000-0000-0000031D0000}"/>
    <cellStyle name="Calculation 2 2 5 15 3" xfId="7585" xr:uid="{00000000-0005-0000-0000-0000041D0000}"/>
    <cellStyle name="Calculation 2 2 5 16" xfId="7586" xr:uid="{00000000-0005-0000-0000-0000051D0000}"/>
    <cellStyle name="Calculation 2 2 5 16 2" xfId="7587" xr:uid="{00000000-0005-0000-0000-0000061D0000}"/>
    <cellStyle name="Calculation 2 2 5 16 3" xfId="7588" xr:uid="{00000000-0005-0000-0000-0000071D0000}"/>
    <cellStyle name="Calculation 2 2 5 17" xfId="7589" xr:uid="{00000000-0005-0000-0000-0000081D0000}"/>
    <cellStyle name="Calculation 2 2 5 17 2" xfId="7590" xr:uid="{00000000-0005-0000-0000-0000091D0000}"/>
    <cellStyle name="Calculation 2 2 5 17 3" xfId="7591" xr:uid="{00000000-0005-0000-0000-00000A1D0000}"/>
    <cellStyle name="Calculation 2 2 5 18" xfId="7592" xr:uid="{00000000-0005-0000-0000-00000B1D0000}"/>
    <cellStyle name="Calculation 2 2 5 18 2" xfId="7593" xr:uid="{00000000-0005-0000-0000-00000C1D0000}"/>
    <cellStyle name="Calculation 2 2 5 18 3" xfId="7594" xr:uid="{00000000-0005-0000-0000-00000D1D0000}"/>
    <cellStyle name="Calculation 2 2 5 19" xfId="7595" xr:uid="{00000000-0005-0000-0000-00000E1D0000}"/>
    <cellStyle name="Calculation 2 2 5 2" xfId="7596" xr:uid="{00000000-0005-0000-0000-00000F1D0000}"/>
    <cellStyle name="Calculation 2 2 5 2 10" xfId="7597" xr:uid="{00000000-0005-0000-0000-0000101D0000}"/>
    <cellStyle name="Calculation 2 2 5 2 10 2" xfId="7598" xr:uid="{00000000-0005-0000-0000-0000111D0000}"/>
    <cellStyle name="Calculation 2 2 5 2 10 3" xfId="7599" xr:uid="{00000000-0005-0000-0000-0000121D0000}"/>
    <cellStyle name="Calculation 2 2 5 2 11" xfId="7600" xr:uid="{00000000-0005-0000-0000-0000131D0000}"/>
    <cellStyle name="Calculation 2 2 5 2 11 2" xfId="7601" xr:uid="{00000000-0005-0000-0000-0000141D0000}"/>
    <cellStyle name="Calculation 2 2 5 2 11 3" xfId="7602" xr:uid="{00000000-0005-0000-0000-0000151D0000}"/>
    <cellStyle name="Calculation 2 2 5 2 12" xfId="7603" xr:uid="{00000000-0005-0000-0000-0000161D0000}"/>
    <cellStyle name="Calculation 2 2 5 2 12 2" xfId="7604" xr:uid="{00000000-0005-0000-0000-0000171D0000}"/>
    <cellStyle name="Calculation 2 2 5 2 12 3" xfId="7605" xr:uid="{00000000-0005-0000-0000-0000181D0000}"/>
    <cellStyle name="Calculation 2 2 5 2 13" xfId="7606" xr:uid="{00000000-0005-0000-0000-0000191D0000}"/>
    <cellStyle name="Calculation 2 2 5 2 14" xfId="7607" xr:uid="{00000000-0005-0000-0000-00001A1D0000}"/>
    <cellStyle name="Calculation 2 2 5 2 2" xfId="7608" xr:uid="{00000000-0005-0000-0000-00001B1D0000}"/>
    <cellStyle name="Calculation 2 2 5 2 2 2" xfId="7609" xr:uid="{00000000-0005-0000-0000-00001C1D0000}"/>
    <cellStyle name="Calculation 2 2 5 2 2 3" xfId="7610" xr:uid="{00000000-0005-0000-0000-00001D1D0000}"/>
    <cellStyle name="Calculation 2 2 5 2 3" xfId="7611" xr:uid="{00000000-0005-0000-0000-00001E1D0000}"/>
    <cellStyle name="Calculation 2 2 5 2 3 2" xfId="7612" xr:uid="{00000000-0005-0000-0000-00001F1D0000}"/>
    <cellStyle name="Calculation 2 2 5 2 3 3" xfId="7613" xr:uid="{00000000-0005-0000-0000-0000201D0000}"/>
    <cellStyle name="Calculation 2 2 5 2 4" xfId="7614" xr:uid="{00000000-0005-0000-0000-0000211D0000}"/>
    <cellStyle name="Calculation 2 2 5 2 4 2" xfId="7615" xr:uid="{00000000-0005-0000-0000-0000221D0000}"/>
    <cellStyle name="Calculation 2 2 5 2 4 3" xfId="7616" xr:uid="{00000000-0005-0000-0000-0000231D0000}"/>
    <cellStyle name="Calculation 2 2 5 2 5" xfId="7617" xr:uid="{00000000-0005-0000-0000-0000241D0000}"/>
    <cellStyle name="Calculation 2 2 5 2 5 2" xfId="7618" xr:uid="{00000000-0005-0000-0000-0000251D0000}"/>
    <cellStyle name="Calculation 2 2 5 2 5 3" xfId="7619" xr:uid="{00000000-0005-0000-0000-0000261D0000}"/>
    <cellStyle name="Calculation 2 2 5 2 6" xfId="7620" xr:uid="{00000000-0005-0000-0000-0000271D0000}"/>
    <cellStyle name="Calculation 2 2 5 2 6 2" xfId="7621" xr:uid="{00000000-0005-0000-0000-0000281D0000}"/>
    <cellStyle name="Calculation 2 2 5 2 6 3" xfId="7622" xr:uid="{00000000-0005-0000-0000-0000291D0000}"/>
    <cellStyle name="Calculation 2 2 5 2 7" xfId="7623" xr:uid="{00000000-0005-0000-0000-00002A1D0000}"/>
    <cellStyle name="Calculation 2 2 5 2 7 2" xfId="7624" xr:uid="{00000000-0005-0000-0000-00002B1D0000}"/>
    <cellStyle name="Calculation 2 2 5 2 7 3" xfId="7625" xr:uid="{00000000-0005-0000-0000-00002C1D0000}"/>
    <cellStyle name="Calculation 2 2 5 2 8" xfId="7626" xr:uid="{00000000-0005-0000-0000-00002D1D0000}"/>
    <cellStyle name="Calculation 2 2 5 2 8 2" xfId="7627" xr:uid="{00000000-0005-0000-0000-00002E1D0000}"/>
    <cellStyle name="Calculation 2 2 5 2 8 3" xfId="7628" xr:uid="{00000000-0005-0000-0000-00002F1D0000}"/>
    <cellStyle name="Calculation 2 2 5 2 9" xfId="7629" xr:uid="{00000000-0005-0000-0000-0000301D0000}"/>
    <cellStyle name="Calculation 2 2 5 2 9 2" xfId="7630" xr:uid="{00000000-0005-0000-0000-0000311D0000}"/>
    <cellStyle name="Calculation 2 2 5 2 9 3" xfId="7631" xr:uid="{00000000-0005-0000-0000-0000321D0000}"/>
    <cellStyle name="Calculation 2 2 5 20" xfId="7632" xr:uid="{00000000-0005-0000-0000-0000331D0000}"/>
    <cellStyle name="Calculation 2 2 5 3" xfId="7633" xr:uid="{00000000-0005-0000-0000-0000341D0000}"/>
    <cellStyle name="Calculation 2 2 5 3 10" xfId="7634" xr:uid="{00000000-0005-0000-0000-0000351D0000}"/>
    <cellStyle name="Calculation 2 2 5 3 10 2" xfId="7635" xr:uid="{00000000-0005-0000-0000-0000361D0000}"/>
    <cellStyle name="Calculation 2 2 5 3 10 3" xfId="7636" xr:uid="{00000000-0005-0000-0000-0000371D0000}"/>
    <cellStyle name="Calculation 2 2 5 3 11" xfId="7637" xr:uid="{00000000-0005-0000-0000-0000381D0000}"/>
    <cellStyle name="Calculation 2 2 5 3 11 2" xfId="7638" xr:uid="{00000000-0005-0000-0000-0000391D0000}"/>
    <cellStyle name="Calculation 2 2 5 3 11 3" xfId="7639" xr:uid="{00000000-0005-0000-0000-00003A1D0000}"/>
    <cellStyle name="Calculation 2 2 5 3 12" xfId="7640" xr:uid="{00000000-0005-0000-0000-00003B1D0000}"/>
    <cellStyle name="Calculation 2 2 5 3 12 2" xfId="7641" xr:uid="{00000000-0005-0000-0000-00003C1D0000}"/>
    <cellStyle name="Calculation 2 2 5 3 12 3" xfId="7642" xr:uid="{00000000-0005-0000-0000-00003D1D0000}"/>
    <cellStyle name="Calculation 2 2 5 3 13" xfId="7643" xr:uid="{00000000-0005-0000-0000-00003E1D0000}"/>
    <cellStyle name="Calculation 2 2 5 3 14" xfId="7644" xr:uid="{00000000-0005-0000-0000-00003F1D0000}"/>
    <cellStyle name="Calculation 2 2 5 3 2" xfId="7645" xr:uid="{00000000-0005-0000-0000-0000401D0000}"/>
    <cellStyle name="Calculation 2 2 5 3 2 2" xfId="7646" xr:uid="{00000000-0005-0000-0000-0000411D0000}"/>
    <cellStyle name="Calculation 2 2 5 3 2 3" xfId="7647" xr:uid="{00000000-0005-0000-0000-0000421D0000}"/>
    <cellStyle name="Calculation 2 2 5 3 3" xfId="7648" xr:uid="{00000000-0005-0000-0000-0000431D0000}"/>
    <cellStyle name="Calculation 2 2 5 3 3 2" xfId="7649" xr:uid="{00000000-0005-0000-0000-0000441D0000}"/>
    <cellStyle name="Calculation 2 2 5 3 3 3" xfId="7650" xr:uid="{00000000-0005-0000-0000-0000451D0000}"/>
    <cellStyle name="Calculation 2 2 5 3 4" xfId="7651" xr:uid="{00000000-0005-0000-0000-0000461D0000}"/>
    <cellStyle name="Calculation 2 2 5 3 4 2" xfId="7652" xr:uid="{00000000-0005-0000-0000-0000471D0000}"/>
    <cellStyle name="Calculation 2 2 5 3 4 3" xfId="7653" xr:uid="{00000000-0005-0000-0000-0000481D0000}"/>
    <cellStyle name="Calculation 2 2 5 3 5" xfId="7654" xr:uid="{00000000-0005-0000-0000-0000491D0000}"/>
    <cellStyle name="Calculation 2 2 5 3 5 2" xfId="7655" xr:uid="{00000000-0005-0000-0000-00004A1D0000}"/>
    <cellStyle name="Calculation 2 2 5 3 5 3" xfId="7656" xr:uid="{00000000-0005-0000-0000-00004B1D0000}"/>
    <cellStyle name="Calculation 2 2 5 3 6" xfId="7657" xr:uid="{00000000-0005-0000-0000-00004C1D0000}"/>
    <cellStyle name="Calculation 2 2 5 3 6 2" xfId="7658" xr:uid="{00000000-0005-0000-0000-00004D1D0000}"/>
    <cellStyle name="Calculation 2 2 5 3 6 3" xfId="7659" xr:uid="{00000000-0005-0000-0000-00004E1D0000}"/>
    <cellStyle name="Calculation 2 2 5 3 7" xfId="7660" xr:uid="{00000000-0005-0000-0000-00004F1D0000}"/>
    <cellStyle name="Calculation 2 2 5 3 7 2" xfId="7661" xr:uid="{00000000-0005-0000-0000-0000501D0000}"/>
    <cellStyle name="Calculation 2 2 5 3 7 3" xfId="7662" xr:uid="{00000000-0005-0000-0000-0000511D0000}"/>
    <cellStyle name="Calculation 2 2 5 3 8" xfId="7663" xr:uid="{00000000-0005-0000-0000-0000521D0000}"/>
    <cellStyle name="Calculation 2 2 5 3 8 2" xfId="7664" xr:uid="{00000000-0005-0000-0000-0000531D0000}"/>
    <cellStyle name="Calculation 2 2 5 3 8 3" xfId="7665" xr:uid="{00000000-0005-0000-0000-0000541D0000}"/>
    <cellStyle name="Calculation 2 2 5 3 9" xfId="7666" xr:uid="{00000000-0005-0000-0000-0000551D0000}"/>
    <cellStyle name="Calculation 2 2 5 3 9 2" xfId="7667" xr:uid="{00000000-0005-0000-0000-0000561D0000}"/>
    <cellStyle name="Calculation 2 2 5 3 9 3" xfId="7668" xr:uid="{00000000-0005-0000-0000-0000571D0000}"/>
    <cellStyle name="Calculation 2 2 5 4" xfId="7669" xr:uid="{00000000-0005-0000-0000-0000581D0000}"/>
    <cellStyle name="Calculation 2 2 5 4 10" xfId="7670" xr:uid="{00000000-0005-0000-0000-0000591D0000}"/>
    <cellStyle name="Calculation 2 2 5 4 10 2" xfId="7671" xr:uid="{00000000-0005-0000-0000-00005A1D0000}"/>
    <cellStyle name="Calculation 2 2 5 4 10 3" xfId="7672" xr:uid="{00000000-0005-0000-0000-00005B1D0000}"/>
    <cellStyle name="Calculation 2 2 5 4 11" xfId="7673" xr:uid="{00000000-0005-0000-0000-00005C1D0000}"/>
    <cellStyle name="Calculation 2 2 5 4 11 2" xfId="7674" xr:uid="{00000000-0005-0000-0000-00005D1D0000}"/>
    <cellStyle name="Calculation 2 2 5 4 11 3" xfId="7675" xr:uid="{00000000-0005-0000-0000-00005E1D0000}"/>
    <cellStyle name="Calculation 2 2 5 4 12" xfId="7676" xr:uid="{00000000-0005-0000-0000-00005F1D0000}"/>
    <cellStyle name="Calculation 2 2 5 4 13" xfId="7677" xr:uid="{00000000-0005-0000-0000-0000601D0000}"/>
    <cellStyle name="Calculation 2 2 5 4 2" xfId="7678" xr:uid="{00000000-0005-0000-0000-0000611D0000}"/>
    <cellStyle name="Calculation 2 2 5 4 2 2" xfId="7679" xr:uid="{00000000-0005-0000-0000-0000621D0000}"/>
    <cellStyle name="Calculation 2 2 5 4 2 3" xfId="7680" xr:uid="{00000000-0005-0000-0000-0000631D0000}"/>
    <cellStyle name="Calculation 2 2 5 4 3" xfId="7681" xr:uid="{00000000-0005-0000-0000-0000641D0000}"/>
    <cellStyle name="Calculation 2 2 5 4 3 2" xfId="7682" xr:uid="{00000000-0005-0000-0000-0000651D0000}"/>
    <cellStyle name="Calculation 2 2 5 4 3 3" xfId="7683" xr:uid="{00000000-0005-0000-0000-0000661D0000}"/>
    <cellStyle name="Calculation 2 2 5 4 4" xfId="7684" xr:uid="{00000000-0005-0000-0000-0000671D0000}"/>
    <cellStyle name="Calculation 2 2 5 4 4 2" xfId="7685" xr:uid="{00000000-0005-0000-0000-0000681D0000}"/>
    <cellStyle name="Calculation 2 2 5 4 4 3" xfId="7686" xr:uid="{00000000-0005-0000-0000-0000691D0000}"/>
    <cellStyle name="Calculation 2 2 5 4 5" xfId="7687" xr:uid="{00000000-0005-0000-0000-00006A1D0000}"/>
    <cellStyle name="Calculation 2 2 5 4 5 2" xfId="7688" xr:uid="{00000000-0005-0000-0000-00006B1D0000}"/>
    <cellStyle name="Calculation 2 2 5 4 5 3" xfId="7689" xr:uid="{00000000-0005-0000-0000-00006C1D0000}"/>
    <cellStyle name="Calculation 2 2 5 4 6" xfId="7690" xr:uid="{00000000-0005-0000-0000-00006D1D0000}"/>
    <cellStyle name="Calculation 2 2 5 4 6 2" xfId="7691" xr:uid="{00000000-0005-0000-0000-00006E1D0000}"/>
    <cellStyle name="Calculation 2 2 5 4 6 3" xfId="7692" xr:uid="{00000000-0005-0000-0000-00006F1D0000}"/>
    <cellStyle name="Calculation 2 2 5 4 7" xfId="7693" xr:uid="{00000000-0005-0000-0000-0000701D0000}"/>
    <cellStyle name="Calculation 2 2 5 4 7 2" xfId="7694" xr:uid="{00000000-0005-0000-0000-0000711D0000}"/>
    <cellStyle name="Calculation 2 2 5 4 7 3" xfId="7695" xr:uid="{00000000-0005-0000-0000-0000721D0000}"/>
    <cellStyle name="Calculation 2 2 5 4 8" xfId="7696" xr:uid="{00000000-0005-0000-0000-0000731D0000}"/>
    <cellStyle name="Calculation 2 2 5 4 8 2" xfId="7697" xr:uid="{00000000-0005-0000-0000-0000741D0000}"/>
    <cellStyle name="Calculation 2 2 5 4 8 3" xfId="7698" xr:uid="{00000000-0005-0000-0000-0000751D0000}"/>
    <cellStyle name="Calculation 2 2 5 4 9" xfId="7699" xr:uid="{00000000-0005-0000-0000-0000761D0000}"/>
    <cellStyle name="Calculation 2 2 5 4 9 2" xfId="7700" xr:uid="{00000000-0005-0000-0000-0000771D0000}"/>
    <cellStyle name="Calculation 2 2 5 4 9 3" xfId="7701" xr:uid="{00000000-0005-0000-0000-0000781D0000}"/>
    <cellStyle name="Calculation 2 2 5 5" xfId="7702" xr:uid="{00000000-0005-0000-0000-0000791D0000}"/>
    <cellStyle name="Calculation 2 2 5 5 10" xfId="7703" xr:uid="{00000000-0005-0000-0000-00007A1D0000}"/>
    <cellStyle name="Calculation 2 2 5 5 10 2" xfId="7704" xr:uid="{00000000-0005-0000-0000-00007B1D0000}"/>
    <cellStyle name="Calculation 2 2 5 5 10 3" xfId="7705" xr:uid="{00000000-0005-0000-0000-00007C1D0000}"/>
    <cellStyle name="Calculation 2 2 5 5 11" xfId="7706" xr:uid="{00000000-0005-0000-0000-00007D1D0000}"/>
    <cellStyle name="Calculation 2 2 5 5 11 2" xfId="7707" xr:uid="{00000000-0005-0000-0000-00007E1D0000}"/>
    <cellStyle name="Calculation 2 2 5 5 11 3" xfId="7708" xr:uid="{00000000-0005-0000-0000-00007F1D0000}"/>
    <cellStyle name="Calculation 2 2 5 5 12" xfId="7709" xr:uid="{00000000-0005-0000-0000-0000801D0000}"/>
    <cellStyle name="Calculation 2 2 5 5 13" xfId="7710" xr:uid="{00000000-0005-0000-0000-0000811D0000}"/>
    <cellStyle name="Calculation 2 2 5 5 2" xfId="7711" xr:uid="{00000000-0005-0000-0000-0000821D0000}"/>
    <cellStyle name="Calculation 2 2 5 5 2 2" xfId="7712" xr:uid="{00000000-0005-0000-0000-0000831D0000}"/>
    <cellStyle name="Calculation 2 2 5 5 2 3" xfId="7713" xr:uid="{00000000-0005-0000-0000-0000841D0000}"/>
    <cellStyle name="Calculation 2 2 5 5 3" xfId="7714" xr:uid="{00000000-0005-0000-0000-0000851D0000}"/>
    <cellStyle name="Calculation 2 2 5 5 3 2" xfId="7715" xr:uid="{00000000-0005-0000-0000-0000861D0000}"/>
    <cellStyle name="Calculation 2 2 5 5 3 3" xfId="7716" xr:uid="{00000000-0005-0000-0000-0000871D0000}"/>
    <cellStyle name="Calculation 2 2 5 5 4" xfId="7717" xr:uid="{00000000-0005-0000-0000-0000881D0000}"/>
    <cellStyle name="Calculation 2 2 5 5 4 2" xfId="7718" xr:uid="{00000000-0005-0000-0000-0000891D0000}"/>
    <cellStyle name="Calculation 2 2 5 5 4 3" xfId="7719" xr:uid="{00000000-0005-0000-0000-00008A1D0000}"/>
    <cellStyle name="Calculation 2 2 5 5 5" xfId="7720" xr:uid="{00000000-0005-0000-0000-00008B1D0000}"/>
    <cellStyle name="Calculation 2 2 5 5 5 2" xfId="7721" xr:uid="{00000000-0005-0000-0000-00008C1D0000}"/>
    <cellStyle name="Calculation 2 2 5 5 5 3" xfId="7722" xr:uid="{00000000-0005-0000-0000-00008D1D0000}"/>
    <cellStyle name="Calculation 2 2 5 5 6" xfId="7723" xr:uid="{00000000-0005-0000-0000-00008E1D0000}"/>
    <cellStyle name="Calculation 2 2 5 5 6 2" xfId="7724" xr:uid="{00000000-0005-0000-0000-00008F1D0000}"/>
    <cellStyle name="Calculation 2 2 5 5 6 3" xfId="7725" xr:uid="{00000000-0005-0000-0000-0000901D0000}"/>
    <cellStyle name="Calculation 2 2 5 5 7" xfId="7726" xr:uid="{00000000-0005-0000-0000-0000911D0000}"/>
    <cellStyle name="Calculation 2 2 5 5 7 2" xfId="7727" xr:uid="{00000000-0005-0000-0000-0000921D0000}"/>
    <cellStyle name="Calculation 2 2 5 5 7 3" xfId="7728" xr:uid="{00000000-0005-0000-0000-0000931D0000}"/>
    <cellStyle name="Calculation 2 2 5 5 8" xfId="7729" xr:uid="{00000000-0005-0000-0000-0000941D0000}"/>
    <cellStyle name="Calculation 2 2 5 5 8 2" xfId="7730" xr:uid="{00000000-0005-0000-0000-0000951D0000}"/>
    <cellStyle name="Calculation 2 2 5 5 8 3" xfId="7731" xr:uid="{00000000-0005-0000-0000-0000961D0000}"/>
    <cellStyle name="Calculation 2 2 5 5 9" xfId="7732" xr:uid="{00000000-0005-0000-0000-0000971D0000}"/>
    <cellStyle name="Calculation 2 2 5 5 9 2" xfId="7733" xr:uid="{00000000-0005-0000-0000-0000981D0000}"/>
    <cellStyle name="Calculation 2 2 5 5 9 3" xfId="7734" xr:uid="{00000000-0005-0000-0000-0000991D0000}"/>
    <cellStyle name="Calculation 2 2 5 6" xfId="7735" xr:uid="{00000000-0005-0000-0000-00009A1D0000}"/>
    <cellStyle name="Calculation 2 2 5 6 10" xfId="7736" xr:uid="{00000000-0005-0000-0000-00009B1D0000}"/>
    <cellStyle name="Calculation 2 2 5 6 10 2" xfId="7737" xr:uid="{00000000-0005-0000-0000-00009C1D0000}"/>
    <cellStyle name="Calculation 2 2 5 6 10 3" xfId="7738" xr:uid="{00000000-0005-0000-0000-00009D1D0000}"/>
    <cellStyle name="Calculation 2 2 5 6 11" xfId="7739" xr:uid="{00000000-0005-0000-0000-00009E1D0000}"/>
    <cellStyle name="Calculation 2 2 5 6 11 2" xfId="7740" xr:uid="{00000000-0005-0000-0000-00009F1D0000}"/>
    <cellStyle name="Calculation 2 2 5 6 11 3" xfId="7741" xr:uid="{00000000-0005-0000-0000-0000A01D0000}"/>
    <cellStyle name="Calculation 2 2 5 6 12" xfId="7742" xr:uid="{00000000-0005-0000-0000-0000A11D0000}"/>
    <cellStyle name="Calculation 2 2 5 6 13" xfId="7743" xr:uid="{00000000-0005-0000-0000-0000A21D0000}"/>
    <cellStyle name="Calculation 2 2 5 6 2" xfId="7744" xr:uid="{00000000-0005-0000-0000-0000A31D0000}"/>
    <cellStyle name="Calculation 2 2 5 6 2 2" xfId="7745" xr:uid="{00000000-0005-0000-0000-0000A41D0000}"/>
    <cellStyle name="Calculation 2 2 5 6 2 3" xfId="7746" xr:uid="{00000000-0005-0000-0000-0000A51D0000}"/>
    <cellStyle name="Calculation 2 2 5 6 3" xfId="7747" xr:uid="{00000000-0005-0000-0000-0000A61D0000}"/>
    <cellStyle name="Calculation 2 2 5 6 3 2" xfId="7748" xr:uid="{00000000-0005-0000-0000-0000A71D0000}"/>
    <cellStyle name="Calculation 2 2 5 6 3 3" xfId="7749" xr:uid="{00000000-0005-0000-0000-0000A81D0000}"/>
    <cellStyle name="Calculation 2 2 5 6 4" xfId="7750" xr:uid="{00000000-0005-0000-0000-0000A91D0000}"/>
    <cellStyle name="Calculation 2 2 5 6 4 2" xfId="7751" xr:uid="{00000000-0005-0000-0000-0000AA1D0000}"/>
    <cellStyle name="Calculation 2 2 5 6 4 3" xfId="7752" xr:uid="{00000000-0005-0000-0000-0000AB1D0000}"/>
    <cellStyle name="Calculation 2 2 5 6 5" xfId="7753" xr:uid="{00000000-0005-0000-0000-0000AC1D0000}"/>
    <cellStyle name="Calculation 2 2 5 6 5 2" xfId="7754" xr:uid="{00000000-0005-0000-0000-0000AD1D0000}"/>
    <cellStyle name="Calculation 2 2 5 6 5 3" xfId="7755" xr:uid="{00000000-0005-0000-0000-0000AE1D0000}"/>
    <cellStyle name="Calculation 2 2 5 6 6" xfId="7756" xr:uid="{00000000-0005-0000-0000-0000AF1D0000}"/>
    <cellStyle name="Calculation 2 2 5 6 6 2" xfId="7757" xr:uid="{00000000-0005-0000-0000-0000B01D0000}"/>
    <cellStyle name="Calculation 2 2 5 6 6 3" xfId="7758" xr:uid="{00000000-0005-0000-0000-0000B11D0000}"/>
    <cellStyle name="Calculation 2 2 5 6 7" xfId="7759" xr:uid="{00000000-0005-0000-0000-0000B21D0000}"/>
    <cellStyle name="Calculation 2 2 5 6 7 2" xfId="7760" xr:uid="{00000000-0005-0000-0000-0000B31D0000}"/>
    <cellStyle name="Calculation 2 2 5 6 7 3" xfId="7761" xr:uid="{00000000-0005-0000-0000-0000B41D0000}"/>
    <cellStyle name="Calculation 2 2 5 6 8" xfId="7762" xr:uid="{00000000-0005-0000-0000-0000B51D0000}"/>
    <cellStyle name="Calculation 2 2 5 6 8 2" xfId="7763" xr:uid="{00000000-0005-0000-0000-0000B61D0000}"/>
    <cellStyle name="Calculation 2 2 5 6 8 3" xfId="7764" xr:uid="{00000000-0005-0000-0000-0000B71D0000}"/>
    <cellStyle name="Calculation 2 2 5 6 9" xfId="7765" xr:uid="{00000000-0005-0000-0000-0000B81D0000}"/>
    <cellStyle name="Calculation 2 2 5 6 9 2" xfId="7766" xr:uid="{00000000-0005-0000-0000-0000B91D0000}"/>
    <cellStyle name="Calculation 2 2 5 6 9 3" xfId="7767" xr:uid="{00000000-0005-0000-0000-0000BA1D0000}"/>
    <cellStyle name="Calculation 2 2 5 7" xfId="7768" xr:uid="{00000000-0005-0000-0000-0000BB1D0000}"/>
    <cellStyle name="Calculation 2 2 5 7 10" xfId="7769" xr:uid="{00000000-0005-0000-0000-0000BC1D0000}"/>
    <cellStyle name="Calculation 2 2 5 7 10 2" xfId="7770" xr:uid="{00000000-0005-0000-0000-0000BD1D0000}"/>
    <cellStyle name="Calculation 2 2 5 7 10 3" xfId="7771" xr:uid="{00000000-0005-0000-0000-0000BE1D0000}"/>
    <cellStyle name="Calculation 2 2 5 7 11" xfId="7772" xr:uid="{00000000-0005-0000-0000-0000BF1D0000}"/>
    <cellStyle name="Calculation 2 2 5 7 11 2" xfId="7773" xr:uid="{00000000-0005-0000-0000-0000C01D0000}"/>
    <cellStyle name="Calculation 2 2 5 7 11 3" xfId="7774" xr:uid="{00000000-0005-0000-0000-0000C11D0000}"/>
    <cellStyle name="Calculation 2 2 5 7 12" xfId="7775" xr:uid="{00000000-0005-0000-0000-0000C21D0000}"/>
    <cellStyle name="Calculation 2 2 5 7 13" xfId="7776" xr:uid="{00000000-0005-0000-0000-0000C31D0000}"/>
    <cellStyle name="Calculation 2 2 5 7 2" xfId="7777" xr:uid="{00000000-0005-0000-0000-0000C41D0000}"/>
    <cellStyle name="Calculation 2 2 5 7 2 2" xfId="7778" xr:uid="{00000000-0005-0000-0000-0000C51D0000}"/>
    <cellStyle name="Calculation 2 2 5 7 2 3" xfId="7779" xr:uid="{00000000-0005-0000-0000-0000C61D0000}"/>
    <cellStyle name="Calculation 2 2 5 7 3" xfId="7780" xr:uid="{00000000-0005-0000-0000-0000C71D0000}"/>
    <cellStyle name="Calculation 2 2 5 7 3 2" xfId="7781" xr:uid="{00000000-0005-0000-0000-0000C81D0000}"/>
    <cellStyle name="Calculation 2 2 5 7 3 3" xfId="7782" xr:uid="{00000000-0005-0000-0000-0000C91D0000}"/>
    <cellStyle name="Calculation 2 2 5 7 4" xfId="7783" xr:uid="{00000000-0005-0000-0000-0000CA1D0000}"/>
    <cellStyle name="Calculation 2 2 5 7 4 2" xfId="7784" xr:uid="{00000000-0005-0000-0000-0000CB1D0000}"/>
    <cellStyle name="Calculation 2 2 5 7 4 3" xfId="7785" xr:uid="{00000000-0005-0000-0000-0000CC1D0000}"/>
    <cellStyle name="Calculation 2 2 5 7 5" xfId="7786" xr:uid="{00000000-0005-0000-0000-0000CD1D0000}"/>
    <cellStyle name="Calculation 2 2 5 7 5 2" xfId="7787" xr:uid="{00000000-0005-0000-0000-0000CE1D0000}"/>
    <cellStyle name="Calculation 2 2 5 7 5 3" xfId="7788" xr:uid="{00000000-0005-0000-0000-0000CF1D0000}"/>
    <cellStyle name="Calculation 2 2 5 7 6" xfId="7789" xr:uid="{00000000-0005-0000-0000-0000D01D0000}"/>
    <cellStyle name="Calculation 2 2 5 7 6 2" xfId="7790" xr:uid="{00000000-0005-0000-0000-0000D11D0000}"/>
    <cellStyle name="Calculation 2 2 5 7 6 3" xfId="7791" xr:uid="{00000000-0005-0000-0000-0000D21D0000}"/>
    <cellStyle name="Calculation 2 2 5 7 7" xfId="7792" xr:uid="{00000000-0005-0000-0000-0000D31D0000}"/>
    <cellStyle name="Calculation 2 2 5 7 7 2" xfId="7793" xr:uid="{00000000-0005-0000-0000-0000D41D0000}"/>
    <cellStyle name="Calculation 2 2 5 7 7 3" xfId="7794" xr:uid="{00000000-0005-0000-0000-0000D51D0000}"/>
    <cellStyle name="Calculation 2 2 5 7 8" xfId="7795" xr:uid="{00000000-0005-0000-0000-0000D61D0000}"/>
    <cellStyle name="Calculation 2 2 5 7 8 2" xfId="7796" xr:uid="{00000000-0005-0000-0000-0000D71D0000}"/>
    <cellStyle name="Calculation 2 2 5 7 8 3" xfId="7797" xr:uid="{00000000-0005-0000-0000-0000D81D0000}"/>
    <cellStyle name="Calculation 2 2 5 7 9" xfId="7798" xr:uid="{00000000-0005-0000-0000-0000D91D0000}"/>
    <cellStyle name="Calculation 2 2 5 7 9 2" xfId="7799" xr:uid="{00000000-0005-0000-0000-0000DA1D0000}"/>
    <cellStyle name="Calculation 2 2 5 7 9 3" xfId="7800" xr:uid="{00000000-0005-0000-0000-0000DB1D0000}"/>
    <cellStyle name="Calculation 2 2 5 8" xfId="7801" xr:uid="{00000000-0005-0000-0000-0000DC1D0000}"/>
    <cellStyle name="Calculation 2 2 5 8 2" xfId="7802" xr:uid="{00000000-0005-0000-0000-0000DD1D0000}"/>
    <cellStyle name="Calculation 2 2 5 8 3" xfId="7803" xr:uid="{00000000-0005-0000-0000-0000DE1D0000}"/>
    <cellStyle name="Calculation 2 2 5 9" xfId="7804" xr:uid="{00000000-0005-0000-0000-0000DF1D0000}"/>
    <cellStyle name="Calculation 2 2 5 9 2" xfId="7805" xr:uid="{00000000-0005-0000-0000-0000E01D0000}"/>
    <cellStyle name="Calculation 2 2 5 9 3" xfId="7806" xr:uid="{00000000-0005-0000-0000-0000E11D0000}"/>
    <cellStyle name="Calculation 2 2 6" xfId="7807" xr:uid="{00000000-0005-0000-0000-0000E21D0000}"/>
    <cellStyle name="Calculation 2 2 6 2" xfId="7808" xr:uid="{00000000-0005-0000-0000-0000E31D0000}"/>
    <cellStyle name="Calculation 2 2 6 3" xfId="7809" xr:uid="{00000000-0005-0000-0000-0000E41D0000}"/>
    <cellStyle name="Calculation 2 2 7" xfId="7810" xr:uid="{00000000-0005-0000-0000-0000E51D0000}"/>
    <cellStyle name="Calculation 2 2 7 2" xfId="7811" xr:uid="{00000000-0005-0000-0000-0000E61D0000}"/>
    <cellStyle name="Calculation 2 2 7 3" xfId="7812" xr:uid="{00000000-0005-0000-0000-0000E71D0000}"/>
    <cellStyle name="Calculation 2 2 8" xfId="7813" xr:uid="{00000000-0005-0000-0000-0000E81D0000}"/>
    <cellStyle name="Calculation 2 2 8 2" xfId="7814" xr:uid="{00000000-0005-0000-0000-0000E91D0000}"/>
    <cellStyle name="Calculation 2 2 8 3" xfId="7815" xr:uid="{00000000-0005-0000-0000-0000EA1D0000}"/>
    <cellStyle name="Calculation 2 2 9" xfId="7816" xr:uid="{00000000-0005-0000-0000-0000EB1D0000}"/>
    <cellStyle name="Calculation 2 2 9 2" xfId="7817" xr:uid="{00000000-0005-0000-0000-0000EC1D0000}"/>
    <cellStyle name="Calculation 2 2 9 3" xfId="7818" xr:uid="{00000000-0005-0000-0000-0000ED1D0000}"/>
    <cellStyle name="Calculation 2 3" xfId="94" xr:uid="{00000000-0005-0000-0000-0000EE1D0000}"/>
    <cellStyle name="Calculation 2 3 10" xfId="7819" xr:uid="{00000000-0005-0000-0000-0000EF1D0000}"/>
    <cellStyle name="Calculation 2 3 10 2" xfId="7820" xr:uid="{00000000-0005-0000-0000-0000F01D0000}"/>
    <cellStyle name="Calculation 2 3 10 3" xfId="7821" xr:uid="{00000000-0005-0000-0000-0000F11D0000}"/>
    <cellStyle name="Calculation 2 3 11" xfId="7822" xr:uid="{00000000-0005-0000-0000-0000F21D0000}"/>
    <cellStyle name="Calculation 2 3 11 2" xfId="7823" xr:uid="{00000000-0005-0000-0000-0000F31D0000}"/>
    <cellStyle name="Calculation 2 3 11 3" xfId="7824" xr:uid="{00000000-0005-0000-0000-0000F41D0000}"/>
    <cellStyle name="Calculation 2 3 12" xfId="7825" xr:uid="{00000000-0005-0000-0000-0000F51D0000}"/>
    <cellStyle name="Calculation 2 3 12 2" xfId="7826" xr:uid="{00000000-0005-0000-0000-0000F61D0000}"/>
    <cellStyle name="Calculation 2 3 12 3" xfId="7827" xr:uid="{00000000-0005-0000-0000-0000F71D0000}"/>
    <cellStyle name="Calculation 2 3 13" xfId="7828" xr:uid="{00000000-0005-0000-0000-0000F81D0000}"/>
    <cellStyle name="Calculation 2 3 13 2" xfId="7829" xr:uid="{00000000-0005-0000-0000-0000F91D0000}"/>
    <cellStyle name="Calculation 2 3 13 3" xfId="7830" xr:uid="{00000000-0005-0000-0000-0000FA1D0000}"/>
    <cellStyle name="Calculation 2 3 14" xfId="7831" xr:uid="{00000000-0005-0000-0000-0000FB1D0000}"/>
    <cellStyle name="Calculation 2 3 14 2" xfId="7832" xr:uid="{00000000-0005-0000-0000-0000FC1D0000}"/>
    <cellStyle name="Calculation 2 3 14 3" xfId="7833" xr:uid="{00000000-0005-0000-0000-0000FD1D0000}"/>
    <cellStyle name="Calculation 2 3 15" xfId="7834" xr:uid="{00000000-0005-0000-0000-0000FE1D0000}"/>
    <cellStyle name="Calculation 2 3 15 2" xfId="7835" xr:uid="{00000000-0005-0000-0000-0000FF1D0000}"/>
    <cellStyle name="Calculation 2 3 15 3" xfId="7836" xr:uid="{00000000-0005-0000-0000-0000001E0000}"/>
    <cellStyle name="Calculation 2 3 16" xfId="7837" xr:uid="{00000000-0005-0000-0000-0000011E0000}"/>
    <cellStyle name="Calculation 2 3 16 2" xfId="7838" xr:uid="{00000000-0005-0000-0000-0000021E0000}"/>
    <cellStyle name="Calculation 2 3 16 3" xfId="7839" xr:uid="{00000000-0005-0000-0000-0000031E0000}"/>
    <cellStyle name="Calculation 2 3 17" xfId="7840" xr:uid="{00000000-0005-0000-0000-0000041E0000}"/>
    <cellStyle name="Calculation 2 3 17 2" xfId="7841" xr:uid="{00000000-0005-0000-0000-0000051E0000}"/>
    <cellStyle name="Calculation 2 3 17 3" xfId="7842" xr:uid="{00000000-0005-0000-0000-0000061E0000}"/>
    <cellStyle name="Calculation 2 3 18" xfId="7843" xr:uid="{00000000-0005-0000-0000-0000071E0000}"/>
    <cellStyle name="Calculation 2 3 18 2" xfId="7844" xr:uid="{00000000-0005-0000-0000-0000081E0000}"/>
    <cellStyle name="Calculation 2 3 18 3" xfId="7845" xr:uid="{00000000-0005-0000-0000-0000091E0000}"/>
    <cellStyle name="Calculation 2 3 19" xfId="7846" xr:uid="{00000000-0005-0000-0000-00000A1E0000}"/>
    <cellStyle name="Calculation 2 3 2" xfId="7847" xr:uid="{00000000-0005-0000-0000-00000B1E0000}"/>
    <cellStyle name="Calculation 2 3 2 10" xfId="7848" xr:uid="{00000000-0005-0000-0000-00000C1E0000}"/>
    <cellStyle name="Calculation 2 3 2 10 2" xfId="7849" xr:uid="{00000000-0005-0000-0000-00000D1E0000}"/>
    <cellStyle name="Calculation 2 3 2 10 3" xfId="7850" xr:uid="{00000000-0005-0000-0000-00000E1E0000}"/>
    <cellStyle name="Calculation 2 3 2 11" xfId="7851" xr:uid="{00000000-0005-0000-0000-00000F1E0000}"/>
    <cellStyle name="Calculation 2 3 2 11 2" xfId="7852" xr:uid="{00000000-0005-0000-0000-0000101E0000}"/>
    <cellStyle name="Calculation 2 3 2 11 3" xfId="7853" xr:uid="{00000000-0005-0000-0000-0000111E0000}"/>
    <cellStyle name="Calculation 2 3 2 12" xfId="7854" xr:uid="{00000000-0005-0000-0000-0000121E0000}"/>
    <cellStyle name="Calculation 2 3 2 12 2" xfId="7855" xr:uid="{00000000-0005-0000-0000-0000131E0000}"/>
    <cellStyle name="Calculation 2 3 2 12 3" xfId="7856" xr:uid="{00000000-0005-0000-0000-0000141E0000}"/>
    <cellStyle name="Calculation 2 3 2 13" xfId="7857" xr:uid="{00000000-0005-0000-0000-0000151E0000}"/>
    <cellStyle name="Calculation 2 3 2 13 2" xfId="7858" xr:uid="{00000000-0005-0000-0000-0000161E0000}"/>
    <cellStyle name="Calculation 2 3 2 13 3" xfId="7859" xr:uid="{00000000-0005-0000-0000-0000171E0000}"/>
    <cellStyle name="Calculation 2 3 2 14" xfId="7860" xr:uid="{00000000-0005-0000-0000-0000181E0000}"/>
    <cellStyle name="Calculation 2 3 2 14 2" xfId="7861" xr:uid="{00000000-0005-0000-0000-0000191E0000}"/>
    <cellStyle name="Calculation 2 3 2 14 3" xfId="7862" xr:uid="{00000000-0005-0000-0000-00001A1E0000}"/>
    <cellStyle name="Calculation 2 3 2 15" xfId="7863" xr:uid="{00000000-0005-0000-0000-00001B1E0000}"/>
    <cellStyle name="Calculation 2 3 2 15 2" xfId="7864" xr:uid="{00000000-0005-0000-0000-00001C1E0000}"/>
    <cellStyle name="Calculation 2 3 2 15 3" xfId="7865" xr:uid="{00000000-0005-0000-0000-00001D1E0000}"/>
    <cellStyle name="Calculation 2 3 2 16" xfId="7866" xr:uid="{00000000-0005-0000-0000-00001E1E0000}"/>
    <cellStyle name="Calculation 2 3 2 16 2" xfId="7867" xr:uid="{00000000-0005-0000-0000-00001F1E0000}"/>
    <cellStyle name="Calculation 2 3 2 16 3" xfId="7868" xr:uid="{00000000-0005-0000-0000-0000201E0000}"/>
    <cellStyle name="Calculation 2 3 2 17" xfId="7869" xr:uid="{00000000-0005-0000-0000-0000211E0000}"/>
    <cellStyle name="Calculation 2 3 2 17 2" xfId="7870" xr:uid="{00000000-0005-0000-0000-0000221E0000}"/>
    <cellStyle name="Calculation 2 3 2 17 3" xfId="7871" xr:uid="{00000000-0005-0000-0000-0000231E0000}"/>
    <cellStyle name="Calculation 2 3 2 18" xfId="7872" xr:uid="{00000000-0005-0000-0000-0000241E0000}"/>
    <cellStyle name="Calculation 2 3 2 18 2" xfId="7873" xr:uid="{00000000-0005-0000-0000-0000251E0000}"/>
    <cellStyle name="Calculation 2 3 2 18 3" xfId="7874" xr:uid="{00000000-0005-0000-0000-0000261E0000}"/>
    <cellStyle name="Calculation 2 3 2 19" xfId="7875" xr:uid="{00000000-0005-0000-0000-0000271E0000}"/>
    <cellStyle name="Calculation 2 3 2 2" xfId="7876" xr:uid="{00000000-0005-0000-0000-0000281E0000}"/>
    <cellStyle name="Calculation 2 3 2 2 10" xfId="7877" xr:uid="{00000000-0005-0000-0000-0000291E0000}"/>
    <cellStyle name="Calculation 2 3 2 2 10 2" xfId="7878" xr:uid="{00000000-0005-0000-0000-00002A1E0000}"/>
    <cellStyle name="Calculation 2 3 2 2 10 3" xfId="7879" xr:uid="{00000000-0005-0000-0000-00002B1E0000}"/>
    <cellStyle name="Calculation 2 3 2 2 11" xfId="7880" xr:uid="{00000000-0005-0000-0000-00002C1E0000}"/>
    <cellStyle name="Calculation 2 3 2 2 11 2" xfId="7881" xr:uid="{00000000-0005-0000-0000-00002D1E0000}"/>
    <cellStyle name="Calculation 2 3 2 2 11 3" xfId="7882" xr:uid="{00000000-0005-0000-0000-00002E1E0000}"/>
    <cellStyle name="Calculation 2 3 2 2 12" xfId="7883" xr:uid="{00000000-0005-0000-0000-00002F1E0000}"/>
    <cellStyle name="Calculation 2 3 2 2 12 2" xfId="7884" xr:uid="{00000000-0005-0000-0000-0000301E0000}"/>
    <cellStyle name="Calculation 2 3 2 2 12 3" xfId="7885" xr:uid="{00000000-0005-0000-0000-0000311E0000}"/>
    <cellStyle name="Calculation 2 3 2 2 13" xfId="7886" xr:uid="{00000000-0005-0000-0000-0000321E0000}"/>
    <cellStyle name="Calculation 2 3 2 2 14" xfId="7887" xr:uid="{00000000-0005-0000-0000-0000331E0000}"/>
    <cellStyle name="Calculation 2 3 2 2 2" xfId="7888" xr:uid="{00000000-0005-0000-0000-0000341E0000}"/>
    <cellStyle name="Calculation 2 3 2 2 2 2" xfId="7889" xr:uid="{00000000-0005-0000-0000-0000351E0000}"/>
    <cellStyle name="Calculation 2 3 2 2 2 3" xfId="7890" xr:uid="{00000000-0005-0000-0000-0000361E0000}"/>
    <cellStyle name="Calculation 2 3 2 2 3" xfId="7891" xr:uid="{00000000-0005-0000-0000-0000371E0000}"/>
    <cellStyle name="Calculation 2 3 2 2 3 2" xfId="7892" xr:uid="{00000000-0005-0000-0000-0000381E0000}"/>
    <cellStyle name="Calculation 2 3 2 2 3 3" xfId="7893" xr:uid="{00000000-0005-0000-0000-0000391E0000}"/>
    <cellStyle name="Calculation 2 3 2 2 4" xfId="7894" xr:uid="{00000000-0005-0000-0000-00003A1E0000}"/>
    <cellStyle name="Calculation 2 3 2 2 4 2" xfId="7895" xr:uid="{00000000-0005-0000-0000-00003B1E0000}"/>
    <cellStyle name="Calculation 2 3 2 2 4 3" xfId="7896" xr:uid="{00000000-0005-0000-0000-00003C1E0000}"/>
    <cellStyle name="Calculation 2 3 2 2 5" xfId="7897" xr:uid="{00000000-0005-0000-0000-00003D1E0000}"/>
    <cellStyle name="Calculation 2 3 2 2 5 2" xfId="7898" xr:uid="{00000000-0005-0000-0000-00003E1E0000}"/>
    <cellStyle name="Calculation 2 3 2 2 5 3" xfId="7899" xr:uid="{00000000-0005-0000-0000-00003F1E0000}"/>
    <cellStyle name="Calculation 2 3 2 2 6" xfId="7900" xr:uid="{00000000-0005-0000-0000-0000401E0000}"/>
    <cellStyle name="Calculation 2 3 2 2 6 2" xfId="7901" xr:uid="{00000000-0005-0000-0000-0000411E0000}"/>
    <cellStyle name="Calculation 2 3 2 2 6 3" xfId="7902" xr:uid="{00000000-0005-0000-0000-0000421E0000}"/>
    <cellStyle name="Calculation 2 3 2 2 7" xfId="7903" xr:uid="{00000000-0005-0000-0000-0000431E0000}"/>
    <cellStyle name="Calculation 2 3 2 2 7 2" xfId="7904" xr:uid="{00000000-0005-0000-0000-0000441E0000}"/>
    <cellStyle name="Calculation 2 3 2 2 7 3" xfId="7905" xr:uid="{00000000-0005-0000-0000-0000451E0000}"/>
    <cellStyle name="Calculation 2 3 2 2 8" xfId="7906" xr:uid="{00000000-0005-0000-0000-0000461E0000}"/>
    <cellStyle name="Calculation 2 3 2 2 8 2" xfId="7907" xr:uid="{00000000-0005-0000-0000-0000471E0000}"/>
    <cellStyle name="Calculation 2 3 2 2 8 3" xfId="7908" xr:uid="{00000000-0005-0000-0000-0000481E0000}"/>
    <cellStyle name="Calculation 2 3 2 2 9" xfId="7909" xr:uid="{00000000-0005-0000-0000-0000491E0000}"/>
    <cellStyle name="Calculation 2 3 2 2 9 2" xfId="7910" xr:uid="{00000000-0005-0000-0000-00004A1E0000}"/>
    <cellStyle name="Calculation 2 3 2 2 9 3" xfId="7911" xr:uid="{00000000-0005-0000-0000-00004B1E0000}"/>
    <cellStyle name="Calculation 2 3 2 20" xfId="7912" xr:uid="{00000000-0005-0000-0000-00004C1E0000}"/>
    <cellStyle name="Calculation 2 3 2 3" xfId="7913" xr:uid="{00000000-0005-0000-0000-00004D1E0000}"/>
    <cellStyle name="Calculation 2 3 2 3 10" xfId="7914" xr:uid="{00000000-0005-0000-0000-00004E1E0000}"/>
    <cellStyle name="Calculation 2 3 2 3 10 2" xfId="7915" xr:uid="{00000000-0005-0000-0000-00004F1E0000}"/>
    <cellStyle name="Calculation 2 3 2 3 10 3" xfId="7916" xr:uid="{00000000-0005-0000-0000-0000501E0000}"/>
    <cellStyle name="Calculation 2 3 2 3 11" xfId="7917" xr:uid="{00000000-0005-0000-0000-0000511E0000}"/>
    <cellStyle name="Calculation 2 3 2 3 11 2" xfId="7918" xr:uid="{00000000-0005-0000-0000-0000521E0000}"/>
    <cellStyle name="Calculation 2 3 2 3 11 3" xfId="7919" xr:uid="{00000000-0005-0000-0000-0000531E0000}"/>
    <cellStyle name="Calculation 2 3 2 3 12" xfId="7920" xr:uid="{00000000-0005-0000-0000-0000541E0000}"/>
    <cellStyle name="Calculation 2 3 2 3 12 2" xfId="7921" xr:uid="{00000000-0005-0000-0000-0000551E0000}"/>
    <cellStyle name="Calculation 2 3 2 3 12 3" xfId="7922" xr:uid="{00000000-0005-0000-0000-0000561E0000}"/>
    <cellStyle name="Calculation 2 3 2 3 13" xfId="7923" xr:uid="{00000000-0005-0000-0000-0000571E0000}"/>
    <cellStyle name="Calculation 2 3 2 3 14" xfId="7924" xr:uid="{00000000-0005-0000-0000-0000581E0000}"/>
    <cellStyle name="Calculation 2 3 2 3 2" xfId="7925" xr:uid="{00000000-0005-0000-0000-0000591E0000}"/>
    <cellStyle name="Calculation 2 3 2 3 2 2" xfId="7926" xr:uid="{00000000-0005-0000-0000-00005A1E0000}"/>
    <cellStyle name="Calculation 2 3 2 3 2 3" xfId="7927" xr:uid="{00000000-0005-0000-0000-00005B1E0000}"/>
    <cellStyle name="Calculation 2 3 2 3 3" xfId="7928" xr:uid="{00000000-0005-0000-0000-00005C1E0000}"/>
    <cellStyle name="Calculation 2 3 2 3 3 2" xfId="7929" xr:uid="{00000000-0005-0000-0000-00005D1E0000}"/>
    <cellStyle name="Calculation 2 3 2 3 3 3" xfId="7930" xr:uid="{00000000-0005-0000-0000-00005E1E0000}"/>
    <cellStyle name="Calculation 2 3 2 3 4" xfId="7931" xr:uid="{00000000-0005-0000-0000-00005F1E0000}"/>
    <cellStyle name="Calculation 2 3 2 3 4 2" xfId="7932" xr:uid="{00000000-0005-0000-0000-0000601E0000}"/>
    <cellStyle name="Calculation 2 3 2 3 4 3" xfId="7933" xr:uid="{00000000-0005-0000-0000-0000611E0000}"/>
    <cellStyle name="Calculation 2 3 2 3 5" xfId="7934" xr:uid="{00000000-0005-0000-0000-0000621E0000}"/>
    <cellStyle name="Calculation 2 3 2 3 5 2" xfId="7935" xr:uid="{00000000-0005-0000-0000-0000631E0000}"/>
    <cellStyle name="Calculation 2 3 2 3 5 3" xfId="7936" xr:uid="{00000000-0005-0000-0000-0000641E0000}"/>
    <cellStyle name="Calculation 2 3 2 3 6" xfId="7937" xr:uid="{00000000-0005-0000-0000-0000651E0000}"/>
    <cellStyle name="Calculation 2 3 2 3 6 2" xfId="7938" xr:uid="{00000000-0005-0000-0000-0000661E0000}"/>
    <cellStyle name="Calculation 2 3 2 3 6 3" xfId="7939" xr:uid="{00000000-0005-0000-0000-0000671E0000}"/>
    <cellStyle name="Calculation 2 3 2 3 7" xfId="7940" xr:uid="{00000000-0005-0000-0000-0000681E0000}"/>
    <cellStyle name="Calculation 2 3 2 3 7 2" xfId="7941" xr:uid="{00000000-0005-0000-0000-0000691E0000}"/>
    <cellStyle name="Calculation 2 3 2 3 7 3" xfId="7942" xr:uid="{00000000-0005-0000-0000-00006A1E0000}"/>
    <cellStyle name="Calculation 2 3 2 3 8" xfId="7943" xr:uid="{00000000-0005-0000-0000-00006B1E0000}"/>
    <cellStyle name="Calculation 2 3 2 3 8 2" xfId="7944" xr:uid="{00000000-0005-0000-0000-00006C1E0000}"/>
    <cellStyle name="Calculation 2 3 2 3 8 3" xfId="7945" xr:uid="{00000000-0005-0000-0000-00006D1E0000}"/>
    <cellStyle name="Calculation 2 3 2 3 9" xfId="7946" xr:uid="{00000000-0005-0000-0000-00006E1E0000}"/>
    <cellStyle name="Calculation 2 3 2 3 9 2" xfId="7947" xr:uid="{00000000-0005-0000-0000-00006F1E0000}"/>
    <cellStyle name="Calculation 2 3 2 3 9 3" xfId="7948" xr:uid="{00000000-0005-0000-0000-0000701E0000}"/>
    <cellStyle name="Calculation 2 3 2 4" xfId="7949" xr:uid="{00000000-0005-0000-0000-0000711E0000}"/>
    <cellStyle name="Calculation 2 3 2 4 10" xfId="7950" xr:uid="{00000000-0005-0000-0000-0000721E0000}"/>
    <cellStyle name="Calculation 2 3 2 4 10 2" xfId="7951" xr:uid="{00000000-0005-0000-0000-0000731E0000}"/>
    <cellStyle name="Calculation 2 3 2 4 10 3" xfId="7952" xr:uid="{00000000-0005-0000-0000-0000741E0000}"/>
    <cellStyle name="Calculation 2 3 2 4 11" xfId="7953" xr:uid="{00000000-0005-0000-0000-0000751E0000}"/>
    <cellStyle name="Calculation 2 3 2 4 11 2" xfId="7954" xr:uid="{00000000-0005-0000-0000-0000761E0000}"/>
    <cellStyle name="Calculation 2 3 2 4 11 3" xfId="7955" xr:uid="{00000000-0005-0000-0000-0000771E0000}"/>
    <cellStyle name="Calculation 2 3 2 4 12" xfId="7956" xr:uid="{00000000-0005-0000-0000-0000781E0000}"/>
    <cellStyle name="Calculation 2 3 2 4 13" xfId="7957" xr:uid="{00000000-0005-0000-0000-0000791E0000}"/>
    <cellStyle name="Calculation 2 3 2 4 2" xfId="7958" xr:uid="{00000000-0005-0000-0000-00007A1E0000}"/>
    <cellStyle name="Calculation 2 3 2 4 2 2" xfId="7959" xr:uid="{00000000-0005-0000-0000-00007B1E0000}"/>
    <cellStyle name="Calculation 2 3 2 4 2 3" xfId="7960" xr:uid="{00000000-0005-0000-0000-00007C1E0000}"/>
    <cellStyle name="Calculation 2 3 2 4 3" xfId="7961" xr:uid="{00000000-0005-0000-0000-00007D1E0000}"/>
    <cellStyle name="Calculation 2 3 2 4 3 2" xfId="7962" xr:uid="{00000000-0005-0000-0000-00007E1E0000}"/>
    <cellStyle name="Calculation 2 3 2 4 3 3" xfId="7963" xr:uid="{00000000-0005-0000-0000-00007F1E0000}"/>
    <cellStyle name="Calculation 2 3 2 4 4" xfId="7964" xr:uid="{00000000-0005-0000-0000-0000801E0000}"/>
    <cellStyle name="Calculation 2 3 2 4 4 2" xfId="7965" xr:uid="{00000000-0005-0000-0000-0000811E0000}"/>
    <cellStyle name="Calculation 2 3 2 4 4 3" xfId="7966" xr:uid="{00000000-0005-0000-0000-0000821E0000}"/>
    <cellStyle name="Calculation 2 3 2 4 5" xfId="7967" xr:uid="{00000000-0005-0000-0000-0000831E0000}"/>
    <cellStyle name="Calculation 2 3 2 4 5 2" xfId="7968" xr:uid="{00000000-0005-0000-0000-0000841E0000}"/>
    <cellStyle name="Calculation 2 3 2 4 5 3" xfId="7969" xr:uid="{00000000-0005-0000-0000-0000851E0000}"/>
    <cellStyle name="Calculation 2 3 2 4 6" xfId="7970" xr:uid="{00000000-0005-0000-0000-0000861E0000}"/>
    <cellStyle name="Calculation 2 3 2 4 6 2" xfId="7971" xr:uid="{00000000-0005-0000-0000-0000871E0000}"/>
    <cellStyle name="Calculation 2 3 2 4 6 3" xfId="7972" xr:uid="{00000000-0005-0000-0000-0000881E0000}"/>
    <cellStyle name="Calculation 2 3 2 4 7" xfId="7973" xr:uid="{00000000-0005-0000-0000-0000891E0000}"/>
    <cellStyle name="Calculation 2 3 2 4 7 2" xfId="7974" xr:uid="{00000000-0005-0000-0000-00008A1E0000}"/>
    <cellStyle name="Calculation 2 3 2 4 7 3" xfId="7975" xr:uid="{00000000-0005-0000-0000-00008B1E0000}"/>
    <cellStyle name="Calculation 2 3 2 4 8" xfId="7976" xr:uid="{00000000-0005-0000-0000-00008C1E0000}"/>
    <cellStyle name="Calculation 2 3 2 4 8 2" xfId="7977" xr:uid="{00000000-0005-0000-0000-00008D1E0000}"/>
    <cellStyle name="Calculation 2 3 2 4 8 3" xfId="7978" xr:uid="{00000000-0005-0000-0000-00008E1E0000}"/>
    <cellStyle name="Calculation 2 3 2 4 9" xfId="7979" xr:uid="{00000000-0005-0000-0000-00008F1E0000}"/>
    <cellStyle name="Calculation 2 3 2 4 9 2" xfId="7980" xr:uid="{00000000-0005-0000-0000-0000901E0000}"/>
    <cellStyle name="Calculation 2 3 2 4 9 3" xfId="7981" xr:uid="{00000000-0005-0000-0000-0000911E0000}"/>
    <cellStyle name="Calculation 2 3 2 5" xfId="7982" xr:uid="{00000000-0005-0000-0000-0000921E0000}"/>
    <cellStyle name="Calculation 2 3 2 5 10" xfId="7983" xr:uid="{00000000-0005-0000-0000-0000931E0000}"/>
    <cellStyle name="Calculation 2 3 2 5 10 2" xfId="7984" xr:uid="{00000000-0005-0000-0000-0000941E0000}"/>
    <cellStyle name="Calculation 2 3 2 5 10 3" xfId="7985" xr:uid="{00000000-0005-0000-0000-0000951E0000}"/>
    <cellStyle name="Calculation 2 3 2 5 11" xfId="7986" xr:uid="{00000000-0005-0000-0000-0000961E0000}"/>
    <cellStyle name="Calculation 2 3 2 5 11 2" xfId="7987" xr:uid="{00000000-0005-0000-0000-0000971E0000}"/>
    <cellStyle name="Calculation 2 3 2 5 11 3" xfId="7988" xr:uid="{00000000-0005-0000-0000-0000981E0000}"/>
    <cellStyle name="Calculation 2 3 2 5 12" xfId="7989" xr:uid="{00000000-0005-0000-0000-0000991E0000}"/>
    <cellStyle name="Calculation 2 3 2 5 13" xfId="7990" xr:uid="{00000000-0005-0000-0000-00009A1E0000}"/>
    <cellStyle name="Calculation 2 3 2 5 2" xfId="7991" xr:uid="{00000000-0005-0000-0000-00009B1E0000}"/>
    <cellStyle name="Calculation 2 3 2 5 2 2" xfId="7992" xr:uid="{00000000-0005-0000-0000-00009C1E0000}"/>
    <cellStyle name="Calculation 2 3 2 5 2 3" xfId="7993" xr:uid="{00000000-0005-0000-0000-00009D1E0000}"/>
    <cellStyle name="Calculation 2 3 2 5 3" xfId="7994" xr:uid="{00000000-0005-0000-0000-00009E1E0000}"/>
    <cellStyle name="Calculation 2 3 2 5 3 2" xfId="7995" xr:uid="{00000000-0005-0000-0000-00009F1E0000}"/>
    <cellStyle name="Calculation 2 3 2 5 3 3" xfId="7996" xr:uid="{00000000-0005-0000-0000-0000A01E0000}"/>
    <cellStyle name="Calculation 2 3 2 5 4" xfId="7997" xr:uid="{00000000-0005-0000-0000-0000A11E0000}"/>
    <cellStyle name="Calculation 2 3 2 5 4 2" xfId="7998" xr:uid="{00000000-0005-0000-0000-0000A21E0000}"/>
    <cellStyle name="Calculation 2 3 2 5 4 3" xfId="7999" xr:uid="{00000000-0005-0000-0000-0000A31E0000}"/>
    <cellStyle name="Calculation 2 3 2 5 5" xfId="8000" xr:uid="{00000000-0005-0000-0000-0000A41E0000}"/>
    <cellStyle name="Calculation 2 3 2 5 5 2" xfId="8001" xr:uid="{00000000-0005-0000-0000-0000A51E0000}"/>
    <cellStyle name="Calculation 2 3 2 5 5 3" xfId="8002" xr:uid="{00000000-0005-0000-0000-0000A61E0000}"/>
    <cellStyle name="Calculation 2 3 2 5 6" xfId="8003" xr:uid="{00000000-0005-0000-0000-0000A71E0000}"/>
    <cellStyle name="Calculation 2 3 2 5 6 2" xfId="8004" xr:uid="{00000000-0005-0000-0000-0000A81E0000}"/>
    <cellStyle name="Calculation 2 3 2 5 6 3" xfId="8005" xr:uid="{00000000-0005-0000-0000-0000A91E0000}"/>
    <cellStyle name="Calculation 2 3 2 5 7" xfId="8006" xr:uid="{00000000-0005-0000-0000-0000AA1E0000}"/>
    <cellStyle name="Calculation 2 3 2 5 7 2" xfId="8007" xr:uid="{00000000-0005-0000-0000-0000AB1E0000}"/>
    <cellStyle name="Calculation 2 3 2 5 7 3" xfId="8008" xr:uid="{00000000-0005-0000-0000-0000AC1E0000}"/>
    <cellStyle name="Calculation 2 3 2 5 8" xfId="8009" xr:uid="{00000000-0005-0000-0000-0000AD1E0000}"/>
    <cellStyle name="Calculation 2 3 2 5 8 2" xfId="8010" xr:uid="{00000000-0005-0000-0000-0000AE1E0000}"/>
    <cellStyle name="Calculation 2 3 2 5 8 3" xfId="8011" xr:uid="{00000000-0005-0000-0000-0000AF1E0000}"/>
    <cellStyle name="Calculation 2 3 2 5 9" xfId="8012" xr:uid="{00000000-0005-0000-0000-0000B01E0000}"/>
    <cellStyle name="Calculation 2 3 2 5 9 2" xfId="8013" xr:uid="{00000000-0005-0000-0000-0000B11E0000}"/>
    <cellStyle name="Calculation 2 3 2 5 9 3" xfId="8014" xr:uid="{00000000-0005-0000-0000-0000B21E0000}"/>
    <cellStyle name="Calculation 2 3 2 6" xfId="8015" xr:uid="{00000000-0005-0000-0000-0000B31E0000}"/>
    <cellStyle name="Calculation 2 3 2 6 10" xfId="8016" xr:uid="{00000000-0005-0000-0000-0000B41E0000}"/>
    <cellStyle name="Calculation 2 3 2 6 10 2" xfId="8017" xr:uid="{00000000-0005-0000-0000-0000B51E0000}"/>
    <cellStyle name="Calculation 2 3 2 6 10 3" xfId="8018" xr:uid="{00000000-0005-0000-0000-0000B61E0000}"/>
    <cellStyle name="Calculation 2 3 2 6 11" xfId="8019" xr:uid="{00000000-0005-0000-0000-0000B71E0000}"/>
    <cellStyle name="Calculation 2 3 2 6 11 2" xfId="8020" xr:uid="{00000000-0005-0000-0000-0000B81E0000}"/>
    <cellStyle name="Calculation 2 3 2 6 11 3" xfId="8021" xr:uid="{00000000-0005-0000-0000-0000B91E0000}"/>
    <cellStyle name="Calculation 2 3 2 6 12" xfId="8022" xr:uid="{00000000-0005-0000-0000-0000BA1E0000}"/>
    <cellStyle name="Calculation 2 3 2 6 13" xfId="8023" xr:uid="{00000000-0005-0000-0000-0000BB1E0000}"/>
    <cellStyle name="Calculation 2 3 2 6 2" xfId="8024" xr:uid="{00000000-0005-0000-0000-0000BC1E0000}"/>
    <cellStyle name="Calculation 2 3 2 6 2 2" xfId="8025" xr:uid="{00000000-0005-0000-0000-0000BD1E0000}"/>
    <cellStyle name="Calculation 2 3 2 6 2 3" xfId="8026" xr:uid="{00000000-0005-0000-0000-0000BE1E0000}"/>
    <cellStyle name="Calculation 2 3 2 6 3" xfId="8027" xr:uid="{00000000-0005-0000-0000-0000BF1E0000}"/>
    <cellStyle name="Calculation 2 3 2 6 3 2" xfId="8028" xr:uid="{00000000-0005-0000-0000-0000C01E0000}"/>
    <cellStyle name="Calculation 2 3 2 6 3 3" xfId="8029" xr:uid="{00000000-0005-0000-0000-0000C11E0000}"/>
    <cellStyle name="Calculation 2 3 2 6 4" xfId="8030" xr:uid="{00000000-0005-0000-0000-0000C21E0000}"/>
    <cellStyle name="Calculation 2 3 2 6 4 2" xfId="8031" xr:uid="{00000000-0005-0000-0000-0000C31E0000}"/>
    <cellStyle name="Calculation 2 3 2 6 4 3" xfId="8032" xr:uid="{00000000-0005-0000-0000-0000C41E0000}"/>
    <cellStyle name="Calculation 2 3 2 6 5" xfId="8033" xr:uid="{00000000-0005-0000-0000-0000C51E0000}"/>
    <cellStyle name="Calculation 2 3 2 6 5 2" xfId="8034" xr:uid="{00000000-0005-0000-0000-0000C61E0000}"/>
    <cellStyle name="Calculation 2 3 2 6 5 3" xfId="8035" xr:uid="{00000000-0005-0000-0000-0000C71E0000}"/>
    <cellStyle name="Calculation 2 3 2 6 6" xfId="8036" xr:uid="{00000000-0005-0000-0000-0000C81E0000}"/>
    <cellStyle name="Calculation 2 3 2 6 6 2" xfId="8037" xr:uid="{00000000-0005-0000-0000-0000C91E0000}"/>
    <cellStyle name="Calculation 2 3 2 6 6 3" xfId="8038" xr:uid="{00000000-0005-0000-0000-0000CA1E0000}"/>
    <cellStyle name="Calculation 2 3 2 6 7" xfId="8039" xr:uid="{00000000-0005-0000-0000-0000CB1E0000}"/>
    <cellStyle name="Calculation 2 3 2 6 7 2" xfId="8040" xr:uid="{00000000-0005-0000-0000-0000CC1E0000}"/>
    <cellStyle name="Calculation 2 3 2 6 7 3" xfId="8041" xr:uid="{00000000-0005-0000-0000-0000CD1E0000}"/>
    <cellStyle name="Calculation 2 3 2 6 8" xfId="8042" xr:uid="{00000000-0005-0000-0000-0000CE1E0000}"/>
    <cellStyle name="Calculation 2 3 2 6 8 2" xfId="8043" xr:uid="{00000000-0005-0000-0000-0000CF1E0000}"/>
    <cellStyle name="Calculation 2 3 2 6 8 3" xfId="8044" xr:uid="{00000000-0005-0000-0000-0000D01E0000}"/>
    <cellStyle name="Calculation 2 3 2 6 9" xfId="8045" xr:uid="{00000000-0005-0000-0000-0000D11E0000}"/>
    <cellStyle name="Calculation 2 3 2 6 9 2" xfId="8046" xr:uid="{00000000-0005-0000-0000-0000D21E0000}"/>
    <cellStyle name="Calculation 2 3 2 6 9 3" xfId="8047" xr:uid="{00000000-0005-0000-0000-0000D31E0000}"/>
    <cellStyle name="Calculation 2 3 2 7" xfId="8048" xr:uid="{00000000-0005-0000-0000-0000D41E0000}"/>
    <cellStyle name="Calculation 2 3 2 7 10" xfId="8049" xr:uid="{00000000-0005-0000-0000-0000D51E0000}"/>
    <cellStyle name="Calculation 2 3 2 7 10 2" xfId="8050" xr:uid="{00000000-0005-0000-0000-0000D61E0000}"/>
    <cellStyle name="Calculation 2 3 2 7 10 3" xfId="8051" xr:uid="{00000000-0005-0000-0000-0000D71E0000}"/>
    <cellStyle name="Calculation 2 3 2 7 11" xfId="8052" xr:uid="{00000000-0005-0000-0000-0000D81E0000}"/>
    <cellStyle name="Calculation 2 3 2 7 11 2" xfId="8053" xr:uid="{00000000-0005-0000-0000-0000D91E0000}"/>
    <cellStyle name="Calculation 2 3 2 7 11 3" xfId="8054" xr:uid="{00000000-0005-0000-0000-0000DA1E0000}"/>
    <cellStyle name="Calculation 2 3 2 7 12" xfId="8055" xr:uid="{00000000-0005-0000-0000-0000DB1E0000}"/>
    <cellStyle name="Calculation 2 3 2 7 13" xfId="8056" xr:uid="{00000000-0005-0000-0000-0000DC1E0000}"/>
    <cellStyle name="Calculation 2 3 2 7 2" xfId="8057" xr:uid="{00000000-0005-0000-0000-0000DD1E0000}"/>
    <cellStyle name="Calculation 2 3 2 7 2 2" xfId="8058" xr:uid="{00000000-0005-0000-0000-0000DE1E0000}"/>
    <cellStyle name="Calculation 2 3 2 7 2 3" xfId="8059" xr:uid="{00000000-0005-0000-0000-0000DF1E0000}"/>
    <cellStyle name="Calculation 2 3 2 7 3" xfId="8060" xr:uid="{00000000-0005-0000-0000-0000E01E0000}"/>
    <cellStyle name="Calculation 2 3 2 7 3 2" xfId="8061" xr:uid="{00000000-0005-0000-0000-0000E11E0000}"/>
    <cellStyle name="Calculation 2 3 2 7 3 3" xfId="8062" xr:uid="{00000000-0005-0000-0000-0000E21E0000}"/>
    <cellStyle name="Calculation 2 3 2 7 4" xfId="8063" xr:uid="{00000000-0005-0000-0000-0000E31E0000}"/>
    <cellStyle name="Calculation 2 3 2 7 4 2" xfId="8064" xr:uid="{00000000-0005-0000-0000-0000E41E0000}"/>
    <cellStyle name="Calculation 2 3 2 7 4 3" xfId="8065" xr:uid="{00000000-0005-0000-0000-0000E51E0000}"/>
    <cellStyle name="Calculation 2 3 2 7 5" xfId="8066" xr:uid="{00000000-0005-0000-0000-0000E61E0000}"/>
    <cellStyle name="Calculation 2 3 2 7 5 2" xfId="8067" xr:uid="{00000000-0005-0000-0000-0000E71E0000}"/>
    <cellStyle name="Calculation 2 3 2 7 5 3" xfId="8068" xr:uid="{00000000-0005-0000-0000-0000E81E0000}"/>
    <cellStyle name="Calculation 2 3 2 7 6" xfId="8069" xr:uid="{00000000-0005-0000-0000-0000E91E0000}"/>
    <cellStyle name="Calculation 2 3 2 7 6 2" xfId="8070" xr:uid="{00000000-0005-0000-0000-0000EA1E0000}"/>
    <cellStyle name="Calculation 2 3 2 7 6 3" xfId="8071" xr:uid="{00000000-0005-0000-0000-0000EB1E0000}"/>
    <cellStyle name="Calculation 2 3 2 7 7" xfId="8072" xr:uid="{00000000-0005-0000-0000-0000EC1E0000}"/>
    <cellStyle name="Calculation 2 3 2 7 7 2" xfId="8073" xr:uid="{00000000-0005-0000-0000-0000ED1E0000}"/>
    <cellStyle name="Calculation 2 3 2 7 7 3" xfId="8074" xr:uid="{00000000-0005-0000-0000-0000EE1E0000}"/>
    <cellStyle name="Calculation 2 3 2 7 8" xfId="8075" xr:uid="{00000000-0005-0000-0000-0000EF1E0000}"/>
    <cellStyle name="Calculation 2 3 2 7 8 2" xfId="8076" xr:uid="{00000000-0005-0000-0000-0000F01E0000}"/>
    <cellStyle name="Calculation 2 3 2 7 8 3" xfId="8077" xr:uid="{00000000-0005-0000-0000-0000F11E0000}"/>
    <cellStyle name="Calculation 2 3 2 7 9" xfId="8078" xr:uid="{00000000-0005-0000-0000-0000F21E0000}"/>
    <cellStyle name="Calculation 2 3 2 7 9 2" xfId="8079" xr:uid="{00000000-0005-0000-0000-0000F31E0000}"/>
    <cellStyle name="Calculation 2 3 2 7 9 3" xfId="8080" xr:uid="{00000000-0005-0000-0000-0000F41E0000}"/>
    <cellStyle name="Calculation 2 3 2 8" xfId="8081" xr:uid="{00000000-0005-0000-0000-0000F51E0000}"/>
    <cellStyle name="Calculation 2 3 2 8 2" xfId="8082" xr:uid="{00000000-0005-0000-0000-0000F61E0000}"/>
    <cellStyle name="Calculation 2 3 2 8 3" xfId="8083" xr:uid="{00000000-0005-0000-0000-0000F71E0000}"/>
    <cellStyle name="Calculation 2 3 2 9" xfId="8084" xr:uid="{00000000-0005-0000-0000-0000F81E0000}"/>
    <cellStyle name="Calculation 2 3 2 9 2" xfId="8085" xr:uid="{00000000-0005-0000-0000-0000F91E0000}"/>
    <cellStyle name="Calculation 2 3 2 9 3" xfId="8086" xr:uid="{00000000-0005-0000-0000-0000FA1E0000}"/>
    <cellStyle name="Calculation 2 3 20" xfId="8087" xr:uid="{00000000-0005-0000-0000-0000FB1E0000}"/>
    <cellStyle name="Calculation 2 3 3" xfId="8088" xr:uid="{00000000-0005-0000-0000-0000FC1E0000}"/>
    <cellStyle name="Calculation 2 3 3 10" xfId="8089" xr:uid="{00000000-0005-0000-0000-0000FD1E0000}"/>
    <cellStyle name="Calculation 2 3 3 10 2" xfId="8090" xr:uid="{00000000-0005-0000-0000-0000FE1E0000}"/>
    <cellStyle name="Calculation 2 3 3 10 3" xfId="8091" xr:uid="{00000000-0005-0000-0000-0000FF1E0000}"/>
    <cellStyle name="Calculation 2 3 3 11" xfId="8092" xr:uid="{00000000-0005-0000-0000-0000001F0000}"/>
    <cellStyle name="Calculation 2 3 3 11 2" xfId="8093" xr:uid="{00000000-0005-0000-0000-0000011F0000}"/>
    <cellStyle name="Calculation 2 3 3 11 3" xfId="8094" xr:uid="{00000000-0005-0000-0000-0000021F0000}"/>
    <cellStyle name="Calculation 2 3 3 12" xfId="8095" xr:uid="{00000000-0005-0000-0000-0000031F0000}"/>
    <cellStyle name="Calculation 2 3 3 12 2" xfId="8096" xr:uid="{00000000-0005-0000-0000-0000041F0000}"/>
    <cellStyle name="Calculation 2 3 3 12 3" xfId="8097" xr:uid="{00000000-0005-0000-0000-0000051F0000}"/>
    <cellStyle name="Calculation 2 3 3 13" xfId="8098" xr:uid="{00000000-0005-0000-0000-0000061F0000}"/>
    <cellStyle name="Calculation 2 3 3 14" xfId="8099" xr:uid="{00000000-0005-0000-0000-0000071F0000}"/>
    <cellStyle name="Calculation 2 3 3 2" xfId="8100" xr:uid="{00000000-0005-0000-0000-0000081F0000}"/>
    <cellStyle name="Calculation 2 3 3 2 2" xfId="8101" xr:uid="{00000000-0005-0000-0000-0000091F0000}"/>
    <cellStyle name="Calculation 2 3 3 2 3" xfId="8102" xr:uid="{00000000-0005-0000-0000-00000A1F0000}"/>
    <cellStyle name="Calculation 2 3 3 3" xfId="8103" xr:uid="{00000000-0005-0000-0000-00000B1F0000}"/>
    <cellStyle name="Calculation 2 3 3 3 2" xfId="8104" xr:uid="{00000000-0005-0000-0000-00000C1F0000}"/>
    <cellStyle name="Calculation 2 3 3 3 3" xfId="8105" xr:uid="{00000000-0005-0000-0000-00000D1F0000}"/>
    <cellStyle name="Calculation 2 3 3 4" xfId="8106" xr:uid="{00000000-0005-0000-0000-00000E1F0000}"/>
    <cellStyle name="Calculation 2 3 3 4 2" xfId="8107" xr:uid="{00000000-0005-0000-0000-00000F1F0000}"/>
    <cellStyle name="Calculation 2 3 3 4 3" xfId="8108" xr:uid="{00000000-0005-0000-0000-0000101F0000}"/>
    <cellStyle name="Calculation 2 3 3 5" xfId="8109" xr:uid="{00000000-0005-0000-0000-0000111F0000}"/>
    <cellStyle name="Calculation 2 3 3 5 2" xfId="8110" xr:uid="{00000000-0005-0000-0000-0000121F0000}"/>
    <cellStyle name="Calculation 2 3 3 5 3" xfId="8111" xr:uid="{00000000-0005-0000-0000-0000131F0000}"/>
    <cellStyle name="Calculation 2 3 3 6" xfId="8112" xr:uid="{00000000-0005-0000-0000-0000141F0000}"/>
    <cellStyle name="Calculation 2 3 3 6 2" xfId="8113" xr:uid="{00000000-0005-0000-0000-0000151F0000}"/>
    <cellStyle name="Calculation 2 3 3 6 3" xfId="8114" xr:uid="{00000000-0005-0000-0000-0000161F0000}"/>
    <cellStyle name="Calculation 2 3 3 7" xfId="8115" xr:uid="{00000000-0005-0000-0000-0000171F0000}"/>
    <cellStyle name="Calculation 2 3 3 7 2" xfId="8116" xr:uid="{00000000-0005-0000-0000-0000181F0000}"/>
    <cellStyle name="Calculation 2 3 3 7 3" xfId="8117" xr:uid="{00000000-0005-0000-0000-0000191F0000}"/>
    <cellStyle name="Calculation 2 3 3 8" xfId="8118" xr:uid="{00000000-0005-0000-0000-00001A1F0000}"/>
    <cellStyle name="Calculation 2 3 3 8 2" xfId="8119" xr:uid="{00000000-0005-0000-0000-00001B1F0000}"/>
    <cellStyle name="Calculation 2 3 3 8 3" xfId="8120" xr:uid="{00000000-0005-0000-0000-00001C1F0000}"/>
    <cellStyle name="Calculation 2 3 3 9" xfId="8121" xr:uid="{00000000-0005-0000-0000-00001D1F0000}"/>
    <cellStyle name="Calculation 2 3 3 9 2" xfId="8122" xr:uid="{00000000-0005-0000-0000-00001E1F0000}"/>
    <cellStyle name="Calculation 2 3 3 9 3" xfId="8123" xr:uid="{00000000-0005-0000-0000-00001F1F0000}"/>
    <cellStyle name="Calculation 2 3 4" xfId="8124" xr:uid="{00000000-0005-0000-0000-0000201F0000}"/>
    <cellStyle name="Calculation 2 3 4 10" xfId="8125" xr:uid="{00000000-0005-0000-0000-0000211F0000}"/>
    <cellStyle name="Calculation 2 3 4 10 2" xfId="8126" xr:uid="{00000000-0005-0000-0000-0000221F0000}"/>
    <cellStyle name="Calculation 2 3 4 10 3" xfId="8127" xr:uid="{00000000-0005-0000-0000-0000231F0000}"/>
    <cellStyle name="Calculation 2 3 4 11" xfId="8128" xr:uid="{00000000-0005-0000-0000-0000241F0000}"/>
    <cellStyle name="Calculation 2 3 4 11 2" xfId="8129" xr:uid="{00000000-0005-0000-0000-0000251F0000}"/>
    <cellStyle name="Calculation 2 3 4 11 3" xfId="8130" xr:uid="{00000000-0005-0000-0000-0000261F0000}"/>
    <cellStyle name="Calculation 2 3 4 12" xfId="8131" xr:uid="{00000000-0005-0000-0000-0000271F0000}"/>
    <cellStyle name="Calculation 2 3 4 13" xfId="8132" xr:uid="{00000000-0005-0000-0000-0000281F0000}"/>
    <cellStyle name="Calculation 2 3 4 2" xfId="8133" xr:uid="{00000000-0005-0000-0000-0000291F0000}"/>
    <cellStyle name="Calculation 2 3 4 2 2" xfId="8134" xr:uid="{00000000-0005-0000-0000-00002A1F0000}"/>
    <cellStyle name="Calculation 2 3 4 2 3" xfId="8135" xr:uid="{00000000-0005-0000-0000-00002B1F0000}"/>
    <cellStyle name="Calculation 2 3 4 3" xfId="8136" xr:uid="{00000000-0005-0000-0000-00002C1F0000}"/>
    <cellStyle name="Calculation 2 3 4 3 2" xfId="8137" xr:uid="{00000000-0005-0000-0000-00002D1F0000}"/>
    <cellStyle name="Calculation 2 3 4 3 3" xfId="8138" xr:uid="{00000000-0005-0000-0000-00002E1F0000}"/>
    <cellStyle name="Calculation 2 3 4 4" xfId="8139" xr:uid="{00000000-0005-0000-0000-00002F1F0000}"/>
    <cellStyle name="Calculation 2 3 4 4 2" xfId="8140" xr:uid="{00000000-0005-0000-0000-0000301F0000}"/>
    <cellStyle name="Calculation 2 3 4 4 3" xfId="8141" xr:uid="{00000000-0005-0000-0000-0000311F0000}"/>
    <cellStyle name="Calculation 2 3 4 5" xfId="8142" xr:uid="{00000000-0005-0000-0000-0000321F0000}"/>
    <cellStyle name="Calculation 2 3 4 5 2" xfId="8143" xr:uid="{00000000-0005-0000-0000-0000331F0000}"/>
    <cellStyle name="Calculation 2 3 4 5 3" xfId="8144" xr:uid="{00000000-0005-0000-0000-0000341F0000}"/>
    <cellStyle name="Calculation 2 3 4 6" xfId="8145" xr:uid="{00000000-0005-0000-0000-0000351F0000}"/>
    <cellStyle name="Calculation 2 3 4 6 2" xfId="8146" xr:uid="{00000000-0005-0000-0000-0000361F0000}"/>
    <cellStyle name="Calculation 2 3 4 6 3" xfId="8147" xr:uid="{00000000-0005-0000-0000-0000371F0000}"/>
    <cellStyle name="Calculation 2 3 4 7" xfId="8148" xr:uid="{00000000-0005-0000-0000-0000381F0000}"/>
    <cellStyle name="Calculation 2 3 4 7 2" xfId="8149" xr:uid="{00000000-0005-0000-0000-0000391F0000}"/>
    <cellStyle name="Calculation 2 3 4 7 3" xfId="8150" xr:uid="{00000000-0005-0000-0000-00003A1F0000}"/>
    <cellStyle name="Calculation 2 3 4 8" xfId="8151" xr:uid="{00000000-0005-0000-0000-00003B1F0000}"/>
    <cellStyle name="Calculation 2 3 4 8 2" xfId="8152" xr:uid="{00000000-0005-0000-0000-00003C1F0000}"/>
    <cellStyle name="Calculation 2 3 4 8 3" xfId="8153" xr:uid="{00000000-0005-0000-0000-00003D1F0000}"/>
    <cellStyle name="Calculation 2 3 4 9" xfId="8154" xr:uid="{00000000-0005-0000-0000-00003E1F0000}"/>
    <cellStyle name="Calculation 2 3 4 9 2" xfId="8155" xr:uid="{00000000-0005-0000-0000-00003F1F0000}"/>
    <cellStyle name="Calculation 2 3 4 9 3" xfId="8156" xr:uid="{00000000-0005-0000-0000-0000401F0000}"/>
    <cellStyle name="Calculation 2 3 5" xfId="8157" xr:uid="{00000000-0005-0000-0000-0000411F0000}"/>
    <cellStyle name="Calculation 2 3 5 10" xfId="8158" xr:uid="{00000000-0005-0000-0000-0000421F0000}"/>
    <cellStyle name="Calculation 2 3 5 10 2" xfId="8159" xr:uid="{00000000-0005-0000-0000-0000431F0000}"/>
    <cellStyle name="Calculation 2 3 5 10 3" xfId="8160" xr:uid="{00000000-0005-0000-0000-0000441F0000}"/>
    <cellStyle name="Calculation 2 3 5 11" xfId="8161" xr:uid="{00000000-0005-0000-0000-0000451F0000}"/>
    <cellStyle name="Calculation 2 3 5 11 2" xfId="8162" xr:uid="{00000000-0005-0000-0000-0000461F0000}"/>
    <cellStyle name="Calculation 2 3 5 11 3" xfId="8163" xr:uid="{00000000-0005-0000-0000-0000471F0000}"/>
    <cellStyle name="Calculation 2 3 5 12" xfId="8164" xr:uid="{00000000-0005-0000-0000-0000481F0000}"/>
    <cellStyle name="Calculation 2 3 5 13" xfId="8165" xr:uid="{00000000-0005-0000-0000-0000491F0000}"/>
    <cellStyle name="Calculation 2 3 5 2" xfId="8166" xr:uid="{00000000-0005-0000-0000-00004A1F0000}"/>
    <cellStyle name="Calculation 2 3 5 2 2" xfId="8167" xr:uid="{00000000-0005-0000-0000-00004B1F0000}"/>
    <cellStyle name="Calculation 2 3 5 2 3" xfId="8168" xr:uid="{00000000-0005-0000-0000-00004C1F0000}"/>
    <cellStyle name="Calculation 2 3 5 3" xfId="8169" xr:uid="{00000000-0005-0000-0000-00004D1F0000}"/>
    <cellStyle name="Calculation 2 3 5 3 2" xfId="8170" xr:uid="{00000000-0005-0000-0000-00004E1F0000}"/>
    <cellStyle name="Calculation 2 3 5 3 3" xfId="8171" xr:uid="{00000000-0005-0000-0000-00004F1F0000}"/>
    <cellStyle name="Calculation 2 3 5 4" xfId="8172" xr:uid="{00000000-0005-0000-0000-0000501F0000}"/>
    <cellStyle name="Calculation 2 3 5 4 2" xfId="8173" xr:uid="{00000000-0005-0000-0000-0000511F0000}"/>
    <cellStyle name="Calculation 2 3 5 4 3" xfId="8174" xr:uid="{00000000-0005-0000-0000-0000521F0000}"/>
    <cellStyle name="Calculation 2 3 5 5" xfId="8175" xr:uid="{00000000-0005-0000-0000-0000531F0000}"/>
    <cellStyle name="Calculation 2 3 5 5 2" xfId="8176" xr:uid="{00000000-0005-0000-0000-0000541F0000}"/>
    <cellStyle name="Calculation 2 3 5 5 3" xfId="8177" xr:uid="{00000000-0005-0000-0000-0000551F0000}"/>
    <cellStyle name="Calculation 2 3 5 6" xfId="8178" xr:uid="{00000000-0005-0000-0000-0000561F0000}"/>
    <cellStyle name="Calculation 2 3 5 6 2" xfId="8179" xr:uid="{00000000-0005-0000-0000-0000571F0000}"/>
    <cellStyle name="Calculation 2 3 5 6 3" xfId="8180" xr:uid="{00000000-0005-0000-0000-0000581F0000}"/>
    <cellStyle name="Calculation 2 3 5 7" xfId="8181" xr:uid="{00000000-0005-0000-0000-0000591F0000}"/>
    <cellStyle name="Calculation 2 3 5 7 2" xfId="8182" xr:uid="{00000000-0005-0000-0000-00005A1F0000}"/>
    <cellStyle name="Calculation 2 3 5 7 3" xfId="8183" xr:uid="{00000000-0005-0000-0000-00005B1F0000}"/>
    <cellStyle name="Calculation 2 3 5 8" xfId="8184" xr:uid="{00000000-0005-0000-0000-00005C1F0000}"/>
    <cellStyle name="Calculation 2 3 5 8 2" xfId="8185" xr:uid="{00000000-0005-0000-0000-00005D1F0000}"/>
    <cellStyle name="Calculation 2 3 5 8 3" xfId="8186" xr:uid="{00000000-0005-0000-0000-00005E1F0000}"/>
    <cellStyle name="Calculation 2 3 5 9" xfId="8187" xr:uid="{00000000-0005-0000-0000-00005F1F0000}"/>
    <cellStyle name="Calculation 2 3 5 9 2" xfId="8188" xr:uid="{00000000-0005-0000-0000-0000601F0000}"/>
    <cellStyle name="Calculation 2 3 5 9 3" xfId="8189" xr:uid="{00000000-0005-0000-0000-0000611F0000}"/>
    <cellStyle name="Calculation 2 3 6" xfId="8190" xr:uid="{00000000-0005-0000-0000-0000621F0000}"/>
    <cellStyle name="Calculation 2 3 6 10" xfId="8191" xr:uid="{00000000-0005-0000-0000-0000631F0000}"/>
    <cellStyle name="Calculation 2 3 6 10 2" xfId="8192" xr:uid="{00000000-0005-0000-0000-0000641F0000}"/>
    <cellStyle name="Calculation 2 3 6 10 3" xfId="8193" xr:uid="{00000000-0005-0000-0000-0000651F0000}"/>
    <cellStyle name="Calculation 2 3 6 11" xfId="8194" xr:uid="{00000000-0005-0000-0000-0000661F0000}"/>
    <cellStyle name="Calculation 2 3 6 11 2" xfId="8195" xr:uid="{00000000-0005-0000-0000-0000671F0000}"/>
    <cellStyle name="Calculation 2 3 6 11 3" xfId="8196" xr:uid="{00000000-0005-0000-0000-0000681F0000}"/>
    <cellStyle name="Calculation 2 3 6 12" xfId="8197" xr:uid="{00000000-0005-0000-0000-0000691F0000}"/>
    <cellStyle name="Calculation 2 3 6 13" xfId="8198" xr:uid="{00000000-0005-0000-0000-00006A1F0000}"/>
    <cellStyle name="Calculation 2 3 6 2" xfId="8199" xr:uid="{00000000-0005-0000-0000-00006B1F0000}"/>
    <cellStyle name="Calculation 2 3 6 2 2" xfId="8200" xr:uid="{00000000-0005-0000-0000-00006C1F0000}"/>
    <cellStyle name="Calculation 2 3 6 2 3" xfId="8201" xr:uid="{00000000-0005-0000-0000-00006D1F0000}"/>
    <cellStyle name="Calculation 2 3 6 3" xfId="8202" xr:uid="{00000000-0005-0000-0000-00006E1F0000}"/>
    <cellStyle name="Calculation 2 3 6 3 2" xfId="8203" xr:uid="{00000000-0005-0000-0000-00006F1F0000}"/>
    <cellStyle name="Calculation 2 3 6 3 3" xfId="8204" xr:uid="{00000000-0005-0000-0000-0000701F0000}"/>
    <cellStyle name="Calculation 2 3 6 4" xfId="8205" xr:uid="{00000000-0005-0000-0000-0000711F0000}"/>
    <cellStyle name="Calculation 2 3 6 4 2" xfId="8206" xr:uid="{00000000-0005-0000-0000-0000721F0000}"/>
    <cellStyle name="Calculation 2 3 6 4 3" xfId="8207" xr:uid="{00000000-0005-0000-0000-0000731F0000}"/>
    <cellStyle name="Calculation 2 3 6 5" xfId="8208" xr:uid="{00000000-0005-0000-0000-0000741F0000}"/>
    <cellStyle name="Calculation 2 3 6 5 2" xfId="8209" xr:uid="{00000000-0005-0000-0000-0000751F0000}"/>
    <cellStyle name="Calculation 2 3 6 5 3" xfId="8210" xr:uid="{00000000-0005-0000-0000-0000761F0000}"/>
    <cellStyle name="Calculation 2 3 6 6" xfId="8211" xr:uid="{00000000-0005-0000-0000-0000771F0000}"/>
    <cellStyle name="Calculation 2 3 6 6 2" xfId="8212" xr:uid="{00000000-0005-0000-0000-0000781F0000}"/>
    <cellStyle name="Calculation 2 3 6 6 3" xfId="8213" xr:uid="{00000000-0005-0000-0000-0000791F0000}"/>
    <cellStyle name="Calculation 2 3 6 7" xfId="8214" xr:uid="{00000000-0005-0000-0000-00007A1F0000}"/>
    <cellStyle name="Calculation 2 3 6 7 2" xfId="8215" xr:uid="{00000000-0005-0000-0000-00007B1F0000}"/>
    <cellStyle name="Calculation 2 3 6 7 3" xfId="8216" xr:uid="{00000000-0005-0000-0000-00007C1F0000}"/>
    <cellStyle name="Calculation 2 3 6 8" xfId="8217" xr:uid="{00000000-0005-0000-0000-00007D1F0000}"/>
    <cellStyle name="Calculation 2 3 6 8 2" xfId="8218" xr:uid="{00000000-0005-0000-0000-00007E1F0000}"/>
    <cellStyle name="Calculation 2 3 6 8 3" xfId="8219" xr:uid="{00000000-0005-0000-0000-00007F1F0000}"/>
    <cellStyle name="Calculation 2 3 6 9" xfId="8220" xr:uid="{00000000-0005-0000-0000-0000801F0000}"/>
    <cellStyle name="Calculation 2 3 6 9 2" xfId="8221" xr:uid="{00000000-0005-0000-0000-0000811F0000}"/>
    <cellStyle name="Calculation 2 3 6 9 3" xfId="8222" xr:uid="{00000000-0005-0000-0000-0000821F0000}"/>
    <cellStyle name="Calculation 2 3 7" xfId="8223" xr:uid="{00000000-0005-0000-0000-0000831F0000}"/>
    <cellStyle name="Calculation 2 3 7 10" xfId="8224" xr:uid="{00000000-0005-0000-0000-0000841F0000}"/>
    <cellStyle name="Calculation 2 3 7 10 2" xfId="8225" xr:uid="{00000000-0005-0000-0000-0000851F0000}"/>
    <cellStyle name="Calculation 2 3 7 10 3" xfId="8226" xr:uid="{00000000-0005-0000-0000-0000861F0000}"/>
    <cellStyle name="Calculation 2 3 7 11" xfId="8227" xr:uid="{00000000-0005-0000-0000-0000871F0000}"/>
    <cellStyle name="Calculation 2 3 7 11 2" xfId="8228" xr:uid="{00000000-0005-0000-0000-0000881F0000}"/>
    <cellStyle name="Calculation 2 3 7 11 3" xfId="8229" xr:uid="{00000000-0005-0000-0000-0000891F0000}"/>
    <cellStyle name="Calculation 2 3 7 12" xfId="8230" xr:uid="{00000000-0005-0000-0000-00008A1F0000}"/>
    <cellStyle name="Calculation 2 3 7 13" xfId="8231" xr:uid="{00000000-0005-0000-0000-00008B1F0000}"/>
    <cellStyle name="Calculation 2 3 7 2" xfId="8232" xr:uid="{00000000-0005-0000-0000-00008C1F0000}"/>
    <cellStyle name="Calculation 2 3 7 2 2" xfId="8233" xr:uid="{00000000-0005-0000-0000-00008D1F0000}"/>
    <cellStyle name="Calculation 2 3 7 2 3" xfId="8234" xr:uid="{00000000-0005-0000-0000-00008E1F0000}"/>
    <cellStyle name="Calculation 2 3 7 3" xfId="8235" xr:uid="{00000000-0005-0000-0000-00008F1F0000}"/>
    <cellStyle name="Calculation 2 3 7 3 2" xfId="8236" xr:uid="{00000000-0005-0000-0000-0000901F0000}"/>
    <cellStyle name="Calculation 2 3 7 3 3" xfId="8237" xr:uid="{00000000-0005-0000-0000-0000911F0000}"/>
    <cellStyle name="Calculation 2 3 7 4" xfId="8238" xr:uid="{00000000-0005-0000-0000-0000921F0000}"/>
    <cellStyle name="Calculation 2 3 7 4 2" xfId="8239" xr:uid="{00000000-0005-0000-0000-0000931F0000}"/>
    <cellStyle name="Calculation 2 3 7 4 3" xfId="8240" xr:uid="{00000000-0005-0000-0000-0000941F0000}"/>
    <cellStyle name="Calculation 2 3 7 5" xfId="8241" xr:uid="{00000000-0005-0000-0000-0000951F0000}"/>
    <cellStyle name="Calculation 2 3 7 5 2" xfId="8242" xr:uid="{00000000-0005-0000-0000-0000961F0000}"/>
    <cellStyle name="Calculation 2 3 7 5 3" xfId="8243" xr:uid="{00000000-0005-0000-0000-0000971F0000}"/>
    <cellStyle name="Calculation 2 3 7 6" xfId="8244" xr:uid="{00000000-0005-0000-0000-0000981F0000}"/>
    <cellStyle name="Calculation 2 3 7 6 2" xfId="8245" xr:uid="{00000000-0005-0000-0000-0000991F0000}"/>
    <cellStyle name="Calculation 2 3 7 6 3" xfId="8246" xr:uid="{00000000-0005-0000-0000-00009A1F0000}"/>
    <cellStyle name="Calculation 2 3 7 7" xfId="8247" xr:uid="{00000000-0005-0000-0000-00009B1F0000}"/>
    <cellStyle name="Calculation 2 3 7 7 2" xfId="8248" xr:uid="{00000000-0005-0000-0000-00009C1F0000}"/>
    <cellStyle name="Calculation 2 3 7 7 3" xfId="8249" xr:uid="{00000000-0005-0000-0000-00009D1F0000}"/>
    <cellStyle name="Calculation 2 3 7 8" xfId="8250" xr:uid="{00000000-0005-0000-0000-00009E1F0000}"/>
    <cellStyle name="Calculation 2 3 7 8 2" xfId="8251" xr:uid="{00000000-0005-0000-0000-00009F1F0000}"/>
    <cellStyle name="Calculation 2 3 7 8 3" xfId="8252" xr:uid="{00000000-0005-0000-0000-0000A01F0000}"/>
    <cellStyle name="Calculation 2 3 7 9" xfId="8253" xr:uid="{00000000-0005-0000-0000-0000A11F0000}"/>
    <cellStyle name="Calculation 2 3 7 9 2" xfId="8254" xr:uid="{00000000-0005-0000-0000-0000A21F0000}"/>
    <cellStyle name="Calculation 2 3 7 9 3" xfId="8255" xr:uid="{00000000-0005-0000-0000-0000A31F0000}"/>
    <cellStyle name="Calculation 2 3 8" xfId="8256" xr:uid="{00000000-0005-0000-0000-0000A41F0000}"/>
    <cellStyle name="Calculation 2 3 8 2" xfId="8257" xr:uid="{00000000-0005-0000-0000-0000A51F0000}"/>
    <cellStyle name="Calculation 2 3 8 3" xfId="8258" xr:uid="{00000000-0005-0000-0000-0000A61F0000}"/>
    <cellStyle name="Calculation 2 3 9" xfId="8259" xr:uid="{00000000-0005-0000-0000-0000A71F0000}"/>
    <cellStyle name="Calculation 2 3 9 2" xfId="8260" xr:uid="{00000000-0005-0000-0000-0000A81F0000}"/>
    <cellStyle name="Calculation 2 3 9 3" xfId="8261" xr:uid="{00000000-0005-0000-0000-0000A91F0000}"/>
    <cellStyle name="Calculation 2 4" xfId="8262" xr:uid="{00000000-0005-0000-0000-0000AA1F0000}"/>
    <cellStyle name="Calculation 2 4 10" xfId="8263" xr:uid="{00000000-0005-0000-0000-0000AB1F0000}"/>
    <cellStyle name="Calculation 2 4 10 2" xfId="8264" xr:uid="{00000000-0005-0000-0000-0000AC1F0000}"/>
    <cellStyle name="Calculation 2 4 10 3" xfId="8265" xr:uid="{00000000-0005-0000-0000-0000AD1F0000}"/>
    <cellStyle name="Calculation 2 4 11" xfId="8266" xr:uid="{00000000-0005-0000-0000-0000AE1F0000}"/>
    <cellStyle name="Calculation 2 4 11 2" xfId="8267" xr:uid="{00000000-0005-0000-0000-0000AF1F0000}"/>
    <cellStyle name="Calculation 2 4 11 3" xfId="8268" xr:uid="{00000000-0005-0000-0000-0000B01F0000}"/>
    <cellStyle name="Calculation 2 4 12" xfId="8269" xr:uid="{00000000-0005-0000-0000-0000B11F0000}"/>
    <cellStyle name="Calculation 2 4 12 2" xfId="8270" xr:uid="{00000000-0005-0000-0000-0000B21F0000}"/>
    <cellStyle name="Calculation 2 4 12 3" xfId="8271" xr:uid="{00000000-0005-0000-0000-0000B31F0000}"/>
    <cellStyle name="Calculation 2 4 13" xfId="8272" xr:uid="{00000000-0005-0000-0000-0000B41F0000}"/>
    <cellStyle name="Calculation 2 4 13 2" xfId="8273" xr:uid="{00000000-0005-0000-0000-0000B51F0000}"/>
    <cellStyle name="Calculation 2 4 13 3" xfId="8274" xr:uid="{00000000-0005-0000-0000-0000B61F0000}"/>
    <cellStyle name="Calculation 2 4 14" xfId="8275" xr:uid="{00000000-0005-0000-0000-0000B71F0000}"/>
    <cellStyle name="Calculation 2 4 14 2" xfId="8276" xr:uid="{00000000-0005-0000-0000-0000B81F0000}"/>
    <cellStyle name="Calculation 2 4 14 3" xfId="8277" xr:uid="{00000000-0005-0000-0000-0000B91F0000}"/>
    <cellStyle name="Calculation 2 4 15" xfId="8278" xr:uid="{00000000-0005-0000-0000-0000BA1F0000}"/>
    <cellStyle name="Calculation 2 4 15 2" xfId="8279" xr:uid="{00000000-0005-0000-0000-0000BB1F0000}"/>
    <cellStyle name="Calculation 2 4 15 3" xfId="8280" xr:uid="{00000000-0005-0000-0000-0000BC1F0000}"/>
    <cellStyle name="Calculation 2 4 16" xfId="8281" xr:uid="{00000000-0005-0000-0000-0000BD1F0000}"/>
    <cellStyle name="Calculation 2 4 16 2" xfId="8282" xr:uid="{00000000-0005-0000-0000-0000BE1F0000}"/>
    <cellStyle name="Calculation 2 4 16 3" xfId="8283" xr:uid="{00000000-0005-0000-0000-0000BF1F0000}"/>
    <cellStyle name="Calculation 2 4 17" xfId="8284" xr:uid="{00000000-0005-0000-0000-0000C01F0000}"/>
    <cellStyle name="Calculation 2 4 17 2" xfId="8285" xr:uid="{00000000-0005-0000-0000-0000C11F0000}"/>
    <cellStyle name="Calculation 2 4 17 3" xfId="8286" xr:uid="{00000000-0005-0000-0000-0000C21F0000}"/>
    <cellStyle name="Calculation 2 4 18" xfId="8287" xr:uid="{00000000-0005-0000-0000-0000C31F0000}"/>
    <cellStyle name="Calculation 2 4 18 2" xfId="8288" xr:uid="{00000000-0005-0000-0000-0000C41F0000}"/>
    <cellStyle name="Calculation 2 4 18 3" xfId="8289" xr:uid="{00000000-0005-0000-0000-0000C51F0000}"/>
    <cellStyle name="Calculation 2 4 19" xfId="8290" xr:uid="{00000000-0005-0000-0000-0000C61F0000}"/>
    <cellStyle name="Calculation 2 4 2" xfId="8291" xr:uid="{00000000-0005-0000-0000-0000C71F0000}"/>
    <cellStyle name="Calculation 2 4 2 10" xfId="8292" xr:uid="{00000000-0005-0000-0000-0000C81F0000}"/>
    <cellStyle name="Calculation 2 4 2 10 2" xfId="8293" xr:uid="{00000000-0005-0000-0000-0000C91F0000}"/>
    <cellStyle name="Calculation 2 4 2 10 3" xfId="8294" xr:uid="{00000000-0005-0000-0000-0000CA1F0000}"/>
    <cellStyle name="Calculation 2 4 2 11" xfId="8295" xr:uid="{00000000-0005-0000-0000-0000CB1F0000}"/>
    <cellStyle name="Calculation 2 4 2 11 2" xfId="8296" xr:uid="{00000000-0005-0000-0000-0000CC1F0000}"/>
    <cellStyle name="Calculation 2 4 2 11 3" xfId="8297" xr:uid="{00000000-0005-0000-0000-0000CD1F0000}"/>
    <cellStyle name="Calculation 2 4 2 12" xfId="8298" xr:uid="{00000000-0005-0000-0000-0000CE1F0000}"/>
    <cellStyle name="Calculation 2 4 2 12 2" xfId="8299" xr:uid="{00000000-0005-0000-0000-0000CF1F0000}"/>
    <cellStyle name="Calculation 2 4 2 12 3" xfId="8300" xr:uid="{00000000-0005-0000-0000-0000D01F0000}"/>
    <cellStyle name="Calculation 2 4 2 13" xfId="8301" xr:uid="{00000000-0005-0000-0000-0000D11F0000}"/>
    <cellStyle name="Calculation 2 4 2 14" xfId="8302" xr:uid="{00000000-0005-0000-0000-0000D21F0000}"/>
    <cellStyle name="Calculation 2 4 2 2" xfId="8303" xr:uid="{00000000-0005-0000-0000-0000D31F0000}"/>
    <cellStyle name="Calculation 2 4 2 2 2" xfId="8304" xr:uid="{00000000-0005-0000-0000-0000D41F0000}"/>
    <cellStyle name="Calculation 2 4 2 2 3" xfId="8305" xr:uid="{00000000-0005-0000-0000-0000D51F0000}"/>
    <cellStyle name="Calculation 2 4 2 3" xfId="8306" xr:uid="{00000000-0005-0000-0000-0000D61F0000}"/>
    <cellStyle name="Calculation 2 4 2 3 2" xfId="8307" xr:uid="{00000000-0005-0000-0000-0000D71F0000}"/>
    <cellStyle name="Calculation 2 4 2 3 3" xfId="8308" xr:uid="{00000000-0005-0000-0000-0000D81F0000}"/>
    <cellStyle name="Calculation 2 4 2 4" xfId="8309" xr:uid="{00000000-0005-0000-0000-0000D91F0000}"/>
    <cellStyle name="Calculation 2 4 2 4 2" xfId="8310" xr:uid="{00000000-0005-0000-0000-0000DA1F0000}"/>
    <cellStyle name="Calculation 2 4 2 4 3" xfId="8311" xr:uid="{00000000-0005-0000-0000-0000DB1F0000}"/>
    <cellStyle name="Calculation 2 4 2 5" xfId="8312" xr:uid="{00000000-0005-0000-0000-0000DC1F0000}"/>
    <cellStyle name="Calculation 2 4 2 5 2" xfId="8313" xr:uid="{00000000-0005-0000-0000-0000DD1F0000}"/>
    <cellStyle name="Calculation 2 4 2 5 3" xfId="8314" xr:uid="{00000000-0005-0000-0000-0000DE1F0000}"/>
    <cellStyle name="Calculation 2 4 2 6" xfId="8315" xr:uid="{00000000-0005-0000-0000-0000DF1F0000}"/>
    <cellStyle name="Calculation 2 4 2 6 2" xfId="8316" xr:uid="{00000000-0005-0000-0000-0000E01F0000}"/>
    <cellStyle name="Calculation 2 4 2 6 3" xfId="8317" xr:uid="{00000000-0005-0000-0000-0000E11F0000}"/>
    <cellStyle name="Calculation 2 4 2 7" xfId="8318" xr:uid="{00000000-0005-0000-0000-0000E21F0000}"/>
    <cellStyle name="Calculation 2 4 2 7 2" xfId="8319" xr:uid="{00000000-0005-0000-0000-0000E31F0000}"/>
    <cellStyle name="Calculation 2 4 2 7 3" xfId="8320" xr:uid="{00000000-0005-0000-0000-0000E41F0000}"/>
    <cellStyle name="Calculation 2 4 2 8" xfId="8321" xr:uid="{00000000-0005-0000-0000-0000E51F0000}"/>
    <cellStyle name="Calculation 2 4 2 8 2" xfId="8322" xr:uid="{00000000-0005-0000-0000-0000E61F0000}"/>
    <cellStyle name="Calculation 2 4 2 8 3" xfId="8323" xr:uid="{00000000-0005-0000-0000-0000E71F0000}"/>
    <cellStyle name="Calculation 2 4 2 9" xfId="8324" xr:uid="{00000000-0005-0000-0000-0000E81F0000}"/>
    <cellStyle name="Calculation 2 4 2 9 2" xfId="8325" xr:uid="{00000000-0005-0000-0000-0000E91F0000}"/>
    <cellStyle name="Calculation 2 4 2 9 3" xfId="8326" xr:uid="{00000000-0005-0000-0000-0000EA1F0000}"/>
    <cellStyle name="Calculation 2 4 20" xfId="8327" xr:uid="{00000000-0005-0000-0000-0000EB1F0000}"/>
    <cellStyle name="Calculation 2 4 3" xfId="8328" xr:uid="{00000000-0005-0000-0000-0000EC1F0000}"/>
    <cellStyle name="Calculation 2 4 3 10" xfId="8329" xr:uid="{00000000-0005-0000-0000-0000ED1F0000}"/>
    <cellStyle name="Calculation 2 4 3 10 2" xfId="8330" xr:uid="{00000000-0005-0000-0000-0000EE1F0000}"/>
    <cellStyle name="Calculation 2 4 3 10 3" xfId="8331" xr:uid="{00000000-0005-0000-0000-0000EF1F0000}"/>
    <cellStyle name="Calculation 2 4 3 11" xfId="8332" xr:uid="{00000000-0005-0000-0000-0000F01F0000}"/>
    <cellStyle name="Calculation 2 4 3 11 2" xfId="8333" xr:uid="{00000000-0005-0000-0000-0000F11F0000}"/>
    <cellStyle name="Calculation 2 4 3 11 3" xfId="8334" xr:uid="{00000000-0005-0000-0000-0000F21F0000}"/>
    <cellStyle name="Calculation 2 4 3 12" xfId="8335" xr:uid="{00000000-0005-0000-0000-0000F31F0000}"/>
    <cellStyle name="Calculation 2 4 3 12 2" xfId="8336" xr:uid="{00000000-0005-0000-0000-0000F41F0000}"/>
    <cellStyle name="Calculation 2 4 3 12 3" xfId="8337" xr:uid="{00000000-0005-0000-0000-0000F51F0000}"/>
    <cellStyle name="Calculation 2 4 3 13" xfId="8338" xr:uid="{00000000-0005-0000-0000-0000F61F0000}"/>
    <cellStyle name="Calculation 2 4 3 14" xfId="8339" xr:uid="{00000000-0005-0000-0000-0000F71F0000}"/>
    <cellStyle name="Calculation 2 4 3 2" xfId="8340" xr:uid="{00000000-0005-0000-0000-0000F81F0000}"/>
    <cellStyle name="Calculation 2 4 3 2 2" xfId="8341" xr:uid="{00000000-0005-0000-0000-0000F91F0000}"/>
    <cellStyle name="Calculation 2 4 3 2 3" xfId="8342" xr:uid="{00000000-0005-0000-0000-0000FA1F0000}"/>
    <cellStyle name="Calculation 2 4 3 3" xfId="8343" xr:uid="{00000000-0005-0000-0000-0000FB1F0000}"/>
    <cellStyle name="Calculation 2 4 3 3 2" xfId="8344" xr:uid="{00000000-0005-0000-0000-0000FC1F0000}"/>
    <cellStyle name="Calculation 2 4 3 3 3" xfId="8345" xr:uid="{00000000-0005-0000-0000-0000FD1F0000}"/>
    <cellStyle name="Calculation 2 4 3 4" xfId="8346" xr:uid="{00000000-0005-0000-0000-0000FE1F0000}"/>
    <cellStyle name="Calculation 2 4 3 4 2" xfId="8347" xr:uid="{00000000-0005-0000-0000-0000FF1F0000}"/>
    <cellStyle name="Calculation 2 4 3 4 3" xfId="8348" xr:uid="{00000000-0005-0000-0000-000000200000}"/>
    <cellStyle name="Calculation 2 4 3 5" xfId="8349" xr:uid="{00000000-0005-0000-0000-000001200000}"/>
    <cellStyle name="Calculation 2 4 3 5 2" xfId="8350" xr:uid="{00000000-0005-0000-0000-000002200000}"/>
    <cellStyle name="Calculation 2 4 3 5 3" xfId="8351" xr:uid="{00000000-0005-0000-0000-000003200000}"/>
    <cellStyle name="Calculation 2 4 3 6" xfId="8352" xr:uid="{00000000-0005-0000-0000-000004200000}"/>
    <cellStyle name="Calculation 2 4 3 6 2" xfId="8353" xr:uid="{00000000-0005-0000-0000-000005200000}"/>
    <cellStyle name="Calculation 2 4 3 6 3" xfId="8354" xr:uid="{00000000-0005-0000-0000-000006200000}"/>
    <cellStyle name="Calculation 2 4 3 7" xfId="8355" xr:uid="{00000000-0005-0000-0000-000007200000}"/>
    <cellStyle name="Calculation 2 4 3 7 2" xfId="8356" xr:uid="{00000000-0005-0000-0000-000008200000}"/>
    <cellStyle name="Calculation 2 4 3 7 3" xfId="8357" xr:uid="{00000000-0005-0000-0000-000009200000}"/>
    <cellStyle name="Calculation 2 4 3 8" xfId="8358" xr:uid="{00000000-0005-0000-0000-00000A200000}"/>
    <cellStyle name="Calculation 2 4 3 8 2" xfId="8359" xr:uid="{00000000-0005-0000-0000-00000B200000}"/>
    <cellStyle name="Calculation 2 4 3 8 3" xfId="8360" xr:uid="{00000000-0005-0000-0000-00000C200000}"/>
    <cellStyle name="Calculation 2 4 3 9" xfId="8361" xr:uid="{00000000-0005-0000-0000-00000D200000}"/>
    <cellStyle name="Calculation 2 4 3 9 2" xfId="8362" xr:uid="{00000000-0005-0000-0000-00000E200000}"/>
    <cellStyle name="Calculation 2 4 3 9 3" xfId="8363" xr:uid="{00000000-0005-0000-0000-00000F200000}"/>
    <cellStyle name="Calculation 2 4 4" xfId="8364" xr:uid="{00000000-0005-0000-0000-000010200000}"/>
    <cellStyle name="Calculation 2 4 4 10" xfId="8365" xr:uid="{00000000-0005-0000-0000-000011200000}"/>
    <cellStyle name="Calculation 2 4 4 10 2" xfId="8366" xr:uid="{00000000-0005-0000-0000-000012200000}"/>
    <cellStyle name="Calculation 2 4 4 10 3" xfId="8367" xr:uid="{00000000-0005-0000-0000-000013200000}"/>
    <cellStyle name="Calculation 2 4 4 11" xfId="8368" xr:uid="{00000000-0005-0000-0000-000014200000}"/>
    <cellStyle name="Calculation 2 4 4 11 2" xfId="8369" xr:uid="{00000000-0005-0000-0000-000015200000}"/>
    <cellStyle name="Calculation 2 4 4 11 3" xfId="8370" xr:uid="{00000000-0005-0000-0000-000016200000}"/>
    <cellStyle name="Calculation 2 4 4 12" xfId="8371" xr:uid="{00000000-0005-0000-0000-000017200000}"/>
    <cellStyle name="Calculation 2 4 4 13" xfId="8372" xr:uid="{00000000-0005-0000-0000-000018200000}"/>
    <cellStyle name="Calculation 2 4 4 2" xfId="8373" xr:uid="{00000000-0005-0000-0000-000019200000}"/>
    <cellStyle name="Calculation 2 4 4 2 2" xfId="8374" xr:uid="{00000000-0005-0000-0000-00001A200000}"/>
    <cellStyle name="Calculation 2 4 4 2 3" xfId="8375" xr:uid="{00000000-0005-0000-0000-00001B200000}"/>
    <cellStyle name="Calculation 2 4 4 3" xfId="8376" xr:uid="{00000000-0005-0000-0000-00001C200000}"/>
    <cellStyle name="Calculation 2 4 4 3 2" xfId="8377" xr:uid="{00000000-0005-0000-0000-00001D200000}"/>
    <cellStyle name="Calculation 2 4 4 3 3" xfId="8378" xr:uid="{00000000-0005-0000-0000-00001E200000}"/>
    <cellStyle name="Calculation 2 4 4 4" xfId="8379" xr:uid="{00000000-0005-0000-0000-00001F200000}"/>
    <cellStyle name="Calculation 2 4 4 4 2" xfId="8380" xr:uid="{00000000-0005-0000-0000-000020200000}"/>
    <cellStyle name="Calculation 2 4 4 4 3" xfId="8381" xr:uid="{00000000-0005-0000-0000-000021200000}"/>
    <cellStyle name="Calculation 2 4 4 5" xfId="8382" xr:uid="{00000000-0005-0000-0000-000022200000}"/>
    <cellStyle name="Calculation 2 4 4 5 2" xfId="8383" xr:uid="{00000000-0005-0000-0000-000023200000}"/>
    <cellStyle name="Calculation 2 4 4 5 3" xfId="8384" xr:uid="{00000000-0005-0000-0000-000024200000}"/>
    <cellStyle name="Calculation 2 4 4 6" xfId="8385" xr:uid="{00000000-0005-0000-0000-000025200000}"/>
    <cellStyle name="Calculation 2 4 4 6 2" xfId="8386" xr:uid="{00000000-0005-0000-0000-000026200000}"/>
    <cellStyle name="Calculation 2 4 4 6 3" xfId="8387" xr:uid="{00000000-0005-0000-0000-000027200000}"/>
    <cellStyle name="Calculation 2 4 4 7" xfId="8388" xr:uid="{00000000-0005-0000-0000-000028200000}"/>
    <cellStyle name="Calculation 2 4 4 7 2" xfId="8389" xr:uid="{00000000-0005-0000-0000-000029200000}"/>
    <cellStyle name="Calculation 2 4 4 7 3" xfId="8390" xr:uid="{00000000-0005-0000-0000-00002A200000}"/>
    <cellStyle name="Calculation 2 4 4 8" xfId="8391" xr:uid="{00000000-0005-0000-0000-00002B200000}"/>
    <cellStyle name="Calculation 2 4 4 8 2" xfId="8392" xr:uid="{00000000-0005-0000-0000-00002C200000}"/>
    <cellStyle name="Calculation 2 4 4 8 3" xfId="8393" xr:uid="{00000000-0005-0000-0000-00002D200000}"/>
    <cellStyle name="Calculation 2 4 4 9" xfId="8394" xr:uid="{00000000-0005-0000-0000-00002E200000}"/>
    <cellStyle name="Calculation 2 4 4 9 2" xfId="8395" xr:uid="{00000000-0005-0000-0000-00002F200000}"/>
    <cellStyle name="Calculation 2 4 4 9 3" xfId="8396" xr:uid="{00000000-0005-0000-0000-000030200000}"/>
    <cellStyle name="Calculation 2 4 5" xfId="8397" xr:uid="{00000000-0005-0000-0000-000031200000}"/>
    <cellStyle name="Calculation 2 4 5 10" xfId="8398" xr:uid="{00000000-0005-0000-0000-000032200000}"/>
    <cellStyle name="Calculation 2 4 5 10 2" xfId="8399" xr:uid="{00000000-0005-0000-0000-000033200000}"/>
    <cellStyle name="Calculation 2 4 5 10 3" xfId="8400" xr:uid="{00000000-0005-0000-0000-000034200000}"/>
    <cellStyle name="Calculation 2 4 5 11" xfId="8401" xr:uid="{00000000-0005-0000-0000-000035200000}"/>
    <cellStyle name="Calculation 2 4 5 11 2" xfId="8402" xr:uid="{00000000-0005-0000-0000-000036200000}"/>
    <cellStyle name="Calculation 2 4 5 11 3" xfId="8403" xr:uid="{00000000-0005-0000-0000-000037200000}"/>
    <cellStyle name="Calculation 2 4 5 12" xfId="8404" xr:uid="{00000000-0005-0000-0000-000038200000}"/>
    <cellStyle name="Calculation 2 4 5 13" xfId="8405" xr:uid="{00000000-0005-0000-0000-000039200000}"/>
    <cellStyle name="Calculation 2 4 5 2" xfId="8406" xr:uid="{00000000-0005-0000-0000-00003A200000}"/>
    <cellStyle name="Calculation 2 4 5 2 2" xfId="8407" xr:uid="{00000000-0005-0000-0000-00003B200000}"/>
    <cellStyle name="Calculation 2 4 5 2 3" xfId="8408" xr:uid="{00000000-0005-0000-0000-00003C200000}"/>
    <cellStyle name="Calculation 2 4 5 3" xfId="8409" xr:uid="{00000000-0005-0000-0000-00003D200000}"/>
    <cellStyle name="Calculation 2 4 5 3 2" xfId="8410" xr:uid="{00000000-0005-0000-0000-00003E200000}"/>
    <cellStyle name="Calculation 2 4 5 3 3" xfId="8411" xr:uid="{00000000-0005-0000-0000-00003F200000}"/>
    <cellStyle name="Calculation 2 4 5 4" xfId="8412" xr:uid="{00000000-0005-0000-0000-000040200000}"/>
    <cellStyle name="Calculation 2 4 5 4 2" xfId="8413" xr:uid="{00000000-0005-0000-0000-000041200000}"/>
    <cellStyle name="Calculation 2 4 5 4 3" xfId="8414" xr:uid="{00000000-0005-0000-0000-000042200000}"/>
    <cellStyle name="Calculation 2 4 5 5" xfId="8415" xr:uid="{00000000-0005-0000-0000-000043200000}"/>
    <cellStyle name="Calculation 2 4 5 5 2" xfId="8416" xr:uid="{00000000-0005-0000-0000-000044200000}"/>
    <cellStyle name="Calculation 2 4 5 5 3" xfId="8417" xr:uid="{00000000-0005-0000-0000-000045200000}"/>
    <cellStyle name="Calculation 2 4 5 6" xfId="8418" xr:uid="{00000000-0005-0000-0000-000046200000}"/>
    <cellStyle name="Calculation 2 4 5 6 2" xfId="8419" xr:uid="{00000000-0005-0000-0000-000047200000}"/>
    <cellStyle name="Calculation 2 4 5 6 3" xfId="8420" xr:uid="{00000000-0005-0000-0000-000048200000}"/>
    <cellStyle name="Calculation 2 4 5 7" xfId="8421" xr:uid="{00000000-0005-0000-0000-000049200000}"/>
    <cellStyle name="Calculation 2 4 5 7 2" xfId="8422" xr:uid="{00000000-0005-0000-0000-00004A200000}"/>
    <cellStyle name="Calculation 2 4 5 7 3" xfId="8423" xr:uid="{00000000-0005-0000-0000-00004B200000}"/>
    <cellStyle name="Calculation 2 4 5 8" xfId="8424" xr:uid="{00000000-0005-0000-0000-00004C200000}"/>
    <cellStyle name="Calculation 2 4 5 8 2" xfId="8425" xr:uid="{00000000-0005-0000-0000-00004D200000}"/>
    <cellStyle name="Calculation 2 4 5 8 3" xfId="8426" xr:uid="{00000000-0005-0000-0000-00004E200000}"/>
    <cellStyle name="Calculation 2 4 5 9" xfId="8427" xr:uid="{00000000-0005-0000-0000-00004F200000}"/>
    <cellStyle name="Calculation 2 4 5 9 2" xfId="8428" xr:uid="{00000000-0005-0000-0000-000050200000}"/>
    <cellStyle name="Calculation 2 4 5 9 3" xfId="8429" xr:uid="{00000000-0005-0000-0000-000051200000}"/>
    <cellStyle name="Calculation 2 4 6" xfId="8430" xr:uid="{00000000-0005-0000-0000-000052200000}"/>
    <cellStyle name="Calculation 2 4 6 10" xfId="8431" xr:uid="{00000000-0005-0000-0000-000053200000}"/>
    <cellStyle name="Calculation 2 4 6 10 2" xfId="8432" xr:uid="{00000000-0005-0000-0000-000054200000}"/>
    <cellStyle name="Calculation 2 4 6 10 3" xfId="8433" xr:uid="{00000000-0005-0000-0000-000055200000}"/>
    <cellStyle name="Calculation 2 4 6 11" xfId="8434" xr:uid="{00000000-0005-0000-0000-000056200000}"/>
    <cellStyle name="Calculation 2 4 6 11 2" xfId="8435" xr:uid="{00000000-0005-0000-0000-000057200000}"/>
    <cellStyle name="Calculation 2 4 6 11 3" xfId="8436" xr:uid="{00000000-0005-0000-0000-000058200000}"/>
    <cellStyle name="Calculation 2 4 6 12" xfId="8437" xr:uid="{00000000-0005-0000-0000-000059200000}"/>
    <cellStyle name="Calculation 2 4 6 13" xfId="8438" xr:uid="{00000000-0005-0000-0000-00005A200000}"/>
    <cellStyle name="Calculation 2 4 6 2" xfId="8439" xr:uid="{00000000-0005-0000-0000-00005B200000}"/>
    <cellStyle name="Calculation 2 4 6 2 2" xfId="8440" xr:uid="{00000000-0005-0000-0000-00005C200000}"/>
    <cellStyle name="Calculation 2 4 6 2 3" xfId="8441" xr:uid="{00000000-0005-0000-0000-00005D200000}"/>
    <cellStyle name="Calculation 2 4 6 3" xfId="8442" xr:uid="{00000000-0005-0000-0000-00005E200000}"/>
    <cellStyle name="Calculation 2 4 6 3 2" xfId="8443" xr:uid="{00000000-0005-0000-0000-00005F200000}"/>
    <cellStyle name="Calculation 2 4 6 3 3" xfId="8444" xr:uid="{00000000-0005-0000-0000-000060200000}"/>
    <cellStyle name="Calculation 2 4 6 4" xfId="8445" xr:uid="{00000000-0005-0000-0000-000061200000}"/>
    <cellStyle name="Calculation 2 4 6 4 2" xfId="8446" xr:uid="{00000000-0005-0000-0000-000062200000}"/>
    <cellStyle name="Calculation 2 4 6 4 3" xfId="8447" xr:uid="{00000000-0005-0000-0000-000063200000}"/>
    <cellStyle name="Calculation 2 4 6 5" xfId="8448" xr:uid="{00000000-0005-0000-0000-000064200000}"/>
    <cellStyle name="Calculation 2 4 6 5 2" xfId="8449" xr:uid="{00000000-0005-0000-0000-000065200000}"/>
    <cellStyle name="Calculation 2 4 6 5 3" xfId="8450" xr:uid="{00000000-0005-0000-0000-000066200000}"/>
    <cellStyle name="Calculation 2 4 6 6" xfId="8451" xr:uid="{00000000-0005-0000-0000-000067200000}"/>
    <cellStyle name="Calculation 2 4 6 6 2" xfId="8452" xr:uid="{00000000-0005-0000-0000-000068200000}"/>
    <cellStyle name="Calculation 2 4 6 6 3" xfId="8453" xr:uid="{00000000-0005-0000-0000-000069200000}"/>
    <cellStyle name="Calculation 2 4 6 7" xfId="8454" xr:uid="{00000000-0005-0000-0000-00006A200000}"/>
    <cellStyle name="Calculation 2 4 6 7 2" xfId="8455" xr:uid="{00000000-0005-0000-0000-00006B200000}"/>
    <cellStyle name="Calculation 2 4 6 7 3" xfId="8456" xr:uid="{00000000-0005-0000-0000-00006C200000}"/>
    <cellStyle name="Calculation 2 4 6 8" xfId="8457" xr:uid="{00000000-0005-0000-0000-00006D200000}"/>
    <cellStyle name="Calculation 2 4 6 8 2" xfId="8458" xr:uid="{00000000-0005-0000-0000-00006E200000}"/>
    <cellStyle name="Calculation 2 4 6 8 3" xfId="8459" xr:uid="{00000000-0005-0000-0000-00006F200000}"/>
    <cellStyle name="Calculation 2 4 6 9" xfId="8460" xr:uid="{00000000-0005-0000-0000-000070200000}"/>
    <cellStyle name="Calculation 2 4 6 9 2" xfId="8461" xr:uid="{00000000-0005-0000-0000-000071200000}"/>
    <cellStyle name="Calculation 2 4 6 9 3" xfId="8462" xr:uid="{00000000-0005-0000-0000-000072200000}"/>
    <cellStyle name="Calculation 2 4 7" xfId="8463" xr:uid="{00000000-0005-0000-0000-000073200000}"/>
    <cellStyle name="Calculation 2 4 7 10" xfId="8464" xr:uid="{00000000-0005-0000-0000-000074200000}"/>
    <cellStyle name="Calculation 2 4 7 10 2" xfId="8465" xr:uid="{00000000-0005-0000-0000-000075200000}"/>
    <cellStyle name="Calculation 2 4 7 10 3" xfId="8466" xr:uid="{00000000-0005-0000-0000-000076200000}"/>
    <cellStyle name="Calculation 2 4 7 11" xfId="8467" xr:uid="{00000000-0005-0000-0000-000077200000}"/>
    <cellStyle name="Calculation 2 4 7 11 2" xfId="8468" xr:uid="{00000000-0005-0000-0000-000078200000}"/>
    <cellStyle name="Calculation 2 4 7 11 3" xfId="8469" xr:uid="{00000000-0005-0000-0000-000079200000}"/>
    <cellStyle name="Calculation 2 4 7 12" xfId="8470" xr:uid="{00000000-0005-0000-0000-00007A200000}"/>
    <cellStyle name="Calculation 2 4 7 13" xfId="8471" xr:uid="{00000000-0005-0000-0000-00007B200000}"/>
    <cellStyle name="Calculation 2 4 7 2" xfId="8472" xr:uid="{00000000-0005-0000-0000-00007C200000}"/>
    <cellStyle name="Calculation 2 4 7 2 2" xfId="8473" xr:uid="{00000000-0005-0000-0000-00007D200000}"/>
    <cellStyle name="Calculation 2 4 7 2 3" xfId="8474" xr:uid="{00000000-0005-0000-0000-00007E200000}"/>
    <cellStyle name="Calculation 2 4 7 3" xfId="8475" xr:uid="{00000000-0005-0000-0000-00007F200000}"/>
    <cellStyle name="Calculation 2 4 7 3 2" xfId="8476" xr:uid="{00000000-0005-0000-0000-000080200000}"/>
    <cellStyle name="Calculation 2 4 7 3 3" xfId="8477" xr:uid="{00000000-0005-0000-0000-000081200000}"/>
    <cellStyle name="Calculation 2 4 7 4" xfId="8478" xr:uid="{00000000-0005-0000-0000-000082200000}"/>
    <cellStyle name="Calculation 2 4 7 4 2" xfId="8479" xr:uid="{00000000-0005-0000-0000-000083200000}"/>
    <cellStyle name="Calculation 2 4 7 4 3" xfId="8480" xr:uid="{00000000-0005-0000-0000-000084200000}"/>
    <cellStyle name="Calculation 2 4 7 5" xfId="8481" xr:uid="{00000000-0005-0000-0000-000085200000}"/>
    <cellStyle name="Calculation 2 4 7 5 2" xfId="8482" xr:uid="{00000000-0005-0000-0000-000086200000}"/>
    <cellStyle name="Calculation 2 4 7 5 3" xfId="8483" xr:uid="{00000000-0005-0000-0000-000087200000}"/>
    <cellStyle name="Calculation 2 4 7 6" xfId="8484" xr:uid="{00000000-0005-0000-0000-000088200000}"/>
    <cellStyle name="Calculation 2 4 7 6 2" xfId="8485" xr:uid="{00000000-0005-0000-0000-000089200000}"/>
    <cellStyle name="Calculation 2 4 7 6 3" xfId="8486" xr:uid="{00000000-0005-0000-0000-00008A200000}"/>
    <cellStyle name="Calculation 2 4 7 7" xfId="8487" xr:uid="{00000000-0005-0000-0000-00008B200000}"/>
    <cellStyle name="Calculation 2 4 7 7 2" xfId="8488" xr:uid="{00000000-0005-0000-0000-00008C200000}"/>
    <cellStyle name="Calculation 2 4 7 7 3" xfId="8489" xr:uid="{00000000-0005-0000-0000-00008D200000}"/>
    <cellStyle name="Calculation 2 4 7 8" xfId="8490" xr:uid="{00000000-0005-0000-0000-00008E200000}"/>
    <cellStyle name="Calculation 2 4 7 8 2" xfId="8491" xr:uid="{00000000-0005-0000-0000-00008F200000}"/>
    <cellStyle name="Calculation 2 4 7 8 3" xfId="8492" xr:uid="{00000000-0005-0000-0000-000090200000}"/>
    <cellStyle name="Calculation 2 4 7 9" xfId="8493" xr:uid="{00000000-0005-0000-0000-000091200000}"/>
    <cellStyle name="Calculation 2 4 7 9 2" xfId="8494" xr:uid="{00000000-0005-0000-0000-000092200000}"/>
    <cellStyle name="Calculation 2 4 7 9 3" xfId="8495" xr:uid="{00000000-0005-0000-0000-000093200000}"/>
    <cellStyle name="Calculation 2 4 8" xfId="8496" xr:uid="{00000000-0005-0000-0000-000094200000}"/>
    <cellStyle name="Calculation 2 4 8 2" xfId="8497" xr:uid="{00000000-0005-0000-0000-000095200000}"/>
    <cellStyle name="Calculation 2 4 8 3" xfId="8498" xr:uid="{00000000-0005-0000-0000-000096200000}"/>
    <cellStyle name="Calculation 2 4 9" xfId="8499" xr:uid="{00000000-0005-0000-0000-000097200000}"/>
    <cellStyle name="Calculation 2 4 9 2" xfId="8500" xr:uid="{00000000-0005-0000-0000-000098200000}"/>
    <cellStyle name="Calculation 2 4 9 3" xfId="8501" xr:uid="{00000000-0005-0000-0000-000099200000}"/>
    <cellStyle name="Calculation 2 5" xfId="8502" xr:uid="{00000000-0005-0000-0000-00009A200000}"/>
    <cellStyle name="Calculation 2 5 10" xfId="8503" xr:uid="{00000000-0005-0000-0000-00009B200000}"/>
    <cellStyle name="Calculation 2 5 10 2" xfId="8504" xr:uid="{00000000-0005-0000-0000-00009C200000}"/>
    <cellStyle name="Calculation 2 5 10 3" xfId="8505" xr:uid="{00000000-0005-0000-0000-00009D200000}"/>
    <cellStyle name="Calculation 2 5 11" xfId="8506" xr:uid="{00000000-0005-0000-0000-00009E200000}"/>
    <cellStyle name="Calculation 2 5 11 2" xfId="8507" xr:uid="{00000000-0005-0000-0000-00009F200000}"/>
    <cellStyle name="Calculation 2 5 11 3" xfId="8508" xr:uid="{00000000-0005-0000-0000-0000A0200000}"/>
    <cellStyle name="Calculation 2 5 12" xfId="8509" xr:uid="{00000000-0005-0000-0000-0000A1200000}"/>
    <cellStyle name="Calculation 2 5 12 2" xfId="8510" xr:uid="{00000000-0005-0000-0000-0000A2200000}"/>
    <cellStyle name="Calculation 2 5 12 3" xfId="8511" xr:uid="{00000000-0005-0000-0000-0000A3200000}"/>
    <cellStyle name="Calculation 2 5 13" xfId="8512" xr:uid="{00000000-0005-0000-0000-0000A4200000}"/>
    <cellStyle name="Calculation 2 5 13 2" xfId="8513" xr:uid="{00000000-0005-0000-0000-0000A5200000}"/>
    <cellStyle name="Calculation 2 5 13 3" xfId="8514" xr:uid="{00000000-0005-0000-0000-0000A6200000}"/>
    <cellStyle name="Calculation 2 5 14" xfId="8515" xr:uid="{00000000-0005-0000-0000-0000A7200000}"/>
    <cellStyle name="Calculation 2 5 14 2" xfId="8516" xr:uid="{00000000-0005-0000-0000-0000A8200000}"/>
    <cellStyle name="Calculation 2 5 14 3" xfId="8517" xr:uid="{00000000-0005-0000-0000-0000A9200000}"/>
    <cellStyle name="Calculation 2 5 15" xfId="8518" xr:uid="{00000000-0005-0000-0000-0000AA200000}"/>
    <cellStyle name="Calculation 2 5 15 2" xfId="8519" xr:uid="{00000000-0005-0000-0000-0000AB200000}"/>
    <cellStyle name="Calculation 2 5 15 3" xfId="8520" xr:uid="{00000000-0005-0000-0000-0000AC200000}"/>
    <cellStyle name="Calculation 2 5 16" xfId="8521" xr:uid="{00000000-0005-0000-0000-0000AD200000}"/>
    <cellStyle name="Calculation 2 5 16 2" xfId="8522" xr:uid="{00000000-0005-0000-0000-0000AE200000}"/>
    <cellStyle name="Calculation 2 5 16 3" xfId="8523" xr:uid="{00000000-0005-0000-0000-0000AF200000}"/>
    <cellStyle name="Calculation 2 5 17" xfId="8524" xr:uid="{00000000-0005-0000-0000-0000B0200000}"/>
    <cellStyle name="Calculation 2 5 17 2" xfId="8525" xr:uid="{00000000-0005-0000-0000-0000B1200000}"/>
    <cellStyle name="Calculation 2 5 17 3" xfId="8526" xr:uid="{00000000-0005-0000-0000-0000B2200000}"/>
    <cellStyle name="Calculation 2 5 18" xfId="8527" xr:uid="{00000000-0005-0000-0000-0000B3200000}"/>
    <cellStyle name="Calculation 2 5 18 2" xfId="8528" xr:uid="{00000000-0005-0000-0000-0000B4200000}"/>
    <cellStyle name="Calculation 2 5 18 3" xfId="8529" xr:uid="{00000000-0005-0000-0000-0000B5200000}"/>
    <cellStyle name="Calculation 2 5 19" xfId="8530" xr:uid="{00000000-0005-0000-0000-0000B6200000}"/>
    <cellStyle name="Calculation 2 5 2" xfId="8531" xr:uid="{00000000-0005-0000-0000-0000B7200000}"/>
    <cellStyle name="Calculation 2 5 2 10" xfId="8532" xr:uid="{00000000-0005-0000-0000-0000B8200000}"/>
    <cellStyle name="Calculation 2 5 2 10 2" xfId="8533" xr:uid="{00000000-0005-0000-0000-0000B9200000}"/>
    <cellStyle name="Calculation 2 5 2 10 3" xfId="8534" xr:uid="{00000000-0005-0000-0000-0000BA200000}"/>
    <cellStyle name="Calculation 2 5 2 11" xfId="8535" xr:uid="{00000000-0005-0000-0000-0000BB200000}"/>
    <cellStyle name="Calculation 2 5 2 11 2" xfId="8536" xr:uid="{00000000-0005-0000-0000-0000BC200000}"/>
    <cellStyle name="Calculation 2 5 2 11 3" xfId="8537" xr:uid="{00000000-0005-0000-0000-0000BD200000}"/>
    <cellStyle name="Calculation 2 5 2 12" xfId="8538" xr:uid="{00000000-0005-0000-0000-0000BE200000}"/>
    <cellStyle name="Calculation 2 5 2 12 2" xfId="8539" xr:uid="{00000000-0005-0000-0000-0000BF200000}"/>
    <cellStyle name="Calculation 2 5 2 12 3" xfId="8540" xr:uid="{00000000-0005-0000-0000-0000C0200000}"/>
    <cellStyle name="Calculation 2 5 2 13" xfId="8541" xr:uid="{00000000-0005-0000-0000-0000C1200000}"/>
    <cellStyle name="Calculation 2 5 2 14" xfId="8542" xr:uid="{00000000-0005-0000-0000-0000C2200000}"/>
    <cellStyle name="Calculation 2 5 2 2" xfId="8543" xr:uid="{00000000-0005-0000-0000-0000C3200000}"/>
    <cellStyle name="Calculation 2 5 2 2 2" xfId="8544" xr:uid="{00000000-0005-0000-0000-0000C4200000}"/>
    <cellStyle name="Calculation 2 5 2 2 3" xfId="8545" xr:uid="{00000000-0005-0000-0000-0000C5200000}"/>
    <cellStyle name="Calculation 2 5 2 3" xfId="8546" xr:uid="{00000000-0005-0000-0000-0000C6200000}"/>
    <cellStyle name="Calculation 2 5 2 3 2" xfId="8547" xr:uid="{00000000-0005-0000-0000-0000C7200000}"/>
    <cellStyle name="Calculation 2 5 2 3 3" xfId="8548" xr:uid="{00000000-0005-0000-0000-0000C8200000}"/>
    <cellStyle name="Calculation 2 5 2 4" xfId="8549" xr:uid="{00000000-0005-0000-0000-0000C9200000}"/>
    <cellStyle name="Calculation 2 5 2 4 2" xfId="8550" xr:uid="{00000000-0005-0000-0000-0000CA200000}"/>
    <cellStyle name="Calculation 2 5 2 4 3" xfId="8551" xr:uid="{00000000-0005-0000-0000-0000CB200000}"/>
    <cellStyle name="Calculation 2 5 2 5" xfId="8552" xr:uid="{00000000-0005-0000-0000-0000CC200000}"/>
    <cellStyle name="Calculation 2 5 2 5 2" xfId="8553" xr:uid="{00000000-0005-0000-0000-0000CD200000}"/>
    <cellStyle name="Calculation 2 5 2 5 3" xfId="8554" xr:uid="{00000000-0005-0000-0000-0000CE200000}"/>
    <cellStyle name="Calculation 2 5 2 6" xfId="8555" xr:uid="{00000000-0005-0000-0000-0000CF200000}"/>
    <cellStyle name="Calculation 2 5 2 6 2" xfId="8556" xr:uid="{00000000-0005-0000-0000-0000D0200000}"/>
    <cellStyle name="Calculation 2 5 2 6 3" xfId="8557" xr:uid="{00000000-0005-0000-0000-0000D1200000}"/>
    <cellStyle name="Calculation 2 5 2 7" xfId="8558" xr:uid="{00000000-0005-0000-0000-0000D2200000}"/>
    <cellStyle name="Calculation 2 5 2 7 2" xfId="8559" xr:uid="{00000000-0005-0000-0000-0000D3200000}"/>
    <cellStyle name="Calculation 2 5 2 7 3" xfId="8560" xr:uid="{00000000-0005-0000-0000-0000D4200000}"/>
    <cellStyle name="Calculation 2 5 2 8" xfId="8561" xr:uid="{00000000-0005-0000-0000-0000D5200000}"/>
    <cellStyle name="Calculation 2 5 2 8 2" xfId="8562" xr:uid="{00000000-0005-0000-0000-0000D6200000}"/>
    <cellStyle name="Calculation 2 5 2 8 3" xfId="8563" xr:uid="{00000000-0005-0000-0000-0000D7200000}"/>
    <cellStyle name="Calculation 2 5 2 9" xfId="8564" xr:uid="{00000000-0005-0000-0000-0000D8200000}"/>
    <cellStyle name="Calculation 2 5 2 9 2" xfId="8565" xr:uid="{00000000-0005-0000-0000-0000D9200000}"/>
    <cellStyle name="Calculation 2 5 2 9 3" xfId="8566" xr:uid="{00000000-0005-0000-0000-0000DA200000}"/>
    <cellStyle name="Calculation 2 5 20" xfId="8567" xr:uid="{00000000-0005-0000-0000-0000DB200000}"/>
    <cellStyle name="Calculation 2 5 3" xfId="8568" xr:uid="{00000000-0005-0000-0000-0000DC200000}"/>
    <cellStyle name="Calculation 2 5 3 10" xfId="8569" xr:uid="{00000000-0005-0000-0000-0000DD200000}"/>
    <cellStyle name="Calculation 2 5 3 10 2" xfId="8570" xr:uid="{00000000-0005-0000-0000-0000DE200000}"/>
    <cellStyle name="Calculation 2 5 3 10 3" xfId="8571" xr:uid="{00000000-0005-0000-0000-0000DF200000}"/>
    <cellStyle name="Calculation 2 5 3 11" xfId="8572" xr:uid="{00000000-0005-0000-0000-0000E0200000}"/>
    <cellStyle name="Calculation 2 5 3 11 2" xfId="8573" xr:uid="{00000000-0005-0000-0000-0000E1200000}"/>
    <cellStyle name="Calculation 2 5 3 11 3" xfId="8574" xr:uid="{00000000-0005-0000-0000-0000E2200000}"/>
    <cellStyle name="Calculation 2 5 3 12" xfId="8575" xr:uid="{00000000-0005-0000-0000-0000E3200000}"/>
    <cellStyle name="Calculation 2 5 3 12 2" xfId="8576" xr:uid="{00000000-0005-0000-0000-0000E4200000}"/>
    <cellStyle name="Calculation 2 5 3 12 3" xfId="8577" xr:uid="{00000000-0005-0000-0000-0000E5200000}"/>
    <cellStyle name="Calculation 2 5 3 13" xfId="8578" xr:uid="{00000000-0005-0000-0000-0000E6200000}"/>
    <cellStyle name="Calculation 2 5 3 14" xfId="8579" xr:uid="{00000000-0005-0000-0000-0000E7200000}"/>
    <cellStyle name="Calculation 2 5 3 2" xfId="8580" xr:uid="{00000000-0005-0000-0000-0000E8200000}"/>
    <cellStyle name="Calculation 2 5 3 2 2" xfId="8581" xr:uid="{00000000-0005-0000-0000-0000E9200000}"/>
    <cellStyle name="Calculation 2 5 3 2 3" xfId="8582" xr:uid="{00000000-0005-0000-0000-0000EA200000}"/>
    <cellStyle name="Calculation 2 5 3 3" xfId="8583" xr:uid="{00000000-0005-0000-0000-0000EB200000}"/>
    <cellStyle name="Calculation 2 5 3 3 2" xfId="8584" xr:uid="{00000000-0005-0000-0000-0000EC200000}"/>
    <cellStyle name="Calculation 2 5 3 3 3" xfId="8585" xr:uid="{00000000-0005-0000-0000-0000ED200000}"/>
    <cellStyle name="Calculation 2 5 3 4" xfId="8586" xr:uid="{00000000-0005-0000-0000-0000EE200000}"/>
    <cellStyle name="Calculation 2 5 3 4 2" xfId="8587" xr:uid="{00000000-0005-0000-0000-0000EF200000}"/>
    <cellStyle name="Calculation 2 5 3 4 3" xfId="8588" xr:uid="{00000000-0005-0000-0000-0000F0200000}"/>
    <cellStyle name="Calculation 2 5 3 5" xfId="8589" xr:uid="{00000000-0005-0000-0000-0000F1200000}"/>
    <cellStyle name="Calculation 2 5 3 5 2" xfId="8590" xr:uid="{00000000-0005-0000-0000-0000F2200000}"/>
    <cellStyle name="Calculation 2 5 3 5 3" xfId="8591" xr:uid="{00000000-0005-0000-0000-0000F3200000}"/>
    <cellStyle name="Calculation 2 5 3 6" xfId="8592" xr:uid="{00000000-0005-0000-0000-0000F4200000}"/>
    <cellStyle name="Calculation 2 5 3 6 2" xfId="8593" xr:uid="{00000000-0005-0000-0000-0000F5200000}"/>
    <cellStyle name="Calculation 2 5 3 6 3" xfId="8594" xr:uid="{00000000-0005-0000-0000-0000F6200000}"/>
    <cellStyle name="Calculation 2 5 3 7" xfId="8595" xr:uid="{00000000-0005-0000-0000-0000F7200000}"/>
    <cellStyle name="Calculation 2 5 3 7 2" xfId="8596" xr:uid="{00000000-0005-0000-0000-0000F8200000}"/>
    <cellStyle name="Calculation 2 5 3 7 3" xfId="8597" xr:uid="{00000000-0005-0000-0000-0000F9200000}"/>
    <cellStyle name="Calculation 2 5 3 8" xfId="8598" xr:uid="{00000000-0005-0000-0000-0000FA200000}"/>
    <cellStyle name="Calculation 2 5 3 8 2" xfId="8599" xr:uid="{00000000-0005-0000-0000-0000FB200000}"/>
    <cellStyle name="Calculation 2 5 3 8 3" xfId="8600" xr:uid="{00000000-0005-0000-0000-0000FC200000}"/>
    <cellStyle name="Calculation 2 5 3 9" xfId="8601" xr:uid="{00000000-0005-0000-0000-0000FD200000}"/>
    <cellStyle name="Calculation 2 5 3 9 2" xfId="8602" xr:uid="{00000000-0005-0000-0000-0000FE200000}"/>
    <cellStyle name="Calculation 2 5 3 9 3" xfId="8603" xr:uid="{00000000-0005-0000-0000-0000FF200000}"/>
    <cellStyle name="Calculation 2 5 4" xfId="8604" xr:uid="{00000000-0005-0000-0000-000000210000}"/>
    <cellStyle name="Calculation 2 5 4 10" xfId="8605" xr:uid="{00000000-0005-0000-0000-000001210000}"/>
    <cellStyle name="Calculation 2 5 4 10 2" xfId="8606" xr:uid="{00000000-0005-0000-0000-000002210000}"/>
    <cellStyle name="Calculation 2 5 4 10 3" xfId="8607" xr:uid="{00000000-0005-0000-0000-000003210000}"/>
    <cellStyle name="Calculation 2 5 4 11" xfId="8608" xr:uid="{00000000-0005-0000-0000-000004210000}"/>
    <cellStyle name="Calculation 2 5 4 11 2" xfId="8609" xr:uid="{00000000-0005-0000-0000-000005210000}"/>
    <cellStyle name="Calculation 2 5 4 11 3" xfId="8610" xr:uid="{00000000-0005-0000-0000-000006210000}"/>
    <cellStyle name="Calculation 2 5 4 12" xfId="8611" xr:uid="{00000000-0005-0000-0000-000007210000}"/>
    <cellStyle name="Calculation 2 5 4 13" xfId="8612" xr:uid="{00000000-0005-0000-0000-000008210000}"/>
    <cellStyle name="Calculation 2 5 4 2" xfId="8613" xr:uid="{00000000-0005-0000-0000-000009210000}"/>
    <cellStyle name="Calculation 2 5 4 2 2" xfId="8614" xr:uid="{00000000-0005-0000-0000-00000A210000}"/>
    <cellStyle name="Calculation 2 5 4 2 3" xfId="8615" xr:uid="{00000000-0005-0000-0000-00000B210000}"/>
    <cellStyle name="Calculation 2 5 4 3" xfId="8616" xr:uid="{00000000-0005-0000-0000-00000C210000}"/>
    <cellStyle name="Calculation 2 5 4 3 2" xfId="8617" xr:uid="{00000000-0005-0000-0000-00000D210000}"/>
    <cellStyle name="Calculation 2 5 4 3 3" xfId="8618" xr:uid="{00000000-0005-0000-0000-00000E210000}"/>
    <cellStyle name="Calculation 2 5 4 4" xfId="8619" xr:uid="{00000000-0005-0000-0000-00000F210000}"/>
    <cellStyle name="Calculation 2 5 4 4 2" xfId="8620" xr:uid="{00000000-0005-0000-0000-000010210000}"/>
    <cellStyle name="Calculation 2 5 4 4 3" xfId="8621" xr:uid="{00000000-0005-0000-0000-000011210000}"/>
    <cellStyle name="Calculation 2 5 4 5" xfId="8622" xr:uid="{00000000-0005-0000-0000-000012210000}"/>
    <cellStyle name="Calculation 2 5 4 5 2" xfId="8623" xr:uid="{00000000-0005-0000-0000-000013210000}"/>
    <cellStyle name="Calculation 2 5 4 5 3" xfId="8624" xr:uid="{00000000-0005-0000-0000-000014210000}"/>
    <cellStyle name="Calculation 2 5 4 6" xfId="8625" xr:uid="{00000000-0005-0000-0000-000015210000}"/>
    <cellStyle name="Calculation 2 5 4 6 2" xfId="8626" xr:uid="{00000000-0005-0000-0000-000016210000}"/>
    <cellStyle name="Calculation 2 5 4 6 3" xfId="8627" xr:uid="{00000000-0005-0000-0000-000017210000}"/>
    <cellStyle name="Calculation 2 5 4 7" xfId="8628" xr:uid="{00000000-0005-0000-0000-000018210000}"/>
    <cellStyle name="Calculation 2 5 4 7 2" xfId="8629" xr:uid="{00000000-0005-0000-0000-000019210000}"/>
    <cellStyle name="Calculation 2 5 4 7 3" xfId="8630" xr:uid="{00000000-0005-0000-0000-00001A210000}"/>
    <cellStyle name="Calculation 2 5 4 8" xfId="8631" xr:uid="{00000000-0005-0000-0000-00001B210000}"/>
    <cellStyle name="Calculation 2 5 4 8 2" xfId="8632" xr:uid="{00000000-0005-0000-0000-00001C210000}"/>
    <cellStyle name="Calculation 2 5 4 8 3" xfId="8633" xr:uid="{00000000-0005-0000-0000-00001D210000}"/>
    <cellStyle name="Calculation 2 5 4 9" xfId="8634" xr:uid="{00000000-0005-0000-0000-00001E210000}"/>
    <cellStyle name="Calculation 2 5 4 9 2" xfId="8635" xr:uid="{00000000-0005-0000-0000-00001F210000}"/>
    <cellStyle name="Calculation 2 5 4 9 3" xfId="8636" xr:uid="{00000000-0005-0000-0000-000020210000}"/>
    <cellStyle name="Calculation 2 5 5" xfId="8637" xr:uid="{00000000-0005-0000-0000-000021210000}"/>
    <cellStyle name="Calculation 2 5 5 10" xfId="8638" xr:uid="{00000000-0005-0000-0000-000022210000}"/>
    <cellStyle name="Calculation 2 5 5 10 2" xfId="8639" xr:uid="{00000000-0005-0000-0000-000023210000}"/>
    <cellStyle name="Calculation 2 5 5 10 3" xfId="8640" xr:uid="{00000000-0005-0000-0000-000024210000}"/>
    <cellStyle name="Calculation 2 5 5 11" xfId="8641" xr:uid="{00000000-0005-0000-0000-000025210000}"/>
    <cellStyle name="Calculation 2 5 5 11 2" xfId="8642" xr:uid="{00000000-0005-0000-0000-000026210000}"/>
    <cellStyle name="Calculation 2 5 5 11 3" xfId="8643" xr:uid="{00000000-0005-0000-0000-000027210000}"/>
    <cellStyle name="Calculation 2 5 5 12" xfId="8644" xr:uid="{00000000-0005-0000-0000-000028210000}"/>
    <cellStyle name="Calculation 2 5 5 13" xfId="8645" xr:uid="{00000000-0005-0000-0000-000029210000}"/>
    <cellStyle name="Calculation 2 5 5 2" xfId="8646" xr:uid="{00000000-0005-0000-0000-00002A210000}"/>
    <cellStyle name="Calculation 2 5 5 2 2" xfId="8647" xr:uid="{00000000-0005-0000-0000-00002B210000}"/>
    <cellStyle name="Calculation 2 5 5 2 3" xfId="8648" xr:uid="{00000000-0005-0000-0000-00002C210000}"/>
    <cellStyle name="Calculation 2 5 5 3" xfId="8649" xr:uid="{00000000-0005-0000-0000-00002D210000}"/>
    <cellStyle name="Calculation 2 5 5 3 2" xfId="8650" xr:uid="{00000000-0005-0000-0000-00002E210000}"/>
    <cellStyle name="Calculation 2 5 5 3 3" xfId="8651" xr:uid="{00000000-0005-0000-0000-00002F210000}"/>
    <cellStyle name="Calculation 2 5 5 4" xfId="8652" xr:uid="{00000000-0005-0000-0000-000030210000}"/>
    <cellStyle name="Calculation 2 5 5 4 2" xfId="8653" xr:uid="{00000000-0005-0000-0000-000031210000}"/>
    <cellStyle name="Calculation 2 5 5 4 3" xfId="8654" xr:uid="{00000000-0005-0000-0000-000032210000}"/>
    <cellStyle name="Calculation 2 5 5 5" xfId="8655" xr:uid="{00000000-0005-0000-0000-000033210000}"/>
    <cellStyle name="Calculation 2 5 5 5 2" xfId="8656" xr:uid="{00000000-0005-0000-0000-000034210000}"/>
    <cellStyle name="Calculation 2 5 5 5 3" xfId="8657" xr:uid="{00000000-0005-0000-0000-000035210000}"/>
    <cellStyle name="Calculation 2 5 5 6" xfId="8658" xr:uid="{00000000-0005-0000-0000-000036210000}"/>
    <cellStyle name="Calculation 2 5 5 6 2" xfId="8659" xr:uid="{00000000-0005-0000-0000-000037210000}"/>
    <cellStyle name="Calculation 2 5 5 6 3" xfId="8660" xr:uid="{00000000-0005-0000-0000-000038210000}"/>
    <cellStyle name="Calculation 2 5 5 7" xfId="8661" xr:uid="{00000000-0005-0000-0000-000039210000}"/>
    <cellStyle name="Calculation 2 5 5 7 2" xfId="8662" xr:uid="{00000000-0005-0000-0000-00003A210000}"/>
    <cellStyle name="Calculation 2 5 5 7 3" xfId="8663" xr:uid="{00000000-0005-0000-0000-00003B210000}"/>
    <cellStyle name="Calculation 2 5 5 8" xfId="8664" xr:uid="{00000000-0005-0000-0000-00003C210000}"/>
    <cellStyle name="Calculation 2 5 5 8 2" xfId="8665" xr:uid="{00000000-0005-0000-0000-00003D210000}"/>
    <cellStyle name="Calculation 2 5 5 8 3" xfId="8666" xr:uid="{00000000-0005-0000-0000-00003E210000}"/>
    <cellStyle name="Calculation 2 5 5 9" xfId="8667" xr:uid="{00000000-0005-0000-0000-00003F210000}"/>
    <cellStyle name="Calculation 2 5 5 9 2" xfId="8668" xr:uid="{00000000-0005-0000-0000-000040210000}"/>
    <cellStyle name="Calculation 2 5 5 9 3" xfId="8669" xr:uid="{00000000-0005-0000-0000-000041210000}"/>
    <cellStyle name="Calculation 2 5 6" xfId="8670" xr:uid="{00000000-0005-0000-0000-000042210000}"/>
    <cellStyle name="Calculation 2 5 6 10" xfId="8671" xr:uid="{00000000-0005-0000-0000-000043210000}"/>
    <cellStyle name="Calculation 2 5 6 10 2" xfId="8672" xr:uid="{00000000-0005-0000-0000-000044210000}"/>
    <cellStyle name="Calculation 2 5 6 10 3" xfId="8673" xr:uid="{00000000-0005-0000-0000-000045210000}"/>
    <cellStyle name="Calculation 2 5 6 11" xfId="8674" xr:uid="{00000000-0005-0000-0000-000046210000}"/>
    <cellStyle name="Calculation 2 5 6 11 2" xfId="8675" xr:uid="{00000000-0005-0000-0000-000047210000}"/>
    <cellStyle name="Calculation 2 5 6 11 3" xfId="8676" xr:uid="{00000000-0005-0000-0000-000048210000}"/>
    <cellStyle name="Calculation 2 5 6 12" xfId="8677" xr:uid="{00000000-0005-0000-0000-000049210000}"/>
    <cellStyle name="Calculation 2 5 6 13" xfId="8678" xr:uid="{00000000-0005-0000-0000-00004A210000}"/>
    <cellStyle name="Calculation 2 5 6 2" xfId="8679" xr:uid="{00000000-0005-0000-0000-00004B210000}"/>
    <cellStyle name="Calculation 2 5 6 2 2" xfId="8680" xr:uid="{00000000-0005-0000-0000-00004C210000}"/>
    <cellStyle name="Calculation 2 5 6 2 3" xfId="8681" xr:uid="{00000000-0005-0000-0000-00004D210000}"/>
    <cellStyle name="Calculation 2 5 6 3" xfId="8682" xr:uid="{00000000-0005-0000-0000-00004E210000}"/>
    <cellStyle name="Calculation 2 5 6 3 2" xfId="8683" xr:uid="{00000000-0005-0000-0000-00004F210000}"/>
    <cellStyle name="Calculation 2 5 6 3 3" xfId="8684" xr:uid="{00000000-0005-0000-0000-000050210000}"/>
    <cellStyle name="Calculation 2 5 6 4" xfId="8685" xr:uid="{00000000-0005-0000-0000-000051210000}"/>
    <cellStyle name="Calculation 2 5 6 4 2" xfId="8686" xr:uid="{00000000-0005-0000-0000-000052210000}"/>
    <cellStyle name="Calculation 2 5 6 4 3" xfId="8687" xr:uid="{00000000-0005-0000-0000-000053210000}"/>
    <cellStyle name="Calculation 2 5 6 5" xfId="8688" xr:uid="{00000000-0005-0000-0000-000054210000}"/>
    <cellStyle name="Calculation 2 5 6 5 2" xfId="8689" xr:uid="{00000000-0005-0000-0000-000055210000}"/>
    <cellStyle name="Calculation 2 5 6 5 3" xfId="8690" xr:uid="{00000000-0005-0000-0000-000056210000}"/>
    <cellStyle name="Calculation 2 5 6 6" xfId="8691" xr:uid="{00000000-0005-0000-0000-000057210000}"/>
    <cellStyle name="Calculation 2 5 6 6 2" xfId="8692" xr:uid="{00000000-0005-0000-0000-000058210000}"/>
    <cellStyle name="Calculation 2 5 6 6 3" xfId="8693" xr:uid="{00000000-0005-0000-0000-000059210000}"/>
    <cellStyle name="Calculation 2 5 6 7" xfId="8694" xr:uid="{00000000-0005-0000-0000-00005A210000}"/>
    <cellStyle name="Calculation 2 5 6 7 2" xfId="8695" xr:uid="{00000000-0005-0000-0000-00005B210000}"/>
    <cellStyle name="Calculation 2 5 6 7 3" xfId="8696" xr:uid="{00000000-0005-0000-0000-00005C210000}"/>
    <cellStyle name="Calculation 2 5 6 8" xfId="8697" xr:uid="{00000000-0005-0000-0000-00005D210000}"/>
    <cellStyle name="Calculation 2 5 6 8 2" xfId="8698" xr:uid="{00000000-0005-0000-0000-00005E210000}"/>
    <cellStyle name="Calculation 2 5 6 8 3" xfId="8699" xr:uid="{00000000-0005-0000-0000-00005F210000}"/>
    <cellStyle name="Calculation 2 5 6 9" xfId="8700" xr:uid="{00000000-0005-0000-0000-000060210000}"/>
    <cellStyle name="Calculation 2 5 6 9 2" xfId="8701" xr:uid="{00000000-0005-0000-0000-000061210000}"/>
    <cellStyle name="Calculation 2 5 6 9 3" xfId="8702" xr:uid="{00000000-0005-0000-0000-000062210000}"/>
    <cellStyle name="Calculation 2 5 7" xfId="8703" xr:uid="{00000000-0005-0000-0000-000063210000}"/>
    <cellStyle name="Calculation 2 5 7 10" xfId="8704" xr:uid="{00000000-0005-0000-0000-000064210000}"/>
    <cellStyle name="Calculation 2 5 7 10 2" xfId="8705" xr:uid="{00000000-0005-0000-0000-000065210000}"/>
    <cellStyle name="Calculation 2 5 7 10 3" xfId="8706" xr:uid="{00000000-0005-0000-0000-000066210000}"/>
    <cellStyle name="Calculation 2 5 7 11" xfId="8707" xr:uid="{00000000-0005-0000-0000-000067210000}"/>
    <cellStyle name="Calculation 2 5 7 11 2" xfId="8708" xr:uid="{00000000-0005-0000-0000-000068210000}"/>
    <cellStyle name="Calculation 2 5 7 11 3" xfId="8709" xr:uid="{00000000-0005-0000-0000-000069210000}"/>
    <cellStyle name="Calculation 2 5 7 12" xfId="8710" xr:uid="{00000000-0005-0000-0000-00006A210000}"/>
    <cellStyle name="Calculation 2 5 7 13" xfId="8711" xr:uid="{00000000-0005-0000-0000-00006B210000}"/>
    <cellStyle name="Calculation 2 5 7 2" xfId="8712" xr:uid="{00000000-0005-0000-0000-00006C210000}"/>
    <cellStyle name="Calculation 2 5 7 2 2" xfId="8713" xr:uid="{00000000-0005-0000-0000-00006D210000}"/>
    <cellStyle name="Calculation 2 5 7 2 3" xfId="8714" xr:uid="{00000000-0005-0000-0000-00006E210000}"/>
    <cellStyle name="Calculation 2 5 7 3" xfId="8715" xr:uid="{00000000-0005-0000-0000-00006F210000}"/>
    <cellStyle name="Calculation 2 5 7 3 2" xfId="8716" xr:uid="{00000000-0005-0000-0000-000070210000}"/>
    <cellStyle name="Calculation 2 5 7 3 3" xfId="8717" xr:uid="{00000000-0005-0000-0000-000071210000}"/>
    <cellStyle name="Calculation 2 5 7 4" xfId="8718" xr:uid="{00000000-0005-0000-0000-000072210000}"/>
    <cellStyle name="Calculation 2 5 7 4 2" xfId="8719" xr:uid="{00000000-0005-0000-0000-000073210000}"/>
    <cellStyle name="Calculation 2 5 7 4 3" xfId="8720" xr:uid="{00000000-0005-0000-0000-000074210000}"/>
    <cellStyle name="Calculation 2 5 7 5" xfId="8721" xr:uid="{00000000-0005-0000-0000-000075210000}"/>
    <cellStyle name="Calculation 2 5 7 5 2" xfId="8722" xr:uid="{00000000-0005-0000-0000-000076210000}"/>
    <cellStyle name="Calculation 2 5 7 5 3" xfId="8723" xr:uid="{00000000-0005-0000-0000-000077210000}"/>
    <cellStyle name="Calculation 2 5 7 6" xfId="8724" xr:uid="{00000000-0005-0000-0000-000078210000}"/>
    <cellStyle name="Calculation 2 5 7 6 2" xfId="8725" xr:uid="{00000000-0005-0000-0000-000079210000}"/>
    <cellStyle name="Calculation 2 5 7 6 3" xfId="8726" xr:uid="{00000000-0005-0000-0000-00007A210000}"/>
    <cellStyle name="Calculation 2 5 7 7" xfId="8727" xr:uid="{00000000-0005-0000-0000-00007B210000}"/>
    <cellStyle name="Calculation 2 5 7 7 2" xfId="8728" xr:uid="{00000000-0005-0000-0000-00007C210000}"/>
    <cellStyle name="Calculation 2 5 7 7 3" xfId="8729" xr:uid="{00000000-0005-0000-0000-00007D210000}"/>
    <cellStyle name="Calculation 2 5 7 8" xfId="8730" xr:uid="{00000000-0005-0000-0000-00007E210000}"/>
    <cellStyle name="Calculation 2 5 7 8 2" xfId="8731" xr:uid="{00000000-0005-0000-0000-00007F210000}"/>
    <cellStyle name="Calculation 2 5 7 8 3" xfId="8732" xr:uid="{00000000-0005-0000-0000-000080210000}"/>
    <cellStyle name="Calculation 2 5 7 9" xfId="8733" xr:uid="{00000000-0005-0000-0000-000081210000}"/>
    <cellStyle name="Calculation 2 5 7 9 2" xfId="8734" xr:uid="{00000000-0005-0000-0000-000082210000}"/>
    <cellStyle name="Calculation 2 5 7 9 3" xfId="8735" xr:uid="{00000000-0005-0000-0000-000083210000}"/>
    <cellStyle name="Calculation 2 5 8" xfId="8736" xr:uid="{00000000-0005-0000-0000-000084210000}"/>
    <cellStyle name="Calculation 2 5 8 2" xfId="8737" xr:uid="{00000000-0005-0000-0000-000085210000}"/>
    <cellStyle name="Calculation 2 5 8 3" xfId="8738" xr:uid="{00000000-0005-0000-0000-000086210000}"/>
    <cellStyle name="Calculation 2 5 9" xfId="8739" xr:uid="{00000000-0005-0000-0000-000087210000}"/>
    <cellStyle name="Calculation 2 5 9 2" xfId="8740" xr:uid="{00000000-0005-0000-0000-000088210000}"/>
    <cellStyle name="Calculation 2 5 9 3" xfId="8741" xr:uid="{00000000-0005-0000-0000-000089210000}"/>
    <cellStyle name="Calculation 2 6" xfId="8742" xr:uid="{00000000-0005-0000-0000-00008A210000}"/>
    <cellStyle name="Calculation 2 6 10" xfId="8743" xr:uid="{00000000-0005-0000-0000-00008B210000}"/>
    <cellStyle name="Calculation 2 6 10 2" xfId="8744" xr:uid="{00000000-0005-0000-0000-00008C210000}"/>
    <cellStyle name="Calculation 2 6 10 3" xfId="8745" xr:uid="{00000000-0005-0000-0000-00008D210000}"/>
    <cellStyle name="Calculation 2 6 11" xfId="8746" xr:uid="{00000000-0005-0000-0000-00008E210000}"/>
    <cellStyle name="Calculation 2 6 11 2" xfId="8747" xr:uid="{00000000-0005-0000-0000-00008F210000}"/>
    <cellStyle name="Calculation 2 6 11 3" xfId="8748" xr:uid="{00000000-0005-0000-0000-000090210000}"/>
    <cellStyle name="Calculation 2 6 12" xfId="8749" xr:uid="{00000000-0005-0000-0000-000091210000}"/>
    <cellStyle name="Calculation 2 6 12 2" xfId="8750" xr:uid="{00000000-0005-0000-0000-000092210000}"/>
    <cellStyle name="Calculation 2 6 12 3" xfId="8751" xr:uid="{00000000-0005-0000-0000-000093210000}"/>
    <cellStyle name="Calculation 2 6 13" xfId="8752" xr:uid="{00000000-0005-0000-0000-000094210000}"/>
    <cellStyle name="Calculation 2 6 13 2" xfId="8753" xr:uid="{00000000-0005-0000-0000-000095210000}"/>
    <cellStyle name="Calculation 2 6 13 3" xfId="8754" xr:uid="{00000000-0005-0000-0000-000096210000}"/>
    <cellStyle name="Calculation 2 6 14" xfId="8755" xr:uid="{00000000-0005-0000-0000-000097210000}"/>
    <cellStyle name="Calculation 2 6 14 2" xfId="8756" xr:uid="{00000000-0005-0000-0000-000098210000}"/>
    <cellStyle name="Calculation 2 6 14 3" xfId="8757" xr:uid="{00000000-0005-0000-0000-000099210000}"/>
    <cellStyle name="Calculation 2 6 15" xfId="8758" xr:uid="{00000000-0005-0000-0000-00009A210000}"/>
    <cellStyle name="Calculation 2 6 15 2" xfId="8759" xr:uid="{00000000-0005-0000-0000-00009B210000}"/>
    <cellStyle name="Calculation 2 6 15 3" xfId="8760" xr:uid="{00000000-0005-0000-0000-00009C210000}"/>
    <cellStyle name="Calculation 2 6 16" xfId="8761" xr:uid="{00000000-0005-0000-0000-00009D210000}"/>
    <cellStyle name="Calculation 2 6 16 2" xfId="8762" xr:uid="{00000000-0005-0000-0000-00009E210000}"/>
    <cellStyle name="Calculation 2 6 16 3" xfId="8763" xr:uid="{00000000-0005-0000-0000-00009F210000}"/>
    <cellStyle name="Calculation 2 6 17" xfId="8764" xr:uid="{00000000-0005-0000-0000-0000A0210000}"/>
    <cellStyle name="Calculation 2 6 17 2" xfId="8765" xr:uid="{00000000-0005-0000-0000-0000A1210000}"/>
    <cellStyle name="Calculation 2 6 17 3" xfId="8766" xr:uid="{00000000-0005-0000-0000-0000A2210000}"/>
    <cellStyle name="Calculation 2 6 18" xfId="8767" xr:uid="{00000000-0005-0000-0000-0000A3210000}"/>
    <cellStyle name="Calculation 2 6 18 2" xfId="8768" xr:uid="{00000000-0005-0000-0000-0000A4210000}"/>
    <cellStyle name="Calculation 2 6 18 3" xfId="8769" xr:uid="{00000000-0005-0000-0000-0000A5210000}"/>
    <cellStyle name="Calculation 2 6 19" xfId="8770" xr:uid="{00000000-0005-0000-0000-0000A6210000}"/>
    <cellStyle name="Calculation 2 6 2" xfId="8771" xr:uid="{00000000-0005-0000-0000-0000A7210000}"/>
    <cellStyle name="Calculation 2 6 2 10" xfId="8772" xr:uid="{00000000-0005-0000-0000-0000A8210000}"/>
    <cellStyle name="Calculation 2 6 2 10 2" xfId="8773" xr:uid="{00000000-0005-0000-0000-0000A9210000}"/>
    <cellStyle name="Calculation 2 6 2 10 3" xfId="8774" xr:uid="{00000000-0005-0000-0000-0000AA210000}"/>
    <cellStyle name="Calculation 2 6 2 11" xfId="8775" xr:uid="{00000000-0005-0000-0000-0000AB210000}"/>
    <cellStyle name="Calculation 2 6 2 11 2" xfId="8776" xr:uid="{00000000-0005-0000-0000-0000AC210000}"/>
    <cellStyle name="Calculation 2 6 2 11 3" xfId="8777" xr:uid="{00000000-0005-0000-0000-0000AD210000}"/>
    <cellStyle name="Calculation 2 6 2 12" xfId="8778" xr:uid="{00000000-0005-0000-0000-0000AE210000}"/>
    <cellStyle name="Calculation 2 6 2 12 2" xfId="8779" xr:uid="{00000000-0005-0000-0000-0000AF210000}"/>
    <cellStyle name="Calculation 2 6 2 12 3" xfId="8780" xr:uid="{00000000-0005-0000-0000-0000B0210000}"/>
    <cellStyle name="Calculation 2 6 2 13" xfId="8781" xr:uid="{00000000-0005-0000-0000-0000B1210000}"/>
    <cellStyle name="Calculation 2 6 2 14" xfId="8782" xr:uid="{00000000-0005-0000-0000-0000B2210000}"/>
    <cellStyle name="Calculation 2 6 2 2" xfId="8783" xr:uid="{00000000-0005-0000-0000-0000B3210000}"/>
    <cellStyle name="Calculation 2 6 2 2 2" xfId="8784" xr:uid="{00000000-0005-0000-0000-0000B4210000}"/>
    <cellStyle name="Calculation 2 6 2 2 3" xfId="8785" xr:uid="{00000000-0005-0000-0000-0000B5210000}"/>
    <cellStyle name="Calculation 2 6 2 3" xfId="8786" xr:uid="{00000000-0005-0000-0000-0000B6210000}"/>
    <cellStyle name="Calculation 2 6 2 3 2" xfId="8787" xr:uid="{00000000-0005-0000-0000-0000B7210000}"/>
    <cellStyle name="Calculation 2 6 2 3 3" xfId="8788" xr:uid="{00000000-0005-0000-0000-0000B8210000}"/>
    <cellStyle name="Calculation 2 6 2 4" xfId="8789" xr:uid="{00000000-0005-0000-0000-0000B9210000}"/>
    <cellStyle name="Calculation 2 6 2 4 2" xfId="8790" xr:uid="{00000000-0005-0000-0000-0000BA210000}"/>
    <cellStyle name="Calculation 2 6 2 4 3" xfId="8791" xr:uid="{00000000-0005-0000-0000-0000BB210000}"/>
    <cellStyle name="Calculation 2 6 2 5" xfId="8792" xr:uid="{00000000-0005-0000-0000-0000BC210000}"/>
    <cellStyle name="Calculation 2 6 2 5 2" xfId="8793" xr:uid="{00000000-0005-0000-0000-0000BD210000}"/>
    <cellStyle name="Calculation 2 6 2 5 3" xfId="8794" xr:uid="{00000000-0005-0000-0000-0000BE210000}"/>
    <cellStyle name="Calculation 2 6 2 6" xfId="8795" xr:uid="{00000000-0005-0000-0000-0000BF210000}"/>
    <cellStyle name="Calculation 2 6 2 6 2" xfId="8796" xr:uid="{00000000-0005-0000-0000-0000C0210000}"/>
    <cellStyle name="Calculation 2 6 2 6 3" xfId="8797" xr:uid="{00000000-0005-0000-0000-0000C1210000}"/>
    <cellStyle name="Calculation 2 6 2 7" xfId="8798" xr:uid="{00000000-0005-0000-0000-0000C2210000}"/>
    <cellStyle name="Calculation 2 6 2 7 2" xfId="8799" xr:uid="{00000000-0005-0000-0000-0000C3210000}"/>
    <cellStyle name="Calculation 2 6 2 7 3" xfId="8800" xr:uid="{00000000-0005-0000-0000-0000C4210000}"/>
    <cellStyle name="Calculation 2 6 2 8" xfId="8801" xr:uid="{00000000-0005-0000-0000-0000C5210000}"/>
    <cellStyle name="Calculation 2 6 2 8 2" xfId="8802" xr:uid="{00000000-0005-0000-0000-0000C6210000}"/>
    <cellStyle name="Calculation 2 6 2 8 3" xfId="8803" xr:uid="{00000000-0005-0000-0000-0000C7210000}"/>
    <cellStyle name="Calculation 2 6 2 9" xfId="8804" xr:uid="{00000000-0005-0000-0000-0000C8210000}"/>
    <cellStyle name="Calculation 2 6 2 9 2" xfId="8805" xr:uid="{00000000-0005-0000-0000-0000C9210000}"/>
    <cellStyle name="Calculation 2 6 2 9 3" xfId="8806" xr:uid="{00000000-0005-0000-0000-0000CA210000}"/>
    <cellStyle name="Calculation 2 6 20" xfId="8807" xr:uid="{00000000-0005-0000-0000-0000CB210000}"/>
    <cellStyle name="Calculation 2 6 3" xfId="8808" xr:uid="{00000000-0005-0000-0000-0000CC210000}"/>
    <cellStyle name="Calculation 2 6 3 10" xfId="8809" xr:uid="{00000000-0005-0000-0000-0000CD210000}"/>
    <cellStyle name="Calculation 2 6 3 10 2" xfId="8810" xr:uid="{00000000-0005-0000-0000-0000CE210000}"/>
    <cellStyle name="Calculation 2 6 3 10 3" xfId="8811" xr:uid="{00000000-0005-0000-0000-0000CF210000}"/>
    <cellStyle name="Calculation 2 6 3 11" xfId="8812" xr:uid="{00000000-0005-0000-0000-0000D0210000}"/>
    <cellStyle name="Calculation 2 6 3 11 2" xfId="8813" xr:uid="{00000000-0005-0000-0000-0000D1210000}"/>
    <cellStyle name="Calculation 2 6 3 11 3" xfId="8814" xr:uid="{00000000-0005-0000-0000-0000D2210000}"/>
    <cellStyle name="Calculation 2 6 3 12" xfId="8815" xr:uid="{00000000-0005-0000-0000-0000D3210000}"/>
    <cellStyle name="Calculation 2 6 3 12 2" xfId="8816" xr:uid="{00000000-0005-0000-0000-0000D4210000}"/>
    <cellStyle name="Calculation 2 6 3 12 3" xfId="8817" xr:uid="{00000000-0005-0000-0000-0000D5210000}"/>
    <cellStyle name="Calculation 2 6 3 13" xfId="8818" xr:uid="{00000000-0005-0000-0000-0000D6210000}"/>
    <cellStyle name="Calculation 2 6 3 14" xfId="8819" xr:uid="{00000000-0005-0000-0000-0000D7210000}"/>
    <cellStyle name="Calculation 2 6 3 2" xfId="8820" xr:uid="{00000000-0005-0000-0000-0000D8210000}"/>
    <cellStyle name="Calculation 2 6 3 2 2" xfId="8821" xr:uid="{00000000-0005-0000-0000-0000D9210000}"/>
    <cellStyle name="Calculation 2 6 3 2 3" xfId="8822" xr:uid="{00000000-0005-0000-0000-0000DA210000}"/>
    <cellStyle name="Calculation 2 6 3 3" xfId="8823" xr:uid="{00000000-0005-0000-0000-0000DB210000}"/>
    <cellStyle name="Calculation 2 6 3 3 2" xfId="8824" xr:uid="{00000000-0005-0000-0000-0000DC210000}"/>
    <cellStyle name="Calculation 2 6 3 3 3" xfId="8825" xr:uid="{00000000-0005-0000-0000-0000DD210000}"/>
    <cellStyle name="Calculation 2 6 3 4" xfId="8826" xr:uid="{00000000-0005-0000-0000-0000DE210000}"/>
    <cellStyle name="Calculation 2 6 3 4 2" xfId="8827" xr:uid="{00000000-0005-0000-0000-0000DF210000}"/>
    <cellStyle name="Calculation 2 6 3 4 3" xfId="8828" xr:uid="{00000000-0005-0000-0000-0000E0210000}"/>
    <cellStyle name="Calculation 2 6 3 5" xfId="8829" xr:uid="{00000000-0005-0000-0000-0000E1210000}"/>
    <cellStyle name="Calculation 2 6 3 5 2" xfId="8830" xr:uid="{00000000-0005-0000-0000-0000E2210000}"/>
    <cellStyle name="Calculation 2 6 3 5 3" xfId="8831" xr:uid="{00000000-0005-0000-0000-0000E3210000}"/>
    <cellStyle name="Calculation 2 6 3 6" xfId="8832" xr:uid="{00000000-0005-0000-0000-0000E4210000}"/>
    <cellStyle name="Calculation 2 6 3 6 2" xfId="8833" xr:uid="{00000000-0005-0000-0000-0000E5210000}"/>
    <cellStyle name="Calculation 2 6 3 6 3" xfId="8834" xr:uid="{00000000-0005-0000-0000-0000E6210000}"/>
    <cellStyle name="Calculation 2 6 3 7" xfId="8835" xr:uid="{00000000-0005-0000-0000-0000E7210000}"/>
    <cellStyle name="Calculation 2 6 3 7 2" xfId="8836" xr:uid="{00000000-0005-0000-0000-0000E8210000}"/>
    <cellStyle name="Calculation 2 6 3 7 3" xfId="8837" xr:uid="{00000000-0005-0000-0000-0000E9210000}"/>
    <cellStyle name="Calculation 2 6 3 8" xfId="8838" xr:uid="{00000000-0005-0000-0000-0000EA210000}"/>
    <cellStyle name="Calculation 2 6 3 8 2" xfId="8839" xr:uid="{00000000-0005-0000-0000-0000EB210000}"/>
    <cellStyle name="Calculation 2 6 3 8 3" xfId="8840" xr:uid="{00000000-0005-0000-0000-0000EC210000}"/>
    <cellStyle name="Calculation 2 6 3 9" xfId="8841" xr:uid="{00000000-0005-0000-0000-0000ED210000}"/>
    <cellStyle name="Calculation 2 6 3 9 2" xfId="8842" xr:uid="{00000000-0005-0000-0000-0000EE210000}"/>
    <cellStyle name="Calculation 2 6 3 9 3" xfId="8843" xr:uid="{00000000-0005-0000-0000-0000EF210000}"/>
    <cellStyle name="Calculation 2 6 4" xfId="8844" xr:uid="{00000000-0005-0000-0000-0000F0210000}"/>
    <cellStyle name="Calculation 2 6 4 10" xfId="8845" xr:uid="{00000000-0005-0000-0000-0000F1210000}"/>
    <cellStyle name="Calculation 2 6 4 10 2" xfId="8846" xr:uid="{00000000-0005-0000-0000-0000F2210000}"/>
    <cellStyle name="Calculation 2 6 4 10 3" xfId="8847" xr:uid="{00000000-0005-0000-0000-0000F3210000}"/>
    <cellStyle name="Calculation 2 6 4 11" xfId="8848" xr:uid="{00000000-0005-0000-0000-0000F4210000}"/>
    <cellStyle name="Calculation 2 6 4 11 2" xfId="8849" xr:uid="{00000000-0005-0000-0000-0000F5210000}"/>
    <cellStyle name="Calculation 2 6 4 11 3" xfId="8850" xr:uid="{00000000-0005-0000-0000-0000F6210000}"/>
    <cellStyle name="Calculation 2 6 4 12" xfId="8851" xr:uid="{00000000-0005-0000-0000-0000F7210000}"/>
    <cellStyle name="Calculation 2 6 4 13" xfId="8852" xr:uid="{00000000-0005-0000-0000-0000F8210000}"/>
    <cellStyle name="Calculation 2 6 4 2" xfId="8853" xr:uid="{00000000-0005-0000-0000-0000F9210000}"/>
    <cellStyle name="Calculation 2 6 4 2 2" xfId="8854" xr:uid="{00000000-0005-0000-0000-0000FA210000}"/>
    <cellStyle name="Calculation 2 6 4 2 3" xfId="8855" xr:uid="{00000000-0005-0000-0000-0000FB210000}"/>
    <cellStyle name="Calculation 2 6 4 3" xfId="8856" xr:uid="{00000000-0005-0000-0000-0000FC210000}"/>
    <cellStyle name="Calculation 2 6 4 3 2" xfId="8857" xr:uid="{00000000-0005-0000-0000-0000FD210000}"/>
    <cellStyle name="Calculation 2 6 4 3 3" xfId="8858" xr:uid="{00000000-0005-0000-0000-0000FE210000}"/>
    <cellStyle name="Calculation 2 6 4 4" xfId="8859" xr:uid="{00000000-0005-0000-0000-0000FF210000}"/>
    <cellStyle name="Calculation 2 6 4 4 2" xfId="8860" xr:uid="{00000000-0005-0000-0000-000000220000}"/>
    <cellStyle name="Calculation 2 6 4 4 3" xfId="8861" xr:uid="{00000000-0005-0000-0000-000001220000}"/>
    <cellStyle name="Calculation 2 6 4 5" xfId="8862" xr:uid="{00000000-0005-0000-0000-000002220000}"/>
    <cellStyle name="Calculation 2 6 4 5 2" xfId="8863" xr:uid="{00000000-0005-0000-0000-000003220000}"/>
    <cellStyle name="Calculation 2 6 4 5 3" xfId="8864" xr:uid="{00000000-0005-0000-0000-000004220000}"/>
    <cellStyle name="Calculation 2 6 4 6" xfId="8865" xr:uid="{00000000-0005-0000-0000-000005220000}"/>
    <cellStyle name="Calculation 2 6 4 6 2" xfId="8866" xr:uid="{00000000-0005-0000-0000-000006220000}"/>
    <cellStyle name="Calculation 2 6 4 6 3" xfId="8867" xr:uid="{00000000-0005-0000-0000-000007220000}"/>
    <cellStyle name="Calculation 2 6 4 7" xfId="8868" xr:uid="{00000000-0005-0000-0000-000008220000}"/>
    <cellStyle name="Calculation 2 6 4 7 2" xfId="8869" xr:uid="{00000000-0005-0000-0000-000009220000}"/>
    <cellStyle name="Calculation 2 6 4 7 3" xfId="8870" xr:uid="{00000000-0005-0000-0000-00000A220000}"/>
    <cellStyle name="Calculation 2 6 4 8" xfId="8871" xr:uid="{00000000-0005-0000-0000-00000B220000}"/>
    <cellStyle name="Calculation 2 6 4 8 2" xfId="8872" xr:uid="{00000000-0005-0000-0000-00000C220000}"/>
    <cellStyle name="Calculation 2 6 4 8 3" xfId="8873" xr:uid="{00000000-0005-0000-0000-00000D220000}"/>
    <cellStyle name="Calculation 2 6 4 9" xfId="8874" xr:uid="{00000000-0005-0000-0000-00000E220000}"/>
    <cellStyle name="Calculation 2 6 4 9 2" xfId="8875" xr:uid="{00000000-0005-0000-0000-00000F220000}"/>
    <cellStyle name="Calculation 2 6 4 9 3" xfId="8876" xr:uid="{00000000-0005-0000-0000-000010220000}"/>
    <cellStyle name="Calculation 2 6 5" xfId="8877" xr:uid="{00000000-0005-0000-0000-000011220000}"/>
    <cellStyle name="Calculation 2 6 5 10" xfId="8878" xr:uid="{00000000-0005-0000-0000-000012220000}"/>
    <cellStyle name="Calculation 2 6 5 10 2" xfId="8879" xr:uid="{00000000-0005-0000-0000-000013220000}"/>
    <cellStyle name="Calculation 2 6 5 10 3" xfId="8880" xr:uid="{00000000-0005-0000-0000-000014220000}"/>
    <cellStyle name="Calculation 2 6 5 11" xfId="8881" xr:uid="{00000000-0005-0000-0000-000015220000}"/>
    <cellStyle name="Calculation 2 6 5 11 2" xfId="8882" xr:uid="{00000000-0005-0000-0000-000016220000}"/>
    <cellStyle name="Calculation 2 6 5 11 3" xfId="8883" xr:uid="{00000000-0005-0000-0000-000017220000}"/>
    <cellStyle name="Calculation 2 6 5 12" xfId="8884" xr:uid="{00000000-0005-0000-0000-000018220000}"/>
    <cellStyle name="Calculation 2 6 5 13" xfId="8885" xr:uid="{00000000-0005-0000-0000-000019220000}"/>
    <cellStyle name="Calculation 2 6 5 2" xfId="8886" xr:uid="{00000000-0005-0000-0000-00001A220000}"/>
    <cellStyle name="Calculation 2 6 5 2 2" xfId="8887" xr:uid="{00000000-0005-0000-0000-00001B220000}"/>
    <cellStyle name="Calculation 2 6 5 2 3" xfId="8888" xr:uid="{00000000-0005-0000-0000-00001C220000}"/>
    <cellStyle name="Calculation 2 6 5 3" xfId="8889" xr:uid="{00000000-0005-0000-0000-00001D220000}"/>
    <cellStyle name="Calculation 2 6 5 3 2" xfId="8890" xr:uid="{00000000-0005-0000-0000-00001E220000}"/>
    <cellStyle name="Calculation 2 6 5 3 3" xfId="8891" xr:uid="{00000000-0005-0000-0000-00001F220000}"/>
    <cellStyle name="Calculation 2 6 5 4" xfId="8892" xr:uid="{00000000-0005-0000-0000-000020220000}"/>
    <cellStyle name="Calculation 2 6 5 4 2" xfId="8893" xr:uid="{00000000-0005-0000-0000-000021220000}"/>
    <cellStyle name="Calculation 2 6 5 4 3" xfId="8894" xr:uid="{00000000-0005-0000-0000-000022220000}"/>
    <cellStyle name="Calculation 2 6 5 5" xfId="8895" xr:uid="{00000000-0005-0000-0000-000023220000}"/>
    <cellStyle name="Calculation 2 6 5 5 2" xfId="8896" xr:uid="{00000000-0005-0000-0000-000024220000}"/>
    <cellStyle name="Calculation 2 6 5 5 3" xfId="8897" xr:uid="{00000000-0005-0000-0000-000025220000}"/>
    <cellStyle name="Calculation 2 6 5 6" xfId="8898" xr:uid="{00000000-0005-0000-0000-000026220000}"/>
    <cellStyle name="Calculation 2 6 5 6 2" xfId="8899" xr:uid="{00000000-0005-0000-0000-000027220000}"/>
    <cellStyle name="Calculation 2 6 5 6 3" xfId="8900" xr:uid="{00000000-0005-0000-0000-000028220000}"/>
    <cellStyle name="Calculation 2 6 5 7" xfId="8901" xr:uid="{00000000-0005-0000-0000-000029220000}"/>
    <cellStyle name="Calculation 2 6 5 7 2" xfId="8902" xr:uid="{00000000-0005-0000-0000-00002A220000}"/>
    <cellStyle name="Calculation 2 6 5 7 3" xfId="8903" xr:uid="{00000000-0005-0000-0000-00002B220000}"/>
    <cellStyle name="Calculation 2 6 5 8" xfId="8904" xr:uid="{00000000-0005-0000-0000-00002C220000}"/>
    <cellStyle name="Calculation 2 6 5 8 2" xfId="8905" xr:uid="{00000000-0005-0000-0000-00002D220000}"/>
    <cellStyle name="Calculation 2 6 5 8 3" xfId="8906" xr:uid="{00000000-0005-0000-0000-00002E220000}"/>
    <cellStyle name="Calculation 2 6 5 9" xfId="8907" xr:uid="{00000000-0005-0000-0000-00002F220000}"/>
    <cellStyle name="Calculation 2 6 5 9 2" xfId="8908" xr:uid="{00000000-0005-0000-0000-000030220000}"/>
    <cellStyle name="Calculation 2 6 5 9 3" xfId="8909" xr:uid="{00000000-0005-0000-0000-000031220000}"/>
    <cellStyle name="Calculation 2 6 6" xfId="8910" xr:uid="{00000000-0005-0000-0000-000032220000}"/>
    <cellStyle name="Calculation 2 6 6 10" xfId="8911" xr:uid="{00000000-0005-0000-0000-000033220000}"/>
    <cellStyle name="Calculation 2 6 6 10 2" xfId="8912" xr:uid="{00000000-0005-0000-0000-000034220000}"/>
    <cellStyle name="Calculation 2 6 6 10 3" xfId="8913" xr:uid="{00000000-0005-0000-0000-000035220000}"/>
    <cellStyle name="Calculation 2 6 6 11" xfId="8914" xr:uid="{00000000-0005-0000-0000-000036220000}"/>
    <cellStyle name="Calculation 2 6 6 11 2" xfId="8915" xr:uid="{00000000-0005-0000-0000-000037220000}"/>
    <cellStyle name="Calculation 2 6 6 11 3" xfId="8916" xr:uid="{00000000-0005-0000-0000-000038220000}"/>
    <cellStyle name="Calculation 2 6 6 12" xfId="8917" xr:uid="{00000000-0005-0000-0000-000039220000}"/>
    <cellStyle name="Calculation 2 6 6 13" xfId="8918" xr:uid="{00000000-0005-0000-0000-00003A220000}"/>
    <cellStyle name="Calculation 2 6 6 2" xfId="8919" xr:uid="{00000000-0005-0000-0000-00003B220000}"/>
    <cellStyle name="Calculation 2 6 6 2 2" xfId="8920" xr:uid="{00000000-0005-0000-0000-00003C220000}"/>
    <cellStyle name="Calculation 2 6 6 2 3" xfId="8921" xr:uid="{00000000-0005-0000-0000-00003D220000}"/>
    <cellStyle name="Calculation 2 6 6 3" xfId="8922" xr:uid="{00000000-0005-0000-0000-00003E220000}"/>
    <cellStyle name="Calculation 2 6 6 3 2" xfId="8923" xr:uid="{00000000-0005-0000-0000-00003F220000}"/>
    <cellStyle name="Calculation 2 6 6 3 3" xfId="8924" xr:uid="{00000000-0005-0000-0000-000040220000}"/>
    <cellStyle name="Calculation 2 6 6 4" xfId="8925" xr:uid="{00000000-0005-0000-0000-000041220000}"/>
    <cellStyle name="Calculation 2 6 6 4 2" xfId="8926" xr:uid="{00000000-0005-0000-0000-000042220000}"/>
    <cellStyle name="Calculation 2 6 6 4 3" xfId="8927" xr:uid="{00000000-0005-0000-0000-000043220000}"/>
    <cellStyle name="Calculation 2 6 6 5" xfId="8928" xr:uid="{00000000-0005-0000-0000-000044220000}"/>
    <cellStyle name="Calculation 2 6 6 5 2" xfId="8929" xr:uid="{00000000-0005-0000-0000-000045220000}"/>
    <cellStyle name="Calculation 2 6 6 5 3" xfId="8930" xr:uid="{00000000-0005-0000-0000-000046220000}"/>
    <cellStyle name="Calculation 2 6 6 6" xfId="8931" xr:uid="{00000000-0005-0000-0000-000047220000}"/>
    <cellStyle name="Calculation 2 6 6 6 2" xfId="8932" xr:uid="{00000000-0005-0000-0000-000048220000}"/>
    <cellStyle name="Calculation 2 6 6 6 3" xfId="8933" xr:uid="{00000000-0005-0000-0000-000049220000}"/>
    <cellStyle name="Calculation 2 6 6 7" xfId="8934" xr:uid="{00000000-0005-0000-0000-00004A220000}"/>
    <cellStyle name="Calculation 2 6 6 7 2" xfId="8935" xr:uid="{00000000-0005-0000-0000-00004B220000}"/>
    <cellStyle name="Calculation 2 6 6 7 3" xfId="8936" xr:uid="{00000000-0005-0000-0000-00004C220000}"/>
    <cellStyle name="Calculation 2 6 6 8" xfId="8937" xr:uid="{00000000-0005-0000-0000-00004D220000}"/>
    <cellStyle name="Calculation 2 6 6 8 2" xfId="8938" xr:uid="{00000000-0005-0000-0000-00004E220000}"/>
    <cellStyle name="Calculation 2 6 6 8 3" xfId="8939" xr:uid="{00000000-0005-0000-0000-00004F220000}"/>
    <cellStyle name="Calculation 2 6 6 9" xfId="8940" xr:uid="{00000000-0005-0000-0000-000050220000}"/>
    <cellStyle name="Calculation 2 6 6 9 2" xfId="8941" xr:uid="{00000000-0005-0000-0000-000051220000}"/>
    <cellStyle name="Calculation 2 6 6 9 3" xfId="8942" xr:uid="{00000000-0005-0000-0000-000052220000}"/>
    <cellStyle name="Calculation 2 6 7" xfId="8943" xr:uid="{00000000-0005-0000-0000-000053220000}"/>
    <cellStyle name="Calculation 2 6 7 10" xfId="8944" xr:uid="{00000000-0005-0000-0000-000054220000}"/>
    <cellStyle name="Calculation 2 6 7 10 2" xfId="8945" xr:uid="{00000000-0005-0000-0000-000055220000}"/>
    <cellStyle name="Calculation 2 6 7 10 3" xfId="8946" xr:uid="{00000000-0005-0000-0000-000056220000}"/>
    <cellStyle name="Calculation 2 6 7 11" xfId="8947" xr:uid="{00000000-0005-0000-0000-000057220000}"/>
    <cellStyle name="Calculation 2 6 7 11 2" xfId="8948" xr:uid="{00000000-0005-0000-0000-000058220000}"/>
    <cellStyle name="Calculation 2 6 7 11 3" xfId="8949" xr:uid="{00000000-0005-0000-0000-000059220000}"/>
    <cellStyle name="Calculation 2 6 7 12" xfId="8950" xr:uid="{00000000-0005-0000-0000-00005A220000}"/>
    <cellStyle name="Calculation 2 6 7 13" xfId="8951" xr:uid="{00000000-0005-0000-0000-00005B220000}"/>
    <cellStyle name="Calculation 2 6 7 2" xfId="8952" xr:uid="{00000000-0005-0000-0000-00005C220000}"/>
    <cellStyle name="Calculation 2 6 7 2 2" xfId="8953" xr:uid="{00000000-0005-0000-0000-00005D220000}"/>
    <cellStyle name="Calculation 2 6 7 2 3" xfId="8954" xr:uid="{00000000-0005-0000-0000-00005E220000}"/>
    <cellStyle name="Calculation 2 6 7 3" xfId="8955" xr:uid="{00000000-0005-0000-0000-00005F220000}"/>
    <cellStyle name="Calculation 2 6 7 3 2" xfId="8956" xr:uid="{00000000-0005-0000-0000-000060220000}"/>
    <cellStyle name="Calculation 2 6 7 3 3" xfId="8957" xr:uid="{00000000-0005-0000-0000-000061220000}"/>
    <cellStyle name="Calculation 2 6 7 4" xfId="8958" xr:uid="{00000000-0005-0000-0000-000062220000}"/>
    <cellStyle name="Calculation 2 6 7 4 2" xfId="8959" xr:uid="{00000000-0005-0000-0000-000063220000}"/>
    <cellStyle name="Calculation 2 6 7 4 3" xfId="8960" xr:uid="{00000000-0005-0000-0000-000064220000}"/>
    <cellStyle name="Calculation 2 6 7 5" xfId="8961" xr:uid="{00000000-0005-0000-0000-000065220000}"/>
    <cellStyle name="Calculation 2 6 7 5 2" xfId="8962" xr:uid="{00000000-0005-0000-0000-000066220000}"/>
    <cellStyle name="Calculation 2 6 7 5 3" xfId="8963" xr:uid="{00000000-0005-0000-0000-000067220000}"/>
    <cellStyle name="Calculation 2 6 7 6" xfId="8964" xr:uid="{00000000-0005-0000-0000-000068220000}"/>
    <cellStyle name="Calculation 2 6 7 6 2" xfId="8965" xr:uid="{00000000-0005-0000-0000-000069220000}"/>
    <cellStyle name="Calculation 2 6 7 6 3" xfId="8966" xr:uid="{00000000-0005-0000-0000-00006A220000}"/>
    <cellStyle name="Calculation 2 6 7 7" xfId="8967" xr:uid="{00000000-0005-0000-0000-00006B220000}"/>
    <cellStyle name="Calculation 2 6 7 7 2" xfId="8968" xr:uid="{00000000-0005-0000-0000-00006C220000}"/>
    <cellStyle name="Calculation 2 6 7 7 3" xfId="8969" xr:uid="{00000000-0005-0000-0000-00006D220000}"/>
    <cellStyle name="Calculation 2 6 7 8" xfId="8970" xr:uid="{00000000-0005-0000-0000-00006E220000}"/>
    <cellStyle name="Calculation 2 6 7 8 2" xfId="8971" xr:uid="{00000000-0005-0000-0000-00006F220000}"/>
    <cellStyle name="Calculation 2 6 7 8 3" xfId="8972" xr:uid="{00000000-0005-0000-0000-000070220000}"/>
    <cellStyle name="Calculation 2 6 7 9" xfId="8973" xr:uid="{00000000-0005-0000-0000-000071220000}"/>
    <cellStyle name="Calculation 2 6 7 9 2" xfId="8974" xr:uid="{00000000-0005-0000-0000-000072220000}"/>
    <cellStyle name="Calculation 2 6 7 9 3" xfId="8975" xr:uid="{00000000-0005-0000-0000-000073220000}"/>
    <cellStyle name="Calculation 2 6 8" xfId="8976" xr:uid="{00000000-0005-0000-0000-000074220000}"/>
    <cellStyle name="Calculation 2 6 8 2" xfId="8977" xr:uid="{00000000-0005-0000-0000-000075220000}"/>
    <cellStyle name="Calculation 2 6 8 3" xfId="8978" xr:uid="{00000000-0005-0000-0000-000076220000}"/>
    <cellStyle name="Calculation 2 6 9" xfId="8979" xr:uid="{00000000-0005-0000-0000-000077220000}"/>
    <cellStyle name="Calculation 2 6 9 2" xfId="8980" xr:uid="{00000000-0005-0000-0000-000078220000}"/>
    <cellStyle name="Calculation 2 6 9 3" xfId="8981" xr:uid="{00000000-0005-0000-0000-000079220000}"/>
    <cellStyle name="Calculation 2 7" xfId="8982" xr:uid="{00000000-0005-0000-0000-00007A220000}"/>
    <cellStyle name="Calculation 2 7 2" xfId="8983" xr:uid="{00000000-0005-0000-0000-00007B220000}"/>
    <cellStyle name="Calculation 2 7 3" xfId="8984" xr:uid="{00000000-0005-0000-0000-00007C220000}"/>
    <cellStyle name="Calculation 2 8" xfId="8985" xr:uid="{00000000-0005-0000-0000-00007D220000}"/>
    <cellStyle name="Calculation 2 8 2" xfId="8986" xr:uid="{00000000-0005-0000-0000-00007E220000}"/>
    <cellStyle name="Calculation 2 8 3" xfId="8987" xr:uid="{00000000-0005-0000-0000-00007F220000}"/>
    <cellStyle name="Calculation 2 9" xfId="8988" xr:uid="{00000000-0005-0000-0000-000080220000}"/>
    <cellStyle name="Calculation 2 9 2" xfId="8989" xr:uid="{00000000-0005-0000-0000-000081220000}"/>
    <cellStyle name="Calculation 2 9 3" xfId="8990" xr:uid="{00000000-0005-0000-0000-000082220000}"/>
    <cellStyle name="Cash" xfId="8991" xr:uid="{00000000-0005-0000-0000-000083220000}"/>
    <cellStyle name="Cell Link" xfId="8992" xr:uid="{00000000-0005-0000-0000-000084220000}"/>
    <cellStyle name="Center Currency" xfId="8993" xr:uid="{00000000-0005-0000-0000-000085220000}"/>
    <cellStyle name="Center Date" xfId="8994" xr:uid="{00000000-0005-0000-0000-000086220000}"/>
    <cellStyle name="Center Multiple" xfId="8995" xr:uid="{00000000-0005-0000-0000-000087220000}"/>
    <cellStyle name="Center Number" xfId="8996" xr:uid="{00000000-0005-0000-0000-000088220000}"/>
    <cellStyle name="Center Percentage" xfId="8997" xr:uid="{00000000-0005-0000-0000-000089220000}"/>
    <cellStyle name="Center Year" xfId="8998" xr:uid="{00000000-0005-0000-0000-00008A220000}"/>
    <cellStyle name="Check Cell" xfId="21" builtinId="23" customBuiltin="1"/>
    <cellStyle name="Check Cell 2" xfId="95" xr:uid="{00000000-0005-0000-0000-00008C220000}"/>
    <cellStyle name="Co. Names" xfId="8999" xr:uid="{00000000-0005-0000-0000-00008D220000}"/>
    <cellStyle name="Co. Names - Bold" xfId="9000" xr:uid="{00000000-0005-0000-0000-00008E220000}"/>
    <cellStyle name="Co. Names_Break-Up" xfId="9001" xr:uid="{00000000-0005-0000-0000-00008F220000}"/>
    <cellStyle name="COL HEADINGS" xfId="9002" xr:uid="{00000000-0005-0000-0000-000090220000}"/>
    <cellStyle name="COL HEADINGS 2" xfId="9003" xr:uid="{00000000-0005-0000-0000-000091220000}"/>
    <cellStyle name="COL HEADINGS 2 2" xfId="9004" xr:uid="{00000000-0005-0000-0000-000092220000}"/>
    <cellStyle name="COL HEADINGS 2 2 2" xfId="9005" xr:uid="{00000000-0005-0000-0000-000093220000}"/>
    <cellStyle name="COL HEADINGS 2 2 2 2" xfId="9006" xr:uid="{00000000-0005-0000-0000-000094220000}"/>
    <cellStyle name="COL HEADINGS 2 2 3" xfId="9007" xr:uid="{00000000-0005-0000-0000-000095220000}"/>
    <cellStyle name="COL HEADINGS 2 2 3 2" xfId="9008" xr:uid="{00000000-0005-0000-0000-000096220000}"/>
    <cellStyle name="COL HEADINGS 2 2 4" xfId="9009" xr:uid="{00000000-0005-0000-0000-000097220000}"/>
    <cellStyle name="COL HEADINGS 2 2 4 2" xfId="9010" xr:uid="{00000000-0005-0000-0000-000098220000}"/>
    <cellStyle name="COL HEADINGS 2 2 5" xfId="9011" xr:uid="{00000000-0005-0000-0000-000099220000}"/>
    <cellStyle name="COL HEADINGS 2 2 5 2" xfId="9012" xr:uid="{00000000-0005-0000-0000-00009A220000}"/>
    <cellStyle name="COL HEADINGS 2 2 6" xfId="9013" xr:uid="{00000000-0005-0000-0000-00009B220000}"/>
    <cellStyle name="COL HEADINGS 2 2 6 2" xfId="9014" xr:uid="{00000000-0005-0000-0000-00009C220000}"/>
    <cellStyle name="COL HEADINGS 2 2 7" xfId="9015" xr:uid="{00000000-0005-0000-0000-00009D220000}"/>
    <cellStyle name="COL HEADINGS 2 2 8" xfId="9016" xr:uid="{00000000-0005-0000-0000-00009E220000}"/>
    <cellStyle name="COL HEADINGS 2 2 9" xfId="9017" xr:uid="{00000000-0005-0000-0000-00009F220000}"/>
    <cellStyle name="COL HEADINGS 2 3" xfId="9018" xr:uid="{00000000-0005-0000-0000-0000A0220000}"/>
    <cellStyle name="COL HEADINGS 2 3 2" xfId="9019" xr:uid="{00000000-0005-0000-0000-0000A1220000}"/>
    <cellStyle name="COL HEADINGS 3" xfId="9020" xr:uid="{00000000-0005-0000-0000-0000A2220000}"/>
    <cellStyle name="COL HEADINGS 3 2" xfId="9021" xr:uid="{00000000-0005-0000-0000-0000A3220000}"/>
    <cellStyle name="COL HEADINGS 3 2 2" xfId="9022" xr:uid="{00000000-0005-0000-0000-0000A4220000}"/>
    <cellStyle name="COL HEADINGS 3 3" xfId="9023" xr:uid="{00000000-0005-0000-0000-0000A5220000}"/>
    <cellStyle name="COL HEADINGS 3 3 2" xfId="9024" xr:uid="{00000000-0005-0000-0000-0000A6220000}"/>
    <cellStyle name="COL HEADINGS 3 4" xfId="9025" xr:uid="{00000000-0005-0000-0000-0000A7220000}"/>
    <cellStyle name="COL HEADINGS 3 4 2" xfId="9026" xr:uid="{00000000-0005-0000-0000-0000A8220000}"/>
    <cellStyle name="COL HEADINGS 3 5" xfId="9027" xr:uid="{00000000-0005-0000-0000-0000A9220000}"/>
    <cellStyle name="COL HEADINGS 3 5 2" xfId="9028" xr:uid="{00000000-0005-0000-0000-0000AA220000}"/>
    <cellStyle name="COL HEADINGS 3 6" xfId="9029" xr:uid="{00000000-0005-0000-0000-0000AB220000}"/>
    <cellStyle name="COL HEADINGS 4" xfId="9030" xr:uid="{00000000-0005-0000-0000-0000AC220000}"/>
    <cellStyle name="COL HEADINGS 4 2" xfId="9031" xr:uid="{00000000-0005-0000-0000-0000AD220000}"/>
    <cellStyle name="COL HEADINGS 5" xfId="9032" xr:uid="{00000000-0005-0000-0000-0000AE220000}"/>
    <cellStyle name="ColBlue" xfId="9033" xr:uid="{00000000-0005-0000-0000-0000AF220000}"/>
    <cellStyle name="ColGreen" xfId="9034" xr:uid="{00000000-0005-0000-0000-0000B0220000}"/>
    <cellStyle name="ColLevel_" xfId="9035" xr:uid="{00000000-0005-0000-0000-0000B1220000}"/>
    <cellStyle name="ColRed" xfId="9036" xr:uid="{00000000-0005-0000-0000-0000B2220000}"/>
    <cellStyle name="Column 4" xfId="9037" xr:uid="{00000000-0005-0000-0000-0000B3220000}"/>
    <cellStyle name="Comma" xfId="1" builtinId="3" hidden="1" customBuiltin="1"/>
    <cellStyle name="Comma" xfId="52" builtinId="3" hidden="1"/>
    <cellStyle name="Comma  - Style1" xfId="9038" xr:uid="{00000000-0005-0000-0000-0000B6220000}"/>
    <cellStyle name="Comma  - Style1 2" xfId="9039" xr:uid="{00000000-0005-0000-0000-0000B7220000}"/>
    <cellStyle name="Comma  - Style1 3" xfId="9040" xr:uid="{00000000-0005-0000-0000-0000B8220000}"/>
    <cellStyle name="Comma  - Style2" xfId="9041" xr:uid="{00000000-0005-0000-0000-0000B9220000}"/>
    <cellStyle name="Comma  - Style2 2" xfId="9042" xr:uid="{00000000-0005-0000-0000-0000BA220000}"/>
    <cellStyle name="Comma  - Style2 3" xfId="9043" xr:uid="{00000000-0005-0000-0000-0000BB220000}"/>
    <cellStyle name="Comma  - Style3" xfId="9044" xr:uid="{00000000-0005-0000-0000-0000BC220000}"/>
    <cellStyle name="Comma  - Style3 2" xfId="9045" xr:uid="{00000000-0005-0000-0000-0000BD220000}"/>
    <cellStyle name="Comma  - Style3 3" xfId="9046" xr:uid="{00000000-0005-0000-0000-0000BE220000}"/>
    <cellStyle name="Comma  - Style4" xfId="9047" xr:uid="{00000000-0005-0000-0000-0000BF220000}"/>
    <cellStyle name="Comma  - Style4 2" xfId="9048" xr:uid="{00000000-0005-0000-0000-0000C0220000}"/>
    <cellStyle name="Comma  - Style4 3" xfId="9049" xr:uid="{00000000-0005-0000-0000-0000C1220000}"/>
    <cellStyle name="Comma  - Style5" xfId="9050" xr:uid="{00000000-0005-0000-0000-0000C2220000}"/>
    <cellStyle name="Comma  - Style5 2" xfId="9051" xr:uid="{00000000-0005-0000-0000-0000C3220000}"/>
    <cellStyle name="Comma  - Style5 3" xfId="9052" xr:uid="{00000000-0005-0000-0000-0000C4220000}"/>
    <cellStyle name="Comma  - Style6" xfId="9053" xr:uid="{00000000-0005-0000-0000-0000C5220000}"/>
    <cellStyle name="Comma  - Style6 2" xfId="9054" xr:uid="{00000000-0005-0000-0000-0000C6220000}"/>
    <cellStyle name="Comma  - Style6 3" xfId="9055" xr:uid="{00000000-0005-0000-0000-0000C7220000}"/>
    <cellStyle name="Comma  - Style7" xfId="9056" xr:uid="{00000000-0005-0000-0000-0000C8220000}"/>
    <cellStyle name="Comma  - Style7 2" xfId="9057" xr:uid="{00000000-0005-0000-0000-0000C9220000}"/>
    <cellStyle name="Comma  - Style7 3" xfId="9058" xr:uid="{00000000-0005-0000-0000-0000CA220000}"/>
    <cellStyle name="Comma  - Style8" xfId="9059" xr:uid="{00000000-0005-0000-0000-0000CB220000}"/>
    <cellStyle name="Comma  - Style8 2" xfId="9060" xr:uid="{00000000-0005-0000-0000-0000CC220000}"/>
    <cellStyle name="Comma  - Style8 3" xfId="9061" xr:uid="{00000000-0005-0000-0000-0000CD220000}"/>
    <cellStyle name="Comma (1)" xfId="9062" xr:uid="{00000000-0005-0000-0000-0000CE220000}"/>
    <cellStyle name="Comma (2)" xfId="9063" xr:uid="{00000000-0005-0000-0000-0000CF220000}"/>
    <cellStyle name="Comma [0]" xfId="6" builtinId="6" hidden="1" customBuiltin="1"/>
    <cellStyle name="Comma [00]" xfId="9064" xr:uid="{00000000-0005-0000-0000-0000D1220000}"/>
    <cellStyle name="Comma 10" xfId="9065" xr:uid="{00000000-0005-0000-0000-0000D2220000}"/>
    <cellStyle name="Comma 11" xfId="9066" xr:uid="{00000000-0005-0000-0000-0000D3220000}"/>
    <cellStyle name="Comma 12" xfId="9067" xr:uid="{00000000-0005-0000-0000-0000D4220000}"/>
    <cellStyle name="Comma 13" xfId="9068" xr:uid="{00000000-0005-0000-0000-0000D5220000}"/>
    <cellStyle name="Comma 14" xfId="9069" xr:uid="{00000000-0005-0000-0000-0000D6220000}"/>
    <cellStyle name="Comma 15" xfId="9070" xr:uid="{00000000-0005-0000-0000-0000D7220000}"/>
    <cellStyle name="Comma 16" xfId="9071" xr:uid="{00000000-0005-0000-0000-0000D8220000}"/>
    <cellStyle name="Comma 17" xfId="9072" xr:uid="{00000000-0005-0000-0000-0000D9220000}"/>
    <cellStyle name="Comma 18" xfId="9073" xr:uid="{00000000-0005-0000-0000-0000DA220000}"/>
    <cellStyle name="Comma 19" xfId="9074" xr:uid="{00000000-0005-0000-0000-0000DB220000}"/>
    <cellStyle name="Comma 2" xfId="96" xr:uid="{00000000-0005-0000-0000-0000DC220000}"/>
    <cellStyle name="Comma 2 10" xfId="9075" xr:uid="{00000000-0005-0000-0000-0000DD220000}"/>
    <cellStyle name="Comma 2 10 2" xfId="9076" xr:uid="{00000000-0005-0000-0000-0000DE220000}"/>
    <cellStyle name="Comma 2 10 2 2" xfId="9077" xr:uid="{00000000-0005-0000-0000-0000DF220000}"/>
    <cellStyle name="Comma 2 10 3" xfId="9078" xr:uid="{00000000-0005-0000-0000-0000E0220000}"/>
    <cellStyle name="Comma 2 10 4" xfId="9079" xr:uid="{00000000-0005-0000-0000-0000E1220000}"/>
    <cellStyle name="Comma 2 11" xfId="9080" xr:uid="{00000000-0005-0000-0000-0000E2220000}"/>
    <cellStyle name="Comma 2 11 2" xfId="9081" xr:uid="{00000000-0005-0000-0000-0000E3220000}"/>
    <cellStyle name="Comma 2 11 2 2" xfId="9082" xr:uid="{00000000-0005-0000-0000-0000E4220000}"/>
    <cellStyle name="Comma 2 11 3" xfId="9083" xr:uid="{00000000-0005-0000-0000-0000E5220000}"/>
    <cellStyle name="Comma 2 11 4" xfId="9084" xr:uid="{00000000-0005-0000-0000-0000E6220000}"/>
    <cellStyle name="Comma 2 12" xfId="9085" xr:uid="{00000000-0005-0000-0000-0000E7220000}"/>
    <cellStyle name="Comma 2 12 2" xfId="9086" xr:uid="{00000000-0005-0000-0000-0000E8220000}"/>
    <cellStyle name="Comma 2 12 2 2" xfId="9087" xr:uid="{00000000-0005-0000-0000-0000E9220000}"/>
    <cellStyle name="Comma 2 12 3" xfId="9088" xr:uid="{00000000-0005-0000-0000-0000EA220000}"/>
    <cellStyle name="Comma 2 12 4" xfId="9089" xr:uid="{00000000-0005-0000-0000-0000EB220000}"/>
    <cellStyle name="Comma 2 13" xfId="9090" xr:uid="{00000000-0005-0000-0000-0000EC220000}"/>
    <cellStyle name="Comma 2 13 2" xfId="9091" xr:uid="{00000000-0005-0000-0000-0000ED220000}"/>
    <cellStyle name="Comma 2 13 2 2" xfId="9092" xr:uid="{00000000-0005-0000-0000-0000EE220000}"/>
    <cellStyle name="Comma 2 13 3" xfId="9093" xr:uid="{00000000-0005-0000-0000-0000EF220000}"/>
    <cellStyle name="Comma 2 13 4" xfId="9094" xr:uid="{00000000-0005-0000-0000-0000F0220000}"/>
    <cellStyle name="Comma 2 14" xfId="9095" xr:uid="{00000000-0005-0000-0000-0000F1220000}"/>
    <cellStyle name="Comma 2 14 2" xfId="9096" xr:uid="{00000000-0005-0000-0000-0000F2220000}"/>
    <cellStyle name="Comma 2 14 3" xfId="9097" xr:uid="{00000000-0005-0000-0000-0000F3220000}"/>
    <cellStyle name="Comma 2 15" xfId="9098" xr:uid="{00000000-0005-0000-0000-0000F4220000}"/>
    <cellStyle name="Comma 2 15 2" xfId="9099" xr:uid="{00000000-0005-0000-0000-0000F5220000}"/>
    <cellStyle name="Comma 2 16" xfId="9100" xr:uid="{00000000-0005-0000-0000-0000F6220000}"/>
    <cellStyle name="Comma 2 17" xfId="9101" xr:uid="{00000000-0005-0000-0000-0000F7220000}"/>
    <cellStyle name="Comma 2 18" xfId="9102" xr:uid="{00000000-0005-0000-0000-0000F8220000}"/>
    <cellStyle name="Comma 2 19" xfId="203" xr:uid="{00000000-0005-0000-0000-0000F9220000}"/>
    <cellStyle name="Comma 2 2" xfId="97" xr:uid="{00000000-0005-0000-0000-0000FA220000}"/>
    <cellStyle name="Comma 2 2 10" xfId="9103" xr:uid="{00000000-0005-0000-0000-0000FB220000}"/>
    <cellStyle name="Comma 2 2 10 2" xfId="9104" xr:uid="{00000000-0005-0000-0000-0000FC220000}"/>
    <cellStyle name="Comma 2 2 10 3" xfId="9105" xr:uid="{00000000-0005-0000-0000-0000FD220000}"/>
    <cellStyle name="Comma 2 2 11" xfId="9106" xr:uid="{00000000-0005-0000-0000-0000FE220000}"/>
    <cellStyle name="Comma 2 2 11 2" xfId="9107" xr:uid="{00000000-0005-0000-0000-0000FF220000}"/>
    <cellStyle name="Comma 2 2 12" xfId="9108" xr:uid="{00000000-0005-0000-0000-000000230000}"/>
    <cellStyle name="Comma 2 2 13" xfId="9109" xr:uid="{00000000-0005-0000-0000-000001230000}"/>
    <cellStyle name="Comma 2 2 14" xfId="9110" xr:uid="{00000000-0005-0000-0000-000002230000}"/>
    <cellStyle name="Comma 2 2 15" xfId="9111" xr:uid="{00000000-0005-0000-0000-000003230000}"/>
    <cellStyle name="Comma 2 2 16" xfId="9112" xr:uid="{00000000-0005-0000-0000-000004230000}"/>
    <cellStyle name="Comma 2 2 17" xfId="9113" xr:uid="{00000000-0005-0000-0000-000005230000}"/>
    <cellStyle name="Comma 2 2 2" xfId="98" xr:uid="{00000000-0005-0000-0000-000006230000}"/>
    <cellStyle name="Comma 2 2 2 10" xfId="9114" xr:uid="{00000000-0005-0000-0000-000007230000}"/>
    <cellStyle name="Comma 2 2 2 11" xfId="9115" xr:uid="{00000000-0005-0000-0000-000008230000}"/>
    <cellStyle name="Comma 2 2 2 12" xfId="9116" xr:uid="{00000000-0005-0000-0000-000009230000}"/>
    <cellStyle name="Comma 2 2 2 13" xfId="9117" xr:uid="{00000000-0005-0000-0000-00000A230000}"/>
    <cellStyle name="Comma 2 2 2 2" xfId="9118" xr:uid="{00000000-0005-0000-0000-00000B230000}"/>
    <cellStyle name="Comma 2 2 2 2 10" xfId="9119" xr:uid="{00000000-0005-0000-0000-00000C230000}"/>
    <cellStyle name="Comma 2 2 2 2 11" xfId="9120" xr:uid="{00000000-0005-0000-0000-00000D230000}"/>
    <cellStyle name="Comma 2 2 2 2 12" xfId="9121" xr:uid="{00000000-0005-0000-0000-00000E230000}"/>
    <cellStyle name="Comma 2 2 2 2 2" xfId="9122" xr:uid="{00000000-0005-0000-0000-00000F230000}"/>
    <cellStyle name="Comma 2 2 2 2 2 2" xfId="9123" xr:uid="{00000000-0005-0000-0000-000010230000}"/>
    <cellStyle name="Comma 2 2 2 2 2 2 2" xfId="9124" xr:uid="{00000000-0005-0000-0000-000011230000}"/>
    <cellStyle name="Comma 2 2 2 2 2 2 2 2" xfId="9125" xr:uid="{00000000-0005-0000-0000-000012230000}"/>
    <cellStyle name="Comma 2 2 2 2 2 2 2 3" xfId="9126" xr:uid="{00000000-0005-0000-0000-000013230000}"/>
    <cellStyle name="Comma 2 2 2 2 2 2 3" xfId="9127" xr:uid="{00000000-0005-0000-0000-000014230000}"/>
    <cellStyle name="Comma 2 2 2 2 2 2 4" xfId="9128" xr:uid="{00000000-0005-0000-0000-000015230000}"/>
    <cellStyle name="Comma 2 2 2 2 2 2 5" xfId="9129" xr:uid="{00000000-0005-0000-0000-000016230000}"/>
    <cellStyle name="Comma 2 2 2 2 2 3" xfId="9130" xr:uid="{00000000-0005-0000-0000-000017230000}"/>
    <cellStyle name="Comma 2 2 2 2 2 3 2" xfId="9131" xr:uid="{00000000-0005-0000-0000-000018230000}"/>
    <cellStyle name="Comma 2 2 2 2 2 3 3" xfId="9132" xr:uid="{00000000-0005-0000-0000-000019230000}"/>
    <cellStyle name="Comma 2 2 2 2 2 4" xfId="9133" xr:uid="{00000000-0005-0000-0000-00001A230000}"/>
    <cellStyle name="Comma 2 2 2 2 2 5" xfId="9134" xr:uid="{00000000-0005-0000-0000-00001B230000}"/>
    <cellStyle name="Comma 2 2 2 2 2 6" xfId="9135" xr:uid="{00000000-0005-0000-0000-00001C230000}"/>
    <cellStyle name="Comma 2 2 2 2 2 7" xfId="9136" xr:uid="{00000000-0005-0000-0000-00001D230000}"/>
    <cellStyle name="Comma 2 2 2 2 3" xfId="9137" xr:uid="{00000000-0005-0000-0000-00001E230000}"/>
    <cellStyle name="Comma 2 2 2 2 3 2" xfId="9138" xr:uid="{00000000-0005-0000-0000-00001F230000}"/>
    <cellStyle name="Comma 2 2 2 2 3 2 2" xfId="9139" xr:uid="{00000000-0005-0000-0000-000020230000}"/>
    <cellStyle name="Comma 2 2 2 2 3 2 3" xfId="9140" xr:uid="{00000000-0005-0000-0000-000021230000}"/>
    <cellStyle name="Comma 2 2 2 2 3 2 4" xfId="9141" xr:uid="{00000000-0005-0000-0000-000022230000}"/>
    <cellStyle name="Comma 2 2 2 2 3 3" xfId="9142" xr:uid="{00000000-0005-0000-0000-000023230000}"/>
    <cellStyle name="Comma 2 2 2 2 3 4" xfId="9143" xr:uid="{00000000-0005-0000-0000-000024230000}"/>
    <cellStyle name="Comma 2 2 2 2 3 5" xfId="9144" xr:uid="{00000000-0005-0000-0000-000025230000}"/>
    <cellStyle name="Comma 2 2 2 2 3 6" xfId="9145" xr:uid="{00000000-0005-0000-0000-000026230000}"/>
    <cellStyle name="Comma 2 2 2 2 3 7" xfId="9146" xr:uid="{00000000-0005-0000-0000-000027230000}"/>
    <cellStyle name="Comma 2 2 2 2 4" xfId="9147" xr:uid="{00000000-0005-0000-0000-000028230000}"/>
    <cellStyle name="Comma 2 2 2 2 4 2" xfId="9148" xr:uid="{00000000-0005-0000-0000-000029230000}"/>
    <cellStyle name="Comma 2 2 2 2 4 2 2" xfId="9149" xr:uid="{00000000-0005-0000-0000-00002A230000}"/>
    <cellStyle name="Comma 2 2 2 2 4 3" xfId="9150" xr:uid="{00000000-0005-0000-0000-00002B230000}"/>
    <cellStyle name="Comma 2 2 2 2 4 4" xfId="9151" xr:uid="{00000000-0005-0000-0000-00002C230000}"/>
    <cellStyle name="Comma 2 2 2 2 4 5" xfId="9152" xr:uid="{00000000-0005-0000-0000-00002D230000}"/>
    <cellStyle name="Comma 2 2 2 2 4 6" xfId="9153" xr:uid="{00000000-0005-0000-0000-00002E230000}"/>
    <cellStyle name="Comma 2 2 2 2 5" xfId="9154" xr:uid="{00000000-0005-0000-0000-00002F230000}"/>
    <cellStyle name="Comma 2 2 2 2 5 2" xfId="9155" xr:uid="{00000000-0005-0000-0000-000030230000}"/>
    <cellStyle name="Comma 2 2 2 2 5 2 2" xfId="9156" xr:uid="{00000000-0005-0000-0000-000031230000}"/>
    <cellStyle name="Comma 2 2 2 2 5 3" xfId="9157" xr:uid="{00000000-0005-0000-0000-000032230000}"/>
    <cellStyle name="Comma 2 2 2 2 5 4" xfId="9158" xr:uid="{00000000-0005-0000-0000-000033230000}"/>
    <cellStyle name="Comma 2 2 2 2 6" xfId="9159" xr:uid="{00000000-0005-0000-0000-000034230000}"/>
    <cellStyle name="Comma 2 2 2 2 6 2" xfId="9160" xr:uid="{00000000-0005-0000-0000-000035230000}"/>
    <cellStyle name="Comma 2 2 2 2 6 3" xfId="9161" xr:uid="{00000000-0005-0000-0000-000036230000}"/>
    <cellStyle name="Comma 2 2 2 2 7" xfId="9162" xr:uid="{00000000-0005-0000-0000-000037230000}"/>
    <cellStyle name="Comma 2 2 2 2 7 2" xfId="9163" xr:uid="{00000000-0005-0000-0000-000038230000}"/>
    <cellStyle name="Comma 2 2 2 2 8" xfId="9164" xr:uid="{00000000-0005-0000-0000-000039230000}"/>
    <cellStyle name="Comma 2 2 2 2 9" xfId="9165" xr:uid="{00000000-0005-0000-0000-00003A230000}"/>
    <cellStyle name="Comma 2 2 2 3" xfId="9166" xr:uid="{00000000-0005-0000-0000-00003B230000}"/>
    <cellStyle name="Comma 2 2 2 3 2" xfId="9167" xr:uid="{00000000-0005-0000-0000-00003C230000}"/>
    <cellStyle name="Comma 2 2 2 3 2 2" xfId="9168" xr:uid="{00000000-0005-0000-0000-00003D230000}"/>
    <cellStyle name="Comma 2 2 2 3 2 2 2" xfId="9169" xr:uid="{00000000-0005-0000-0000-00003E230000}"/>
    <cellStyle name="Comma 2 2 2 3 2 2 3" xfId="9170" xr:uid="{00000000-0005-0000-0000-00003F230000}"/>
    <cellStyle name="Comma 2 2 2 3 2 3" xfId="9171" xr:uid="{00000000-0005-0000-0000-000040230000}"/>
    <cellStyle name="Comma 2 2 2 3 2 4" xfId="9172" xr:uid="{00000000-0005-0000-0000-000041230000}"/>
    <cellStyle name="Comma 2 2 2 3 2 5" xfId="9173" xr:uid="{00000000-0005-0000-0000-000042230000}"/>
    <cellStyle name="Comma 2 2 2 3 3" xfId="9174" xr:uid="{00000000-0005-0000-0000-000043230000}"/>
    <cellStyle name="Comma 2 2 2 3 3 2" xfId="9175" xr:uid="{00000000-0005-0000-0000-000044230000}"/>
    <cellStyle name="Comma 2 2 2 3 3 3" xfId="9176" xr:uid="{00000000-0005-0000-0000-000045230000}"/>
    <cellStyle name="Comma 2 2 2 3 4" xfId="9177" xr:uid="{00000000-0005-0000-0000-000046230000}"/>
    <cellStyle name="Comma 2 2 2 3 5" xfId="9178" xr:uid="{00000000-0005-0000-0000-000047230000}"/>
    <cellStyle name="Comma 2 2 2 3 6" xfId="9179" xr:uid="{00000000-0005-0000-0000-000048230000}"/>
    <cellStyle name="Comma 2 2 2 3 7" xfId="9180" xr:uid="{00000000-0005-0000-0000-000049230000}"/>
    <cellStyle name="Comma 2 2 2 4" xfId="9181" xr:uid="{00000000-0005-0000-0000-00004A230000}"/>
    <cellStyle name="Comma 2 2 2 4 2" xfId="9182" xr:uid="{00000000-0005-0000-0000-00004B230000}"/>
    <cellStyle name="Comma 2 2 2 4 2 2" xfId="9183" xr:uid="{00000000-0005-0000-0000-00004C230000}"/>
    <cellStyle name="Comma 2 2 2 4 2 3" xfId="9184" xr:uid="{00000000-0005-0000-0000-00004D230000}"/>
    <cellStyle name="Comma 2 2 2 4 2 4" xfId="9185" xr:uid="{00000000-0005-0000-0000-00004E230000}"/>
    <cellStyle name="Comma 2 2 2 4 3" xfId="9186" xr:uid="{00000000-0005-0000-0000-00004F230000}"/>
    <cellStyle name="Comma 2 2 2 4 4" xfId="9187" xr:uid="{00000000-0005-0000-0000-000050230000}"/>
    <cellStyle name="Comma 2 2 2 4 5" xfId="9188" xr:uid="{00000000-0005-0000-0000-000051230000}"/>
    <cellStyle name="Comma 2 2 2 4 6" xfId="9189" xr:uid="{00000000-0005-0000-0000-000052230000}"/>
    <cellStyle name="Comma 2 2 2 4 7" xfId="9190" xr:uid="{00000000-0005-0000-0000-000053230000}"/>
    <cellStyle name="Comma 2 2 2 5" xfId="9191" xr:uid="{00000000-0005-0000-0000-000054230000}"/>
    <cellStyle name="Comma 2 2 2 5 2" xfId="9192" xr:uid="{00000000-0005-0000-0000-000055230000}"/>
    <cellStyle name="Comma 2 2 2 5 2 2" xfId="9193" xr:uid="{00000000-0005-0000-0000-000056230000}"/>
    <cellStyle name="Comma 2 2 2 5 3" xfId="9194" xr:uid="{00000000-0005-0000-0000-000057230000}"/>
    <cellStyle name="Comma 2 2 2 5 4" xfId="9195" xr:uid="{00000000-0005-0000-0000-000058230000}"/>
    <cellStyle name="Comma 2 2 2 5 5" xfId="9196" xr:uid="{00000000-0005-0000-0000-000059230000}"/>
    <cellStyle name="Comma 2 2 2 5 6" xfId="9197" xr:uid="{00000000-0005-0000-0000-00005A230000}"/>
    <cellStyle name="Comma 2 2 2 6" xfId="9198" xr:uid="{00000000-0005-0000-0000-00005B230000}"/>
    <cellStyle name="Comma 2 2 2 6 2" xfId="9199" xr:uid="{00000000-0005-0000-0000-00005C230000}"/>
    <cellStyle name="Comma 2 2 2 6 2 2" xfId="9200" xr:uid="{00000000-0005-0000-0000-00005D230000}"/>
    <cellStyle name="Comma 2 2 2 6 3" xfId="9201" xr:uid="{00000000-0005-0000-0000-00005E230000}"/>
    <cellStyle name="Comma 2 2 2 6 4" xfId="9202" xr:uid="{00000000-0005-0000-0000-00005F230000}"/>
    <cellStyle name="Comma 2 2 2 7" xfId="9203" xr:uid="{00000000-0005-0000-0000-000060230000}"/>
    <cellStyle name="Comma 2 2 2 7 2" xfId="9204" xr:uid="{00000000-0005-0000-0000-000061230000}"/>
    <cellStyle name="Comma 2 2 2 7 3" xfId="9205" xr:uid="{00000000-0005-0000-0000-000062230000}"/>
    <cellStyle name="Comma 2 2 2 8" xfId="9206" xr:uid="{00000000-0005-0000-0000-000063230000}"/>
    <cellStyle name="Comma 2 2 2 8 2" xfId="9207" xr:uid="{00000000-0005-0000-0000-000064230000}"/>
    <cellStyle name="Comma 2 2 2 9" xfId="9208" xr:uid="{00000000-0005-0000-0000-000065230000}"/>
    <cellStyle name="Comma 2 2 3" xfId="9209" xr:uid="{00000000-0005-0000-0000-000066230000}"/>
    <cellStyle name="Comma 2 2 3 10" xfId="9210" xr:uid="{00000000-0005-0000-0000-000067230000}"/>
    <cellStyle name="Comma 2 2 3 11" xfId="9211" xr:uid="{00000000-0005-0000-0000-000068230000}"/>
    <cellStyle name="Comma 2 2 3 12" xfId="9212" xr:uid="{00000000-0005-0000-0000-000069230000}"/>
    <cellStyle name="Comma 2 2 3 13" xfId="9213" xr:uid="{00000000-0005-0000-0000-00006A230000}"/>
    <cellStyle name="Comma 2 2 3 2" xfId="9214" xr:uid="{00000000-0005-0000-0000-00006B230000}"/>
    <cellStyle name="Comma 2 2 3 2 10" xfId="9215" xr:uid="{00000000-0005-0000-0000-00006C230000}"/>
    <cellStyle name="Comma 2 2 3 2 11" xfId="9216" xr:uid="{00000000-0005-0000-0000-00006D230000}"/>
    <cellStyle name="Comma 2 2 3 2 12" xfId="9217" xr:uid="{00000000-0005-0000-0000-00006E230000}"/>
    <cellStyle name="Comma 2 2 3 2 2" xfId="9218" xr:uid="{00000000-0005-0000-0000-00006F230000}"/>
    <cellStyle name="Comma 2 2 3 2 2 2" xfId="9219" xr:uid="{00000000-0005-0000-0000-000070230000}"/>
    <cellStyle name="Comma 2 2 3 2 2 2 2" xfId="9220" xr:uid="{00000000-0005-0000-0000-000071230000}"/>
    <cellStyle name="Comma 2 2 3 2 2 2 3" xfId="9221" xr:uid="{00000000-0005-0000-0000-000072230000}"/>
    <cellStyle name="Comma 2 2 3 2 2 2 4" xfId="9222" xr:uid="{00000000-0005-0000-0000-000073230000}"/>
    <cellStyle name="Comma 2 2 3 2 2 3" xfId="9223" xr:uid="{00000000-0005-0000-0000-000074230000}"/>
    <cellStyle name="Comma 2 2 3 2 2 4" xfId="9224" xr:uid="{00000000-0005-0000-0000-000075230000}"/>
    <cellStyle name="Comma 2 2 3 2 2 5" xfId="9225" xr:uid="{00000000-0005-0000-0000-000076230000}"/>
    <cellStyle name="Comma 2 2 3 2 2 6" xfId="9226" xr:uid="{00000000-0005-0000-0000-000077230000}"/>
    <cellStyle name="Comma 2 2 3 2 2 7" xfId="9227" xr:uid="{00000000-0005-0000-0000-000078230000}"/>
    <cellStyle name="Comma 2 2 3 2 3" xfId="9228" xr:uid="{00000000-0005-0000-0000-000079230000}"/>
    <cellStyle name="Comma 2 2 3 2 3 2" xfId="9229" xr:uid="{00000000-0005-0000-0000-00007A230000}"/>
    <cellStyle name="Comma 2 2 3 2 3 2 2" xfId="9230" xr:uid="{00000000-0005-0000-0000-00007B230000}"/>
    <cellStyle name="Comma 2 2 3 2 3 3" xfId="9231" xr:uid="{00000000-0005-0000-0000-00007C230000}"/>
    <cellStyle name="Comma 2 2 3 2 3 4" xfId="9232" xr:uid="{00000000-0005-0000-0000-00007D230000}"/>
    <cellStyle name="Comma 2 2 3 2 3 5" xfId="9233" xr:uid="{00000000-0005-0000-0000-00007E230000}"/>
    <cellStyle name="Comma 2 2 3 2 3 6" xfId="9234" xr:uid="{00000000-0005-0000-0000-00007F230000}"/>
    <cellStyle name="Comma 2 2 3 2 4" xfId="9235" xr:uid="{00000000-0005-0000-0000-000080230000}"/>
    <cellStyle name="Comma 2 2 3 2 4 2" xfId="9236" xr:uid="{00000000-0005-0000-0000-000081230000}"/>
    <cellStyle name="Comma 2 2 3 2 4 2 2" xfId="9237" xr:uid="{00000000-0005-0000-0000-000082230000}"/>
    <cellStyle name="Comma 2 2 3 2 4 3" xfId="9238" xr:uid="{00000000-0005-0000-0000-000083230000}"/>
    <cellStyle name="Comma 2 2 3 2 4 4" xfId="9239" xr:uid="{00000000-0005-0000-0000-000084230000}"/>
    <cellStyle name="Comma 2 2 3 2 5" xfId="9240" xr:uid="{00000000-0005-0000-0000-000085230000}"/>
    <cellStyle name="Comma 2 2 3 2 5 2" xfId="9241" xr:uid="{00000000-0005-0000-0000-000086230000}"/>
    <cellStyle name="Comma 2 2 3 2 5 2 2" xfId="9242" xr:uid="{00000000-0005-0000-0000-000087230000}"/>
    <cellStyle name="Comma 2 2 3 2 5 3" xfId="9243" xr:uid="{00000000-0005-0000-0000-000088230000}"/>
    <cellStyle name="Comma 2 2 3 2 5 4" xfId="9244" xr:uid="{00000000-0005-0000-0000-000089230000}"/>
    <cellStyle name="Comma 2 2 3 2 6" xfId="9245" xr:uid="{00000000-0005-0000-0000-00008A230000}"/>
    <cellStyle name="Comma 2 2 3 2 6 2" xfId="9246" xr:uid="{00000000-0005-0000-0000-00008B230000}"/>
    <cellStyle name="Comma 2 2 3 2 6 3" xfId="9247" xr:uid="{00000000-0005-0000-0000-00008C230000}"/>
    <cellStyle name="Comma 2 2 3 2 7" xfId="9248" xr:uid="{00000000-0005-0000-0000-00008D230000}"/>
    <cellStyle name="Comma 2 2 3 2 7 2" xfId="9249" xr:uid="{00000000-0005-0000-0000-00008E230000}"/>
    <cellStyle name="Comma 2 2 3 2 8" xfId="9250" xr:uid="{00000000-0005-0000-0000-00008F230000}"/>
    <cellStyle name="Comma 2 2 3 2 9" xfId="9251" xr:uid="{00000000-0005-0000-0000-000090230000}"/>
    <cellStyle name="Comma 2 2 3 3" xfId="9252" xr:uid="{00000000-0005-0000-0000-000091230000}"/>
    <cellStyle name="Comma 2 2 3 3 2" xfId="9253" xr:uid="{00000000-0005-0000-0000-000092230000}"/>
    <cellStyle name="Comma 2 2 3 3 2 2" xfId="9254" xr:uid="{00000000-0005-0000-0000-000093230000}"/>
    <cellStyle name="Comma 2 2 3 3 2 3" xfId="9255" xr:uid="{00000000-0005-0000-0000-000094230000}"/>
    <cellStyle name="Comma 2 2 3 3 2 4" xfId="9256" xr:uid="{00000000-0005-0000-0000-000095230000}"/>
    <cellStyle name="Comma 2 2 3 3 3" xfId="9257" xr:uid="{00000000-0005-0000-0000-000096230000}"/>
    <cellStyle name="Comma 2 2 3 3 4" xfId="9258" xr:uid="{00000000-0005-0000-0000-000097230000}"/>
    <cellStyle name="Comma 2 2 3 3 5" xfId="9259" xr:uid="{00000000-0005-0000-0000-000098230000}"/>
    <cellStyle name="Comma 2 2 3 3 6" xfId="9260" xr:uid="{00000000-0005-0000-0000-000099230000}"/>
    <cellStyle name="Comma 2 2 3 3 7" xfId="9261" xr:uid="{00000000-0005-0000-0000-00009A230000}"/>
    <cellStyle name="Comma 2 2 3 4" xfId="9262" xr:uid="{00000000-0005-0000-0000-00009B230000}"/>
    <cellStyle name="Comma 2 2 3 4 2" xfId="9263" xr:uid="{00000000-0005-0000-0000-00009C230000}"/>
    <cellStyle name="Comma 2 2 3 4 2 2" xfId="9264" xr:uid="{00000000-0005-0000-0000-00009D230000}"/>
    <cellStyle name="Comma 2 2 3 4 3" xfId="9265" xr:uid="{00000000-0005-0000-0000-00009E230000}"/>
    <cellStyle name="Comma 2 2 3 4 4" xfId="9266" xr:uid="{00000000-0005-0000-0000-00009F230000}"/>
    <cellStyle name="Comma 2 2 3 4 5" xfId="9267" xr:uid="{00000000-0005-0000-0000-0000A0230000}"/>
    <cellStyle name="Comma 2 2 3 4 6" xfId="9268" xr:uid="{00000000-0005-0000-0000-0000A1230000}"/>
    <cellStyle name="Comma 2 2 3 5" xfId="9269" xr:uid="{00000000-0005-0000-0000-0000A2230000}"/>
    <cellStyle name="Comma 2 2 3 5 2" xfId="9270" xr:uid="{00000000-0005-0000-0000-0000A3230000}"/>
    <cellStyle name="Comma 2 2 3 5 2 2" xfId="9271" xr:uid="{00000000-0005-0000-0000-0000A4230000}"/>
    <cellStyle name="Comma 2 2 3 5 3" xfId="9272" xr:uid="{00000000-0005-0000-0000-0000A5230000}"/>
    <cellStyle name="Comma 2 2 3 5 4" xfId="9273" xr:uid="{00000000-0005-0000-0000-0000A6230000}"/>
    <cellStyle name="Comma 2 2 3 6" xfId="9274" xr:uid="{00000000-0005-0000-0000-0000A7230000}"/>
    <cellStyle name="Comma 2 2 3 6 2" xfId="9275" xr:uid="{00000000-0005-0000-0000-0000A8230000}"/>
    <cellStyle name="Comma 2 2 3 6 2 2" xfId="9276" xr:uid="{00000000-0005-0000-0000-0000A9230000}"/>
    <cellStyle name="Comma 2 2 3 6 3" xfId="9277" xr:uid="{00000000-0005-0000-0000-0000AA230000}"/>
    <cellStyle name="Comma 2 2 3 6 4" xfId="9278" xr:uid="{00000000-0005-0000-0000-0000AB230000}"/>
    <cellStyle name="Comma 2 2 3 7" xfId="9279" xr:uid="{00000000-0005-0000-0000-0000AC230000}"/>
    <cellStyle name="Comma 2 2 3 7 2" xfId="9280" xr:uid="{00000000-0005-0000-0000-0000AD230000}"/>
    <cellStyle name="Comma 2 2 3 7 3" xfId="9281" xr:uid="{00000000-0005-0000-0000-0000AE230000}"/>
    <cellStyle name="Comma 2 2 3 8" xfId="9282" xr:uid="{00000000-0005-0000-0000-0000AF230000}"/>
    <cellStyle name="Comma 2 2 3 8 2" xfId="9283" xr:uid="{00000000-0005-0000-0000-0000B0230000}"/>
    <cellStyle name="Comma 2 2 3 9" xfId="9284" xr:uid="{00000000-0005-0000-0000-0000B1230000}"/>
    <cellStyle name="Comma 2 2 4" xfId="9285" xr:uid="{00000000-0005-0000-0000-0000B2230000}"/>
    <cellStyle name="Comma 2 2 4 10" xfId="9286" xr:uid="{00000000-0005-0000-0000-0000B3230000}"/>
    <cellStyle name="Comma 2 2 4 11" xfId="9287" xr:uid="{00000000-0005-0000-0000-0000B4230000}"/>
    <cellStyle name="Comma 2 2 4 12" xfId="9288" xr:uid="{00000000-0005-0000-0000-0000B5230000}"/>
    <cellStyle name="Comma 2 2 4 13" xfId="9289" xr:uid="{00000000-0005-0000-0000-0000B6230000}"/>
    <cellStyle name="Comma 2 2 4 2" xfId="9290" xr:uid="{00000000-0005-0000-0000-0000B7230000}"/>
    <cellStyle name="Comma 2 2 4 2 10" xfId="9291" xr:uid="{00000000-0005-0000-0000-0000B8230000}"/>
    <cellStyle name="Comma 2 2 4 2 11" xfId="9292" xr:uid="{00000000-0005-0000-0000-0000B9230000}"/>
    <cellStyle name="Comma 2 2 4 2 12" xfId="9293" xr:uid="{00000000-0005-0000-0000-0000BA230000}"/>
    <cellStyle name="Comma 2 2 4 2 2" xfId="9294" xr:uid="{00000000-0005-0000-0000-0000BB230000}"/>
    <cellStyle name="Comma 2 2 4 2 2 2" xfId="9295" xr:uid="{00000000-0005-0000-0000-0000BC230000}"/>
    <cellStyle name="Comma 2 2 4 2 2 2 2" xfId="9296" xr:uid="{00000000-0005-0000-0000-0000BD230000}"/>
    <cellStyle name="Comma 2 2 4 2 2 3" xfId="9297" xr:uid="{00000000-0005-0000-0000-0000BE230000}"/>
    <cellStyle name="Comma 2 2 4 2 2 4" xfId="9298" xr:uid="{00000000-0005-0000-0000-0000BF230000}"/>
    <cellStyle name="Comma 2 2 4 2 2 5" xfId="9299" xr:uid="{00000000-0005-0000-0000-0000C0230000}"/>
    <cellStyle name="Comma 2 2 4 2 2 6" xfId="9300" xr:uid="{00000000-0005-0000-0000-0000C1230000}"/>
    <cellStyle name="Comma 2 2 4 2 3" xfId="9301" xr:uid="{00000000-0005-0000-0000-0000C2230000}"/>
    <cellStyle name="Comma 2 2 4 2 3 2" xfId="9302" xr:uid="{00000000-0005-0000-0000-0000C3230000}"/>
    <cellStyle name="Comma 2 2 4 2 3 2 2" xfId="9303" xr:uid="{00000000-0005-0000-0000-0000C4230000}"/>
    <cellStyle name="Comma 2 2 4 2 3 3" xfId="9304" xr:uid="{00000000-0005-0000-0000-0000C5230000}"/>
    <cellStyle name="Comma 2 2 4 2 3 4" xfId="9305" xr:uid="{00000000-0005-0000-0000-0000C6230000}"/>
    <cellStyle name="Comma 2 2 4 2 4" xfId="9306" xr:uid="{00000000-0005-0000-0000-0000C7230000}"/>
    <cellStyle name="Comma 2 2 4 2 4 2" xfId="9307" xr:uid="{00000000-0005-0000-0000-0000C8230000}"/>
    <cellStyle name="Comma 2 2 4 2 4 2 2" xfId="9308" xr:uid="{00000000-0005-0000-0000-0000C9230000}"/>
    <cellStyle name="Comma 2 2 4 2 4 3" xfId="9309" xr:uid="{00000000-0005-0000-0000-0000CA230000}"/>
    <cellStyle name="Comma 2 2 4 2 4 4" xfId="9310" xr:uid="{00000000-0005-0000-0000-0000CB230000}"/>
    <cellStyle name="Comma 2 2 4 2 5" xfId="9311" xr:uid="{00000000-0005-0000-0000-0000CC230000}"/>
    <cellStyle name="Comma 2 2 4 2 5 2" xfId="9312" xr:uid="{00000000-0005-0000-0000-0000CD230000}"/>
    <cellStyle name="Comma 2 2 4 2 5 2 2" xfId="9313" xr:uid="{00000000-0005-0000-0000-0000CE230000}"/>
    <cellStyle name="Comma 2 2 4 2 5 3" xfId="9314" xr:uid="{00000000-0005-0000-0000-0000CF230000}"/>
    <cellStyle name="Comma 2 2 4 2 5 4" xfId="9315" xr:uid="{00000000-0005-0000-0000-0000D0230000}"/>
    <cellStyle name="Comma 2 2 4 2 6" xfId="9316" xr:uid="{00000000-0005-0000-0000-0000D1230000}"/>
    <cellStyle name="Comma 2 2 4 2 6 2" xfId="9317" xr:uid="{00000000-0005-0000-0000-0000D2230000}"/>
    <cellStyle name="Comma 2 2 4 2 6 3" xfId="9318" xr:uid="{00000000-0005-0000-0000-0000D3230000}"/>
    <cellStyle name="Comma 2 2 4 2 7" xfId="9319" xr:uid="{00000000-0005-0000-0000-0000D4230000}"/>
    <cellStyle name="Comma 2 2 4 2 7 2" xfId="9320" xr:uid="{00000000-0005-0000-0000-0000D5230000}"/>
    <cellStyle name="Comma 2 2 4 2 8" xfId="9321" xr:uid="{00000000-0005-0000-0000-0000D6230000}"/>
    <cellStyle name="Comma 2 2 4 2 9" xfId="9322" xr:uid="{00000000-0005-0000-0000-0000D7230000}"/>
    <cellStyle name="Comma 2 2 4 3" xfId="9323" xr:uid="{00000000-0005-0000-0000-0000D8230000}"/>
    <cellStyle name="Comma 2 2 4 3 2" xfId="9324" xr:uid="{00000000-0005-0000-0000-0000D9230000}"/>
    <cellStyle name="Comma 2 2 4 3 2 2" xfId="9325" xr:uid="{00000000-0005-0000-0000-0000DA230000}"/>
    <cellStyle name="Comma 2 2 4 3 3" xfId="9326" xr:uid="{00000000-0005-0000-0000-0000DB230000}"/>
    <cellStyle name="Comma 2 2 4 3 4" xfId="9327" xr:uid="{00000000-0005-0000-0000-0000DC230000}"/>
    <cellStyle name="Comma 2 2 4 3 5" xfId="9328" xr:uid="{00000000-0005-0000-0000-0000DD230000}"/>
    <cellStyle name="Comma 2 2 4 3 6" xfId="9329" xr:uid="{00000000-0005-0000-0000-0000DE230000}"/>
    <cellStyle name="Comma 2 2 4 4" xfId="9330" xr:uid="{00000000-0005-0000-0000-0000DF230000}"/>
    <cellStyle name="Comma 2 2 4 4 2" xfId="9331" xr:uid="{00000000-0005-0000-0000-0000E0230000}"/>
    <cellStyle name="Comma 2 2 4 4 2 2" xfId="9332" xr:uid="{00000000-0005-0000-0000-0000E1230000}"/>
    <cellStyle name="Comma 2 2 4 4 3" xfId="9333" xr:uid="{00000000-0005-0000-0000-0000E2230000}"/>
    <cellStyle name="Comma 2 2 4 4 4" xfId="9334" xr:uid="{00000000-0005-0000-0000-0000E3230000}"/>
    <cellStyle name="Comma 2 2 4 5" xfId="9335" xr:uid="{00000000-0005-0000-0000-0000E4230000}"/>
    <cellStyle name="Comma 2 2 4 5 2" xfId="9336" xr:uid="{00000000-0005-0000-0000-0000E5230000}"/>
    <cellStyle name="Comma 2 2 4 5 2 2" xfId="9337" xr:uid="{00000000-0005-0000-0000-0000E6230000}"/>
    <cellStyle name="Comma 2 2 4 5 3" xfId="9338" xr:uid="{00000000-0005-0000-0000-0000E7230000}"/>
    <cellStyle name="Comma 2 2 4 5 4" xfId="9339" xr:uid="{00000000-0005-0000-0000-0000E8230000}"/>
    <cellStyle name="Comma 2 2 4 6" xfId="9340" xr:uid="{00000000-0005-0000-0000-0000E9230000}"/>
    <cellStyle name="Comma 2 2 4 6 2" xfId="9341" xr:uid="{00000000-0005-0000-0000-0000EA230000}"/>
    <cellStyle name="Comma 2 2 4 6 2 2" xfId="9342" xr:uid="{00000000-0005-0000-0000-0000EB230000}"/>
    <cellStyle name="Comma 2 2 4 6 3" xfId="9343" xr:uid="{00000000-0005-0000-0000-0000EC230000}"/>
    <cellStyle name="Comma 2 2 4 6 4" xfId="9344" xr:uid="{00000000-0005-0000-0000-0000ED230000}"/>
    <cellStyle name="Comma 2 2 4 7" xfId="9345" xr:uid="{00000000-0005-0000-0000-0000EE230000}"/>
    <cellStyle name="Comma 2 2 4 7 2" xfId="9346" xr:uid="{00000000-0005-0000-0000-0000EF230000}"/>
    <cellStyle name="Comma 2 2 4 7 3" xfId="9347" xr:uid="{00000000-0005-0000-0000-0000F0230000}"/>
    <cellStyle name="Comma 2 2 4 8" xfId="9348" xr:uid="{00000000-0005-0000-0000-0000F1230000}"/>
    <cellStyle name="Comma 2 2 4 8 2" xfId="9349" xr:uid="{00000000-0005-0000-0000-0000F2230000}"/>
    <cellStyle name="Comma 2 2 4 9" xfId="9350" xr:uid="{00000000-0005-0000-0000-0000F3230000}"/>
    <cellStyle name="Comma 2 2 5" xfId="9351" xr:uid="{00000000-0005-0000-0000-0000F4230000}"/>
    <cellStyle name="Comma 2 2 5 10" xfId="9352" xr:uid="{00000000-0005-0000-0000-0000F5230000}"/>
    <cellStyle name="Comma 2 2 5 11" xfId="9353" xr:uid="{00000000-0005-0000-0000-0000F6230000}"/>
    <cellStyle name="Comma 2 2 5 12" xfId="9354" xr:uid="{00000000-0005-0000-0000-0000F7230000}"/>
    <cellStyle name="Comma 2 2 5 2" xfId="9355" xr:uid="{00000000-0005-0000-0000-0000F8230000}"/>
    <cellStyle name="Comma 2 2 5 2 2" xfId="9356" xr:uid="{00000000-0005-0000-0000-0000F9230000}"/>
    <cellStyle name="Comma 2 2 5 2 2 2" xfId="9357" xr:uid="{00000000-0005-0000-0000-0000FA230000}"/>
    <cellStyle name="Comma 2 2 5 2 3" xfId="9358" xr:uid="{00000000-0005-0000-0000-0000FB230000}"/>
    <cellStyle name="Comma 2 2 5 2 4" xfId="9359" xr:uid="{00000000-0005-0000-0000-0000FC230000}"/>
    <cellStyle name="Comma 2 2 5 2 5" xfId="9360" xr:uid="{00000000-0005-0000-0000-0000FD230000}"/>
    <cellStyle name="Comma 2 2 5 2 6" xfId="9361" xr:uid="{00000000-0005-0000-0000-0000FE230000}"/>
    <cellStyle name="Comma 2 2 5 3" xfId="9362" xr:uid="{00000000-0005-0000-0000-0000FF230000}"/>
    <cellStyle name="Comma 2 2 5 3 2" xfId="9363" xr:uid="{00000000-0005-0000-0000-000000240000}"/>
    <cellStyle name="Comma 2 2 5 3 2 2" xfId="9364" xr:uid="{00000000-0005-0000-0000-000001240000}"/>
    <cellStyle name="Comma 2 2 5 3 3" xfId="9365" xr:uid="{00000000-0005-0000-0000-000002240000}"/>
    <cellStyle name="Comma 2 2 5 3 4" xfId="9366" xr:uid="{00000000-0005-0000-0000-000003240000}"/>
    <cellStyle name="Comma 2 2 5 4" xfId="9367" xr:uid="{00000000-0005-0000-0000-000004240000}"/>
    <cellStyle name="Comma 2 2 5 4 2" xfId="9368" xr:uid="{00000000-0005-0000-0000-000005240000}"/>
    <cellStyle name="Comma 2 2 5 4 2 2" xfId="9369" xr:uid="{00000000-0005-0000-0000-000006240000}"/>
    <cellStyle name="Comma 2 2 5 4 3" xfId="9370" xr:uid="{00000000-0005-0000-0000-000007240000}"/>
    <cellStyle name="Comma 2 2 5 4 4" xfId="9371" xr:uid="{00000000-0005-0000-0000-000008240000}"/>
    <cellStyle name="Comma 2 2 5 5" xfId="9372" xr:uid="{00000000-0005-0000-0000-000009240000}"/>
    <cellStyle name="Comma 2 2 5 5 2" xfId="9373" xr:uid="{00000000-0005-0000-0000-00000A240000}"/>
    <cellStyle name="Comma 2 2 5 5 2 2" xfId="9374" xr:uid="{00000000-0005-0000-0000-00000B240000}"/>
    <cellStyle name="Comma 2 2 5 5 3" xfId="9375" xr:uid="{00000000-0005-0000-0000-00000C240000}"/>
    <cellStyle name="Comma 2 2 5 5 4" xfId="9376" xr:uid="{00000000-0005-0000-0000-00000D240000}"/>
    <cellStyle name="Comma 2 2 5 6" xfId="9377" xr:uid="{00000000-0005-0000-0000-00000E240000}"/>
    <cellStyle name="Comma 2 2 5 6 2" xfId="9378" xr:uid="{00000000-0005-0000-0000-00000F240000}"/>
    <cellStyle name="Comma 2 2 5 6 3" xfId="9379" xr:uid="{00000000-0005-0000-0000-000010240000}"/>
    <cellStyle name="Comma 2 2 5 7" xfId="9380" xr:uid="{00000000-0005-0000-0000-000011240000}"/>
    <cellStyle name="Comma 2 2 5 7 2" xfId="9381" xr:uid="{00000000-0005-0000-0000-000012240000}"/>
    <cellStyle name="Comma 2 2 5 8" xfId="9382" xr:uid="{00000000-0005-0000-0000-000013240000}"/>
    <cellStyle name="Comma 2 2 5 9" xfId="9383" xr:uid="{00000000-0005-0000-0000-000014240000}"/>
    <cellStyle name="Comma 2 2 6" xfId="9384" xr:uid="{00000000-0005-0000-0000-000015240000}"/>
    <cellStyle name="Comma 2 2 6 2" xfId="9385" xr:uid="{00000000-0005-0000-0000-000016240000}"/>
    <cellStyle name="Comma 2 2 6 2 2" xfId="9386" xr:uid="{00000000-0005-0000-0000-000017240000}"/>
    <cellStyle name="Comma 2 2 6 3" xfId="9387" xr:uid="{00000000-0005-0000-0000-000018240000}"/>
    <cellStyle name="Comma 2 2 6 4" xfId="9388" xr:uid="{00000000-0005-0000-0000-000019240000}"/>
    <cellStyle name="Comma 2 2 6 5" xfId="9389" xr:uid="{00000000-0005-0000-0000-00001A240000}"/>
    <cellStyle name="Comma 2 2 6 6" xfId="9390" xr:uid="{00000000-0005-0000-0000-00001B240000}"/>
    <cellStyle name="Comma 2 2 7" xfId="9391" xr:uid="{00000000-0005-0000-0000-00001C240000}"/>
    <cellStyle name="Comma 2 2 7 2" xfId="9392" xr:uid="{00000000-0005-0000-0000-00001D240000}"/>
    <cellStyle name="Comma 2 2 7 2 2" xfId="9393" xr:uid="{00000000-0005-0000-0000-00001E240000}"/>
    <cellStyle name="Comma 2 2 7 3" xfId="9394" xr:uid="{00000000-0005-0000-0000-00001F240000}"/>
    <cellStyle name="Comma 2 2 7 4" xfId="9395" xr:uid="{00000000-0005-0000-0000-000020240000}"/>
    <cellStyle name="Comma 2 2 8" xfId="9396" xr:uid="{00000000-0005-0000-0000-000021240000}"/>
    <cellStyle name="Comma 2 2 8 2" xfId="9397" xr:uid="{00000000-0005-0000-0000-000022240000}"/>
    <cellStyle name="Comma 2 2 8 2 2" xfId="9398" xr:uid="{00000000-0005-0000-0000-000023240000}"/>
    <cellStyle name="Comma 2 2 8 3" xfId="9399" xr:uid="{00000000-0005-0000-0000-000024240000}"/>
    <cellStyle name="Comma 2 2 8 4" xfId="9400" xr:uid="{00000000-0005-0000-0000-000025240000}"/>
    <cellStyle name="Comma 2 2 9" xfId="9401" xr:uid="{00000000-0005-0000-0000-000026240000}"/>
    <cellStyle name="Comma 2 2 9 2" xfId="9402" xr:uid="{00000000-0005-0000-0000-000027240000}"/>
    <cellStyle name="Comma 2 2 9 2 2" xfId="9403" xr:uid="{00000000-0005-0000-0000-000028240000}"/>
    <cellStyle name="Comma 2 2 9 3" xfId="9404" xr:uid="{00000000-0005-0000-0000-000029240000}"/>
    <cellStyle name="Comma 2 2 9 4" xfId="9405" xr:uid="{00000000-0005-0000-0000-00002A240000}"/>
    <cellStyle name="Comma 2 20" xfId="9406" xr:uid="{00000000-0005-0000-0000-00002B240000}"/>
    <cellStyle name="Comma 2 21" xfId="9407" xr:uid="{00000000-0005-0000-0000-00002C240000}"/>
    <cellStyle name="Comma 2 3" xfId="99" xr:uid="{00000000-0005-0000-0000-00002D240000}"/>
    <cellStyle name="Comma 2 3 10" xfId="9408" xr:uid="{00000000-0005-0000-0000-00002E240000}"/>
    <cellStyle name="Comma 2 3 10 2" xfId="9409" xr:uid="{00000000-0005-0000-0000-00002F240000}"/>
    <cellStyle name="Comma 2 3 10 3" xfId="9410" xr:uid="{00000000-0005-0000-0000-000030240000}"/>
    <cellStyle name="Comma 2 3 11" xfId="9411" xr:uid="{00000000-0005-0000-0000-000031240000}"/>
    <cellStyle name="Comma 2 3 11 2" xfId="9412" xr:uid="{00000000-0005-0000-0000-000032240000}"/>
    <cellStyle name="Comma 2 3 12" xfId="9413" xr:uid="{00000000-0005-0000-0000-000033240000}"/>
    <cellStyle name="Comma 2 3 13" xfId="9414" xr:uid="{00000000-0005-0000-0000-000034240000}"/>
    <cellStyle name="Comma 2 3 14" xfId="9415" xr:uid="{00000000-0005-0000-0000-000035240000}"/>
    <cellStyle name="Comma 2 3 15" xfId="9416" xr:uid="{00000000-0005-0000-0000-000036240000}"/>
    <cellStyle name="Comma 2 3 16" xfId="9417" xr:uid="{00000000-0005-0000-0000-000037240000}"/>
    <cellStyle name="Comma 2 3 2" xfId="9418" xr:uid="{00000000-0005-0000-0000-000038240000}"/>
    <cellStyle name="Comma 2 3 2 10" xfId="9419" xr:uid="{00000000-0005-0000-0000-000039240000}"/>
    <cellStyle name="Comma 2 3 2 11" xfId="9420" xr:uid="{00000000-0005-0000-0000-00003A240000}"/>
    <cellStyle name="Comma 2 3 2 12" xfId="9421" xr:uid="{00000000-0005-0000-0000-00003B240000}"/>
    <cellStyle name="Comma 2 3 2 13" xfId="9422" xr:uid="{00000000-0005-0000-0000-00003C240000}"/>
    <cellStyle name="Comma 2 3 2 2" xfId="9423" xr:uid="{00000000-0005-0000-0000-00003D240000}"/>
    <cellStyle name="Comma 2 3 2 2 10" xfId="9424" xr:uid="{00000000-0005-0000-0000-00003E240000}"/>
    <cellStyle name="Comma 2 3 2 2 11" xfId="9425" xr:uid="{00000000-0005-0000-0000-00003F240000}"/>
    <cellStyle name="Comma 2 3 2 2 12" xfId="9426" xr:uid="{00000000-0005-0000-0000-000040240000}"/>
    <cellStyle name="Comma 2 3 2 2 2" xfId="9427" xr:uid="{00000000-0005-0000-0000-000041240000}"/>
    <cellStyle name="Comma 2 3 2 2 2 2" xfId="9428" xr:uid="{00000000-0005-0000-0000-000042240000}"/>
    <cellStyle name="Comma 2 3 2 2 2 2 2" xfId="9429" xr:uid="{00000000-0005-0000-0000-000043240000}"/>
    <cellStyle name="Comma 2 3 2 2 2 2 3" xfId="9430" xr:uid="{00000000-0005-0000-0000-000044240000}"/>
    <cellStyle name="Comma 2 3 2 2 2 2 4" xfId="9431" xr:uid="{00000000-0005-0000-0000-000045240000}"/>
    <cellStyle name="Comma 2 3 2 2 2 3" xfId="9432" xr:uid="{00000000-0005-0000-0000-000046240000}"/>
    <cellStyle name="Comma 2 3 2 2 2 4" xfId="9433" xr:uid="{00000000-0005-0000-0000-000047240000}"/>
    <cellStyle name="Comma 2 3 2 2 2 5" xfId="9434" xr:uid="{00000000-0005-0000-0000-000048240000}"/>
    <cellStyle name="Comma 2 3 2 2 2 6" xfId="9435" xr:uid="{00000000-0005-0000-0000-000049240000}"/>
    <cellStyle name="Comma 2 3 2 2 2 7" xfId="9436" xr:uid="{00000000-0005-0000-0000-00004A240000}"/>
    <cellStyle name="Comma 2 3 2 2 3" xfId="9437" xr:uid="{00000000-0005-0000-0000-00004B240000}"/>
    <cellStyle name="Comma 2 3 2 2 3 2" xfId="9438" xr:uid="{00000000-0005-0000-0000-00004C240000}"/>
    <cellStyle name="Comma 2 3 2 2 3 2 2" xfId="9439" xr:uid="{00000000-0005-0000-0000-00004D240000}"/>
    <cellStyle name="Comma 2 3 2 2 3 3" xfId="9440" xr:uid="{00000000-0005-0000-0000-00004E240000}"/>
    <cellStyle name="Comma 2 3 2 2 3 4" xfId="9441" xr:uid="{00000000-0005-0000-0000-00004F240000}"/>
    <cellStyle name="Comma 2 3 2 2 3 5" xfId="9442" xr:uid="{00000000-0005-0000-0000-000050240000}"/>
    <cellStyle name="Comma 2 3 2 2 3 6" xfId="9443" xr:uid="{00000000-0005-0000-0000-000051240000}"/>
    <cellStyle name="Comma 2 3 2 2 4" xfId="9444" xr:uid="{00000000-0005-0000-0000-000052240000}"/>
    <cellStyle name="Comma 2 3 2 2 4 2" xfId="9445" xr:uid="{00000000-0005-0000-0000-000053240000}"/>
    <cellStyle name="Comma 2 3 2 2 4 2 2" xfId="9446" xr:uid="{00000000-0005-0000-0000-000054240000}"/>
    <cellStyle name="Comma 2 3 2 2 4 3" xfId="9447" xr:uid="{00000000-0005-0000-0000-000055240000}"/>
    <cellStyle name="Comma 2 3 2 2 4 4" xfId="9448" xr:uid="{00000000-0005-0000-0000-000056240000}"/>
    <cellStyle name="Comma 2 3 2 2 5" xfId="9449" xr:uid="{00000000-0005-0000-0000-000057240000}"/>
    <cellStyle name="Comma 2 3 2 2 5 2" xfId="9450" xr:uid="{00000000-0005-0000-0000-000058240000}"/>
    <cellStyle name="Comma 2 3 2 2 5 2 2" xfId="9451" xr:uid="{00000000-0005-0000-0000-000059240000}"/>
    <cellStyle name="Comma 2 3 2 2 5 3" xfId="9452" xr:uid="{00000000-0005-0000-0000-00005A240000}"/>
    <cellStyle name="Comma 2 3 2 2 5 4" xfId="9453" xr:uid="{00000000-0005-0000-0000-00005B240000}"/>
    <cellStyle name="Comma 2 3 2 2 6" xfId="9454" xr:uid="{00000000-0005-0000-0000-00005C240000}"/>
    <cellStyle name="Comma 2 3 2 2 6 2" xfId="9455" xr:uid="{00000000-0005-0000-0000-00005D240000}"/>
    <cellStyle name="Comma 2 3 2 2 6 3" xfId="9456" xr:uid="{00000000-0005-0000-0000-00005E240000}"/>
    <cellStyle name="Comma 2 3 2 2 7" xfId="9457" xr:uid="{00000000-0005-0000-0000-00005F240000}"/>
    <cellStyle name="Comma 2 3 2 2 7 2" xfId="9458" xr:uid="{00000000-0005-0000-0000-000060240000}"/>
    <cellStyle name="Comma 2 3 2 2 8" xfId="9459" xr:uid="{00000000-0005-0000-0000-000061240000}"/>
    <cellStyle name="Comma 2 3 2 2 9" xfId="9460" xr:uid="{00000000-0005-0000-0000-000062240000}"/>
    <cellStyle name="Comma 2 3 2 3" xfId="9461" xr:uid="{00000000-0005-0000-0000-000063240000}"/>
    <cellStyle name="Comma 2 3 2 3 2" xfId="9462" xr:uid="{00000000-0005-0000-0000-000064240000}"/>
    <cellStyle name="Comma 2 3 2 3 2 2" xfId="9463" xr:uid="{00000000-0005-0000-0000-000065240000}"/>
    <cellStyle name="Comma 2 3 2 3 2 3" xfId="9464" xr:uid="{00000000-0005-0000-0000-000066240000}"/>
    <cellStyle name="Comma 2 3 2 3 2 4" xfId="9465" xr:uid="{00000000-0005-0000-0000-000067240000}"/>
    <cellStyle name="Comma 2 3 2 3 3" xfId="9466" xr:uid="{00000000-0005-0000-0000-000068240000}"/>
    <cellStyle name="Comma 2 3 2 3 4" xfId="9467" xr:uid="{00000000-0005-0000-0000-000069240000}"/>
    <cellStyle name="Comma 2 3 2 3 5" xfId="9468" xr:uid="{00000000-0005-0000-0000-00006A240000}"/>
    <cellStyle name="Comma 2 3 2 3 6" xfId="9469" xr:uid="{00000000-0005-0000-0000-00006B240000}"/>
    <cellStyle name="Comma 2 3 2 3 7" xfId="9470" xr:uid="{00000000-0005-0000-0000-00006C240000}"/>
    <cellStyle name="Comma 2 3 2 4" xfId="9471" xr:uid="{00000000-0005-0000-0000-00006D240000}"/>
    <cellStyle name="Comma 2 3 2 4 2" xfId="9472" xr:uid="{00000000-0005-0000-0000-00006E240000}"/>
    <cellStyle name="Comma 2 3 2 4 2 2" xfId="9473" xr:uid="{00000000-0005-0000-0000-00006F240000}"/>
    <cellStyle name="Comma 2 3 2 4 3" xfId="9474" xr:uid="{00000000-0005-0000-0000-000070240000}"/>
    <cellStyle name="Comma 2 3 2 4 4" xfId="9475" xr:uid="{00000000-0005-0000-0000-000071240000}"/>
    <cellStyle name="Comma 2 3 2 4 5" xfId="9476" xr:uid="{00000000-0005-0000-0000-000072240000}"/>
    <cellStyle name="Comma 2 3 2 4 6" xfId="9477" xr:uid="{00000000-0005-0000-0000-000073240000}"/>
    <cellStyle name="Comma 2 3 2 5" xfId="9478" xr:uid="{00000000-0005-0000-0000-000074240000}"/>
    <cellStyle name="Comma 2 3 2 5 2" xfId="9479" xr:uid="{00000000-0005-0000-0000-000075240000}"/>
    <cellStyle name="Comma 2 3 2 5 2 2" xfId="9480" xr:uid="{00000000-0005-0000-0000-000076240000}"/>
    <cellStyle name="Comma 2 3 2 5 3" xfId="9481" xr:uid="{00000000-0005-0000-0000-000077240000}"/>
    <cellStyle name="Comma 2 3 2 5 4" xfId="9482" xr:uid="{00000000-0005-0000-0000-000078240000}"/>
    <cellStyle name="Comma 2 3 2 6" xfId="9483" xr:uid="{00000000-0005-0000-0000-000079240000}"/>
    <cellStyle name="Comma 2 3 2 6 2" xfId="9484" xr:uid="{00000000-0005-0000-0000-00007A240000}"/>
    <cellStyle name="Comma 2 3 2 6 2 2" xfId="9485" xr:uid="{00000000-0005-0000-0000-00007B240000}"/>
    <cellStyle name="Comma 2 3 2 6 3" xfId="9486" xr:uid="{00000000-0005-0000-0000-00007C240000}"/>
    <cellStyle name="Comma 2 3 2 6 4" xfId="9487" xr:uid="{00000000-0005-0000-0000-00007D240000}"/>
    <cellStyle name="Comma 2 3 2 7" xfId="9488" xr:uid="{00000000-0005-0000-0000-00007E240000}"/>
    <cellStyle name="Comma 2 3 2 7 2" xfId="9489" xr:uid="{00000000-0005-0000-0000-00007F240000}"/>
    <cellStyle name="Comma 2 3 2 7 3" xfId="9490" xr:uid="{00000000-0005-0000-0000-000080240000}"/>
    <cellStyle name="Comma 2 3 2 8" xfId="9491" xr:uid="{00000000-0005-0000-0000-000081240000}"/>
    <cellStyle name="Comma 2 3 2 8 2" xfId="9492" xr:uid="{00000000-0005-0000-0000-000082240000}"/>
    <cellStyle name="Comma 2 3 2 9" xfId="9493" xr:uid="{00000000-0005-0000-0000-000083240000}"/>
    <cellStyle name="Comma 2 3 3" xfId="9494" xr:uid="{00000000-0005-0000-0000-000084240000}"/>
    <cellStyle name="Comma 2 3 3 10" xfId="9495" xr:uid="{00000000-0005-0000-0000-000085240000}"/>
    <cellStyle name="Comma 2 3 3 11" xfId="9496" xr:uid="{00000000-0005-0000-0000-000086240000}"/>
    <cellStyle name="Comma 2 3 3 12" xfId="9497" xr:uid="{00000000-0005-0000-0000-000087240000}"/>
    <cellStyle name="Comma 2 3 3 13" xfId="9498" xr:uid="{00000000-0005-0000-0000-000088240000}"/>
    <cellStyle name="Comma 2 3 3 2" xfId="9499" xr:uid="{00000000-0005-0000-0000-000089240000}"/>
    <cellStyle name="Comma 2 3 3 2 10" xfId="9500" xr:uid="{00000000-0005-0000-0000-00008A240000}"/>
    <cellStyle name="Comma 2 3 3 2 11" xfId="9501" xr:uid="{00000000-0005-0000-0000-00008B240000}"/>
    <cellStyle name="Comma 2 3 3 2 12" xfId="9502" xr:uid="{00000000-0005-0000-0000-00008C240000}"/>
    <cellStyle name="Comma 2 3 3 2 2" xfId="9503" xr:uid="{00000000-0005-0000-0000-00008D240000}"/>
    <cellStyle name="Comma 2 3 3 2 2 2" xfId="9504" xr:uid="{00000000-0005-0000-0000-00008E240000}"/>
    <cellStyle name="Comma 2 3 3 2 2 2 2" xfId="9505" xr:uid="{00000000-0005-0000-0000-00008F240000}"/>
    <cellStyle name="Comma 2 3 3 2 2 3" xfId="9506" xr:uid="{00000000-0005-0000-0000-000090240000}"/>
    <cellStyle name="Comma 2 3 3 2 2 4" xfId="9507" xr:uid="{00000000-0005-0000-0000-000091240000}"/>
    <cellStyle name="Comma 2 3 3 2 2 5" xfId="9508" xr:uid="{00000000-0005-0000-0000-000092240000}"/>
    <cellStyle name="Comma 2 3 3 2 2 6" xfId="9509" xr:uid="{00000000-0005-0000-0000-000093240000}"/>
    <cellStyle name="Comma 2 3 3 2 3" xfId="9510" xr:uid="{00000000-0005-0000-0000-000094240000}"/>
    <cellStyle name="Comma 2 3 3 2 3 2" xfId="9511" xr:uid="{00000000-0005-0000-0000-000095240000}"/>
    <cellStyle name="Comma 2 3 3 2 3 2 2" xfId="9512" xr:uid="{00000000-0005-0000-0000-000096240000}"/>
    <cellStyle name="Comma 2 3 3 2 3 3" xfId="9513" xr:uid="{00000000-0005-0000-0000-000097240000}"/>
    <cellStyle name="Comma 2 3 3 2 3 4" xfId="9514" xr:uid="{00000000-0005-0000-0000-000098240000}"/>
    <cellStyle name="Comma 2 3 3 2 4" xfId="9515" xr:uid="{00000000-0005-0000-0000-000099240000}"/>
    <cellStyle name="Comma 2 3 3 2 4 2" xfId="9516" xr:uid="{00000000-0005-0000-0000-00009A240000}"/>
    <cellStyle name="Comma 2 3 3 2 4 2 2" xfId="9517" xr:uid="{00000000-0005-0000-0000-00009B240000}"/>
    <cellStyle name="Comma 2 3 3 2 4 3" xfId="9518" xr:uid="{00000000-0005-0000-0000-00009C240000}"/>
    <cellStyle name="Comma 2 3 3 2 4 4" xfId="9519" xr:uid="{00000000-0005-0000-0000-00009D240000}"/>
    <cellStyle name="Comma 2 3 3 2 5" xfId="9520" xr:uid="{00000000-0005-0000-0000-00009E240000}"/>
    <cellStyle name="Comma 2 3 3 2 5 2" xfId="9521" xr:uid="{00000000-0005-0000-0000-00009F240000}"/>
    <cellStyle name="Comma 2 3 3 2 5 2 2" xfId="9522" xr:uid="{00000000-0005-0000-0000-0000A0240000}"/>
    <cellStyle name="Comma 2 3 3 2 5 3" xfId="9523" xr:uid="{00000000-0005-0000-0000-0000A1240000}"/>
    <cellStyle name="Comma 2 3 3 2 5 4" xfId="9524" xr:uid="{00000000-0005-0000-0000-0000A2240000}"/>
    <cellStyle name="Comma 2 3 3 2 6" xfId="9525" xr:uid="{00000000-0005-0000-0000-0000A3240000}"/>
    <cellStyle name="Comma 2 3 3 2 6 2" xfId="9526" xr:uid="{00000000-0005-0000-0000-0000A4240000}"/>
    <cellStyle name="Comma 2 3 3 2 6 3" xfId="9527" xr:uid="{00000000-0005-0000-0000-0000A5240000}"/>
    <cellStyle name="Comma 2 3 3 2 7" xfId="9528" xr:uid="{00000000-0005-0000-0000-0000A6240000}"/>
    <cellStyle name="Comma 2 3 3 2 7 2" xfId="9529" xr:uid="{00000000-0005-0000-0000-0000A7240000}"/>
    <cellStyle name="Comma 2 3 3 2 8" xfId="9530" xr:uid="{00000000-0005-0000-0000-0000A8240000}"/>
    <cellStyle name="Comma 2 3 3 2 9" xfId="9531" xr:uid="{00000000-0005-0000-0000-0000A9240000}"/>
    <cellStyle name="Comma 2 3 3 3" xfId="9532" xr:uid="{00000000-0005-0000-0000-0000AA240000}"/>
    <cellStyle name="Comma 2 3 3 3 2" xfId="9533" xr:uid="{00000000-0005-0000-0000-0000AB240000}"/>
    <cellStyle name="Comma 2 3 3 3 2 2" xfId="9534" xr:uid="{00000000-0005-0000-0000-0000AC240000}"/>
    <cellStyle name="Comma 2 3 3 3 3" xfId="9535" xr:uid="{00000000-0005-0000-0000-0000AD240000}"/>
    <cellStyle name="Comma 2 3 3 3 4" xfId="9536" xr:uid="{00000000-0005-0000-0000-0000AE240000}"/>
    <cellStyle name="Comma 2 3 3 3 5" xfId="9537" xr:uid="{00000000-0005-0000-0000-0000AF240000}"/>
    <cellStyle name="Comma 2 3 3 3 6" xfId="9538" xr:uid="{00000000-0005-0000-0000-0000B0240000}"/>
    <cellStyle name="Comma 2 3 3 4" xfId="9539" xr:uid="{00000000-0005-0000-0000-0000B1240000}"/>
    <cellStyle name="Comma 2 3 3 4 2" xfId="9540" xr:uid="{00000000-0005-0000-0000-0000B2240000}"/>
    <cellStyle name="Comma 2 3 3 4 2 2" xfId="9541" xr:uid="{00000000-0005-0000-0000-0000B3240000}"/>
    <cellStyle name="Comma 2 3 3 4 3" xfId="9542" xr:uid="{00000000-0005-0000-0000-0000B4240000}"/>
    <cellStyle name="Comma 2 3 3 4 4" xfId="9543" xr:uid="{00000000-0005-0000-0000-0000B5240000}"/>
    <cellStyle name="Comma 2 3 3 5" xfId="9544" xr:uid="{00000000-0005-0000-0000-0000B6240000}"/>
    <cellStyle name="Comma 2 3 3 5 2" xfId="9545" xr:uid="{00000000-0005-0000-0000-0000B7240000}"/>
    <cellStyle name="Comma 2 3 3 5 2 2" xfId="9546" xr:uid="{00000000-0005-0000-0000-0000B8240000}"/>
    <cellStyle name="Comma 2 3 3 5 3" xfId="9547" xr:uid="{00000000-0005-0000-0000-0000B9240000}"/>
    <cellStyle name="Comma 2 3 3 5 4" xfId="9548" xr:uid="{00000000-0005-0000-0000-0000BA240000}"/>
    <cellStyle name="Comma 2 3 3 6" xfId="9549" xr:uid="{00000000-0005-0000-0000-0000BB240000}"/>
    <cellStyle name="Comma 2 3 3 6 2" xfId="9550" xr:uid="{00000000-0005-0000-0000-0000BC240000}"/>
    <cellStyle name="Comma 2 3 3 6 2 2" xfId="9551" xr:uid="{00000000-0005-0000-0000-0000BD240000}"/>
    <cellStyle name="Comma 2 3 3 6 3" xfId="9552" xr:uid="{00000000-0005-0000-0000-0000BE240000}"/>
    <cellStyle name="Comma 2 3 3 6 4" xfId="9553" xr:uid="{00000000-0005-0000-0000-0000BF240000}"/>
    <cellStyle name="Comma 2 3 3 7" xfId="9554" xr:uid="{00000000-0005-0000-0000-0000C0240000}"/>
    <cellStyle name="Comma 2 3 3 7 2" xfId="9555" xr:uid="{00000000-0005-0000-0000-0000C1240000}"/>
    <cellStyle name="Comma 2 3 3 7 3" xfId="9556" xr:uid="{00000000-0005-0000-0000-0000C2240000}"/>
    <cellStyle name="Comma 2 3 3 8" xfId="9557" xr:uid="{00000000-0005-0000-0000-0000C3240000}"/>
    <cellStyle name="Comma 2 3 3 8 2" xfId="9558" xr:uid="{00000000-0005-0000-0000-0000C4240000}"/>
    <cellStyle name="Comma 2 3 3 9" xfId="9559" xr:uid="{00000000-0005-0000-0000-0000C5240000}"/>
    <cellStyle name="Comma 2 3 4" xfId="9560" xr:uid="{00000000-0005-0000-0000-0000C6240000}"/>
    <cellStyle name="Comma 2 3 4 10" xfId="9561" xr:uid="{00000000-0005-0000-0000-0000C7240000}"/>
    <cellStyle name="Comma 2 3 4 11" xfId="9562" xr:uid="{00000000-0005-0000-0000-0000C8240000}"/>
    <cellStyle name="Comma 2 3 4 12" xfId="9563" xr:uid="{00000000-0005-0000-0000-0000C9240000}"/>
    <cellStyle name="Comma 2 3 4 13" xfId="9564" xr:uid="{00000000-0005-0000-0000-0000CA240000}"/>
    <cellStyle name="Comma 2 3 4 2" xfId="9565" xr:uid="{00000000-0005-0000-0000-0000CB240000}"/>
    <cellStyle name="Comma 2 3 4 2 10" xfId="9566" xr:uid="{00000000-0005-0000-0000-0000CC240000}"/>
    <cellStyle name="Comma 2 3 4 2 11" xfId="9567" xr:uid="{00000000-0005-0000-0000-0000CD240000}"/>
    <cellStyle name="Comma 2 3 4 2 2" xfId="9568" xr:uid="{00000000-0005-0000-0000-0000CE240000}"/>
    <cellStyle name="Comma 2 3 4 2 2 2" xfId="9569" xr:uid="{00000000-0005-0000-0000-0000CF240000}"/>
    <cellStyle name="Comma 2 3 4 2 2 2 2" xfId="9570" xr:uid="{00000000-0005-0000-0000-0000D0240000}"/>
    <cellStyle name="Comma 2 3 4 2 2 3" xfId="9571" xr:uid="{00000000-0005-0000-0000-0000D1240000}"/>
    <cellStyle name="Comma 2 3 4 2 2 4" xfId="9572" xr:uid="{00000000-0005-0000-0000-0000D2240000}"/>
    <cellStyle name="Comma 2 3 4 2 3" xfId="9573" xr:uid="{00000000-0005-0000-0000-0000D3240000}"/>
    <cellStyle name="Comma 2 3 4 2 3 2" xfId="9574" xr:uid="{00000000-0005-0000-0000-0000D4240000}"/>
    <cellStyle name="Comma 2 3 4 2 3 2 2" xfId="9575" xr:uid="{00000000-0005-0000-0000-0000D5240000}"/>
    <cellStyle name="Comma 2 3 4 2 3 3" xfId="9576" xr:uid="{00000000-0005-0000-0000-0000D6240000}"/>
    <cellStyle name="Comma 2 3 4 2 3 4" xfId="9577" xr:uid="{00000000-0005-0000-0000-0000D7240000}"/>
    <cellStyle name="Comma 2 3 4 2 4" xfId="9578" xr:uid="{00000000-0005-0000-0000-0000D8240000}"/>
    <cellStyle name="Comma 2 3 4 2 4 2" xfId="9579" xr:uid="{00000000-0005-0000-0000-0000D9240000}"/>
    <cellStyle name="Comma 2 3 4 2 4 2 2" xfId="9580" xr:uid="{00000000-0005-0000-0000-0000DA240000}"/>
    <cellStyle name="Comma 2 3 4 2 4 3" xfId="9581" xr:uid="{00000000-0005-0000-0000-0000DB240000}"/>
    <cellStyle name="Comma 2 3 4 2 4 4" xfId="9582" xr:uid="{00000000-0005-0000-0000-0000DC240000}"/>
    <cellStyle name="Comma 2 3 4 2 5" xfId="9583" xr:uid="{00000000-0005-0000-0000-0000DD240000}"/>
    <cellStyle name="Comma 2 3 4 2 5 2" xfId="9584" xr:uid="{00000000-0005-0000-0000-0000DE240000}"/>
    <cellStyle name="Comma 2 3 4 2 5 2 2" xfId="9585" xr:uid="{00000000-0005-0000-0000-0000DF240000}"/>
    <cellStyle name="Comma 2 3 4 2 5 3" xfId="9586" xr:uid="{00000000-0005-0000-0000-0000E0240000}"/>
    <cellStyle name="Comma 2 3 4 2 5 4" xfId="9587" xr:uid="{00000000-0005-0000-0000-0000E1240000}"/>
    <cellStyle name="Comma 2 3 4 2 6" xfId="9588" xr:uid="{00000000-0005-0000-0000-0000E2240000}"/>
    <cellStyle name="Comma 2 3 4 2 6 2" xfId="9589" xr:uid="{00000000-0005-0000-0000-0000E3240000}"/>
    <cellStyle name="Comma 2 3 4 2 6 3" xfId="9590" xr:uid="{00000000-0005-0000-0000-0000E4240000}"/>
    <cellStyle name="Comma 2 3 4 2 7" xfId="9591" xr:uid="{00000000-0005-0000-0000-0000E5240000}"/>
    <cellStyle name="Comma 2 3 4 2 7 2" xfId="9592" xr:uid="{00000000-0005-0000-0000-0000E6240000}"/>
    <cellStyle name="Comma 2 3 4 2 8" xfId="9593" xr:uid="{00000000-0005-0000-0000-0000E7240000}"/>
    <cellStyle name="Comma 2 3 4 2 9" xfId="9594" xr:uid="{00000000-0005-0000-0000-0000E8240000}"/>
    <cellStyle name="Comma 2 3 4 3" xfId="9595" xr:uid="{00000000-0005-0000-0000-0000E9240000}"/>
    <cellStyle name="Comma 2 3 4 3 2" xfId="9596" xr:uid="{00000000-0005-0000-0000-0000EA240000}"/>
    <cellStyle name="Comma 2 3 4 3 2 2" xfId="9597" xr:uid="{00000000-0005-0000-0000-0000EB240000}"/>
    <cellStyle name="Comma 2 3 4 3 3" xfId="9598" xr:uid="{00000000-0005-0000-0000-0000EC240000}"/>
    <cellStyle name="Comma 2 3 4 3 4" xfId="9599" xr:uid="{00000000-0005-0000-0000-0000ED240000}"/>
    <cellStyle name="Comma 2 3 4 4" xfId="9600" xr:uid="{00000000-0005-0000-0000-0000EE240000}"/>
    <cellStyle name="Comma 2 3 4 4 2" xfId="9601" xr:uid="{00000000-0005-0000-0000-0000EF240000}"/>
    <cellStyle name="Comma 2 3 4 4 2 2" xfId="9602" xr:uid="{00000000-0005-0000-0000-0000F0240000}"/>
    <cellStyle name="Comma 2 3 4 4 3" xfId="9603" xr:uid="{00000000-0005-0000-0000-0000F1240000}"/>
    <cellStyle name="Comma 2 3 4 4 4" xfId="9604" xr:uid="{00000000-0005-0000-0000-0000F2240000}"/>
    <cellStyle name="Comma 2 3 4 5" xfId="9605" xr:uid="{00000000-0005-0000-0000-0000F3240000}"/>
    <cellStyle name="Comma 2 3 4 5 2" xfId="9606" xr:uid="{00000000-0005-0000-0000-0000F4240000}"/>
    <cellStyle name="Comma 2 3 4 5 2 2" xfId="9607" xr:uid="{00000000-0005-0000-0000-0000F5240000}"/>
    <cellStyle name="Comma 2 3 4 5 3" xfId="9608" xr:uid="{00000000-0005-0000-0000-0000F6240000}"/>
    <cellStyle name="Comma 2 3 4 5 4" xfId="9609" xr:uid="{00000000-0005-0000-0000-0000F7240000}"/>
    <cellStyle name="Comma 2 3 4 6" xfId="9610" xr:uid="{00000000-0005-0000-0000-0000F8240000}"/>
    <cellStyle name="Comma 2 3 4 6 2" xfId="9611" xr:uid="{00000000-0005-0000-0000-0000F9240000}"/>
    <cellStyle name="Comma 2 3 4 6 2 2" xfId="9612" xr:uid="{00000000-0005-0000-0000-0000FA240000}"/>
    <cellStyle name="Comma 2 3 4 6 3" xfId="9613" xr:uid="{00000000-0005-0000-0000-0000FB240000}"/>
    <cellStyle name="Comma 2 3 4 6 4" xfId="9614" xr:uid="{00000000-0005-0000-0000-0000FC240000}"/>
    <cellStyle name="Comma 2 3 4 7" xfId="9615" xr:uid="{00000000-0005-0000-0000-0000FD240000}"/>
    <cellStyle name="Comma 2 3 4 7 2" xfId="9616" xr:uid="{00000000-0005-0000-0000-0000FE240000}"/>
    <cellStyle name="Comma 2 3 4 7 3" xfId="9617" xr:uid="{00000000-0005-0000-0000-0000FF240000}"/>
    <cellStyle name="Comma 2 3 4 8" xfId="9618" xr:uid="{00000000-0005-0000-0000-000000250000}"/>
    <cellStyle name="Comma 2 3 4 8 2" xfId="9619" xr:uid="{00000000-0005-0000-0000-000001250000}"/>
    <cellStyle name="Comma 2 3 4 9" xfId="9620" xr:uid="{00000000-0005-0000-0000-000002250000}"/>
    <cellStyle name="Comma 2 3 5" xfId="9621" xr:uid="{00000000-0005-0000-0000-000003250000}"/>
    <cellStyle name="Comma 2 3 5 10" xfId="9622" xr:uid="{00000000-0005-0000-0000-000004250000}"/>
    <cellStyle name="Comma 2 3 5 11" xfId="9623" xr:uid="{00000000-0005-0000-0000-000005250000}"/>
    <cellStyle name="Comma 2 3 5 2" xfId="9624" xr:uid="{00000000-0005-0000-0000-000006250000}"/>
    <cellStyle name="Comma 2 3 5 2 2" xfId="9625" xr:uid="{00000000-0005-0000-0000-000007250000}"/>
    <cellStyle name="Comma 2 3 5 2 2 2" xfId="9626" xr:uid="{00000000-0005-0000-0000-000008250000}"/>
    <cellStyle name="Comma 2 3 5 2 3" xfId="9627" xr:uid="{00000000-0005-0000-0000-000009250000}"/>
    <cellStyle name="Comma 2 3 5 2 4" xfId="9628" xr:uid="{00000000-0005-0000-0000-00000A250000}"/>
    <cellStyle name="Comma 2 3 5 3" xfId="9629" xr:uid="{00000000-0005-0000-0000-00000B250000}"/>
    <cellStyle name="Comma 2 3 5 3 2" xfId="9630" xr:uid="{00000000-0005-0000-0000-00000C250000}"/>
    <cellStyle name="Comma 2 3 5 3 2 2" xfId="9631" xr:uid="{00000000-0005-0000-0000-00000D250000}"/>
    <cellStyle name="Comma 2 3 5 3 3" xfId="9632" xr:uid="{00000000-0005-0000-0000-00000E250000}"/>
    <cellStyle name="Comma 2 3 5 3 4" xfId="9633" xr:uid="{00000000-0005-0000-0000-00000F250000}"/>
    <cellStyle name="Comma 2 3 5 4" xfId="9634" xr:uid="{00000000-0005-0000-0000-000010250000}"/>
    <cellStyle name="Comma 2 3 5 4 2" xfId="9635" xr:uid="{00000000-0005-0000-0000-000011250000}"/>
    <cellStyle name="Comma 2 3 5 4 2 2" xfId="9636" xr:uid="{00000000-0005-0000-0000-000012250000}"/>
    <cellStyle name="Comma 2 3 5 4 3" xfId="9637" xr:uid="{00000000-0005-0000-0000-000013250000}"/>
    <cellStyle name="Comma 2 3 5 4 4" xfId="9638" xr:uid="{00000000-0005-0000-0000-000014250000}"/>
    <cellStyle name="Comma 2 3 5 5" xfId="9639" xr:uid="{00000000-0005-0000-0000-000015250000}"/>
    <cellStyle name="Comma 2 3 5 5 2" xfId="9640" xr:uid="{00000000-0005-0000-0000-000016250000}"/>
    <cellStyle name="Comma 2 3 5 5 2 2" xfId="9641" xr:uid="{00000000-0005-0000-0000-000017250000}"/>
    <cellStyle name="Comma 2 3 5 5 3" xfId="9642" xr:uid="{00000000-0005-0000-0000-000018250000}"/>
    <cellStyle name="Comma 2 3 5 5 4" xfId="9643" xr:uid="{00000000-0005-0000-0000-000019250000}"/>
    <cellStyle name="Comma 2 3 5 6" xfId="9644" xr:uid="{00000000-0005-0000-0000-00001A250000}"/>
    <cellStyle name="Comma 2 3 5 6 2" xfId="9645" xr:uid="{00000000-0005-0000-0000-00001B250000}"/>
    <cellStyle name="Comma 2 3 5 6 3" xfId="9646" xr:uid="{00000000-0005-0000-0000-00001C250000}"/>
    <cellStyle name="Comma 2 3 5 7" xfId="9647" xr:uid="{00000000-0005-0000-0000-00001D250000}"/>
    <cellStyle name="Comma 2 3 5 7 2" xfId="9648" xr:uid="{00000000-0005-0000-0000-00001E250000}"/>
    <cellStyle name="Comma 2 3 5 8" xfId="9649" xr:uid="{00000000-0005-0000-0000-00001F250000}"/>
    <cellStyle name="Comma 2 3 5 9" xfId="9650" xr:uid="{00000000-0005-0000-0000-000020250000}"/>
    <cellStyle name="Comma 2 3 6" xfId="9651" xr:uid="{00000000-0005-0000-0000-000021250000}"/>
    <cellStyle name="Comma 2 3 6 2" xfId="9652" xr:uid="{00000000-0005-0000-0000-000022250000}"/>
    <cellStyle name="Comma 2 3 6 2 2" xfId="9653" xr:uid="{00000000-0005-0000-0000-000023250000}"/>
    <cellStyle name="Comma 2 3 6 3" xfId="9654" xr:uid="{00000000-0005-0000-0000-000024250000}"/>
    <cellStyle name="Comma 2 3 6 4" xfId="9655" xr:uid="{00000000-0005-0000-0000-000025250000}"/>
    <cellStyle name="Comma 2 3 7" xfId="9656" xr:uid="{00000000-0005-0000-0000-000026250000}"/>
    <cellStyle name="Comma 2 3 7 2" xfId="9657" xr:uid="{00000000-0005-0000-0000-000027250000}"/>
    <cellStyle name="Comma 2 3 7 2 2" xfId="9658" xr:uid="{00000000-0005-0000-0000-000028250000}"/>
    <cellStyle name="Comma 2 3 7 3" xfId="9659" xr:uid="{00000000-0005-0000-0000-000029250000}"/>
    <cellStyle name="Comma 2 3 7 4" xfId="9660" xr:uid="{00000000-0005-0000-0000-00002A250000}"/>
    <cellStyle name="Comma 2 3 8" xfId="9661" xr:uid="{00000000-0005-0000-0000-00002B250000}"/>
    <cellStyle name="Comma 2 3 8 2" xfId="9662" xr:uid="{00000000-0005-0000-0000-00002C250000}"/>
    <cellStyle name="Comma 2 3 8 2 2" xfId="9663" xr:uid="{00000000-0005-0000-0000-00002D250000}"/>
    <cellStyle name="Comma 2 3 8 3" xfId="9664" xr:uid="{00000000-0005-0000-0000-00002E250000}"/>
    <cellStyle name="Comma 2 3 8 4" xfId="9665" xr:uid="{00000000-0005-0000-0000-00002F250000}"/>
    <cellStyle name="Comma 2 3 9" xfId="9666" xr:uid="{00000000-0005-0000-0000-000030250000}"/>
    <cellStyle name="Comma 2 3 9 2" xfId="9667" xr:uid="{00000000-0005-0000-0000-000031250000}"/>
    <cellStyle name="Comma 2 3 9 2 2" xfId="9668" xr:uid="{00000000-0005-0000-0000-000032250000}"/>
    <cellStyle name="Comma 2 3 9 3" xfId="9669" xr:uid="{00000000-0005-0000-0000-000033250000}"/>
    <cellStyle name="Comma 2 3 9 4" xfId="9670" xr:uid="{00000000-0005-0000-0000-000034250000}"/>
    <cellStyle name="Comma 2 4" xfId="9671" xr:uid="{00000000-0005-0000-0000-000035250000}"/>
    <cellStyle name="Comma 2 4 10" xfId="9672" xr:uid="{00000000-0005-0000-0000-000036250000}"/>
    <cellStyle name="Comma 2 4 10 2" xfId="9673" xr:uid="{00000000-0005-0000-0000-000037250000}"/>
    <cellStyle name="Comma 2 4 10 3" xfId="9674" xr:uid="{00000000-0005-0000-0000-000038250000}"/>
    <cellStyle name="Comma 2 4 11" xfId="9675" xr:uid="{00000000-0005-0000-0000-000039250000}"/>
    <cellStyle name="Comma 2 4 11 2" xfId="9676" xr:uid="{00000000-0005-0000-0000-00003A250000}"/>
    <cellStyle name="Comma 2 4 12" xfId="9677" xr:uid="{00000000-0005-0000-0000-00003B250000}"/>
    <cellStyle name="Comma 2 4 13" xfId="9678" xr:uid="{00000000-0005-0000-0000-00003C250000}"/>
    <cellStyle name="Comma 2 4 14" xfId="9679" xr:uid="{00000000-0005-0000-0000-00003D250000}"/>
    <cellStyle name="Comma 2 4 15" xfId="9680" xr:uid="{00000000-0005-0000-0000-00003E250000}"/>
    <cellStyle name="Comma 2 4 16" xfId="9681" xr:uid="{00000000-0005-0000-0000-00003F250000}"/>
    <cellStyle name="Comma 2 4 2" xfId="9682" xr:uid="{00000000-0005-0000-0000-000040250000}"/>
    <cellStyle name="Comma 2 4 2 10" xfId="9683" xr:uid="{00000000-0005-0000-0000-000041250000}"/>
    <cellStyle name="Comma 2 4 2 11" xfId="9684" xr:uid="{00000000-0005-0000-0000-000042250000}"/>
    <cellStyle name="Comma 2 4 2 12" xfId="9685" xr:uid="{00000000-0005-0000-0000-000043250000}"/>
    <cellStyle name="Comma 2 4 2 13" xfId="9686" xr:uid="{00000000-0005-0000-0000-000044250000}"/>
    <cellStyle name="Comma 2 4 2 2" xfId="9687" xr:uid="{00000000-0005-0000-0000-000045250000}"/>
    <cellStyle name="Comma 2 4 2 2 10" xfId="9688" xr:uid="{00000000-0005-0000-0000-000046250000}"/>
    <cellStyle name="Comma 2 4 2 2 11" xfId="9689" xr:uid="{00000000-0005-0000-0000-000047250000}"/>
    <cellStyle name="Comma 2 4 2 2 12" xfId="9690" xr:uid="{00000000-0005-0000-0000-000048250000}"/>
    <cellStyle name="Comma 2 4 2 2 2" xfId="9691" xr:uid="{00000000-0005-0000-0000-000049250000}"/>
    <cellStyle name="Comma 2 4 2 2 2 2" xfId="9692" xr:uid="{00000000-0005-0000-0000-00004A250000}"/>
    <cellStyle name="Comma 2 4 2 2 2 2 2" xfId="9693" xr:uid="{00000000-0005-0000-0000-00004B250000}"/>
    <cellStyle name="Comma 2 4 2 2 2 3" xfId="9694" xr:uid="{00000000-0005-0000-0000-00004C250000}"/>
    <cellStyle name="Comma 2 4 2 2 2 4" xfId="9695" xr:uid="{00000000-0005-0000-0000-00004D250000}"/>
    <cellStyle name="Comma 2 4 2 2 2 5" xfId="9696" xr:uid="{00000000-0005-0000-0000-00004E250000}"/>
    <cellStyle name="Comma 2 4 2 2 2 6" xfId="9697" xr:uid="{00000000-0005-0000-0000-00004F250000}"/>
    <cellStyle name="Comma 2 4 2 2 3" xfId="9698" xr:uid="{00000000-0005-0000-0000-000050250000}"/>
    <cellStyle name="Comma 2 4 2 2 3 2" xfId="9699" xr:uid="{00000000-0005-0000-0000-000051250000}"/>
    <cellStyle name="Comma 2 4 2 2 3 2 2" xfId="9700" xr:uid="{00000000-0005-0000-0000-000052250000}"/>
    <cellStyle name="Comma 2 4 2 2 3 3" xfId="9701" xr:uid="{00000000-0005-0000-0000-000053250000}"/>
    <cellStyle name="Comma 2 4 2 2 3 4" xfId="9702" xr:uid="{00000000-0005-0000-0000-000054250000}"/>
    <cellStyle name="Comma 2 4 2 2 4" xfId="9703" xr:uid="{00000000-0005-0000-0000-000055250000}"/>
    <cellStyle name="Comma 2 4 2 2 4 2" xfId="9704" xr:uid="{00000000-0005-0000-0000-000056250000}"/>
    <cellStyle name="Comma 2 4 2 2 4 2 2" xfId="9705" xr:uid="{00000000-0005-0000-0000-000057250000}"/>
    <cellStyle name="Comma 2 4 2 2 4 3" xfId="9706" xr:uid="{00000000-0005-0000-0000-000058250000}"/>
    <cellStyle name="Comma 2 4 2 2 4 4" xfId="9707" xr:uid="{00000000-0005-0000-0000-000059250000}"/>
    <cellStyle name="Comma 2 4 2 2 5" xfId="9708" xr:uid="{00000000-0005-0000-0000-00005A250000}"/>
    <cellStyle name="Comma 2 4 2 2 5 2" xfId="9709" xr:uid="{00000000-0005-0000-0000-00005B250000}"/>
    <cellStyle name="Comma 2 4 2 2 5 2 2" xfId="9710" xr:uid="{00000000-0005-0000-0000-00005C250000}"/>
    <cellStyle name="Comma 2 4 2 2 5 3" xfId="9711" xr:uid="{00000000-0005-0000-0000-00005D250000}"/>
    <cellStyle name="Comma 2 4 2 2 5 4" xfId="9712" xr:uid="{00000000-0005-0000-0000-00005E250000}"/>
    <cellStyle name="Comma 2 4 2 2 6" xfId="9713" xr:uid="{00000000-0005-0000-0000-00005F250000}"/>
    <cellStyle name="Comma 2 4 2 2 6 2" xfId="9714" xr:uid="{00000000-0005-0000-0000-000060250000}"/>
    <cellStyle name="Comma 2 4 2 2 6 3" xfId="9715" xr:uid="{00000000-0005-0000-0000-000061250000}"/>
    <cellStyle name="Comma 2 4 2 2 7" xfId="9716" xr:uid="{00000000-0005-0000-0000-000062250000}"/>
    <cellStyle name="Comma 2 4 2 2 7 2" xfId="9717" xr:uid="{00000000-0005-0000-0000-000063250000}"/>
    <cellStyle name="Comma 2 4 2 2 8" xfId="9718" xr:uid="{00000000-0005-0000-0000-000064250000}"/>
    <cellStyle name="Comma 2 4 2 2 9" xfId="9719" xr:uid="{00000000-0005-0000-0000-000065250000}"/>
    <cellStyle name="Comma 2 4 2 3" xfId="9720" xr:uid="{00000000-0005-0000-0000-000066250000}"/>
    <cellStyle name="Comma 2 4 2 3 2" xfId="9721" xr:uid="{00000000-0005-0000-0000-000067250000}"/>
    <cellStyle name="Comma 2 4 2 3 2 2" xfId="9722" xr:uid="{00000000-0005-0000-0000-000068250000}"/>
    <cellStyle name="Comma 2 4 2 3 3" xfId="9723" xr:uid="{00000000-0005-0000-0000-000069250000}"/>
    <cellStyle name="Comma 2 4 2 3 4" xfId="9724" xr:uid="{00000000-0005-0000-0000-00006A250000}"/>
    <cellStyle name="Comma 2 4 2 3 5" xfId="9725" xr:uid="{00000000-0005-0000-0000-00006B250000}"/>
    <cellStyle name="Comma 2 4 2 3 6" xfId="9726" xr:uid="{00000000-0005-0000-0000-00006C250000}"/>
    <cellStyle name="Comma 2 4 2 4" xfId="9727" xr:uid="{00000000-0005-0000-0000-00006D250000}"/>
    <cellStyle name="Comma 2 4 2 4 2" xfId="9728" xr:uid="{00000000-0005-0000-0000-00006E250000}"/>
    <cellStyle name="Comma 2 4 2 4 2 2" xfId="9729" xr:uid="{00000000-0005-0000-0000-00006F250000}"/>
    <cellStyle name="Comma 2 4 2 4 3" xfId="9730" xr:uid="{00000000-0005-0000-0000-000070250000}"/>
    <cellStyle name="Comma 2 4 2 4 4" xfId="9731" xr:uid="{00000000-0005-0000-0000-000071250000}"/>
    <cellStyle name="Comma 2 4 2 5" xfId="9732" xr:uid="{00000000-0005-0000-0000-000072250000}"/>
    <cellStyle name="Comma 2 4 2 5 2" xfId="9733" xr:uid="{00000000-0005-0000-0000-000073250000}"/>
    <cellStyle name="Comma 2 4 2 5 2 2" xfId="9734" xr:uid="{00000000-0005-0000-0000-000074250000}"/>
    <cellStyle name="Comma 2 4 2 5 3" xfId="9735" xr:uid="{00000000-0005-0000-0000-000075250000}"/>
    <cellStyle name="Comma 2 4 2 5 4" xfId="9736" xr:uid="{00000000-0005-0000-0000-000076250000}"/>
    <cellStyle name="Comma 2 4 2 6" xfId="9737" xr:uid="{00000000-0005-0000-0000-000077250000}"/>
    <cellStyle name="Comma 2 4 2 6 2" xfId="9738" xr:uid="{00000000-0005-0000-0000-000078250000}"/>
    <cellStyle name="Comma 2 4 2 6 2 2" xfId="9739" xr:uid="{00000000-0005-0000-0000-000079250000}"/>
    <cellStyle name="Comma 2 4 2 6 3" xfId="9740" xr:uid="{00000000-0005-0000-0000-00007A250000}"/>
    <cellStyle name="Comma 2 4 2 6 4" xfId="9741" xr:uid="{00000000-0005-0000-0000-00007B250000}"/>
    <cellStyle name="Comma 2 4 2 7" xfId="9742" xr:uid="{00000000-0005-0000-0000-00007C250000}"/>
    <cellStyle name="Comma 2 4 2 7 2" xfId="9743" xr:uid="{00000000-0005-0000-0000-00007D250000}"/>
    <cellStyle name="Comma 2 4 2 7 3" xfId="9744" xr:uid="{00000000-0005-0000-0000-00007E250000}"/>
    <cellStyle name="Comma 2 4 2 8" xfId="9745" xr:uid="{00000000-0005-0000-0000-00007F250000}"/>
    <cellStyle name="Comma 2 4 2 8 2" xfId="9746" xr:uid="{00000000-0005-0000-0000-000080250000}"/>
    <cellStyle name="Comma 2 4 2 9" xfId="9747" xr:uid="{00000000-0005-0000-0000-000081250000}"/>
    <cellStyle name="Comma 2 4 3" xfId="9748" xr:uid="{00000000-0005-0000-0000-000082250000}"/>
    <cellStyle name="Comma 2 4 3 10" xfId="9749" xr:uid="{00000000-0005-0000-0000-000083250000}"/>
    <cellStyle name="Comma 2 4 3 11" xfId="9750" xr:uid="{00000000-0005-0000-0000-000084250000}"/>
    <cellStyle name="Comma 2 4 3 12" xfId="9751" xr:uid="{00000000-0005-0000-0000-000085250000}"/>
    <cellStyle name="Comma 2 4 3 13" xfId="9752" xr:uid="{00000000-0005-0000-0000-000086250000}"/>
    <cellStyle name="Comma 2 4 3 2" xfId="9753" xr:uid="{00000000-0005-0000-0000-000087250000}"/>
    <cellStyle name="Comma 2 4 3 2 10" xfId="9754" xr:uid="{00000000-0005-0000-0000-000088250000}"/>
    <cellStyle name="Comma 2 4 3 2 11" xfId="9755" xr:uid="{00000000-0005-0000-0000-000089250000}"/>
    <cellStyle name="Comma 2 4 3 2 2" xfId="9756" xr:uid="{00000000-0005-0000-0000-00008A250000}"/>
    <cellStyle name="Comma 2 4 3 2 2 2" xfId="9757" xr:uid="{00000000-0005-0000-0000-00008B250000}"/>
    <cellStyle name="Comma 2 4 3 2 2 2 2" xfId="9758" xr:uid="{00000000-0005-0000-0000-00008C250000}"/>
    <cellStyle name="Comma 2 4 3 2 2 3" xfId="9759" xr:uid="{00000000-0005-0000-0000-00008D250000}"/>
    <cellStyle name="Comma 2 4 3 2 2 4" xfId="9760" xr:uid="{00000000-0005-0000-0000-00008E250000}"/>
    <cellStyle name="Comma 2 4 3 2 3" xfId="9761" xr:uid="{00000000-0005-0000-0000-00008F250000}"/>
    <cellStyle name="Comma 2 4 3 2 3 2" xfId="9762" xr:uid="{00000000-0005-0000-0000-000090250000}"/>
    <cellStyle name="Comma 2 4 3 2 3 2 2" xfId="9763" xr:uid="{00000000-0005-0000-0000-000091250000}"/>
    <cellStyle name="Comma 2 4 3 2 3 3" xfId="9764" xr:uid="{00000000-0005-0000-0000-000092250000}"/>
    <cellStyle name="Comma 2 4 3 2 3 4" xfId="9765" xr:uid="{00000000-0005-0000-0000-000093250000}"/>
    <cellStyle name="Comma 2 4 3 2 4" xfId="9766" xr:uid="{00000000-0005-0000-0000-000094250000}"/>
    <cellStyle name="Comma 2 4 3 2 4 2" xfId="9767" xr:uid="{00000000-0005-0000-0000-000095250000}"/>
    <cellStyle name="Comma 2 4 3 2 4 2 2" xfId="9768" xr:uid="{00000000-0005-0000-0000-000096250000}"/>
    <cellStyle name="Comma 2 4 3 2 4 3" xfId="9769" xr:uid="{00000000-0005-0000-0000-000097250000}"/>
    <cellStyle name="Comma 2 4 3 2 4 4" xfId="9770" xr:uid="{00000000-0005-0000-0000-000098250000}"/>
    <cellStyle name="Comma 2 4 3 2 5" xfId="9771" xr:uid="{00000000-0005-0000-0000-000099250000}"/>
    <cellStyle name="Comma 2 4 3 2 5 2" xfId="9772" xr:uid="{00000000-0005-0000-0000-00009A250000}"/>
    <cellStyle name="Comma 2 4 3 2 5 2 2" xfId="9773" xr:uid="{00000000-0005-0000-0000-00009B250000}"/>
    <cellStyle name="Comma 2 4 3 2 5 3" xfId="9774" xr:uid="{00000000-0005-0000-0000-00009C250000}"/>
    <cellStyle name="Comma 2 4 3 2 5 4" xfId="9775" xr:uid="{00000000-0005-0000-0000-00009D250000}"/>
    <cellStyle name="Comma 2 4 3 2 6" xfId="9776" xr:uid="{00000000-0005-0000-0000-00009E250000}"/>
    <cellStyle name="Comma 2 4 3 2 6 2" xfId="9777" xr:uid="{00000000-0005-0000-0000-00009F250000}"/>
    <cellStyle name="Comma 2 4 3 2 6 3" xfId="9778" xr:uid="{00000000-0005-0000-0000-0000A0250000}"/>
    <cellStyle name="Comma 2 4 3 2 7" xfId="9779" xr:uid="{00000000-0005-0000-0000-0000A1250000}"/>
    <cellStyle name="Comma 2 4 3 2 7 2" xfId="9780" xr:uid="{00000000-0005-0000-0000-0000A2250000}"/>
    <cellStyle name="Comma 2 4 3 2 8" xfId="9781" xr:uid="{00000000-0005-0000-0000-0000A3250000}"/>
    <cellStyle name="Comma 2 4 3 2 9" xfId="9782" xr:uid="{00000000-0005-0000-0000-0000A4250000}"/>
    <cellStyle name="Comma 2 4 3 3" xfId="9783" xr:uid="{00000000-0005-0000-0000-0000A5250000}"/>
    <cellStyle name="Comma 2 4 3 3 2" xfId="9784" xr:uid="{00000000-0005-0000-0000-0000A6250000}"/>
    <cellStyle name="Comma 2 4 3 3 2 2" xfId="9785" xr:uid="{00000000-0005-0000-0000-0000A7250000}"/>
    <cellStyle name="Comma 2 4 3 3 3" xfId="9786" xr:uid="{00000000-0005-0000-0000-0000A8250000}"/>
    <cellStyle name="Comma 2 4 3 3 4" xfId="9787" xr:uid="{00000000-0005-0000-0000-0000A9250000}"/>
    <cellStyle name="Comma 2 4 3 4" xfId="9788" xr:uid="{00000000-0005-0000-0000-0000AA250000}"/>
    <cellStyle name="Comma 2 4 3 4 2" xfId="9789" xr:uid="{00000000-0005-0000-0000-0000AB250000}"/>
    <cellStyle name="Comma 2 4 3 4 2 2" xfId="9790" xr:uid="{00000000-0005-0000-0000-0000AC250000}"/>
    <cellStyle name="Comma 2 4 3 4 3" xfId="9791" xr:uid="{00000000-0005-0000-0000-0000AD250000}"/>
    <cellStyle name="Comma 2 4 3 4 4" xfId="9792" xr:uid="{00000000-0005-0000-0000-0000AE250000}"/>
    <cellStyle name="Comma 2 4 3 5" xfId="9793" xr:uid="{00000000-0005-0000-0000-0000AF250000}"/>
    <cellStyle name="Comma 2 4 3 5 2" xfId="9794" xr:uid="{00000000-0005-0000-0000-0000B0250000}"/>
    <cellStyle name="Comma 2 4 3 5 2 2" xfId="9795" xr:uid="{00000000-0005-0000-0000-0000B1250000}"/>
    <cellStyle name="Comma 2 4 3 5 3" xfId="9796" xr:uid="{00000000-0005-0000-0000-0000B2250000}"/>
    <cellStyle name="Comma 2 4 3 5 4" xfId="9797" xr:uid="{00000000-0005-0000-0000-0000B3250000}"/>
    <cellStyle name="Comma 2 4 3 6" xfId="9798" xr:uid="{00000000-0005-0000-0000-0000B4250000}"/>
    <cellStyle name="Comma 2 4 3 6 2" xfId="9799" xr:uid="{00000000-0005-0000-0000-0000B5250000}"/>
    <cellStyle name="Comma 2 4 3 6 2 2" xfId="9800" xr:uid="{00000000-0005-0000-0000-0000B6250000}"/>
    <cellStyle name="Comma 2 4 3 6 3" xfId="9801" xr:uid="{00000000-0005-0000-0000-0000B7250000}"/>
    <cellStyle name="Comma 2 4 3 6 4" xfId="9802" xr:uid="{00000000-0005-0000-0000-0000B8250000}"/>
    <cellStyle name="Comma 2 4 3 7" xfId="9803" xr:uid="{00000000-0005-0000-0000-0000B9250000}"/>
    <cellStyle name="Comma 2 4 3 7 2" xfId="9804" xr:uid="{00000000-0005-0000-0000-0000BA250000}"/>
    <cellStyle name="Comma 2 4 3 7 3" xfId="9805" xr:uid="{00000000-0005-0000-0000-0000BB250000}"/>
    <cellStyle name="Comma 2 4 3 8" xfId="9806" xr:uid="{00000000-0005-0000-0000-0000BC250000}"/>
    <cellStyle name="Comma 2 4 3 8 2" xfId="9807" xr:uid="{00000000-0005-0000-0000-0000BD250000}"/>
    <cellStyle name="Comma 2 4 3 9" xfId="9808" xr:uid="{00000000-0005-0000-0000-0000BE250000}"/>
    <cellStyle name="Comma 2 4 4" xfId="9809" xr:uid="{00000000-0005-0000-0000-0000BF250000}"/>
    <cellStyle name="Comma 2 4 4 10" xfId="9810" xr:uid="{00000000-0005-0000-0000-0000C0250000}"/>
    <cellStyle name="Comma 2 4 4 11" xfId="9811" xr:uid="{00000000-0005-0000-0000-0000C1250000}"/>
    <cellStyle name="Comma 2 4 4 12" xfId="9812" xr:uid="{00000000-0005-0000-0000-0000C2250000}"/>
    <cellStyle name="Comma 2 4 4 2" xfId="9813" xr:uid="{00000000-0005-0000-0000-0000C3250000}"/>
    <cellStyle name="Comma 2 4 4 2 2" xfId="9814" xr:uid="{00000000-0005-0000-0000-0000C4250000}"/>
    <cellStyle name="Comma 2 4 4 2 2 2" xfId="9815" xr:uid="{00000000-0005-0000-0000-0000C5250000}"/>
    <cellStyle name="Comma 2 4 4 2 2 2 2" xfId="9816" xr:uid="{00000000-0005-0000-0000-0000C6250000}"/>
    <cellStyle name="Comma 2 4 4 2 2 3" xfId="9817" xr:uid="{00000000-0005-0000-0000-0000C7250000}"/>
    <cellStyle name="Comma 2 4 4 2 2 4" xfId="9818" xr:uid="{00000000-0005-0000-0000-0000C8250000}"/>
    <cellStyle name="Comma 2 4 4 2 3" xfId="9819" xr:uid="{00000000-0005-0000-0000-0000C9250000}"/>
    <cellStyle name="Comma 2 4 4 2 3 2" xfId="9820" xr:uid="{00000000-0005-0000-0000-0000CA250000}"/>
    <cellStyle name="Comma 2 4 4 2 3 2 2" xfId="9821" xr:uid="{00000000-0005-0000-0000-0000CB250000}"/>
    <cellStyle name="Comma 2 4 4 2 3 3" xfId="9822" xr:uid="{00000000-0005-0000-0000-0000CC250000}"/>
    <cellStyle name="Comma 2 4 4 2 3 4" xfId="9823" xr:uid="{00000000-0005-0000-0000-0000CD250000}"/>
    <cellStyle name="Comma 2 4 4 2 4" xfId="9824" xr:uid="{00000000-0005-0000-0000-0000CE250000}"/>
    <cellStyle name="Comma 2 4 4 2 4 2" xfId="9825" xr:uid="{00000000-0005-0000-0000-0000CF250000}"/>
    <cellStyle name="Comma 2 4 4 2 4 2 2" xfId="9826" xr:uid="{00000000-0005-0000-0000-0000D0250000}"/>
    <cellStyle name="Comma 2 4 4 2 4 3" xfId="9827" xr:uid="{00000000-0005-0000-0000-0000D1250000}"/>
    <cellStyle name="Comma 2 4 4 2 4 4" xfId="9828" xr:uid="{00000000-0005-0000-0000-0000D2250000}"/>
    <cellStyle name="Comma 2 4 4 2 5" xfId="9829" xr:uid="{00000000-0005-0000-0000-0000D3250000}"/>
    <cellStyle name="Comma 2 4 4 2 5 2" xfId="9830" xr:uid="{00000000-0005-0000-0000-0000D4250000}"/>
    <cellStyle name="Comma 2 4 4 2 5 2 2" xfId="9831" xr:uid="{00000000-0005-0000-0000-0000D5250000}"/>
    <cellStyle name="Comma 2 4 4 2 5 3" xfId="9832" xr:uid="{00000000-0005-0000-0000-0000D6250000}"/>
    <cellStyle name="Comma 2 4 4 2 5 4" xfId="9833" xr:uid="{00000000-0005-0000-0000-0000D7250000}"/>
    <cellStyle name="Comma 2 4 4 2 6" xfId="9834" xr:uid="{00000000-0005-0000-0000-0000D8250000}"/>
    <cellStyle name="Comma 2 4 4 2 6 2" xfId="9835" xr:uid="{00000000-0005-0000-0000-0000D9250000}"/>
    <cellStyle name="Comma 2 4 4 2 6 3" xfId="9836" xr:uid="{00000000-0005-0000-0000-0000DA250000}"/>
    <cellStyle name="Comma 2 4 4 2 7" xfId="9837" xr:uid="{00000000-0005-0000-0000-0000DB250000}"/>
    <cellStyle name="Comma 2 4 4 2 7 2" xfId="9838" xr:uid="{00000000-0005-0000-0000-0000DC250000}"/>
    <cellStyle name="Comma 2 4 4 2 8" xfId="9839" xr:uid="{00000000-0005-0000-0000-0000DD250000}"/>
    <cellStyle name="Comma 2 4 4 2 9" xfId="9840" xr:uid="{00000000-0005-0000-0000-0000DE250000}"/>
    <cellStyle name="Comma 2 4 4 3" xfId="9841" xr:uid="{00000000-0005-0000-0000-0000DF250000}"/>
    <cellStyle name="Comma 2 4 4 3 2" xfId="9842" xr:uid="{00000000-0005-0000-0000-0000E0250000}"/>
    <cellStyle name="Comma 2 4 4 3 2 2" xfId="9843" xr:uid="{00000000-0005-0000-0000-0000E1250000}"/>
    <cellStyle name="Comma 2 4 4 3 3" xfId="9844" xr:uid="{00000000-0005-0000-0000-0000E2250000}"/>
    <cellStyle name="Comma 2 4 4 3 4" xfId="9845" xr:uid="{00000000-0005-0000-0000-0000E3250000}"/>
    <cellStyle name="Comma 2 4 4 4" xfId="9846" xr:uid="{00000000-0005-0000-0000-0000E4250000}"/>
    <cellStyle name="Comma 2 4 4 4 2" xfId="9847" xr:uid="{00000000-0005-0000-0000-0000E5250000}"/>
    <cellStyle name="Comma 2 4 4 4 2 2" xfId="9848" xr:uid="{00000000-0005-0000-0000-0000E6250000}"/>
    <cellStyle name="Comma 2 4 4 4 3" xfId="9849" xr:uid="{00000000-0005-0000-0000-0000E7250000}"/>
    <cellStyle name="Comma 2 4 4 4 4" xfId="9850" xr:uid="{00000000-0005-0000-0000-0000E8250000}"/>
    <cellStyle name="Comma 2 4 4 5" xfId="9851" xr:uid="{00000000-0005-0000-0000-0000E9250000}"/>
    <cellStyle name="Comma 2 4 4 5 2" xfId="9852" xr:uid="{00000000-0005-0000-0000-0000EA250000}"/>
    <cellStyle name="Comma 2 4 4 5 2 2" xfId="9853" xr:uid="{00000000-0005-0000-0000-0000EB250000}"/>
    <cellStyle name="Comma 2 4 4 5 3" xfId="9854" xr:uid="{00000000-0005-0000-0000-0000EC250000}"/>
    <cellStyle name="Comma 2 4 4 5 4" xfId="9855" xr:uid="{00000000-0005-0000-0000-0000ED250000}"/>
    <cellStyle name="Comma 2 4 4 6" xfId="9856" xr:uid="{00000000-0005-0000-0000-0000EE250000}"/>
    <cellStyle name="Comma 2 4 4 6 2" xfId="9857" xr:uid="{00000000-0005-0000-0000-0000EF250000}"/>
    <cellStyle name="Comma 2 4 4 6 2 2" xfId="9858" xr:uid="{00000000-0005-0000-0000-0000F0250000}"/>
    <cellStyle name="Comma 2 4 4 6 3" xfId="9859" xr:uid="{00000000-0005-0000-0000-0000F1250000}"/>
    <cellStyle name="Comma 2 4 4 6 4" xfId="9860" xr:uid="{00000000-0005-0000-0000-0000F2250000}"/>
    <cellStyle name="Comma 2 4 4 7" xfId="9861" xr:uid="{00000000-0005-0000-0000-0000F3250000}"/>
    <cellStyle name="Comma 2 4 4 7 2" xfId="9862" xr:uid="{00000000-0005-0000-0000-0000F4250000}"/>
    <cellStyle name="Comma 2 4 4 7 3" xfId="9863" xr:uid="{00000000-0005-0000-0000-0000F5250000}"/>
    <cellStyle name="Comma 2 4 4 8" xfId="9864" xr:uid="{00000000-0005-0000-0000-0000F6250000}"/>
    <cellStyle name="Comma 2 4 4 8 2" xfId="9865" xr:uid="{00000000-0005-0000-0000-0000F7250000}"/>
    <cellStyle name="Comma 2 4 4 9" xfId="9866" xr:uid="{00000000-0005-0000-0000-0000F8250000}"/>
    <cellStyle name="Comma 2 4 5" xfId="9867" xr:uid="{00000000-0005-0000-0000-0000F9250000}"/>
    <cellStyle name="Comma 2 4 5 2" xfId="9868" xr:uid="{00000000-0005-0000-0000-0000FA250000}"/>
    <cellStyle name="Comma 2 4 5 2 2" xfId="9869" xr:uid="{00000000-0005-0000-0000-0000FB250000}"/>
    <cellStyle name="Comma 2 4 5 2 2 2" xfId="9870" xr:uid="{00000000-0005-0000-0000-0000FC250000}"/>
    <cellStyle name="Comma 2 4 5 2 3" xfId="9871" xr:uid="{00000000-0005-0000-0000-0000FD250000}"/>
    <cellStyle name="Comma 2 4 5 2 4" xfId="9872" xr:uid="{00000000-0005-0000-0000-0000FE250000}"/>
    <cellStyle name="Comma 2 4 5 3" xfId="9873" xr:uid="{00000000-0005-0000-0000-0000FF250000}"/>
    <cellStyle name="Comma 2 4 5 3 2" xfId="9874" xr:uid="{00000000-0005-0000-0000-000000260000}"/>
    <cellStyle name="Comma 2 4 5 3 2 2" xfId="9875" xr:uid="{00000000-0005-0000-0000-000001260000}"/>
    <cellStyle name="Comma 2 4 5 3 3" xfId="9876" xr:uid="{00000000-0005-0000-0000-000002260000}"/>
    <cellStyle name="Comma 2 4 5 3 4" xfId="9877" xr:uid="{00000000-0005-0000-0000-000003260000}"/>
    <cellStyle name="Comma 2 4 5 4" xfId="9878" xr:uid="{00000000-0005-0000-0000-000004260000}"/>
    <cellStyle name="Comma 2 4 5 4 2" xfId="9879" xr:uid="{00000000-0005-0000-0000-000005260000}"/>
    <cellStyle name="Comma 2 4 5 4 2 2" xfId="9880" xr:uid="{00000000-0005-0000-0000-000006260000}"/>
    <cellStyle name="Comma 2 4 5 4 3" xfId="9881" xr:uid="{00000000-0005-0000-0000-000007260000}"/>
    <cellStyle name="Comma 2 4 5 4 4" xfId="9882" xr:uid="{00000000-0005-0000-0000-000008260000}"/>
    <cellStyle name="Comma 2 4 5 5" xfId="9883" xr:uid="{00000000-0005-0000-0000-000009260000}"/>
    <cellStyle name="Comma 2 4 5 5 2" xfId="9884" xr:uid="{00000000-0005-0000-0000-00000A260000}"/>
    <cellStyle name="Comma 2 4 5 5 2 2" xfId="9885" xr:uid="{00000000-0005-0000-0000-00000B260000}"/>
    <cellStyle name="Comma 2 4 5 5 3" xfId="9886" xr:uid="{00000000-0005-0000-0000-00000C260000}"/>
    <cellStyle name="Comma 2 4 5 5 4" xfId="9887" xr:uid="{00000000-0005-0000-0000-00000D260000}"/>
    <cellStyle name="Comma 2 4 5 6" xfId="9888" xr:uid="{00000000-0005-0000-0000-00000E260000}"/>
    <cellStyle name="Comma 2 4 5 6 2" xfId="9889" xr:uid="{00000000-0005-0000-0000-00000F260000}"/>
    <cellStyle name="Comma 2 4 5 6 3" xfId="9890" xr:uid="{00000000-0005-0000-0000-000010260000}"/>
    <cellStyle name="Comma 2 4 5 7" xfId="9891" xr:uid="{00000000-0005-0000-0000-000011260000}"/>
    <cellStyle name="Comma 2 4 5 7 2" xfId="9892" xr:uid="{00000000-0005-0000-0000-000012260000}"/>
    <cellStyle name="Comma 2 4 5 8" xfId="9893" xr:uid="{00000000-0005-0000-0000-000013260000}"/>
    <cellStyle name="Comma 2 4 5 9" xfId="9894" xr:uid="{00000000-0005-0000-0000-000014260000}"/>
    <cellStyle name="Comma 2 4 6" xfId="9895" xr:uid="{00000000-0005-0000-0000-000015260000}"/>
    <cellStyle name="Comma 2 4 6 2" xfId="9896" xr:uid="{00000000-0005-0000-0000-000016260000}"/>
    <cellStyle name="Comma 2 4 6 2 2" xfId="9897" xr:uid="{00000000-0005-0000-0000-000017260000}"/>
    <cellStyle name="Comma 2 4 6 3" xfId="9898" xr:uid="{00000000-0005-0000-0000-000018260000}"/>
    <cellStyle name="Comma 2 4 6 4" xfId="9899" xr:uid="{00000000-0005-0000-0000-000019260000}"/>
    <cellStyle name="Comma 2 4 7" xfId="9900" xr:uid="{00000000-0005-0000-0000-00001A260000}"/>
    <cellStyle name="Comma 2 4 7 2" xfId="9901" xr:uid="{00000000-0005-0000-0000-00001B260000}"/>
    <cellStyle name="Comma 2 4 7 2 2" xfId="9902" xr:uid="{00000000-0005-0000-0000-00001C260000}"/>
    <cellStyle name="Comma 2 4 7 3" xfId="9903" xr:uid="{00000000-0005-0000-0000-00001D260000}"/>
    <cellStyle name="Comma 2 4 7 4" xfId="9904" xr:uid="{00000000-0005-0000-0000-00001E260000}"/>
    <cellStyle name="Comma 2 4 8" xfId="9905" xr:uid="{00000000-0005-0000-0000-00001F260000}"/>
    <cellStyle name="Comma 2 4 8 2" xfId="9906" xr:uid="{00000000-0005-0000-0000-000020260000}"/>
    <cellStyle name="Comma 2 4 8 2 2" xfId="9907" xr:uid="{00000000-0005-0000-0000-000021260000}"/>
    <cellStyle name="Comma 2 4 8 3" xfId="9908" xr:uid="{00000000-0005-0000-0000-000022260000}"/>
    <cellStyle name="Comma 2 4 8 4" xfId="9909" xr:uid="{00000000-0005-0000-0000-000023260000}"/>
    <cellStyle name="Comma 2 4 9" xfId="9910" xr:uid="{00000000-0005-0000-0000-000024260000}"/>
    <cellStyle name="Comma 2 4 9 2" xfId="9911" xr:uid="{00000000-0005-0000-0000-000025260000}"/>
    <cellStyle name="Comma 2 4 9 2 2" xfId="9912" xr:uid="{00000000-0005-0000-0000-000026260000}"/>
    <cellStyle name="Comma 2 4 9 3" xfId="9913" xr:uid="{00000000-0005-0000-0000-000027260000}"/>
    <cellStyle name="Comma 2 4 9 4" xfId="9914" xr:uid="{00000000-0005-0000-0000-000028260000}"/>
    <cellStyle name="Comma 2 5" xfId="9915" xr:uid="{00000000-0005-0000-0000-000029260000}"/>
    <cellStyle name="Comma 2 5 10" xfId="9916" xr:uid="{00000000-0005-0000-0000-00002A260000}"/>
    <cellStyle name="Comma 2 5 10 2" xfId="9917" xr:uid="{00000000-0005-0000-0000-00002B260000}"/>
    <cellStyle name="Comma 2 5 10 3" xfId="9918" xr:uid="{00000000-0005-0000-0000-00002C260000}"/>
    <cellStyle name="Comma 2 5 11" xfId="9919" xr:uid="{00000000-0005-0000-0000-00002D260000}"/>
    <cellStyle name="Comma 2 5 11 2" xfId="9920" xr:uid="{00000000-0005-0000-0000-00002E260000}"/>
    <cellStyle name="Comma 2 5 12" xfId="9921" xr:uid="{00000000-0005-0000-0000-00002F260000}"/>
    <cellStyle name="Comma 2 5 13" xfId="9922" xr:uid="{00000000-0005-0000-0000-000030260000}"/>
    <cellStyle name="Comma 2 5 14" xfId="9923" xr:uid="{00000000-0005-0000-0000-000031260000}"/>
    <cellStyle name="Comma 2 5 15" xfId="9924" xr:uid="{00000000-0005-0000-0000-000032260000}"/>
    <cellStyle name="Comma 2 5 16" xfId="9925" xr:uid="{00000000-0005-0000-0000-000033260000}"/>
    <cellStyle name="Comma 2 5 2" xfId="9926" xr:uid="{00000000-0005-0000-0000-000034260000}"/>
    <cellStyle name="Comma 2 5 2 10" xfId="9927" xr:uid="{00000000-0005-0000-0000-000035260000}"/>
    <cellStyle name="Comma 2 5 2 11" xfId="9928" xr:uid="{00000000-0005-0000-0000-000036260000}"/>
    <cellStyle name="Comma 2 5 2 12" xfId="9929" xr:uid="{00000000-0005-0000-0000-000037260000}"/>
    <cellStyle name="Comma 2 5 2 13" xfId="9930" xr:uid="{00000000-0005-0000-0000-000038260000}"/>
    <cellStyle name="Comma 2 5 2 2" xfId="9931" xr:uid="{00000000-0005-0000-0000-000039260000}"/>
    <cellStyle name="Comma 2 5 2 2 10" xfId="9932" xr:uid="{00000000-0005-0000-0000-00003A260000}"/>
    <cellStyle name="Comma 2 5 2 2 11" xfId="9933" xr:uid="{00000000-0005-0000-0000-00003B260000}"/>
    <cellStyle name="Comma 2 5 2 2 2" xfId="9934" xr:uid="{00000000-0005-0000-0000-00003C260000}"/>
    <cellStyle name="Comma 2 5 2 2 2 2" xfId="9935" xr:uid="{00000000-0005-0000-0000-00003D260000}"/>
    <cellStyle name="Comma 2 5 2 2 2 2 2" xfId="9936" xr:uid="{00000000-0005-0000-0000-00003E260000}"/>
    <cellStyle name="Comma 2 5 2 2 2 3" xfId="9937" xr:uid="{00000000-0005-0000-0000-00003F260000}"/>
    <cellStyle name="Comma 2 5 2 2 2 4" xfId="9938" xr:uid="{00000000-0005-0000-0000-000040260000}"/>
    <cellStyle name="Comma 2 5 2 2 3" xfId="9939" xr:uid="{00000000-0005-0000-0000-000041260000}"/>
    <cellStyle name="Comma 2 5 2 2 3 2" xfId="9940" xr:uid="{00000000-0005-0000-0000-000042260000}"/>
    <cellStyle name="Comma 2 5 2 2 3 2 2" xfId="9941" xr:uid="{00000000-0005-0000-0000-000043260000}"/>
    <cellStyle name="Comma 2 5 2 2 3 3" xfId="9942" xr:uid="{00000000-0005-0000-0000-000044260000}"/>
    <cellStyle name="Comma 2 5 2 2 3 4" xfId="9943" xr:uid="{00000000-0005-0000-0000-000045260000}"/>
    <cellStyle name="Comma 2 5 2 2 4" xfId="9944" xr:uid="{00000000-0005-0000-0000-000046260000}"/>
    <cellStyle name="Comma 2 5 2 2 4 2" xfId="9945" xr:uid="{00000000-0005-0000-0000-000047260000}"/>
    <cellStyle name="Comma 2 5 2 2 4 2 2" xfId="9946" xr:uid="{00000000-0005-0000-0000-000048260000}"/>
    <cellStyle name="Comma 2 5 2 2 4 3" xfId="9947" xr:uid="{00000000-0005-0000-0000-000049260000}"/>
    <cellStyle name="Comma 2 5 2 2 4 4" xfId="9948" xr:uid="{00000000-0005-0000-0000-00004A260000}"/>
    <cellStyle name="Comma 2 5 2 2 5" xfId="9949" xr:uid="{00000000-0005-0000-0000-00004B260000}"/>
    <cellStyle name="Comma 2 5 2 2 5 2" xfId="9950" xr:uid="{00000000-0005-0000-0000-00004C260000}"/>
    <cellStyle name="Comma 2 5 2 2 5 2 2" xfId="9951" xr:uid="{00000000-0005-0000-0000-00004D260000}"/>
    <cellStyle name="Comma 2 5 2 2 5 3" xfId="9952" xr:uid="{00000000-0005-0000-0000-00004E260000}"/>
    <cellStyle name="Comma 2 5 2 2 5 4" xfId="9953" xr:uid="{00000000-0005-0000-0000-00004F260000}"/>
    <cellStyle name="Comma 2 5 2 2 6" xfId="9954" xr:uid="{00000000-0005-0000-0000-000050260000}"/>
    <cellStyle name="Comma 2 5 2 2 6 2" xfId="9955" xr:uid="{00000000-0005-0000-0000-000051260000}"/>
    <cellStyle name="Comma 2 5 2 2 6 3" xfId="9956" xr:uid="{00000000-0005-0000-0000-000052260000}"/>
    <cellStyle name="Comma 2 5 2 2 7" xfId="9957" xr:uid="{00000000-0005-0000-0000-000053260000}"/>
    <cellStyle name="Comma 2 5 2 2 7 2" xfId="9958" xr:uid="{00000000-0005-0000-0000-000054260000}"/>
    <cellStyle name="Comma 2 5 2 2 8" xfId="9959" xr:uid="{00000000-0005-0000-0000-000055260000}"/>
    <cellStyle name="Comma 2 5 2 2 9" xfId="9960" xr:uid="{00000000-0005-0000-0000-000056260000}"/>
    <cellStyle name="Comma 2 5 2 3" xfId="9961" xr:uid="{00000000-0005-0000-0000-000057260000}"/>
    <cellStyle name="Comma 2 5 2 3 2" xfId="9962" xr:uid="{00000000-0005-0000-0000-000058260000}"/>
    <cellStyle name="Comma 2 5 2 3 2 2" xfId="9963" xr:uid="{00000000-0005-0000-0000-000059260000}"/>
    <cellStyle name="Comma 2 5 2 3 3" xfId="9964" xr:uid="{00000000-0005-0000-0000-00005A260000}"/>
    <cellStyle name="Comma 2 5 2 3 4" xfId="9965" xr:uid="{00000000-0005-0000-0000-00005B260000}"/>
    <cellStyle name="Comma 2 5 2 4" xfId="9966" xr:uid="{00000000-0005-0000-0000-00005C260000}"/>
    <cellStyle name="Comma 2 5 2 4 2" xfId="9967" xr:uid="{00000000-0005-0000-0000-00005D260000}"/>
    <cellStyle name="Comma 2 5 2 4 2 2" xfId="9968" xr:uid="{00000000-0005-0000-0000-00005E260000}"/>
    <cellStyle name="Comma 2 5 2 4 3" xfId="9969" xr:uid="{00000000-0005-0000-0000-00005F260000}"/>
    <cellStyle name="Comma 2 5 2 4 4" xfId="9970" xr:uid="{00000000-0005-0000-0000-000060260000}"/>
    <cellStyle name="Comma 2 5 2 5" xfId="9971" xr:uid="{00000000-0005-0000-0000-000061260000}"/>
    <cellStyle name="Comma 2 5 2 5 2" xfId="9972" xr:uid="{00000000-0005-0000-0000-000062260000}"/>
    <cellStyle name="Comma 2 5 2 5 2 2" xfId="9973" xr:uid="{00000000-0005-0000-0000-000063260000}"/>
    <cellStyle name="Comma 2 5 2 5 3" xfId="9974" xr:uid="{00000000-0005-0000-0000-000064260000}"/>
    <cellStyle name="Comma 2 5 2 5 4" xfId="9975" xr:uid="{00000000-0005-0000-0000-000065260000}"/>
    <cellStyle name="Comma 2 5 2 6" xfId="9976" xr:uid="{00000000-0005-0000-0000-000066260000}"/>
    <cellStyle name="Comma 2 5 2 6 2" xfId="9977" xr:uid="{00000000-0005-0000-0000-000067260000}"/>
    <cellStyle name="Comma 2 5 2 6 2 2" xfId="9978" xr:uid="{00000000-0005-0000-0000-000068260000}"/>
    <cellStyle name="Comma 2 5 2 6 3" xfId="9979" xr:uid="{00000000-0005-0000-0000-000069260000}"/>
    <cellStyle name="Comma 2 5 2 6 4" xfId="9980" xr:uid="{00000000-0005-0000-0000-00006A260000}"/>
    <cellStyle name="Comma 2 5 2 7" xfId="9981" xr:uid="{00000000-0005-0000-0000-00006B260000}"/>
    <cellStyle name="Comma 2 5 2 7 2" xfId="9982" xr:uid="{00000000-0005-0000-0000-00006C260000}"/>
    <cellStyle name="Comma 2 5 2 7 3" xfId="9983" xr:uid="{00000000-0005-0000-0000-00006D260000}"/>
    <cellStyle name="Comma 2 5 2 8" xfId="9984" xr:uid="{00000000-0005-0000-0000-00006E260000}"/>
    <cellStyle name="Comma 2 5 2 8 2" xfId="9985" xr:uid="{00000000-0005-0000-0000-00006F260000}"/>
    <cellStyle name="Comma 2 5 2 9" xfId="9986" xr:uid="{00000000-0005-0000-0000-000070260000}"/>
    <cellStyle name="Comma 2 5 3" xfId="9987" xr:uid="{00000000-0005-0000-0000-000071260000}"/>
    <cellStyle name="Comma 2 5 3 10" xfId="9988" xr:uid="{00000000-0005-0000-0000-000072260000}"/>
    <cellStyle name="Comma 2 5 3 11" xfId="9989" xr:uid="{00000000-0005-0000-0000-000073260000}"/>
    <cellStyle name="Comma 2 5 3 12" xfId="9990" xr:uid="{00000000-0005-0000-0000-000074260000}"/>
    <cellStyle name="Comma 2 5 3 2" xfId="9991" xr:uid="{00000000-0005-0000-0000-000075260000}"/>
    <cellStyle name="Comma 2 5 3 2 2" xfId="9992" xr:uid="{00000000-0005-0000-0000-000076260000}"/>
    <cellStyle name="Comma 2 5 3 2 2 2" xfId="9993" xr:uid="{00000000-0005-0000-0000-000077260000}"/>
    <cellStyle name="Comma 2 5 3 2 2 2 2" xfId="9994" xr:uid="{00000000-0005-0000-0000-000078260000}"/>
    <cellStyle name="Comma 2 5 3 2 2 3" xfId="9995" xr:uid="{00000000-0005-0000-0000-000079260000}"/>
    <cellStyle name="Comma 2 5 3 2 2 4" xfId="9996" xr:uid="{00000000-0005-0000-0000-00007A260000}"/>
    <cellStyle name="Comma 2 5 3 2 3" xfId="9997" xr:uid="{00000000-0005-0000-0000-00007B260000}"/>
    <cellStyle name="Comma 2 5 3 2 3 2" xfId="9998" xr:uid="{00000000-0005-0000-0000-00007C260000}"/>
    <cellStyle name="Comma 2 5 3 2 3 2 2" xfId="9999" xr:uid="{00000000-0005-0000-0000-00007D260000}"/>
    <cellStyle name="Comma 2 5 3 2 3 3" xfId="10000" xr:uid="{00000000-0005-0000-0000-00007E260000}"/>
    <cellStyle name="Comma 2 5 3 2 3 4" xfId="10001" xr:uid="{00000000-0005-0000-0000-00007F260000}"/>
    <cellStyle name="Comma 2 5 3 2 4" xfId="10002" xr:uid="{00000000-0005-0000-0000-000080260000}"/>
    <cellStyle name="Comma 2 5 3 2 4 2" xfId="10003" xr:uid="{00000000-0005-0000-0000-000081260000}"/>
    <cellStyle name="Comma 2 5 3 2 4 2 2" xfId="10004" xr:uid="{00000000-0005-0000-0000-000082260000}"/>
    <cellStyle name="Comma 2 5 3 2 4 3" xfId="10005" xr:uid="{00000000-0005-0000-0000-000083260000}"/>
    <cellStyle name="Comma 2 5 3 2 4 4" xfId="10006" xr:uid="{00000000-0005-0000-0000-000084260000}"/>
    <cellStyle name="Comma 2 5 3 2 5" xfId="10007" xr:uid="{00000000-0005-0000-0000-000085260000}"/>
    <cellStyle name="Comma 2 5 3 2 5 2" xfId="10008" xr:uid="{00000000-0005-0000-0000-000086260000}"/>
    <cellStyle name="Comma 2 5 3 2 5 2 2" xfId="10009" xr:uid="{00000000-0005-0000-0000-000087260000}"/>
    <cellStyle name="Comma 2 5 3 2 5 3" xfId="10010" xr:uid="{00000000-0005-0000-0000-000088260000}"/>
    <cellStyle name="Comma 2 5 3 2 5 4" xfId="10011" xr:uid="{00000000-0005-0000-0000-000089260000}"/>
    <cellStyle name="Comma 2 5 3 2 6" xfId="10012" xr:uid="{00000000-0005-0000-0000-00008A260000}"/>
    <cellStyle name="Comma 2 5 3 2 6 2" xfId="10013" xr:uid="{00000000-0005-0000-0000-00008B260000}"/>
    <cellStyle name="Comma 2 5 3 2 6 3" xfId="10014" xr:uid="{00000000-0005-0000-0000-00008C260000}"/>
    <cellStyle name="Comma 2 5 3 2 7" xfId="10015" xr:uid="{00000000-0005-0000-0000-00008D260000}"/>
    <cellStyle name="Comma 2 5 3 2 7 2" xfId="10016" xr:uid="{00000000-0005-0000-0000-00008E260000}"/>
    <cellStyle name="Comma 2 5 3 2 8" xfId="10017" xr:uid="{00000000-0005-0000-0000-00008F260000}"/>
    <cellStyle name="Comma 2 5 3 2 9" xfId="10018" xr:uid="{00000000-0005-0000-0000-000090260000}"/>
    <cellStyle name="Comma 2 5 3 3" xfId="10019" xr:uid="{00000000-0005-0000-0000-000091260000}"/>
    <cellStyle name="Comma 2 5 3 3 2" xfId="10020" xr:uid="{00000000-0005-0000-0000-000092260000}"/>
    <cellStyle name="Comma 2 5 3 3 2 2" xfId="10021" xr:uid="{00000000-0005-0000-0000-000093260000}"/>
    <cellStyle name="Comma 2 5 3 3 3" xfId="10022" xr:uid="{00000000-0005-0000-0000-000094260000}"/>
    <cellStyle name="Comma 2 5 3 3 4" xfId="10023" xr:uid="{00000000-0005-0000-0000-000095260000}"/>
    <cellStyle name="Comma 2 5 3 4" xfId="10024" xr:uid="{00000000-0005-0000-0000-000096260000}"/>
    <cellStyle name="Comma 2 5 3 4 2" xfId="10025" xr:uid="{00000000-0005-0000-0000-000097260000}"/>
    <cellStyle name="Comma 2 5 3 4 2 2" xfId="10026" xr:uid="{00000000-0005-0000-0000-000098260000}"/>
    <cellStyle name="Comma 2 5 3 4 3" xfId="10027" xr:uid="{00000000-0005-0000-0000-000099260000}"/>
    <cellStyle name="Comma 2 5 3 4 4" xfId="10028" xr:uid="{00000000-0005-0000-0000-00009A260000}"/>
    <cellStyle name="Comma 2 5 3 5" xfId="10029" xr:uid="{00000000-0005-0000-0000-00009B260000}"/>
    <cellStyle name="Comma 2 5 3 5 2" xfId="10030" xr:uid="{00000000-0005-0000-0000-00009C260000}"/>
    <cellStyle name="Comma 2 5 3 5 2 2" xfId="10031" xr:uid="{00000000-0005-0000-0000-00009D260000}"/>
    <cellStyle name="Comma 2 5 3 5 3" xfId="10032" xr:uid="{00000000-0005-0000-0000-00009E260000}"/>
    <cellStyle name="Comma 2 5 3 5 4" xfId="10033" xr:uid="{00000000-0005-0000-0000-00009F260000}"/>
    <cellStyle name="Comma 2 5 3 6" xfId="10034" xr:uid="{00000000-0005-0000-0000-0000A0260000}"/>
    <cellStyle name="Comma 2 5 3 6 2" xfId="10035" xr:uid="{00000000-0005-0000-0000-0000A1260000}"/>
    <cellStyle name="Comma 2 5 3 6 2 2" xfId="10036" xr:uid="{00000000-0005-0000-0000-0000A2260000}"/>
    <cellStyle name="Comma 2 5 3 6 3" xfId="10037" xr:uid="{00000000-0005-0000-0000-0000A3260000}"/>
    <cellStyle name="Comma 2 5 3 6 4" xfId="10038" xr:uid="{00000000-0005-0000-0000-0000A4260000}"/>
    <cellStyle name="Comma 2 5 3 7" xfId="10039" xr:uid="{00000000-0005-0000-0000-0000A5260000}"/>
    <cellStyle name="Comma 2 5 3 7 2" xfId="10040" xr:uid="{00000000-0005-0000-0000-0000A6260000}"/>
    <cellStyle name="Comma 2 5 3 7 3" xfId="10041" xr:uid="{00000000-0005-0000-0000-0000A7260000}"/>
    <cellStyle name="Comma 2 5 3 8" xfId="10042" xr:uid="{00000000-0005-0000-0000-0000A8260000}"/>
    <cellStyle name="Comma 2 5 3 8 2" xfId="10043" xr:uid="{00000000-0005-0000-0000-0000A9260000}"/>
    <cellStyle name="Comma 2 5 3 9" xfId="10044" xr:uid="{00000000-0005-0000-0000-0000AA260000}"/>
    <cellStyle name="Comma 2 5 4" xfId="10045" xr:uid="{00000000-0005-0000-0000-0000AB260000}"/>
    <cellStyle name="Comma 2 5 4 10" xfId="10046" xr:uid="{00000000-0005-0000-0000-0000AC260000}"/>
    <cellStyle name="Comma 2 5 4 2" xfId="10047" xr:uid="{00000000-0005-0000-0000-0000AD260000}"/>
    <cellStyle name="Comma 2 5 4 2 2" xfId="10048" xr:uid="{00000000-0005-0000-0000-0000AE260000}"/>
    <cellStyle name="Comma 2 5 4 2 2 2" xfId="10049" xr:uid="{00000000-0005-0000-0000-0000AF260000}"/>
    <cellStyle name="Comma 2 5 4 2 2 2 2" xfId="10050" xr:uid="{00000000-0005-0000-0000-0000B0260000}"/>
    <cellStyle name="Comma 2 5 4 2 2 3" xfId="10051" xr:uid="{00000000-0005-0000-0000-0000B1260000}"/>
    <cellStyle name="Comma 2 5 4 2 2 4" xfId="10052" xr:uid="{00000000-0005-0000-0000-0000B2260000}"/>
    <cellStyle name="Comma 2 5 4 2 3" xfId="10053" xr:uid="{00000000-0005-0000-0000-0000B3260000}"/>
    <cellStyle name="Comma 2 5 4 2 3 2" xfId="10054" xr:uid="{00000000-0005-0000-0000-0000B4260000}"/>
    <cellStyle name="Comma 2 5 4 2 3 2 2" xfId="10055" xr:uid="{00000000-0005-0000-0000-0000B5260000}"/>
    <cellStyle name="Comma 2 5 4 2 3 3" xfId="10056" xr:uid="{00000000-0005-0000-0000-0000B6260000}"/>
    <cellStyle name="Comma 2 5 4 2 3 4" xfId="10057" xr:uid="{00000000-0005-0000-0000-0000B7260000}"/>
    <cellStyle name="Comma 2 5 4 2 4" xfId="10058" xr:uid="{00000000-0005-0000-0000-0000B8260000}"/>
    <cellStyle name="Comma 2 5 4 2 4 2" xfId="10059" xr:uid="{00000000-0005-0000-0000-0000B9260000}"/>
    <cellStyle name="Comma 2 5 4 2 4 2 2" xfId="10060" xr:uid="{00000000-0005-0000-0000-0000BA260000}"/>
    <cellStyle name="Comma 2 5 4 2 4 3" xfId="10061" xr:uid="{00000000-0005-0000-0000-0000BB260000}"/>
    <cellStyle name="Comma 2 5 4 2 4 4" xfId="10062" xr:uid="{00000000-0005-0000-0000-0000BC260000}"/>
    <cellStyle name="Comma 2 5 4 2 5" xfId="10063" xr:uid="{00000000-0005-0000-0000-0000BD260000}"/>
    <cellStyle name="Comma 2 5 4 2 5 2" xfId="10064" xr:uid="{00000000-0005-0000-0000-0000BE260000}"/>
    <cellStyle name="Comma 2 5 4 2 5 2 2" xfId="10065" xr:uid="{00000000-0005-0000-0000-0000BF260000}"/>
    <cellStyle name="Comma 2 5 4 2 5 3" xfId="10066" xr:uid="{00000000-0005-0000-0000-0000C0260000}"/>
    <cellStyle name="Comma 2 5 4 2 5 4" xfId="10067" xr:uid="{00000000-0005-0000-0000-0000C1260000}"/>
    <cellStyle name="Comma 2 5 4 2 6" xfId="10068" xr:uid="{00000000-0005-0000-0000-0000C2260000}"/>
    <cellStyle name="Comma 2 5 4 2 6 2" xfId="10069" xr:uid="{00000000-0005-0000-0000-0000C3260000}"/>
    <cellStyle name="Comma 2 5 4 2 6 3" xfId="10070" xr:uid="{00000000-0005-0000-0000-0000C4260000}"/>
    <cellStyle name="Comma 2 5 4 2 7" xfId="10071" xr:uid="{00000000-0005-0000-0000-0000C5260000}"/>
    <cellStyle name="Comma 2 5 4 2 7 2" xfId="10072" xr:uid="{00000000-0005-0000-0000-0000C6260000}"/>
    <cellStyle name="Comma 2 5 4 2 8" xfId="10073" xr:uid="{00000000-0005-0000-0000-0000C7260000}"/>
    <cellStyle name="Comma 2 5 4 2 9" xfId="10074" xr:uid="{00000000-0005-0000-0000-0000C8260000}"/>
    <cellStyle name="Comma 2 5 4 3" xfId="10075" xr:uid="{00000000-0005-0000-0000-0000C9260000}"/>
    <cellStyle name="Comma 2 5 4 3 2" xfId="10076" xr:uid="{00000000-0005-0000-0000-0000CA260000}"/>
    <cellStyle name="Comma 2 5 4 3 2 2" xfId="10077" xr:uid="{00000000-0005-0000-0000-0000CB260000}"/>
    <cellStyle name="Comma 2 5 4 3 3" xfId="10078" xr:uid="{00000000-0005-0000-0000-0000CC260000}"/>
    <cellStyle name="Comma 2 5 4 3 4" xfId="10079" xr:uid="{00000000-0005-0000-0000-0000CD260000}"/>
    <cellStyle name="Comma 2 5 4 4" xfId="10080" xr:uid="{00000000-0005-0000-0000-0000CE260000}"/>
    <cellStyle name="Comma 2 5 4 4 2" xfId="10081" xr:uid="{00000000-0005-0000-0000-0000CF260000}"/>
    <cellStyle name="Comma 2 5 4 4 2 2" xfId="10082" xr:uid="{00000000-0005-0000-0000-0000D0260000}"/>
    <cellStyle name="Comma 2 5 4 4 3" xfId="10083" xr:uid="{00000000-0005-0000-0000-0000D1260000}"/>
    <cellStyle name="Comma 2 5 4 4 4" xfId="10084" xr:uid="{00000000-0005-0000-0000-0000D2260000}"/>
    <cellStyle name="Comma 2 5 4 5" xfId="10085" xr:uid="{00000000-0005-0000-0000-0000D3260000}"/>
    <cellStyle name="Comma 2 5 4 5 2" xfId="10086" xr:uid="{00000000-0005-0000-0000-0000D4260000}"/>
    <cellStyle name="Comma 2 5 4 5 2 2" xfId="10087" xr:uid="{00000000-0005-0000-0000-0000D5260000}"/>
    <cellStyle name="Comma 2 5 4 5 3" xfId="10088" xr:uid="{00000000-0005-0000-0000-0000D6260000}"/>
    <cellStyle name="Comma 2 5 4 5 4" xfId="10089" xr:uid="{00000000-0005-0000-0000-0000D7260000}"/>
    <cellStyle name="Comma 2 5 4 6" xfId="10090" xr:uid="{00000000-0005-0000-0000-0000D8260000}"/>
    <cellStyle name="Comma 2 5 4 6 2" xfId="10091" xr:uid="{00000000-0005-0000-0000-0000D9260000}"/>
    <cellStyle name="Comma 2 5 4 6 2 2" xfId="10092" xr:uid="{00000000-0005-0000-0000-0000DA260000}"/>
    <cellStyle name="Comma 2 5 4 6 3" xfId="10093" xr:uid="{00000000-0005-0000-0000-0000DB260000}"/>
    <cellStyle name="Comma 2 5 4 6 4" xfId="10094" xr:uid="{00000000-0005-0000-0000-0000DC260000}"/>
    <cellStyle name="Comma 2 5 4 7" xfId="10095" xr:uid="{00000000-0005-0000-0000-0000DD260000}"/>
    <cellStyle name="Comma 2 5 4 7 2" xfId="10096" xr:uid="{00000000-0005-0000-0000-0000DE260000}"/>
    <cellStyle name="Comma 2 5 4 7 3" xfId="10097" xr:uid="{00000000-0005-0000-0000-0000DF260000}"/>
    <cellStyle name="Comma 2 5 4 8" xfId="10098" xr:uid="{00000000-0005-0000-0000-0000E0260000}"/>
    <cellStyle name="Comma 2 5 4 8 2" xfId="10099" xr:uid="{00000000-0005-0000-0000-0000E1260000}"/>
    <cellStyle name="Comma 2 5 4 9" xfId="10100" xr:uid="{00000000-0005-0000-0000-0000E2260000}"/>
    <cellStyle name="Comma 2 5 5" xfId="10101" xr:uid="{00000000-0005-0000-0000-0000E3260000}"/>
    <cellStyle name="Comma 2 5 5 2" xfId="10102" xr:uid="{00000000-0005-0000-0000-0000E4260000}"/>
    <cellStyle name="Comma 2 5 5 2 2" xfId="10103" xr:uid="{00000000-0005-0000-0000-0000E5260000}"/>
    <cellStyle name="Comma 2 5 5 2 2 2" xfId="10104" xr:uid="{00000000-0005-0000-0000-0000E6260000}"/>
    <cellStyle name="Comma 2 5 5 2 3" xfId="10105" xr:uid="{00000000-0005-0000-0000-0000E7260000}"/>
    <cellStyle name="Comma 2 5 5 2 4" xfId="10106" xr:uid="{00000000-0005-0000-0000-0000E8260000}"/>
    <cellStyle name="Comma 2 5 5 3" xfId="10107" xr:uid="{00000000-0005-0000-0000-0000E9260000}"/>
    <cellStyle name="Comma 2 5 5 3 2" xfId="10108" xr:uid="{00000000-0005-0000-0000-0000EA260000}"/>
    <cellStyle name="Comma 2 5 5 3 2 2" xfId="10109" xr:uid="{00000000-0005-0000-0000-0000EB260000}"/>
    <cellStyle name="Comma 2 5 5 3 3" xfId="10110" xr:uid="{00000000-0005-0000-0000-0000EC260000}"/>
    <cellStyle name="Comma 2 5 5 3 4" xfId="10111" xr:uid="{00000000-0005-0000-0000-0000ED260000}"/>
    <cellStyle name="Comma 2 5 5 4" xfId="10112" xr:uid="{00000000-0005-0000-0000-0000EE260000}"/>
    <cellStyle name="Comma 2 5 5 4 2" xfId="10113" xr:uid="{00000000-0005-0000-0000-0000EF260000}"/>
    <cellStyle name="Comma 2 5 5 4 2 2" xfId="10114" xr:uid="{00000000-0005-0000-0000-0000F0260000}"/>
    <cellStyle name="Comma 2 5 5 4 3" xfId="10115" xr:uid="{00000000-0005-0000-0000-0000F1260000}"/>
    <cellStyle name="Comma 2 5 5 4 4" xfId="10116" xr:uid="{00000000-0005-0000-0000-0000F2260000}"/>
    <cellStyle name="Comma 2 5 5 5" xfId="10117" xr:uid="{00000000-0005-0000-0000-0000F3260000}"/>
    <cellStyle name="Comma 2 5 5 5 2" xfId="10118" xr:uid="{00000000-0005-0000-0000-0000F4260000}"/>
    <cellStyle name="Comma 2 5 5 5 2 2" xfId="10119" xr:uid="{00000000-0005-0000-0000-0000F5260000}"/>
    <cellStyle name="Comma 2 5 5 5 3" xfId="10120" xr:uid="{00000000-0005-0000-0000-0000F6260000}"/>
    <cellStyle name="Comma 2 5 5 5 4" xfId="10121" xr:uid="{00000000-0005-0000-0000-0000F7260000}"/>
    <cellStyle name="Comma 2 5 5 6" xfId="10122" xr:uid="{00000000-0005-0000-0000-0000F8260000}"/>
    <cellStyle name="Comma 2 5 5 6 2" xfId="10123" xr:uid="{00000000-0005-0000-0000-0000F9260000}"/>
    <cellStyle name="Comma 2 5 5 6 3" xfId="10124" xr:uid="{00000000-0005-0000-0000-0000FA260000}"/>
    <cellStyle name="Comma 2 5 5 7" xfId="10125" xr:uid="{00000000-0005-0000-0000-0000FB260000}"/>
    <cellStyle name="Comma 2 5 5 7 2" xfId="10126" xr:uid="{00000000-0005-0000-0000-0000FC260000}"/>
    <cellStyle name="Comma 2 5 5 8" xfId="10127" xr:uid="{00000000-0005-0000-0000-0000FD260000}"/>
    <cellStyle name="Comma 2 5 5 9" xfId="10128" xr:uid="{00000000-0005-0000-0000-0000FE260000}"/>
    <cellStyle name="Comma 2 5 6" xfId="10129" xr:uid="{00000000-0005-0000-0000-0000FF260000}"/>
    <cellStyle name="Comma 2 5 6 2" xfId="10130" xr:uid="{00000000-0005-0000-0000-000000270000}"/>
    <cellStyle name="Comma 2 5 6 2 2" xfId="10131" xr:uid="{00000000-0005-0000-0000-000001270000}"/>
    <cellStyle name="Comma 2 5 6 3" xfId="10132" xr:uid="{00000000-0005-0000-0000-000002270000}"/>
    <cellStyle name="Comma 2 5 6 4" xfId="10133" xr:uid="{00000000-0005-0000-0000-000003270000}"/>
    <cellStyle name="Comma 2 5 7" xfId="10134" xr:uid="{00000000-0005-0000-0000-000004270000}"/>
    <cellStyle name="Comma 2 5 7 2" xfId="10135" xr:uid="{00000000-0005-0000-0000-000005270000}"/>
    <cellStyle name="Comma 2 5 7 2 2" xfId="10136" xr:uid="{00000000-0005-0000-0000-000006270000}"/>
    <cellStyle name="Comma 2 5 7 3" xfId="10137" xr:uid="{00000000-0005-0000-0000-000007270000}"/>
    <cellStyle name="Comma 2 5 7 4" xfId="10138" xr:uid="{00000000-0005-0000-0000-000008270000}"/>
    <cellStyle name="Comma 2 5 8" xfId="10139" xr:uid="{00000000-0005-0000-0000-000009270000}"/>
    <cellStyle name="Comma 2 5 8 2" xfId="10140" xr:uid="{00000000-0005-0000-0000-00000A270000}"/>
    <cellStyle name="Comma 2 5 8 2 2" xfId="10141" xr:uid="{00000000-0005-0000-0000-00000B270000}"/>
    <cellStyle name="Comma 2 5 8 3" xfId="10142" xr:uid="{00000000-0005-0000-0000-00000C270000}"/>
    <cellStyle name="Comma 2 5 8 4" xfId="10143" xr:uid="{00000000-0005-0000-0000-00000D270000}"/>
    <cellStyle name="Comma 2 5 9" xfId="10144" xr:uid="{00000000-0005-0000-0000-00000E270000}"/>
    <cellStyle name="Comma 2 5 9 2" xfId="10145" xr:uid="{00000000-0005-0000-0000-00000F270000}"/>
    <cellStyle name="Comma 2 5 9 2 2" xfId="10146" xr:uid="{00000000-0005-0000-0000-000010270000}"/>
    <cellStyle name="Comma 2 5 9 3" xfId="10147" xr:uid="{00000000-0005-0000-0000-000011270000}"/>
    <cellStyle name="Comma 2 5 9 4" xfId="10148" xr:uid="{00000000-0005-0000-0000-000012270000}"/>
    <cellStyle name="Comma 2 6" xfId="10149" xr:uid="{00000000-0005-0000-0000-000013270000}"/>
    <cellStyle name="Comma 2 6 10" xfId="10150" xr:uid="{00000000-0005-0000-0000-000014270000}"/>
    <cellStyle name="Comma 2 6 11" xfId="10151" xr:uid="{00000000-0005-0000-0000-000015270000}"/>
    <cellStyle name="Comma 2 6 12" xfId="10152" xr:uid="{00000000-0005-0000-0000-000016270000}"/>
    <cellStyle name="Comma 2 6 13" xfId="10153" xr:uid="{00000000-0005-0000-0000-000017270000}"/>
    <cellStyle name="Comma 2 6 2" xfId="10154" xr:uid="{00000000-0005-0000-0000-000018270000}"/>
    <cellStyle name="Comma 2 6 2 10" xfId="10155" xr:uid="{00000000-0005-0000-0000-000019270000}"/>
    <cellStyle name="Comma 2 6 2 11" xfId="10156" xr:uid="{00000000-0005-0000-0000-00001A270000}"/>
    <cellStyle name="Comma 2 6 2 2" xfId="10157" xr:uid="{00000000-0005-0000-0000-00001B270000}"/>
    <cellStyle name="Comma 2 6 2 2 2" xfId="10158" xr:uid="{00000000-0005-0000-0000-00001C270000}"/>
    <cellStyle name="Comma 2 6 2 2 2 2" xfId="10159" xr:uid="{00000000-0005-0000-0000-00001D270000}"/>
    <cellStyle name="Comma 2 6 2 2 3" xfId="10160" xr:uid="{00000000-0005-0000-0000-00001E270000}"/>
    <cellStyle name="Comma 2 6 2 2 4" xfId="10161" xr:uid="{00000000-0005-0000-0000-00001F270000}"/>
    <cellStyle name="Comma 2 6 2 3" xfId="10162" xr:uid="{00000000-0005-0000-0000-000020270000}"/>
    <cellStyle name="Comma 2 6 2 3 2" xfId="10163" xr:uid="{00000000-0005-0000-0000-000021270000}"/>
    <cellStyle name="Comma 2 6 2 3 2 2" xfId="10164" xr:uid="{00000000-0005-0000-0000-000022270000}"/>
    <cellStyle name="Comma 2 6 2 3 3" xfId="10165" xr:uid="{00000000-0005-0000-0000-000023270000}"/>
    <cellStyle name="Comma 2 6 2 3 4" xfId="10166" xr:uid="{00000000-0005-0000-0000-000024270000}"/>
    <cellStyle name="Comma 2 6 2 4" xfId="10167" xr:uid="{00000000-0005-0000-0000-000025270000}"/>
    <cellStyle name="Comma 2 6 2 4 2" xfId="10168" xr:uid="{00000000-0005-0000-0000-000026270000}"/>
    <cellStyle name="Comma 2 6 2 4 2 2" xfId="10169" xr:uid="{00000000-0005-0000-0000-000027270000}"/>
    <cellStyle name="Comma 2 6 2 4 3" xfId="10170" xr:uid="{00000000-0005-0000-0000-000028270000}"/>
    <cellStyle name="Comma 2 6 2 4 4" xfId="10171" xr:uid="{00000000-0005-0000-0000-000029270000}"/>
    <cellStyle name="Comma 2 6 2 5" xfId="10172" xr:uid="{00000000-0005-0000-0000-00002A270000}"/>
    <cellStyle name="Comma 2 6 2 5 2" xfId="10173" xr:uid="{00000000-0005-0000-0000-00002B270000}"/>
    <cellStyle name="Comma 2 6 2 5 2 2" xfId="10174" xr:uid="{00000000-0005-0000-0000-00002C270000}"/>
    <cellStyle name="Comma 2 6 2 5 3" xfId="10175" xr:uid="{00000000-0005-0000-0000-00002D270000}"/>
    <cellStyle name="Comma 2 6 2 5 4" xfId="10176" xr:uid="{00000000-0005-0000-0000-00002E270000}"/>
    <cellStyle name="Comma 2 6 2 6" xfId="10177" xr:uid="{00000000-0005-0000-0000-00002F270000}"/>
    <cellStyle name="Comma 2 6 2 6 2" xfId="10178" xr:uid="{00000000-0005-0000-0000-000030270000}"/>
    <cellStyle name="Comma 2 6 2 6 3" xfId="10179" xr:uid="{00000000-0005-0000-0000-000031270000}"/>
    <cellStyle name="Comma 2 6 2 7" xfId="10180" xr:uid="{00000000-0005-0000-0000-000032270000}"/>
    <cellStyle name="Comma 2 6 2 7 2" xfId="10181" xr:uid="{00000000-0005-0000-0000-000033270000}"/>
    <cellStyle name="Comma 2 6 2 8" xfId="10182" xr:uid="{00000000-0005-0000-0000-000034270000}"/>
    <cellStyle name="Comma 2 6 2 9" xfId="10183" xr:uid="{00000000-0005-0000-0000-000035270000}"/>
    <cellStyle name="Comma 2 6 3" xfId="10184" xr:uid="{00000000-0005-0000-0000-000036270000}"/>
    <cellStyle name="Comma 2 6 3 2" xfId="10185" xr:uid="{00000000-0005-0000-0000-000037270000}"/>
    <cellStyle name="Comma 2 6 3 2 2" xfId="10186" xr:uid="{00000000-0005-0000-0000-000038270000}"/>
    <cellStyle name="Comma 2 6 3 3" xfId="10187" xr:uid="{00000000-0005-0000-0000-000039270000}"/>
    <cellStyle name="Comma 2 6 3 4" xfId="10188" xr:uid="{00000000-0005-0000-0000-00003A270000}"/>
    <cellStyle name="Comma 2 6 4" xfId="10189" xr:uid="{00000000-0005-0000-0000-00003B270000}"/>
    <cellStyle name="Comma 2 6 4 2" xfId="10190" xr:uid="{00000000-0005-0000-0000-00003C270000}"/>
    <cellStyle name="Comma 2 6 4 2 2" xfId="10191" xr:uid="{00000000-0005-0000-0000-00003D270000}"/>
    <cellStyle name="Comma 2 6 4 3" xfId="10192" xr:uid="{00000000-0005-0000-0000-00003E270000}"/>
    <cellStyle name="Comma 2 6 4 4" xfId="10193" xr:uid="{00000000-0005-0000-0000-00003F270000}"/>
    <cellStyle name="Comma 2 6 5" xfId="10194" xr:uid="{00000000-0005-0000-0000-000040270000}"/>
    <cellStyle name="Comma 2 6 5 2" xfId="10195" xr:uid="{00000000-0005-0000-0000-000041270000}"/>
    <cellStyle name="Comma 2 6 5 2 2" xfId="10196" xr:uid="{00000000-0005-0000-0000-000042270000}"/>
    <cellStyle name="Comma 2 6 5 3" xfId="10197" xr:uid="{00000000-0005-0000-0000-000043270000}"/>
    <cellStyle name="Comma 2 6 5 4" xfId="10198" xr:uid="{00000000-0005-0000-0000-000044270000}"/>
    <cellStyle name="Comma 2 6 6" xfId="10199" xr:uid="{00000000-0005-0000-0000-000045270000}"/>
    <cellStyle name="Comma 2 6 6 2" xfId="10200" xr:uid="{00000000-0005-0000-0000-000046270000}"/>
    <cellStyle name="Comma 2 6 6 2 2" xfId="10201" xr:uid="{00000000-0005-0000-0000-000047270000}"/>
    <cellStyle name="Comma 2 6 6 3" xfId="10202" xr:uid="{00000000-0005-0000-0000-000048270000}"/>
    <cellStyle name="Comma 2 6 6 4" xfId="10203" xr:uid="{00000000-0005-0000-0000-000049270000}"/>
    <cellStyle name="Comma 2 6 7" xfId="10204" xr:uid="{00000000-0005-0000-0000-00004A270000}"/>
    <cellStyle name="Comma 2 6 7 2" xfId="10205" xr:uid="{00000000-0005-0000-0000-00004B270000}"/>
    <cellStyle name="Comma 2 6 7 3" xfId="10206" xr:uid="{00000000-0005-0000-0000-00004C270000}"/>
    <cellStyle name="Comma 2 6 8" xfId="10207" xr:uid="{00000000-0005-0000-0000-00004D270000}"/>
    <cellStyle name="Comma 2 6 8 2" xfId="10208" xr:uid="{00000000-0005-0000-0000-00004E270000}"/>
    <cellStyle name="Comma 2 6 9" xfId="10209" xr:uid="{00000000-0005-0000-0000-00004F270000}"/>
    <cellStyle name="Comma 2 7" xfId="10210" xr:uid="{00000000-0005-0000-0000-000050270000}"/>
    <cellStyle name="Comma 2 7 10" xfId="10211" xr:uid="{00000000-0005-0000-0000-000051270000}"/>
    <cellStyle name="Comma 2 7 11" xfId="10212" xr:uid="{00000000-0005-0000-0000-000052270000}"/>
    <cellStyle name="Comma 2 7 12" xfId="10213" xr:uid="{00000000-0005-0000-0000-000053270000}"/>
    <cellStyle name="Comma 2 7 2" xfId="10214" xr:uid="{00000000-0005-0000-0000-000054270000}"/>
    <cellStyle name="Comma 2 7 2 2" xfId="10215" xr:uid="{00000000-0005-0000-0000-000055270000}"/>
    <cellStyle name="Comma 2 7 2 2 2" xfId="10216" xr:uid="{00000000-0005-0000-0000-000056270000}"/>
    <cellStyle name="Comma 2 7 2 2 2 2" xfId="10217" xr:uid="{00000000-0005-0000-0000-000057270000}"/>
    <cellStyle name="Comma 2 7 2 2 3" xfId="10218" xr:uid="{00000000-0005-0000-0000-000058270000}"/>
    <cellStyle name="Comma 2 7 2 2 4" xfId="10219" xr:uid="{00000000-0005-0000-0000-000059270000}"/>
    <cellStyle name="Comma 2 7 2 3" xfId="10220" xr:uid="{00000000-0005-0000-0000-00005A270000}"/>
    <cellStyle name="Comma 2 7 2 3 2" xfId="10221" xr:uid="{00000000-0005-0000-0000-00005B270000}"/>
    <cellStyle name="Comma 2 7 2 3 2 2" xfId="10222" xr:uid="{00000000-0005-0000-0000-00005C270000}"/>
    <cellStyle name="Comma 2 7 2 3 3" xfId="10223" xr:uid="{00000000-0005-0000-0000-00005D270000}"/>
    <cellStyle name="Comma 2 7 2 3 4" xfId="10224" xr:uid="{00000000-0005-0000-0000-00005E270000}"/>
    <cellStyle name="Comma 2 7 2 4" xfId="10225" xr:uid="{00000000-0005-0000-0000-00005F270000}"/>
    <cellStyle name="Comma 2 7 2 4 2" xfId="10226" xr:uid="{00000000-0005-0000-0000-000060270000}"/>
    <cellStyle name="Comma 2 7 2 4 2 2" xfId="10227" xr:uid="{00000000-0005-0000-0000-000061270000}"/>
    <cellStyle name="Comma 2 7 2 4 3" xfId="10228" xr:uid="{00000000-0005-0000-0000-000062270000}"/>
    <cellStyle name="Comma 2 7 2 4 4" xfId="10229" xr:uid="{00000000-0005-0000-0000-000063270000}"/>
    <cellStyle name="Comma 2 7 2 5" xfId="10230" xr:uid="{00000000-0005-0000-0000-000064270000}"/>
    <cellStyle name="Comma 2 7 2 5 2" xfId="10231" xr:uid="{00000000-0005-0000-0000-000065270000}"/>
    <cellStyle name="Comma 2 7 2 5 2 2" xfId="10232" xr:uid="{00000000-0005-0000-0000-000066270000}"/>
    <cellStyle name="Comma 2 7 2 5 3" xfId="10233" xr:uid="{00000000-0005-0000-0000-000067270000}"/>
    <cellStyle name="Comma 2 7 2 5 4" xfId="10234" xr:uid="{00000000-0005-0000-0000-000068270000}"/>
    <cellStyle name="Comma 2 7 2 6" xfId="10235" xr:uid="{00000000-0005-0000-0000-000069270000}"/>
    <cellStyle name="Comma 2 7 2 6 2" xfId="10236" xr:uid="{00000000-0005-0000-0000-00006A270000}"/>
    <cellStyle name="Comma 2 7 2 6 3" xfId="10237" xr:uid="{00000000-0005-0000-0000-00006B270000}"/>
    <cellStyle name="Comma 2 7 2 7" xfId="10238" xr:uid="{00000000-0005-0000-0000-00006C270000}"/>
    <cellStyle name="Comma 2 7 2 7 2" xfId="10239" xr:uid="{00000000-0005-0000-0000-00006D270000}"/>
    <cellStyle name="Comma 2 7 2 8" xfId="10240" xr:uid="{00000000-0005-0000-0000-00006E270000}"/>
    <cellStyle name="Comma 2 7 2 9" xfId="10241" xr:uid="{00000000-0005-0000-0000-00006F270000}"/>
    <cellStyle name="Comma 2 7 3" xfId="10242" xr:uid="{00000000-0005-0000-0000-000070270000}"/>
    <cellStyle name="Comma 2 7 3 2" xfId="10243" xr:uid="{00000000-0005-0000-0000-000071270000}"/>
    <cellStyle name="Comma 2 7 3 2 2" xfId="10244" xr:uid="{00000000-0005-0000-0000-000072270000}"/>
    <cellStyle name="Comma 2 7 3 3" xfId="10245" xr:uid="{00000000-0005-0000-0000-000073270000}"/>
    <cellStyle name="Comma 2 7 3 4" xfId="10246" xr:uid="{00000000-0005-0000-0000-000074270000}"/>
    <cellStyle name="Comma 2 7 4" xfId="10247" xr:uid="{00000000-0005-0000-0000-000075270000}"/>
    <cellStyle name="Comma 2 7 4 2" xfId="10248" xr:uid="{00000000-0005-0000-0000-000076270000}"/>
    <cellStyle name="Comma 2 7 4 2 2" xfId="10249" xr:uid="{00000000-0005-0000-0000-000077270000}"/>
    <cellStyle name="Comma 2 7 4 3" xfId="10250" xr:uid="{00000000-0005-0000-0000-000078270000}"/>
    <cellStyle name="Comma 2 7 4 4" xfId="10251" xr:uid="{00000000-0005-0000-0000-000079270000}"/>
    <cellStyle name="Comma 2 7 5" xfId="10252" xr:uid="{00000000-0005-0000-0000-00007A270000}"/>
    <cellStyle name="Comma 2 7 5 2" xfId="10253" xr:uid="{00000000-0005-0000-0000-00007B270000}"/>
    <cellStyle name="Comma 2 7 5 2 2" xfId="10254" xr:uid="{00000000-0005-0000-0000-00007C270000}"/>
    <cellStyle name="Comma 2 7 5 3" xfId="10255" xr:uid="{00000000-0005-0000-0000-00007D270000}"/>
    <cellStyle name="Comma 2 7 5 4" xfId="10256" xr:uid="{00000000-0005-0000-0000-00007E270000}"/>
    <cellStyle name="Comma 2 7 6" xfId="10257" xr:uid="{00000000-0005-0000-0000-00007F270000}"/>
    <cellStyle name="Comma 2 7 6 2" xfId="10258" xr:uid="{00000000-0005-0000-0000-000080270000}"/>
    <cellStyle name="Comma 2 7 6 2 2" xfId="10259" xr:uid="{00000000-0005-0000-0000-000081270000}"/>
    <cellStyle name="Comma 2 7 6 3" xfId="10260" xr:uid="{00000000-0005-0000-0000-000082270000}"/>
    <cellStyle name="Comma 2 7 6 4" xfId="10261" xr:uid="{00000000-0005-0000-0000-000083270000}"/>
    <cellStyle name="Comma 2 7 7" xfId="10262" xr:uid="{00000000-0005-0000-0000-000084270000}"/>
    <cellStyle name="Comma 2 7 7 2" xfId="10263" xr:uid="{00000000-0005-0000-0000-000085270000}"/>
    <cellStyle name="Comma 2 7 7 3" xfId="10264" xr:uid="{00000000-0005-0000-0000-000086270000}"/>
    <cellStyle name="Comma 2 7 8" xfId="10265" xr:uid="{00000000-0005-0000-0000-000087270000}"/>
    <cellStyle name="Comma 2 7 8 2" xfId="10266" xr:uid="{00000000-0005-0000-0000-000088270000}"/>
    <cellStyle name="Comma 2 7 9" xfId="10267" xr:uid="{00000000-0005-0000-0000-000089270000}"/>
    <cellStyle name="Comma 2 8" xfId="10268" xr:uid="{00000000-0005-0000-0000-00008A270000}"/>
    <cellStyle name="Comma 2 8 10" xfId="10269" xr:uid="{00000000-0005-0000-0000-00008B270000}"/>
    <cellStyle name="Comma 2 8 2" xfId="10270" xr:uid="{00000000-0005-0000-0000-00008C270000}"/>
    <cellStyle name="Comma 2 8 2 2" xfId="10271" xr:uid="{00000000-0005-0000-0000-00008D270000}"/>
    <cellStyle name="Comma 2 8 2 2 2" xfId="10272" xr:uid="{00000000-0005-0000-0000-00008E270000}"/>
    <cellStyle name="Comma 2 8 2 2 2 2" xfId="10273" xr:uid="{00000000-0005-0000-0000-00008F270000}"/>
    <cellStyle name="Comma 2 8 2 2 3" xfId="10274" xr:uid="{00000000-0005-0000-0000-000090270000}"/>
    <cellStyle name="Comma 2 8 2 2 4" xfId="10275" xr:uid="{00000000-0005-0000-0000-000091270000}"/>
    <cellStyle name="Comma 2 8 2 3" xfId="10276" xr:uid="{00000000-0005-0000-0000-000092270000}"/>
    <cellStyle name="Comma 2 8 2 3 2" xfId="10277" xr:uid="{00000000-0005-0000-0000-000093270000}"/>
    <cellStyle name="Comma 2 8 2 3 2 2" xfId="10278" xr:uid="{00000000-0005-0000-0000-000094270000}"/>
    <cellStyle name="Comma 2 8 2 3 3" xfId="10279" xr:uid="{00000000-0005-0000-0000-000095270000}"/>
    <cellStyle name="Comma 2 8 2 3 4" xfId="10280" xr:uid="{00000000-0005-0000-0000-000096270000}"/>
    <cellStyle name="Comma 2 8 2 4" xfId="10281" xr:uid="{00000000-0005-0000-0000-000097270000}"/>
    <cellStyle name="Comma 2 8 2 4 2" xfId="10282" xr:uid="{00000000-0005-0000-0000-000098270000}"/>
    <cellStyle name="Comma 2 8 2 4 2 2" xfId="10283" xr:uid="{00000000-0005-0000-0000-000099270000}"/>
    <cellStyle name="Comma 2 8 2 4 3" xfId="10284" xr:uid="{00000000-0005-0000-0000-00009A270000}"/>
    <cellStyle name="Comma 2 8 2 4 4" xfId="10285" xr:uid="{00000000-0005-0000-0000-00009B270000}"/>
    <cellStyle name="Comma 2 8 2 5" xfId="10286" xr:uid="{00000000-0005-0000-0000-00009C270000}"/>
    <cellStyle name="Comma 2 8 2 5 2" xfId="10287" xr:uid="{00000000-0005-0000-0000-00009D270000}"/>
    <cellStyle name="Comma 2 8 2 5 2 2" xfId="10288" xr:uid="{00000000-0005-0000-0000-00009E270000}"/>
    <cellStyle name="Comma 2 8 2 5 3" xfId="10289" xr:uid="{00000000-0005-0000-0000-00009F270000}"/>
    <cellStyle name="Comma 2 8 2 5 4" xfId="10290" xr:uid="{00000000-0005-0000-0000-0000A0270000}"/>
    <cellStyle name="Comma 2 8 2 6" xfId="10291" xr:uid="{00000000-0005-0000-0000-0000A1270000}"/>
    <cellStyle name="Comma 2 8 2 6 2" xfId="10292" xr:uid="{00000000-0005-0000-0000-0000A2270000}"/>
    <cellStyle name="Comma 2 8 2 6 3" xfId="10293" xr:uid="{00000000-0005-0000-0000-0000A3270000}"/>
    <cellStyle name="Comma 2 8 2 7" xfId="10294" xr:uid="{00000000-0005-0000-0000-0000A4270000}"/>
    <cellStyle name="Comma 2 8 2 7 2" xfId="10295" xr:uid="{00000000-0005-0000-0000-0000A5270000}"/>
    <cellStyle name="Comma 2 8 2 8" xfId="10296" xr:uid="{00000000-0005-0000-0000-0000A6270000}"/>
    <cellStyle name="Comma 2 8 2 9" xfId="10297" xr:uid="{00000000-0005-0000-0000-0000A7270000}"/>
    <cellStyle name="Comma 2 8 3" xfId="10298" xr:uid="{00000000-0005-0000-0000-0000A8270000}"/>
    <cellStyle name="Comma 2 8 3 2" xfId="10299" xr:uid="{00000000-0005-0000-0000-0000A9270000}"/>
    <cellStyle name="Comma 2 8 3 2 2" xfId="10300" xr:uid="{00000000-0005-0000-0000-0000AA270000}"/>
    <cellStyle name="Comma 2 8 3 3" xfId="10301" xr:uid="{00000000-0005-0000-0000-0000AB270000}"/>
    <cellStyle name="Comma 2 8 3 4" xfId="10302" xr:uid="{00000000-0005-0000-0000-0000AC270000}"/>
    <cellStyle name="Comma 2 8 4" xfId="10303" xr:uid="{00000000-0005-0000-0000-0000AD270000}"/>
    <cellStyle name="Comma 2 8 4 2" xfId="10304" xr:uid="{00000000-0005-0000-0000-0000AE270000}"/>
    <cellStyle name="Comma 2 8 4 2 2" xfId="10305" xr:uid="{00000000-0005-0000-0000-0000AF270000}"/>
    <cellStyle name="Comma 2 8 4 3" xfId="10306" xr:uid="{00000000-0005-0000-0000-0000B0270000}"/>
    <cellStyle name="Comma 2 8 4 4" xfId="10307" xr:uid="{00000000-0005-0000-0000-0000B1270000}"/>
    <cellStyle name="Comma 2 8 5" xfId="10308" xr:uid="{00000000-0005-0000-0000-0000B2270000}"/>
    <cellStyle name="Comma 2 8 5 2" xfId="10309" xr:uid="{00000000-0005-0000-0000-0000B3270000}"/>
    <cellStyle name="Comma 2 8 5 2 2" xfId="10310" xr:uid="{00000000-0005-0000-0000-0000B4270000}"/>
    <cellStyle name="Comma 2 8 5 3" xfId="10311" xr:uid="{00000000-0005-0000-0000-0000B5270000}"/>
    <cellStyle name="Comma 2 8 5 4" xfId="10312" xr:uid="{00000000-0005-0000-0000-0000B6270000}"/>
    <cellStyle name="Comma 2 8 6" xfId="10313" xr:uid="{00000000-0005-0000-0000-0000B7270000}"/>
    <cellStyle name="Comma 2 8 6 2" xfId="10314" xr:uid="{00000000-0005-0000-0000-0000B8270000}"/>
    <cellStyle name="Comma 2 8 6 2 2" xfId="10315" xr:uid="{00000000-0005-0000-0000-0000B9270000}"/>
    <cellStyle name="Comma 2 8 6 3" xfId="10316" xr:uid="{00000000-0005-0000-0000-0000BA270000}"/>
    <cellStyle name="Comma 2 8 6 4" xfId="10317" xr:uid="{00000000-0005-0000-0000-0000BB270000}"/>
    <cellStyle name="Comma 2 8 7" xfId="10318" xr:uid="{00000000-0005-0000-0000-0000BC270000}"/>
    <cellStyle name="Comma 2 8 7 2" xfId="10319" xr:uid="{00000000-0005-0000-0000-0000BD270000}"/>
    <cellStyle name="Comma 2 8 7 3" xfId="10320" xr:uid="{00000000-0005-0000-0000-0000BE270000}"/>
    <cellStyle name="Comma 2 8 8" xfId="10321" xr:uid="{00000000-0005-0000-0000-0000BF270000}"/>
    <cellStyle name="Comma 2 8 8 2" xfId="10322" xr:uid="{00000000-0005-0000-0000-0000C0270000}"/>
    <cellStyle name="Comma 2 8 9" xfId="10323" xr:uid="{00000000-0005-0000-0000-0000C1270000}"/>
    <cellStyle name="Comma 2 9" xfId="10324" xr:uid="{00000000-0005-0000-0000-0000C2270000}"/>
    <cellStyle name="Comma 2 9 2" xfId="10325" xr:uid="{00000000-0005-0000-0000-0000C3270000}"/>
    <cellStyle name="Comma 2 9 2 2" xfId="10326" xr:uid="{00000000-0005-0000-0000-0000C4270000}"/>
    <cellStyle name="Comma 2 9 2 2 2" xfId="10327" xr:uid="{00000000-0005-0000-0000-0000C5270000}"/>
    <cellStyle name="Comma 2 9 2 3" xfId="10328" xr:uid="{00000000-0005-0000-0000-0000C6270000}"/>
    <cellStyle name="Comma 2 9 2 4" xfId="10329" xr:uid="{00000000-0005-0000-0000-0000C7270000}"/>
    <cellStyle name="Comma 2 9 3" xfId="10330" xr:uid="{00000000-0005-0000-0000-0000C8270000}"/>
    <cellStyle name="Comma 2 9 3 2" xfId="10331" xr:uid="{00000000-0005-0000-0000-0000C9270000}"/>
    <cellStyle name="Comma 2 9 3 2 2" xfId="10332" xr:uid="{00000000-0005-0000-0000-0000CA270000}"/>
    <cellStyle name="Comma 2 9 3 3" xfId="10333" xr:uid="{00000000-0005-0000-0000-0000CB270000}"/>
    <cellStyle name="Comma 2 9 3 4" xfId="10334" xr:uid="{00000000-0005-0000-0000-0000CC270000}"/>
    <cellStyle name="Comma 2 9 4" xfId="10335" xr:uid="{00000000-0005-0000-0000-0000CD270000}"/>
    <cellStyle name="Comma 2 9 4 2" xfId="10336" xr:uid="{00000000-0005-0000-0000-0000CE270000}"/>
    <cellStyle name="Comma 2 9 4 2 2" xfId="10337" xr:uid="{00000000-0005-0000-0000-0000CF270000}"/>
    <cellStyle name="Comma 2 9 4 3" xfId="10338" xr:uid="{00000000-0005-0000-0000-0000D0270000}"/>
    <cellStyle name="Comma 2 9 4 4" xfId="10339" xr:uid="{00000000-0005-0000-0000-0000D1270000}"/>
    <cellStyle name="Comma 2 9 5" xfId="10340" xr:uid="{00000000-0005-0000-0000-0000D2270000}"/>
    <cellStyle name="Comma 2 9 5 2" xfId="10341" xr:uid="{00000000-0005-0000-0000-0000D3270000}"/>
    <cellStyle name="Comma 2 9 5 2 2" xfId="10342" xr:uid="{00000000-0005-0000-0000-0000D4270000}"/>
    <cellStyle name="Comma 2 9 5 3" xfId="10343" xr:uid="{00000000-0005-0000-0000-0000D5270000}"/>
    <cellStyle name="Comma 2 9 5 4" xfId="10344" xr:uid="{00000000-0005-0000-0000-0000D6270000}"/>
    <cellStyle name="Comma 2 9 6" xfId="10345" xr:uid="{00000000-0005-0000-0000-0000D7270000}"/>
    <cellStyle name="Comma 2 9 6 2" xfId="10346" xr:uid="{00000000-0005-0000-0000-0000D8270000}"/>
    <cellStyle name="Comma 2 9 6 3" xfId="10347" xr:uid="{00000000-0005-0000-0000-0000D9270000}"/>
    <cellStyle name="Comma 2 9 7" xfId="10348" xr:uid="{00000000-0005-0000-0000-0000DA270000}"/>
    <cellStyle name="Comma 2 9 7 2" xfId="10349" xr:uid="{00000000-0005-0000-0000-0000DB270000}"/>
    <cellStyle name="Comma 2 9 8" xfId="10350" xr:uid="{00000000-0005-0000-0000-0000DC270000}"/>
    <cellStyle name="Comma 2 9 9" xfId="10351" xr:uid="{00000000-0005-0000-0000-0000DD270000}"/>
    <cellStyle name="Comma 20" xfId="10352" xr:uid="{00000000-0005-0000-0000-0000DE270000}"/>
    <cellStyle name="Comma 21" xfId="10353" xr:uid="{00000000-0005-0000-0000-0000DF270000}"/>
    <cellStyle name="Comma 22" xfId="10354" xr:uid="{00000000-0005-0000-0000-0000E0270000}"/>
    <cellStyle name="Comma 22 2" xfId="10355" xr:uid="{00000000-0005-0000-0000-0000E1270000}"/>
    <cellStyle name="Comma 23" xfId="10356" xr:uid="{00000000-0005-0000-0000-0000E2270000}"/>
    <cellStyle name="Comma 23 2" xfId="10357" xr:uid="{00000000-0005-0000-0000-0000E3270000}"/>
    <cellStyle name="Comma 3" xfId="100" xr:uid="{00000000-0005-0000-0000-0000E4270000}"/>
    <cellStyle name="Comma 3 10" xfId="10358" xr:uid="{00000000-0005-0000-0000-0000E5270000}"/>
    <cellStyle name="Comma 3 10 2" xfId="10359" xr:uid="{00000000-0005-0000-0000-0000E6270000}"/>
    <cellStyle name="Comma 3 10 3" xfId="10360" xr:uid="{00000000-0005-0000-0000-0000E7270000}"/>
    <cellStyle name="Comma 3 11" xfId="10361" xr:uid="{00000000-0005-0000-0000-0000E8270000}"/>
    <cellStyle name="Comma 3 11 2" xfId="10362" xr:uid="{00000000-0005-0000-0000-0000E9270000}"/>
    <cellStyle name="Comma 3 12" xfId="10363" xr:uid="{00000000-0005-0000-0000-0000EA270000}"/>
    <cellStyle name="Comma 3 13" xfId="10364" xr:uid="{00000000-0005-0000-0000-0000EB270000}"/>
    <cellStyle name="Comma 3 14" xfId="10365" xr:uid="{00000000-0005-0000-0000-0000EC270000}"/>
    <cellStyle name="Comma 3 15" xfId="10366" xr:uid="{00000000-0005-0000-0000-0000ED270000}"/>
    <cellStyle name="Comma 3 16" xfId="10367" xr:uid="{00000000-0005-0000-0000-0000EE270000}"/>
    <cellStyle name="Comma 3 17" xfId="10368" xr:uid="{00000000-0005-0000-0000-0000EF270000}"/>
    <cellStyle name="Comma 3 2" xfId="101" xr:uid="{00000000-0005-0000-0000-0000F0270000}"/>
    <cellStyle name="Comma 3 2 10" xfId="10369" xr:uid="{00000000-0005-0000-0000-0000F1270000}"/>
    <cellStyle name="Comma 3 2 11" xfId="10370" xr:uid="{00000000-0005-0000-0000-0000F2270000}"/>
    <cellStyle name="Comma 3 2 12" xfId="10371" xr:uid="{00000000-0005-0000-0000-0000F3270000}"/>
    <cellStyle name="Comma 3 2 13" xfId="10372" xr:uid="{00000000-0005-0000-0000-0000F4270000}"/>
    <cellStyle name="Comma 3 2 2" xfId="10373" xr:uid="{00000000-0005-0000-0000-0000F5270000}"/>
    <cellStyle name="Comma 3 2 2 10" xfId="10374" xr:uid="{00000000-0005-0000-0000-0000F6270000}"/>
    <cellStyle name="Comma 3 2 2 11" xfId="10375" xr:uid="{00000000-0005-0000-0000-0000F7270000}"/>
    <cellStyle name="Comma 3 2 2 12" xfId="10376" xr:uid="{00000000-0005-0000-0000-0000F8270000}"/>
    <cellStyle name="Comma 3 2 2 2" xfId="10377" xr:uid="{00000000-0005-0000-0000-0000F9270000}"/>
    <cellStyle name="Comma 3 2 2 2 2" xfId="10378" xr:uid="{00000000-0005-0000-0000-0000FA270000}"/>
    <cellStyle name="Comma 3 2 2 2 2 2" xfId="10379" xr:uid="{00000000-0005-0000-0000-0000FB270000}"/>
    <cellStyle name="Comma 3 2 2 2 3" xfId="10380" xr:uid="{00000000-0005-0000-0000-0000FC270000}"/>
    <cellStyle name="Comma 3 2 2 2 4" xfId="10381" xr:uid="{00000000-0005-0000-0000-0000FD270000}"/>
    <cellStyle name="Comma 3 2 2 2 5" xfId="10382" xr:uid="{00000000-0005-0000-0000-0000FE270000}"/>
    <cellStyle name="Comma 3 2 2 2 6" xfId="10383" xr:uid="{00000000-0005-0000-0000-0000FF270000}"/>
    <cellStyle name="Comma 3 2 2 3" xfId="10384" xr:uid="{00000000-0005-0000-0000-000000280000}"/>
    <cellStyle name="Comma 3 2 2 3 2" xfId="10385" xr:uid="{00000000-0005-0000-0000-000001280000}"/>
    <cellStyle name="Comma 3 2 2 3 2 2" xfId="10386" xr:uid="{00000000-0005-0000-0000-000002280000}"/>
    <cellStyle name="Comma 3 2 2 3 3" xfId="10387" xr:uid="{00000000-0005-0000-0000-000003280000}"/>
    <cellStyle name="Comma 3 2 2 3 4" xfId="10388" xr:uid="{00000000-0005-0000-0000-000004280000}"/>
    <cellStyle name="Comma 3 2 2 4" xfId="10389" xr:uid="{00000000-0005-0000-0000-000005280000}"/>
    <cellStyle name="Comma 3 2 2 4 2" xfId="10390" xr:uid="{00000000-0005-0000-0000-000006280000}"/>
    <cellStyle name="Comma 3 2 2 4 2 2" xfId="10391" xr:uid="{00000000-0005-0000-0000-000007280000}"/>
    <cellStyle name="Comma 3 2 2 4 3" xfId="10392" xr:uid="{00000000-0005-0000-0000-000008280000}"/>
    <cellStyle name="Comma 3 2 2 4 4" xfId="10393" xr:uid="{00000000-0005-0000-0000-000009280000}"/>
    <cellStyle name="Comma 3 2 2 5" xfId="10394" xr:uid="{00000000-0005-0000-0000-00000A280000}"/>
    <cellStyle name="Comma 3 2 2 5 2" xfId="10395" xr:uid="{00000000-0005-0000-0000-00000B280000}"/>
    <cellStyle name="Comma 3 2 2 5 2 2" xfId="10396" xr:uid="{00000000-0005-0000-0000-00000C280000}"/>
    <cellStyle name="Comma 3 2 2 5 3" xfId="10397" xr:uid="{00000000-0005-0000-0000-00000D280000}"/>
    <cellStyle name="Comma 3 2 2 5 4" xfId="10398" xr:uid="{00000000-0005-0000-0000-00000E280000}"/>
    <cellStyle name="Comma 3 2 2 6" xfId="10399" xr:uid="{00000000-0005-0000-0000-00000F280000}"/>
    <cellStyle name="Comma 3 2 2 6 2" xfId="10400" xr:uid="{00000000-0005-0000-0000-000010280000}"/>
    <cellStyle name="Comma 3 2 2 6 3" xfId="10401" xr:uid="{00000000-0005-0000-0000-000011280000}"/>
    <cellStyle name="Comma 3 2 2 7" xfId="10402" xr:uid="{00000000-0005-0000-0000-000012280000}"/>
    <cellStyle name="Comma 3 2 2 7 2" xfId="10403" xr:uid="{00000000-0005-0000-0000-000013280000}"/>
    <cellStyle name="Comma 3 2 2 8" xfId="10404" xr:uid="{00000000-0005-0000-0000-000014280000}"/>
    <cellStyle name="Comma 3 2 2 9" xfId="10405" xr:uid="{00000000-0005-0000-0000-000015280000}"/>
    <cellStyle name="Comma 3 2 3" xfId="10406" xr:uid="{00000000-0005-0000-0000-000016280000}"/>
    <cellStyle name="Comma 3 2 3 2" xfId="10407" xr:uid="{00000000-0005-0000-0000-000017280000}"/>
    <cellStyle name="Comma 3 2 3 2 2" xfId="10408" xr:uid="{00000000-0005-0000-0000-000018280000}"/>
    <cellStyle name="Comma 3 2 3 3" xfId="10409" xr:uid="{00000000-0005-0000-0000-000019280000}"/>
    <cellStyle name="Comma 3 2 3 4" xfId="10410" xr:uid="{00000000-0005-0000-0000-00001A280000}"/>
    <cellStyle name="Comma 3 2 3 5" xfId="10411" xr:uid="{00000000-0005-0000-0000-00001B280000}"/>
    <cellStyle name="Comma 3 2 3 6" xfId="10412" xr:uid="{00000000-0005-0000-0000-00001C280000}"/>
    <cellStyle name="Comma 3 2 4" xfId="10413" xr:uid="{00000000-0005-0000-0000-00001D280000}"/>
    <cellStyle name="Comma 3 2 4 2" xfId="10414" xr:uid="{00000000-0005-0000-0000-00001E280000}"/>
    <cellStyle name="Comma 3 2 4 2 2" xfId="10415" xr:uid="{00000000-0005-0000-0000-00001F280000}"/>
    <cellStyle name="Comma 3 2 4 3" xfId="10416" xr:uid="{00000000-0005-0000-0000-000020280000}"/>
    <cellStyle name="Comma 3 2 4 4" xfId="10417" xr:uid="{00000000-0005-0000-0000-000021280000}"/>
    <cellStyle name="Comma 3 2 5" xfId="10418" xr:uid="{00000000-0005-0000-0000-000022280000}"/>
    <cellStyle name="Comma 3 2 5 2" xfId="10419" xr:uid="{00000000-0005-0000-0000-000023280000}"/>
    <cellStyle name="Comma 3 2 5 2 2" xfId="10420" xr:uid="{00000000-0005-0000-0000-000024280000}"/>
    <cellStyle name="Comma 3 2 5 3" xfId="10421" xr:uid="{00000000-0005-0000-0000-000025280000}"/>
    <cellStyle name="Comma 3 2 5 4" xfId="10422" xr:uid="{00000000-0005-0000-0000-000026280000}"/>
    <cellStyle name="Comma 3 2 6" xfId="10423" xr:uid="{00000000-0005-0000-0000-000027280000}"/>
    <cellStyle name="Comma 3 2 6 2" xfId="10424" xr:uid="{00000000-0005-0000-0000-000028280000}"/>
    <cellStyle name="Comma 3 2 6 2 2" xfId="10425" xr:uid="{00000000-0005-0000-0000-000029280000}"/>
    <cellStyle name="Comma 3 2 6 3" xfId="10426" xr:uid="{00000000-0005-0000-0000-00002A280000}"/>
    <cellStyle name="Comma 3 2 6 4" xfId="10427" xr:uid="{00000000-0005-0000-0000-00002B280000}"/>
    <cellStyle name="Comma 3 2 7" xfId="10428" xr:uid="{00000000-0005-0000-0000-00002C280000}"/>
    <cellStyle name="Comma 3 2 7 2" xfId="10429" xr:uid="{00000000-0005-0000-0000-00002D280000}"/>
    <cellStyle name="Comma 3 2 7 3" xfId="10430" xr:uid="{00000000-0005-0000-0000-00002E280000}"/>
    <cellStyle name="Comma 3 2 8" xfId="10431" xr:uid="{00000000-0005-0000-0000-00002F280000}"/>
    <cellStyle name="Comma 3 2 8 2" xfId="10432" xr:uid="{00000000-0005-0000-0000-000030280000}"/>
    <cellStyle name="Comma 3 2 9" xfId="10433" xr:uid="{00000000-0005-0000-0000-000031280000}"/>
    <cellStyle name="Comma 3 3" xfId="102" xr:uid="{00000000-0005-0000-0000-000032280000}"/>
    <cellStyle name="Comma 3 3 10" xfId="10434" xr:uid="{00000000-0005-0000-0000-000033280000}"/>
    <cellStyle name="Comma 3 3 11" xfId="10435" xr:uid="{00000000-0005-0000-0000-000034280000}"/>
    <cellStyle name="Comma 3 3 12" xfId="10436" xr:uid="{00000000-0005-0000-0000-000035280000}"/>
    <cellStyle name="Comma 3 3 13" xfId="10437" xr:uid="{00000000-0005-0000-0000-000036280000}"/>
    <cellStyle name="Comma 3 3 2" xfId="10438" xr:uid="{00000000-0005-0000-0000-000037280000}"/>
    <cellStyle name="Comma 3 3 2 10" xfId="10439" xr:uid="{00000000-0005-0000-0000-000038280000}"/>
    <cellStyle name="Comma 3 3 2 11" xfId="10440" xr:uid="{00000000-0005-0000-0000-000039280000}"/>
    <cellStyle name="Comma 3 3 2 2" xfId="10441" xr:uid="{00000000-0005-0000-0000-00003A280000}"/>
    <cellStyle name="Comma 3 3 2 2 2" xfId="10442" xr:uid="{00000000-0005-0000-0000-00003B280000}"/>
    <cellStyle name="Comma 3 3 2 2 2 2" xfId="10443" xr:uid="{00000000-0005-0000-0000-00003C280000}"/>
    <cellStyle name="Comma 3 3 2 2 3" xfId="10444" xr:uid="{00000000-0005-0000-0000-00003D280000}"/>
    <cellStyle name="Comma 3 3 2 2 4" xfId="10445" xr:uid="{00000000-0005-0000-0000-00003E280000}"/>
    <cellStyle name="Comma 3 3 2 3" xfId="10446" xr:uid="{00000000-0005-0000-0000-00003F280000}"/>
    <cellStyle name="Comma 3 3 2 3 2" xfId="10447" xr:uid="{00000000-0005-0000-0000-000040280000}"/>
    <cellStyle name="Comma 3 3 2 3 2 2" xfId="10448" xr:uid="{00000000-0005-0000-0000-000041280000}"/>
    <cellStyle name="Comma 3 3 2 3 3" xfId="10449" xr:uid="{00000000-0005-0000-0000-000042280000}"/>
    <cellStyle name="Comma 3 3 2 3 4" xfId="10450" xr:uid="{00000000-0005-0000-0000-000043280000}"/>
    <cellStyle name="Comma 3 3 2 4" xfId="10451" xr:uid="{00000000-0005-0000-0000-000044280000}"/>
    <cellStyle name="Comma 3 3 2 4 2" xfId="10452" xr:uid="{00000000-0005-0000-0000-000045280000}"/>
    <cellStyle name="Comma 3 3 2 4 2 2" xfId="10453" xr:uid="{00000000-0005-0000-0000-000046280000}"/>
    <cellStyle name="Comma 3 3 2 4 3" xfId="10454" xr:uid="{00000000-0005-0000-0000-000047280000}"/>
    <cellStyle name="Comma 3 3 2 4 4" xfId="10455" xr:uid="{00000000-0005-0000-0000-000048280000}"/>
    <cellStyle name="Comma 3 3 2 5" xfId="10456" xr:uid="{00000000-0005-0000-0000-000049280000}"/>
    <cellStyle name="Comma 3 3 2 5 2" xfId="10457" xr:uid="{00000000-0005-0000-0000-00004A280000}"/>
    <cellStyle name="Comma 3 3 2 5 2 2" xfId="10458" xr:uid="{00000000-0005-0000-0000-00004B280000}"/>
    <cellStyle name="Comma 3 3 2 5 3" xfId="10459" xr:uid="{00000000-0005-0000-0000-00004C280000}"/>
    <cellStyle name="Comma 3 3 2 5 4" xfId="10460" xr:uid="{00000000-0005-0000-0000-00004D280000}"/>
    <cellStyle name="Comma 3 3 2 6" xfId="10461" xr:uid="{00000000-0005-0000-0000-00004E280000}"/>
    <cellStyle name="Comma 3 3 2 6 2" xfId="10462" xr:uid="{00000000-0005-0000-0000-00004F280000}"/>
    <cellStyle name="Comma 3 3 2 6 3" xfId="10463" xr:uid="{00000000-0005-0000-0000-000050280000}"/>
    <cellStyle name="Comma 3 3 2 7" xfId="10464" xr:uid="{00000000-0005-0000-0000-000051280000}"/>
    <cellStyle name="Comma 3 3 2 7 2" xfId="10465" xr:uid="{00000000-0005-0000-0000-000052280000}"/>
    <cellStyle name="Comma 3 3 2 8" xfId="10466" xr:uid="{00000000-0005-0000-0000-000053280000}"/>
    <cellStyle name="Comma 3 3 2 9" xfId="10467" xr:uid="{00000000-0005-0000-0000-000054280000}"/>
    <cellStyle name="Comma 3 3 3" xfId="10468" xr:uid="{00000000-0005-0000-0000-000055280000}"/>
    <cellStyle name="Comma 3 3 3 2" xfId="10469" xr:uid="{00000000-0005-0000-0000-000056280000}"/>
    <cellStyle name="Comma 3 3 3 2 2" xfId="10470" xr:uid="{00000000-0005-0000-0000-000057280000}"/>
    <cellStyle name="Comma 3 3 3 3" xfId="10471" xr:uid="{00000000-0005-0000-0000-000058280000}"/>
    <cellStyle name="Comma 3 3 3 4" xfId="10472" xr:uid="{00000000-0005-0000-0000-000059280000}"/>
    <cellStyle name="Comma 3 3 4" xfId="10473" xr:uid="{00000000-0005-0000-0000-00005A280000}"/>
    <cellStyle name="Comma 3 3 4 2" xfId="10474" xr:uid="{00000000-0005-0000-0000-00005B280000}"/>
    <cellStyle name="Comma 3 3 4 2 2" xfId="10475" xr:uid="{00000000-0005-0000-0000-00005C280000}"/>
    <cellStyle name="Comma 3 3 4 3" xfId="10476" xr:uid="{00000000-0005-0000-0000-00005D280000}"/>
    <cellStyle name="Comma 3 3 4 4" xfId="10477" xr:uid="{00000000-0005-0000-0000-00005E280000}"/>
    <cellStyle name="Comma 3 3 5" xfId="10478" xr:uid="{00000000-0005-0000-0000-00005F280000}"/>
    <cellStyle name="Comma 3 3 5 2" xfId="10479" xr:uid="{00000000-0005-0000-0000-000060280000}"/>
    <cellStyle name="Comma 3 3 5 2 2" xfId="10480" xr:uid="{00000000-0005-0000-0000-000061280000}"/>
    <cellStyle name="Comma 3 3 5 3" xfId="10481" xr:uid="{00000000-0005-0000-0000-000062280000}"/>
    <cellStyle name="Comma 3 3 5 4" xfId="10482" xr:uid="{00000000-0005-0000-0000-000063280000}"/>
    <cellStyle name="Comma 3 3 6" xfId="10483" xr:uid="{00000000-0005-0000-0000-000064280000}"/>
    <cellStyle name="Comma 3 3 6 2" xfId="10484" xr:uid="{00000000-0005-0000-0000-000065280000}"/>
    <cellStyle name="Comma 3 3 6 2 2" xfId="10485" xr:uid="{00000000-0005-0000-0000-000066280000}"/>
    <cellStyle name="Comma 3 3 6 3" xfId="10486" xr:uid="{00000000-0005-0000-0000-000067280000}"/>
    <cellStyle name="Comma 3 3 6 4" xfId="10487" xr:uid="{00000000-0005-0000-0000-000068280000}"/>
    <cellStyle name="Comma 3 3 7" xfId="10488" xr:uid="{00000000-0005-0000-0000-000069280000}"/>
    <cellStyle name="Comma 3 3 7 2" xfId="10489" xr:uid="{00000000-0005-0000-0000-00006A280000}"/>
    <cellStyle name="Comma 3 3 7 3" xfId="10490" xr:uid="{00000000-0005-0000-0000-00006B280000}"/>
    <cellStyle name="Comma 3 3 8" xfId="10491" xr:uid="{00000000-0005-0000-0000-00006C280000}"/>
    <cellStyle name="Comma 3 3 8 2" xfId="10492" xr:uid="{00000000-0005-0000-0000-00006D280000}"/>
    <cellStyle name="Comma 3 3 9" xfId="10493" xr:uid="{00000000-0005-0000-0000-00006E280000}"/>
    <cellStyle name="Comma 3 4" xfId="103" xr:uid="{00000000-0005-0000-0000-00006F280000}"/>
    <cellStyle name="Comma 3 4 10" xfId="10494" xr:uid="{00000000-0005-0000-0000-000070280000}"/>
    <cellStyle name="Comma 3 4 11" xfId="10495" xr:uid="{00000000-0005-0000-0000-000071280000}"/>
    <cellStyle name="Comma 3 4 12" xfId="10496" xr:uid="{00000000-0005-0000-0000-000072280000}"/>
    <cellStyle name="Comma 3 4 2" xfId="10497" xr:uid="{00000000-0005-0000-0000-000073280000}"/>
    <cellStyle name="Comma 3 4 2 2" xfId="10498" xr:uid="{00000000-0005-0000-0000-000074280000}"/>
    <cellStyle name="Comma 3 4 2 2 2" xfId="10499" xr:uid="{00000000-0005-0000-0000-000075280000}"/>
    <cellStyle name="Comma 3 4 2 2 2 2" xfId="10500" xr:uid="{00000000-0005-0000-0000-000076280000}"/>
    <cellStyle name="Comma 3 4 2 2 3" xfId="10501" xr:uid="{00000000-0005-0000-0000-000077280000}"/>
    <cellStyle name="Comma 3 4 2 2 4" xfId="10502" xr:uid="{00000000-0005-0000-0000-000078280000}"/>
    <cellStyle name="Comma 3 4 2 3" xfId="10503" xr:uid="{00000000-0005-0000-0000-000079280000}"/>
    <cellStyle name="Comma 3 4 2 3 2" xfId="10504" xr:uid="{00000000-0005-0000-0000-00007A280000}"/>
    <cellStyle name="Comma 3 4 2 3 2 2" xfId="10505" xr:uid="{00000000-0005-0000-0000-00007B280000}"/>
    <cellStyle name="Comma 3 4 2 3 3" xfId="10506" xr:uid="{00000000-0005-0000-0000-00007C280000}"/>
    <cellStyle name="Comma 3 4 2 3 4" xfId="10507" xr:uid="{00000000-0005-0000-0000-00007D280000}"/>
    <cellStyle name="Comma 3 4 2 4" xfId="10508" xr:uid="{00000000-0005-0000-0000-00007E280000}"/>
    <cellStyle name="Comma 3 4 2 4 2" xfId="10509" xr:uid="{00000000-0005-0000-0000-00007F280000}"/>
    <cellStyle name="Comma 3 4 2 4 2 2" xfId="10510" xr:uid="{00000000-0005-0000-0000-000080280000}"/>
    <cellStyle name="Comma 3 4 2 4 3" xfId="10511" xr:uid="{00000000-0005-0000-0000-000081280000}"/>
    <cellStyle name="Comma 3 4 2 4 4" xfId="10512" xr:uid="{00000000-0005-0000-0000-000082280000}"/>
    <cellStyle name="Comma 3 4 2 5" xfId="10513" xr:uid="{00000000-0005-0000-0000-000083280000}"/>
    <cellStyle name="Comma 3 4 2 5 2" xfId="10514" xr:uid="{00000000-0005-0000-0000-000084280000}"/>
    <cellStyle name="Comma 3 4 2 5 2 2" xfId="10515" xr:uid="{00000000-0005-0000-0000-000085280000}"/>
    <cellStyle name="Comma 3 4 2 5 3" xfId="10516" xr:uid="{00000000-0005-0000-0000-000086280000}"/>
    <cellStyle name="Comma 3 4 2 5 4" xfId="10517" xr:uid="{00000000-0005-0000-0000-000087280000}"/>
    <cellStyle name="Comma 3 4 2 6" xfId="10518" xr:uid="{00000000-0005-0000-0000-000088280000}"/>
    <cellStyle name="Comma 3 4 2 6 2" xfId="10519" xr:uid="{00000000-0005-0000-0000-000089280000}"/>
    <cellStyle name="Comma 3 4 2 6 3" xfId="10520" xr:uid="{00000000-0005-0000-0000-00008A280000}"/>
    <cellStyle name="Comma 3 4 2 7" xfId="10521" xr:uid="{00000000-0005-0000-0000-00008B280000}"/>
    <cellStyle name="Comma 3 4 2 7 2" xfId="10522" xr:uid="{00000000-0005-0000-0000-00008C280000}"/>
    <cellStyle name="Comma 3 4 2 8" xfId="10523" xr:uid="{00000000-0005-0000-0000-00008D280000}"/>
    <cellStyle name="Comma 3 4 2 9" xfId="10524" xr:uid="{00000000-0005-0000-0000-00008E280000}"/>
    <cellStyle name="Comma 3 4 3" xfId="10525" xr:uid="{00000000-0005-0000-0000-00008F280000}"/>
    <cellStyle name="Comma 3 4 3 2" xfId="10526" xr:uid="{00000000-0005-0000-0000-000090280000}"/>
    <cellStyle name="Comma 3 4 3 2 2" xfId="10527" xr:uid="{00000000-0005-0000-0000-000091280000}"/>
    <cellStyle name="Comma 3 4 3 3" xfId="10528" xr:uid="{00000000-0005-0000-0000-000092280000}"/>
    <cellStyle name="Comma 3 4 3 4" xfId="10529" xr:uid="{00000000-0005-0000-0000-000093280000}"/>
    <cellStyle name="Comma 3 4 4" xfId="10530" xr:uid="{00000000-0005-0000-0000-000094280000}"/>
    <cellStyle name="Comma 3 4 4 2" xfId="10531" xr:uid="{00000000-0005-0000-0000-000095280000}"/>
    <cellStyle name="Comma 3 4 4 2 2" xfId="10532" xr:uid="{00000000-0005-0000-0000-000096280000}"/>
    <cellStyle name="Comma 3 4 4 3" xfId="10533" xr:uid="{00000000-0005-0000-0000-000097280000}"/>
    <cellStyle name="Comma 3 4 4 4" xfId="10534" xr:uid="{00000000-0005-0000-0000-000098280000}"/>
    <cellStyle name="Comma 3 4 5" xfId="10535" xr:uid="{00000000-0005-0000-0000-000099280000}"/>
    <cellStyle name="Comma 3 4 5 2" xfId="10536" xr:uid="{00000000-0005-0000-0000-00009A280000}"/>
    <cellStyle name="Comma 3 4 5 2 2" xfId="10537" xr:uid="{00000000-0005-0000-0000-00009B280000}"/>
    <cellStyle name="Comma 3 4 5 3" xfId="10538" xr:uid="{00000000-0005-0000-0000-00009C280000}"/>
    <cellStyle name="Comma 3 4 5 4" xfId="10539" xr:uid="{00000000-0005-0000-0000-00009D280000}"/>
    <cellStyle name="Comma 3 4 6" xfId="10540" xr:uid="{00000000-0005-0000-0000-00009E280000}"/>
    <cellStyle name="Comma 3 4 6 2" xfId="10541" xr:uid="{00000000-0005-0000-0000-00009F280000}"/>
    <cellStyle name="Comma 3 4 6 2 2" xfId="10542" xr:uid="{00000000-0005-0000-0000-0000A0280000}"/>
    <cellStyle name="Comma 3 4 6 3" xfId="10543" xr:uid="{00000000-0005-0000-0000-0000A1280000}"/>
    <cellStyle name="Comma 3 4 6 4" xfId="10544" xr:uid="{00000000-0005-0000-0000-0000A2280000}"/>
    <cellStyle name="Comma 3 4 7" xfId="10545" xr:uid="{00000000-0005-0000-0000-0000A3280000}"/>
    <cellStyle name="Comma 3 4 7 2" xfId="10546" xr:uid="{00000000-0005-0000-0000-0000A4280000}"/>
    <cellStyle name="Comma 3 4 7 3" xfId="10547" xr:uid="{00000000-0005-0000-0000-0000A5280000}"/>
    <cellStyle name="Comma 3 4 8" xfId="10548" xr:uid="{00000000-0005-0000-0000-0000A6280000}"/>
    <cellStyle name="Comma 3 4 8 2" xfId="10549" xr:uid="{00000000-0005-0000-0000-0000A7280000}"/>
    <cellStyle name="Comma 3 4 9" xfId="10550" xr:uid="{00000000-0005-0000-0000-0000A8280000}"/>
    <cellStyle name="Comma 3 5" xfId="10551" xr:uid="{00000000-0005-0000-0000-0000A9280000}"/>
    <cellStyle name="Comma 3 5 2" xfId="10552" xr:uid="{00000000-0005-0000-0000-0000AA280000}"/>
    <cellStyle name="Comma 3 5 2 2" xfId="10553" xr:uid="{00000000-0005-0000-0000-0000AB280000}"/>
    <cellStyle name="Comma 3 5 2 2 2" xfId="10554" xr:uid="{00000000-0005-0000-0000-0000AC280000}"/>
    <cellStyle name="Comma 3 5 2 3" xfId="10555" xr:uid="{00000000-0005-0000-0000-0000AD280000}"/>
    <cellStyle name="Comma 3 5 2 4" xfId="10556" xr:uid="{00000000-0005-0000-0000-0000AE280000}"/>
    <cellStyle name="Comma 3 5 3" xfId="10557" xr:uid="{00000000-0005-0000-0000-0000AF280000}"/>
    <cellStyle name="Comma 3 5 3 2" xfId="10558" xr:uid="{00000000-0005-0000-0000-0000B0280000}"/>
    <cellStyle name="Comma 3 5 3 2 2" xfId="10559" xr:uid="{00000000-0005-0000-0000-0000B1280000}"/>
    <cellStyle name="Comma 3 5 3 3" xfId="10560" xr:uid="{00000000-0005-0000-0000-0000B2280000}"/>
    <cellStyle name="Comma 3 5 3 4" xfId="10561" xr:uid="{00000000-0005-0000-0000-0000B3280000}"/>
    <cellStyle name="Comma 3 5 4" xfId="10562" xr:uid="{00000000-0005-0000-0000-0000B4280000}"/>
    <cellStyle name="Comma 3 5 4 2" xfId="10563" xr:uid="{00000000-0005-0000-0000-0000B5280000}"/>
    <cellStyle name="Comma 3 5 4 2 2" xfId="10564" xr:uid="{00000000-0005-0000-0000-0000B6280000}"/>
    <cellStyle name="Comma 3 5 4 3" xfId="10565" xr:uid="{00000000-0005-0000-0000-0000B7280000}"/>
    <cellStyle name="Comma 3 5 4 4" xfId="10566" xr:uid="{00000000-0005-0000-0000-0000B8280000}"/>
    <cellStyle name="Comma 3 5 5" xfId="10567" xr:uid="{00000000-0005-0000-0000-0000B9280000}"/>
    <cellStyle name="Comma 3 5 5 2" xfId="10568" xr:uid="{00000000-0005-0000-0000-0000BA280000}"/>
    <cellStyle name="Comma 3 5 5 2 2" xfId="10569" xr:uid="{00000000-0005-0000-0000-0000BB280000}"/>
    <cellStyle name="Comma 3 5 5 3" xfId="10570" xr:uid="{00000000-0005-0000-0000-0000BC280000}"/>
    <cellStyle name="Comma 3 5 5 4" xfId="10571" xr:uid="{00000000-0005-0000-0000-0000BD280000}"/>
    <cellStyle name="Comma 3 5 6" xfId="10572" xr:uid="{00000000-0005-0000-0000-0000BE280000}"/>
    <cellStyle name="Comma 3 5 6 2" xfId="10573" xr:uid="{00000000-0005-0000-0000-0000BF280000}"/>
    <cellStyle name="Comma 3 5 6 3" xfId="10574" xr:uid="{00000000-0005-0000-0000-0000C0280000}"/>
    <cellStyle name="Comma 3 5 7" xfId="10575" xr:uid="{00000000-0005-0000-0000-0000C1280000}"/>
    <cellStyle name="Comma 3 5 7 2" xfId="10576" xr:uid="{00000000-0005-0000-0000-0000C2280000}"/>
    <cellStyle name="Comma 3 5 8" xfId="10577" xr:uid="{00000000-0005-0000-0000-0000C3280000}"/>
    <cellStyle name="Comma 3 5 9" xfId="10578" xr:uid="{00000000-0005-0000-0000-0000C4280000}"/>
    <cellStyle name="Comma 3 6" xfId="10579" xr:uid="{00000000-0005-0000-0000-0000C5280000}"/>
    <cellStyle name="Comma 3 6 2" xfId="10580" xr:uid="{00000000-0005-0000-0000-0000C6280000}"/>
    <cellStyle name="Comma 3 6 2 2" xfId="10581" xr:uid="{00000000-0005-0000-0000-0000C7280000}"/>
    <cellStyle name="Comma 3 6 3" xfId="10582" xr:uid="{00000000-0005-0000-0000-0000C8280000}"/>
    <cellStyle name="Comma 3 6 4" xfId="10583" xr:uid="{00000000-0005-0000-0000-0000C9280000}"/>
    <cellStyle name="Comma 3 7" xfId="10584" xr:uid="{00000000-0005-0000-0000-0000CA280000}"/>
    <cellStyle name="Comma 3 7 2" xfId="10585" xr:uid="{00000000-0005-0000-0000-0000CB280000}"/>
    <cellStyle name="Comma 3 7 2 2" xfId="10586" xr:uid="{00000000-0005-0000-0000-0000CC280000}"/>
    <cellStyle name="Comma 3 7 3" xfId="10587" xr:uid="{00000000-0005-0000-0000-0000CD280000}"/>
    <cellStyle name="Comma 3 7 4" xfId="10588" xr:uid="{00000000-0005-0000-0000-0000CE280000}"/>
    <cellStyle name="Comma 3 8" xfId="10589" xr:uid="{00000000-0005-0000-0000-0000CF280000}"/>
    <cellStyle name="Comma 3 8 2" xfId="10590" xr:uid="{00000000-0005-0000-0000-0000D0280000}"/>
    <cellStyle name="Comma 3 8 2 2" xfId="10591" xr:uid="{00000000-0005-0000-0000-0000D1280000}"/>
    <cellStyle name="Comma 3 8 3" xfId="10592" xr:uid="{00000000-0005-0000-0000-0000D2280000}"/>
    <cellStyle name="Comma 3 8 4" xfId="10593" xr:uid="{00000000-0005-0000-0000-0000D3280000}"/>
    <cellStyle name="Comma 3 9" xfId="10594" xr:uid="{00000000-0005-0000-0000-0000D4280000}"/>
    <cellStyle name="Comma 3 9 2" xfId="10595" xr:uid="{00000000-0005-0000-0000-0000D5280000}"/>
    <cellStyle name="Comma 3 9 2 2" xfId="10596" xr:uid="{00000000-0005-0000-0000-0000D6280000}"/>
    <cellStyle name="Comma 3 9 3" xfId="10597" xr:uid="{00000000-0005-0000-0000-0000D7280000}"/>
    <cellStyle name="Comma 3 9 4" xfId="10598" xr:uid="{00000000-0005-0000-0000-0000D8280000}"/>
    <cellStyle name="Comma 4" xfId="104" xr:uid="{00000000-0005-0000-0000-0000D9280000}"/>
    <cellStyle name="Comma 4 10" xfId="10599" xr:uid="{00000000-0005-0000-0000-0000DA280000}"/>
    <cellStyle name="Comma 4 10 2" xfId="10600" xr:uid="{00000000-0005-0000-0000-0000DB280000}"/>
    <cellStyle name="Comma 4 10 3" xfId="10601" xr:uid="{00000000-0005-0000-0000-0000DC280000}"/>
    <cellStyle name="Comma 4 11" xfId="10602" xr:uid="{00000000-0005-0000-0000-0000DD280000}"/>
    <cellStyle name="Comma 4 11 2" xfId="10603" xr:uid="{00000000-0005-0000-0000-0000DE280000}"/>
    <cellStyle name="Comma 4 12" xfId="10604" xr:uid="{00000000-0005-0000-0000-0000DF280000}"/>
    <cellStyle name="Comma 4 13" xfId="10605" xr:uid="{00000000-0005-0000-0000-0000E0280000}"/>
    <cellStyle name="Comma 4 14" xfId="10606" xr:uid="{00000000-0005-0000-0000-0000E1280000}"/>
    <cellStyle name="Comma 4 15" xfId="10607" xr:uid="{00000000-0005-0000-0000-0000E2280000}"/>
    <cellStyle name="Comma 4 16" xfId="10608" xr:uid="{00000000-0005-0000-0000-0000E3280000}"/>
    <cellStyle name="Comma 4 2" xfId="105" xr:uid="{00000000-0005-0000-0000-0000E4280000}"/>
    <cellStyle name="Comma 4 2 10" xfId="10609" xr:uid="{00000000-0005-0000-0000-0000E5280000}"/>
    <cellStyle name="Comma 4 2 10 2" xfId="10610" xr:uid="{00000000-0005-0000-0000-0000E6280000}"/>
    <cellStyle name="Comma 4 2 11" xfId="10611" xr:uid="{00000000-0005-0000-0000-0000E7280000}"/>
    <cellStyle name="Comma 4 2 12" xfId="10612" xr:uid="{00000000-0005-0000-0000-0000E8280000}"/>
    <cellStyle name="Comma 4 2 13" xfId="10613" xr:uid="{00000000-0005-0000-0000-0000E9280000}"/>
    <cellStyle name="Comma 4 2 14" xfId="10614" xr:uid="{00000000-0005-0000-0000-0000EA280000}"/>
    <cellStyle name="Comma 4 2 15" xfId="10615" xr:uid="{00000000-0005-0000-0000-0000EB280000}"/>
    <cellStyle name="Comma 4 2 16" xfId="10616" xr:uid="{00000000-0005-0000-0000-0000EC280000}"/>
    <cellStyle name="Comma 4 2 2" xfId="10617" xr:uid="{00000000-0005-0000-0000-0000ED280000}"/>
    <cellStyle name="Comma 4 2 2 10" xfId="10618" xr:uid="{00000000-0005-0000-0000-0000EE280000}"/>
    <cellStyle name="Comma 4 2 2 11" xfId="10619" xr:uid="{00000000-0005-0000-0000-0000EF280000}"/>
    <cellStyle name="Comma 4 2 2 12" xfId="10620" xr:uid="{00000000-0005-0000-0000-0000F0280000}"/>
    <cellStyle name="Comma 4 2 2 13" xfId="10621" xr:uid="{00000000-0005-0000-0000-0000F1280000}"/>
    <cellStyle name="Comma 4 2 2 2" xfId="10622" xr:uid="{00000000-0005-0000-0000-0000F2280000}"/>
    <cellStyle name="Comma 4 2 2 2 10" xfId="10623" xr:uid="{00000000-0005-0000-0000-0000F3280000}"/>
    <cellStyle name="Comma 4 2 2 2 11" xfId="10624" xr:uid="{00000000-0005-0000-0000-0000F4280000}"/>
    <cellStyle name="Comma 4 2 2 2 12" xfId="10625" xr:uid="{00000000-0005-0000-0000-0000F5280000}"/>
    <cellStyle name="Comma 4 2 2 2 2" xfId="10626" xr:uid="{00000000-0005-0000-0000-0000F6280000}"/>
    <cellStyle name="Comma 4 2 2 2 2 2" xfId="10627" xr:uid="{00000000-0005-0000-0000-0000F7280000}"/>
    <cellStyle name="Comma 4 2 2 2 2 2 2" xfId="10628" xr:uid="{00000000-0005-0000-0000-0000F8280000}"/>
    <cellStyle name="Comma 4 2 2 2 2 2 2 2" xfId="10629" xr:uid="{00000000-0005-0000-0000-0000F9280000}"/>
    <cellStyle name="Comma 4 2 2 2 2 2 2 3" xfId="10630" xr:uid="{00000000-0005-0000-0000-0000FA280000}"/>
    <cellStyle name="Comma 4 2 2 2 2 2 3" xfId="10631" xr:uid="{00000000-0005-0000-0000-0000FB280000}"/>
    <cellStyle name="Comma 4 2 2 2 2 2 4" xfId="10632" xr:uid="{00000000-0005-0000-0000-0000FC280000}"/>
    <cellStyle name="Comma 4 2 2 2 2 2 5" xfId="10633" xr:uid="{00000000-0005-0000-0000-0000FD280000}"/>
    <cellStyle name="Comma 4 2 2 2 2 3" xfId="10634" xr:uid="{00000000-0005-0000-0000-0000FE280000}"/>
    <cellStyle name="Comma 4 2 2 2 2 3 2" xfId="10635" xr:uid="{00000000-0005-0000-0000-0000FF280000}"/>
    <cellStyle name="Comma 4 2 2 2 2 3 3" xfId="10636" xr:uid="{00000000-0005-0000-0000-000000290000}"/>
    <cellStyle name="Comma 4 2 2 2 2 4" xfId="10637" xr:uid="{00000000-0005-0000-0000-000001290000}"/>
    <cellStyle name="Comma 4 2 2 2 2 5" xfId="10638" xr:uid="{00000000-0005-0000-0000-000002290000}"/>
    <cellStyle name="Comma 4 2 2 2 2 6" xfId="10639" xr:uid="{00000000-0005-0000-0000-000003290000}"/>
    <cellStyle name="Comma 4 2 2 2 2 7" xfId="10640" xr:uid="{00000000-0005-0000-0000-000004290000}"/>
    <cellStyle name="Comma 4 2 2 2 3" xfId="10641" xr:uid="{00000000-0005-0000-0000-000005290000}"/>
    <cellStyle name="Comma 4 2 2 2 3 2" xfId="10642" xr:uid="{00000000-0005-0000-0000-000006290000}"/>
    <cellStyle name="Comma 4 2 2 2 3 2 2" xfId="10643" xr:uid="{00000000-0005-0000-0000-000007290000}"/>
    <cellStyle name="Comma 4 2 2 2 3 2 3" xfId="10644" xr:uid="{00000000-0005-0000-0000-000008290000}"/>
    <cellStyle name="Comma 4 2 2 2 3 2 4" xfId="10645" xr:uid="{00000000-0005-0000-0000-000009290000}"/>
    <cellStyle name="Comma 4 2 2 2 3 3" xfId="10646" xr:uid="{00000000-0005-0000-0000-00000A290000}"/>
    <cellStyle name="Comma 4 2 2 2 3 4" xfId="10647" xr:uid="{00000000-0005-0000-0000-00000B290000}"/>
    <cellStyle name="Comma 4 2 2 2 3 5" xfId="10648" xr:uid="{00000000-0005-0000-0000-00000C290000}"/>
    <cellStyle name="Comma 4 2 2 2 3 6" xfId="10649" xr:uid="{00000000-0005-0000-0000-00000D290000}"/>
    <cellStyle name="Comma 4 2 2 2 3 7" xfId="10650" xr:uid="{00000000-0005-0000-0000-00000E290000}"/>
    <cellStyle name="Comma 4 2 2 2 4" xfId="10651" xr:uid="{00000000-0005-0000-0000-00000F290000}"/>
    <cellStyle name="Comma 4 2 2 2 4 2" xfId="10652" xr:uid="{00000000-0005-0000-0000-000010290000}"/>
    <cellStyle name="Comma 4 2 2 2 4 2 2" xfId="10653" xr:uid="{00000000-0005-0000-0000-000011290000}"/>
    <cellStyle name="Comma 4 2 2 2 4 3" xfId="10654" xr:uid="{00000000-0005-0000-0000-000012290000}"/>
    <cellStyle name="Comma 4 2 2 2 4 4" xfId="10655" xr:uid="{00000000-0005-0000-0000-000013290000}"/>
    <cellStyle name="Comma 4 2 2 2 4 5" xfId="10656" xr:uid="{00000000-0005-0000-0000-000014290000}"/>
    <cellStyle name="Comma 4 2 2 2 4 6" xfId="10657" xr:uid="{00000000-0005-0000-0000-000015290000}"/>
    <cellStyle name="Comma 4 2 2 2 5" xfId="10658" xr:uid="{00000000-0005-0000-0000-000016290000}"/>
    <cellStyle name="Comma 4 2 2 2 5 2" xfId="10659" xr:uid="{00000000-0005-0000-0000-000017290000}"/>
    <cellStyle name="Comma 4 2 2 2 5 2 2" xfId="10660" xr:uid="{00000000-0005-0000-0000-000018290000}"/>
    <cellStyle name="Comma 4 2 2 2 5 3" xfId="10661" xr:uid="{00000000-0005-0000-0000-000019290000}"/>
    <cellStyle name="Comma 4 2 2 2 5 4" xfId="10662" xr:uid="{00000000-0005-0000-0000-00001A290000}"/>
    <cellStyle name="Comma 4 2 2 2 6" xfId="10663" xr:uid="{00000000-0005-0000-0000-00001B290000}"/>
    <cellStyle name="Comma 4 2 2 2 6 2" xfId="10664" xr:uid="{00000000-0005-0000-0000-00001C290000}"/>
    <cellStyle name="Comma 4 2 2 2 6 3" xfId="10665" xr:uid="{00000000-0005-0000-0000-00001D290000}"/>
    <cellStyle name="Comma 4 2 2 2 7" xfId="10666" xr:uid="{00000000-0005-0000-0000-00001E290000}"/>
    <cellStyle name="Comma 4 2 2 2 7 2" xfId="10667" xr:uid="{00000000-0005-0000-0000-00001F290000}"/>
    <cellStyle name="Comma 4 2 2 2 8" xfId="10668" xr:uid="{00000000-0005-0000-0000-000020290000}"/>
    <cellStyle name="Comma 4 2 2 2 9" xfId="10669" xr:uid="{00000000-0005-0000-0000-000021290000}"/>
    <cellStyle name="Comma 4 2 2 3" xfId="10670" xr:uid="{00000000-0005-0000-0000-000022290000}"/>
    <cellStyle name="Comma 4 2 2 3 2" xfId="10671" xr:uid="{00000000-0005-0000-0000-000023290000}"/>
    <cellStyle name="Comma 4 2 2 3 2 2" xfId="10672" xr:uid="{00000000-0005-0000-0000-000024290000}"/>
    <cellStyle name="Comma 4 2 2 3 2 2 2" xfId="10673" xr:uid="{00000000-0005-0000-0000-000025290000}"/>
    <cellStyle name="Comma 4 2 2 3 2 2 3" xfId="10674" xr:uid="{00000000-0005-0000-0000-000026290000}"/>
    <cellStyle name="Comma 4 2 2 3 2 3" xfId="10675" xr:uid="{00000000-0005-0000-0000-000027290000}"/>
    <cellStyle name="Comma 4 2 2 3 2 4" xfId="10676" xr:uid="{00000000-0005-0000-0000-000028290000}"/>
    <cellStyle name="Comma 4 2 2 3 2 5" xfId="10677" xr:uid="{00000000-0005-0000-0000-000029290000}"/>
    <cellStyle name="Comma 4 2 2 3 3" xfId="10678" xr:uid="{00000000-0005-0000-0000-00002A290000}"/>
    <cellStyle name="Comma 4 2 2 3 3 2" xfId="10679" xr:uid="{00000000-0005-0000-0000-00002B290000}"/>
    <cellStyle name="Comma 4 2 2 3 3 3" xfId="10680" xr:uid="{00000000-0005-0000-0000-00002C290000}"/>
    <cellStyle name="Comma 4 2 2 3 4" xfId="10681" xr:uid="{00000000-0005-0000-0000-00002D290000}"/>
    <cellStyle name="Comma 4 2 2 3 5" xfId="10682" xr:uid="{00000000-0005-0000-0000-00002E290000}"/>
    <cellStyle name="Comma 4 2 2 3 6" xfId="10683" xr:uid="{00000000-0005-0000-0000-00002F290000}"/>
    <cellStyle name="Comma 4 2 2 3 7" xfId="10684" xr:uid="{00000000-0005-0000-0000-000030290000}"/>
    <cellStyle name="Comma 4 2 2 4" xfId="10685" xr:uid="{00000000-0005-0000-0000-000031290000}"/>
    <cellStyle name="Comma 4 2 2 4 2" xfId="10686" xr:uid="{00000000-0005-0000-0000-000032290000}"/>
    <cellStyle name="Comma 4 2 2 4 2 2" xfId="10687" xr:uid="{00000000-0005-0000-0000-000033290000}"/>
    <cellStyle name="Comma 4 2 2 4 2 3" xfId="10688" xr:uid="{00000000-0005-0000-0000-000034290000}"/>
    <cellStyle name="Comma 4 2 2 4 2 4" xfId="10689" xr:uid="{00000000-0005-0000-0000-000035290000}"/>
    <cellStyle name="Comma 4 2 2 4 3" xfId="10690" xr:uid="{00000000-0005-0000-0000-000036290000}"/>
    <cellStyle name="Comma 4 2 2 4 4" xfId="10691" xr:uid="{00000000-0005-0000-0000-000037290000}"/>
    <cellStyle name="Comma 4 2 2 4 5" xfId="10692" xr:uid="{00000000-0005-0000-0000-000038290000}"/>
    <cellStyle name="Comma 4 2 2 4 6" xfId="10693" xr:uid="{00000000-0005-0000-0000-000039290000}"/>
    <cellStyle name="Comma 4 2 2 4 7" xfId="10694" xr:uid="{00000000-0005-0000-0000-00003A290000}"/>
    <cellStyle name="Comma 4 2 2 5" xfId="10695" xr:uid="{00000000-0005-0000-0000-00003B290000}"/>
    <cellStyle name="Comma 4 2 2 5 2" xfId="10696" xr:uid="{00000000-0005-0000-0000-00003C290000}"/>
    <cellStyle name="Comma 4 2 2 5 2 2" xfId="10697" xr:uid="{00000000-0005-0000-0000-00003D290000}"/>
    <cellStyle name="Comma 4 2 2 5 3" xfId="10698" xr:uid="{00000000-0005-0000-0000-00003E290000}"/>
    <cellStyle name="Comma 4 2 2 5 4" xfId="10699" xr:uid="{00000000-0005-0000-0000-00003F290000}"/>
    <cellStyle name="Comma 4 2 2 5 5" xfId="10700" xr:uid="{00000000-0005-0000-0000-000040290000}"/>
    <cellStyle name="Comma 4 2 2 5 6" xfId="10701" xr:uid="{00000000-0005-0000-0000-000041290000}"/>
    <cellStyle name="Comma 4 2 2 6" xfId="10702" xr:uid="{00000000-0005-0000-0000-000042290000}"/>
    <cellStyle name="Comma 4 2 2 6 2" xfId="10703" xr:uid="{00000000-0005-0000-0000-000043290000}"/>
    <cellStyle name="Comma 4 2 2 6 2 2" xfId="10704" xr:uid="{00000000-0005-0000-0000-000044290000}"/>
    <cellStyle name="Comma 4 2 2 6 3" xfId="10705" xr:uid="{00000000-0005-0000-0000-000045290000}"/>
    <cellStyle name="Comma 4 2 2 6 4" xfId="10706" xr:uid="{00000000-0005-0000-0000-000046290000}"/>
    <cellStyle name="Comma 4 2 2 7" xfId="10707" xr:uid="{00000000-0005-0000-0000-000047290000}"/>
    <cellStyle name="Comma 4 2 2 7 2" xfId="10708" xr:uid="{00000000-0005-0000-0000-000048290000}"/>
    <cellStyle name="Comma 4 2 2 7 3" xfId="10709" xr:uid="{00000000-0005-0000-0000-000049290000}"/>
    <cellStyle name="Comma 4 2 2 8" xfId="10710" xr:uid="{00000000-0005-0000-0000-00004A290000}"/>
    <cellStyle name="Comma 4 2 2 8 2" xfId="10711" xr:uid="{00000000-0005-0000-0000-00004B290000}"/>
    <cellStyle name="Comma 4 2 2 9" xfId="10712" xr:uid="{00000000-0005-0000-0000-00004C290000}"/>
    <cellStyle name="Comma 4 2 3" xfId="10713" xr:uid="{00000000-0005-0000-0000-00004D290000}"/>
    <cellStyle name="Comma 4 2 3 10" xfId="10714" xr:uid="{00000000-0005-0000-0000-00004E290000}"/>
    <cellStyle name="Comma 4 2 3 11" xfId="10715" xr:uid="{00000000-0005-0000-0000-00004F290000}"/>
    <cellStyle name="Comma 4 2 3 12" xfId="10716" xr:uid="{00000000-0005-0000-0000-000050290000}"/>
    <cellStyle name="Comma 4 2 3 13" xfId="10717" xr:uid="{00000000-0005-0000-0000-000051290000}"/>
    <cellStyle name="Comma 4 2 3 2" xfId="10718" xr:uid="{00000000-0005-0000-0000-000052290000}"/>
    <cellStyle name="Comma 4 2 3 2 10" xfId="10719" xr:uid="{00000000-0005-0000-0000-000053290000}"/>
    <cellStyle name="Comma 4 2 3 2 11" xfId="10720" xr:uid="{00000000-0005-0000-0000-000054290000}"/>
    <cellStyle name="Comma 4 2 3 2 12" xfId="10721" xr:uid="{00000000-0005-0000-0000-000055290000}"/>
    <cellStyle name="Comma 4 2 3 2 2" xfId="10722" xr:uid="{00000000-0005-0000-0000-000056290000}"/>
    <cellStyle name="Comma 4 2 3 2 2 2" xfId="10723" xr:uid="{00000000-0005-0000-0000-000057290000}"/>
    <cellStyle name="Comma 4 2 3 2 2 2 2" xfId="10724" xr:uid="{00000000-0005-0000-0000-000058290000}"/>
    <cellStyle name="Comma 4 2 3 2 2 2 3" xfId="10725" xr:uid="{00000000-0005-0000-0000-000059290000}"/>
    <cellStyle name="Comma 4 2 3 2 2 2 4" xfId="10726" xr:uid="{00000000-0005-0000-0000-00005A290000}"/>
    <cellStyle name="Comma 4 2 3 2 2 3" xfId="10727" xr:uid="{00000000-0005-0000-0000-00005B290000}"/>
    <cellStyle name="Comma 4 2 3 2 2 4" xfId="10728" xr:uid="{00000000-0005-0000-0000-00005C290000}"/>
    <cellStyle name="Comma 4 2 3 2 2 5" xfId="10729" xr:uid="{00000000-0005-0000-0000-00005D290000}"/>
    <cellStyle name="Comma 4 2 3 2 2 6" xfId="10730" xr:uid="{00000000-0005-0000-0000-00005E290000}"/>
    <cellStyle name="Comma 4 2 3 2 2 7" xfId="10731" xr:uid="{00000000-0005-0000-0000-00005F290000}"/>
    <cellStyle name="Comma 4 2 3 2 3" xfId="10732" xr:uid="{00000000-0005-0000-0000-000060290000}"/>
    <cellStyle name="Comma 4 2 3 2 3 2" xfId="10733" xr:uid="{00000000-0005-0000-0000-000061290000}"/>
    <cellStyle name="Comma 4 2 3 2 3 2 2" xfId="10734" xr:uid="{00000000-0005-0000-0000-000062290000}"/>
    <cellStyle name="Comma 4 2 3 2 3 3" xfId="10735" xr:uid="{00000000-0005-0000-0000-000063290000}"/>
    <cellStyle name="Comma 4 2 3 2 3 4" xfId="10736" xr:uid="{00000000-0005-0000-0000-000064290000}"/>
    <cellStyle name="Comma 4 2 3 2 3 5" xfId="10737" xr:uid="{00000000-0005-0000-0000-000065290000}"/>
    <cellStyle name="Comma 4 2 3 2 3 6" xfId="10738" xr:uid="{00000000-0005-0000-0000-000066290000}"/>
    <cellStyle name="Comma 4 2 3 2 4" xfId="10739" xr:uid="{00000000-0005-0000-0000-000067290000}"/>
    <cellStyle name="Comma 4 2 3 2 4 2" xfId="10740" xr:uid="{00000000-0005-0000-0000-000068290000}"/>
    <cellStyle name="Comma 4 2 3 2 4 2 2" xfId="10741" xr:uid="{00000000-0005-0000-0000-000069290000}"/>
    <cellStyle name="Comma 4 2 3 2 4 3" xfId="10742" xr:uid="{00000000-0005-0000-0000-00006A290000}"/>
    <cellStyle name="Comma 4 2 3 2 4 4" xfId="10743" xr:uid="{00000000-0005-0000-0000-00006B290000}"/>
    <cellStyle name="Comma 4 2 3 2 5" xfId="10744" xr:uid="{00000000-0005-0000-0000-00006C290000}"/>
    <cellStyle name="Comma 4 2 3 2 5 2" xfId="10745" xr:uid="{00000000-0005-0000-0000-00006D290000}"/>
    <cellStyle name="Comma 4 2 3 2 5 2 2" xfId="10746" xr:uid="{00000000-0005-0000-0000-00006E290000}"/>
    <cellStyle name="Comma 4 2 3 2 5 3" xfId="10747" xr:uid="{00000000-0005-0000-0000-00006F290000}"/>
    <cellStyle name="Comma 4 2 3 2 5 4" xfId="10748" xr:uid="{00000000-0005-0000-0000-000070290000}"/>
    <cellStyle name="Comma 4 2 3 2 6" xfId="10749" xr:uid="{00000000-0005-0000-0000-000071290000}"/>
    <cellStyle name="Comma 4 2 3 2 6 2" xfId="10750" xr:uid="{00000000-0005-0000-0000-000072290000}"/>
    <cellStyle name="Comma 4 2 3 2 6 3" xfId="10751" xr:uid="{00000000-0005-0000-0000-000073290000}"/>
    <cellStyle name="Comma 4 2 3 2 7" xfId="10752" xr:uid="{00000000-0005-0000-0000-000074290000}"/>
    <cellStyle name="Comma 4 2 3 2 7 2" xfId="10753" xr:uid="{00000000-0005-0000-0000-000075290000}"/>
    <cellStyle name="Comma 4 2 3 2 8" xfId="10754" xr:uid="{00000000-0005-0000-0000-000076290000}"/>
    <cellStyle name="Comma 4 2 3 2 9" xfId="10755" xr:uid="{00000000-0005-0000-0000-000077290000}"/>
    <cellStyle name="Comma 4 2 3 3" xfId="10756" xr:uid="{00000000-0005-0000-0000-000078290000}"/>
    <cellStyle name="Comma 4 2 3 3 2" xfId="10757" xr:uid="{00000000-0005-0000-0000-000079290000}"/>
    <cellStyle name="Comma 4 2 3 3 2 2" xfId="10758" xr:uid="{00000000-0005-0000-0000-00007A290000}"/>
    <cellStyle name="Comma 4 2 3 3 2 3" xfId="10759" xr:uid="{00000000-0005-0000-0000-00007B290000}"/>
    <cellStyle name="Comma 4 2 3 3 2 4" xfId="10760" xr:uid="{00000000-0005-0000-0000-00007C290000}"/>
    <cellStyle name="Comma 4 2 3 3 3" xfId="10761" xr:uid="{00000000-0005-0000-0000-00007D290000}"/>
    <cellStyle name="Comma 4 2 3 3 4" xfId="10762" xr:uid="{00000000-0005-0000-0000-00007E290000}"/>
    <cellStyle name="Comma 4 2 3 3 5" xfId="10763" xr:uid="{00000000-0005-0000-0000-00007F290000}"/>
    <cellStyle name="Comma 4 2 3 3 6" xfId="10764" xr:uid="{00000000-0005-0000-0000-000080290000}"/>
    <cellStyle name="Comma 4 2 3 3 7" xfId="10765" xr:uid="{00000000-0005-0000-0000-000081290000}"/>
    <cellStyle name="Comma 4 2 3 4" xfId="10766" xr:uid="{00000000-0005-0000-0000-000082290000}"/>
    <cellStyle name="Comma 4 2 3 4 2" xfId="10767" xr:uid="{00000000-0005-0000-0000-000083290000}"/>
    <cellStyle name="Comma 4 2 3 4 2 2" xfId="10768" xr:uid="{00000000-0005-0000-0000-000084290000}"/>
    <cellStyle name="Comma 4 2 3 4 3" xfId="10769" xr:uid="{00000000-0005-0000-0000-000085290000}"/>
    <cellStyle name="Comma 4 2 3 4 4" xfId="10770" xr:uid="{00000000-0005-0000-0000-000086290000}"/>
    <cellStyle name="Comma 4 2 3 4 5" xfId="10771" xr:uid="{00000000-0005-0000-0000-000087290000}"/>
    <cellStyle name="Comma 4 2 3 4 6" xfId="10772" xr:uid="{00000000-0005-0000-0000-000088290000}"/>
    <cellStyle name="Comma 4 2 3 5" xfId="10773" xr:uid="{00000000-0005-0000-0000-000089290000}"/>
    <cellStyle name="Comma 4 2 3 5 2" xfId="10774" xr:uid="{00000000-0005-0000-0000-00008A290000}"/>
    <cellStyle name="Comma 4 2 3 5 2 2" xfId="10775" xr:uid="{00000000-0005-0000-0000-00008B290000}"/>
    <cellStyle name="Comma 4 2 3 5 3" xfId="10776" xr:uid="{00000000-0005-0000-0000-00008C290000}"/>
    <cellStyle name="Comma 4 2 3 5 4" xfId="10777" xr:uid="{00000000-0005-0000-0000-00008D290000}"/>
    <cellStyle name="Comma 4 2 3 6" xfId="10778" xr:uid="{00000000-0005-0000-0000-00008E290000}"/>
    <cellStyle name="Comma 4 2 3 6 2" xfId="10779" xr:uid="{00000000-0005-0000-0000-00008F290000}"/>
    <cellStyle name="Comma 4 2 3 6 2 2" xfId="10780" xr:uid="{00000000-0005-0000-0000-000090290000}"/>
    <cellStyle name="Comma 4 2 3 6 3" xfId="10781" xr:uid="{00000000-0005-0000-0000-000091290000}"/>
    <cellStyle name="Comma 4 2 3 6 4" xfId="10782" xr:uid="{00000000-0005-0000-0000-000092290000}"/>
    <cellStyle name="Comma 4 2 3 7" xfId="10783" xr:uid="{00000000-0005-0000-0000-000093290000}"/>
    <cellStyle name="Comma 4 2 3 7 2" xfId="10784" xr:uid="{00000000-0005-0000-0000-000094290000}"/>
    <cellStyle name="Comma 4 2 3 7 3" xfId="10785" xr:uid="{00000000-0005-0000-0000-000095290000}"/>
    <cellStyle name="Comma 4 2 3 8" xfId="10786" xr:uid="{00000000-0005-0000-0000-000096290000}"/>
    <cellStyle name="Comma 4 2 3 8 2" xfId="10787" xr:uid="{00000000-0005-0000-0000-000097290000}"/>
    <cellStyle name="Comma 4 2 3 9" xfId="10788" xr:uid="{00000000-0005-0000-0000-000098290000}"/>
    <cellStyle name="Comma 4 2 4" xfId="10789" xr:uid="{00000000-0005-0000-0000-000099290000}"/>
    <cellStyle name="Comma 4 2 4 10" xfId="10790" xr:uid="{00000000-0005-0000-0000-00009A290000}"/>
    <cellStyle name="Comma 4 2 4 11" xfId="10791" xr:uid="{00000000-0005-0000-0000-00009B290000}"/>
    <cellStyle name="Comma 4 2 4 12" xfId="10792" xr:uid="{00000000-0005-0000-0000-00009C290000}"/>
    <cellStyle name="Comma 4 2 4 2" xfId="10793" xr:uid="{00000000-0005-0000-0000-00009D290000}"/>
    <cellStyle name="Comma 4 2 4 2 2" xfId="10794" xr:uid="{00000000-0005-0000-0000-00009E290000}"/>
    <cellStyle name="Comma 4 2 4 2 2 2" xfId="10795" xr:uid="{00000000-0005-0000-0000-00009F290000}"/>
    <cellStyle name="Comma 4 2 4 2 2 3" xfId="10796" xr:uid="{00000000-0005-0000-0000-0000A0290000}"/>
    <cellStyle name="Comma 4 2 4 2 2 4" xfId="10797" xr:uid="{00000000-0005-0000-0000-0000A1290000}"/>
    <cellStyle name="Comma 4 2 4 2 3" xfId="10798" xr:uid="{00000000-0005-0000-0000-0000A2290000}"/>
    <cellStyle name="Comma 4 2 4 2 4" xfId="10799" xr:uid="{00000000-0005-0000-0000-0000A3290000}"/>
    <cellStyle name="Comma 4 2 4 2 5" xfId="10800" xr:uid="{00000000-0005-0000-0000-0000A4290000}"/>
    <cellStyle name="Comma 4 2 4 2 6" xfId="10801" xr:uid="{00000000-0005-0000-0000-0000A5290000}"/>
    <cellStyle name="Comma 4 2 4 2 7" xfId="10802" xr:uid="{00000000-0005-0000-0000-0000A6290000}"/>
    <cellStyle name="Comma 4 2 4 3" xfId="10803" xr:uid="{00000000-0005-0000-0000-0000A7290000}"/>
    <cellStyle name="Comma 4 2 4 3 2" xfId="10804" xr:uid="{00000000-0005-0000-0000-0000A8290000}"/>
    <cellStyle name="Comma 4 2 4 3 2 2" xfId="10805" xr:uid="{00000000-0005-0000-0000-0000A9290000}"/>
    <cellStyle name="Comma 4 2 4 3 3" xfId="10806" xr:uid="{00000000-0005-0000-0000-0000AA290000}"/>
    <cellStyle name="Comma 4 2 4 3 4" xfId="10807" xr:uid="{00000000-0005-0000-0000-0000AB290000}"/>
    <cellStyle name="Comma 4 2 4 3 5" xfId="10808" xr:uid="{00000000-0005-0000-0000-0000AC290000}"/>
    <cellStyle name="Comma 4 2 4 3 6" xfId="10809" xr:uid="{00000000-0005-0000-0000-0000AD290000}"/>
    <cellStyle name="Comma 4 2 4 4" xfId="10810" xr:uid="{00000000-0005-0000-0000-0000AE290000}"/>
    <cellStyle name="Comma 4 2 4 4 2" xfId="10811" xr:uid="{00000000-0005-0000-0000-0000AF290000}"/>
    <cellStyle name="Comma 4 2 4 4 2 2" xfId="10812" xr:uid="{00000000-0005-0000-0000-0000B0290000}"/>
    <cellStyle name="Comma 4 2 4 4 3" xfId="10813" xr:uid="{00000000-0005-0000-0000-0000B1290000}"/>
    <cellStyle name="Comma 4 2 4 4 4" xfId="10814" xr:uid="{00000000-0005-0000-0000-0000B2290000}"/>
    <cellStyle name="Comma 4 2 4 5" xfId="10815" xr:uid="{00000000-0005-0000-0000-0000B3290000}"/>
    <cellStyle name="Comma 4 2 4 5 2" xfId="10816" xr:uid="{00000000-0005-0000-0000-0000B4290000}"/>
    <cellStyle name="Comma 4 2 4 5 2 2" xfId="10817" xr:uid="{00000000-0005-0000-0000-0000B5290000}"/>
    <cellStyle name="Comma 4 2 4 5 3" xfId="10818" xr:uid="{00000000-0005-0000-0000-0000B6290000}"/>
    <cellStyle name="Comma 4 2 4 5 4" xfId="10819" xr:uid="{00000000-0005-0000-0000-0000B7290000}"/>
    <cellStyle name="Comma 4 2 4 6" xfId="10820" xr:uid="{00000000-0005-0000-0000-0000B8290000}"/>
    <cellStyle name="Comma 4 2 4 6 2" xfId="10821" xr:uid="{00000000-0005-0000-0000-0000B9290000}"/>
    <cellStyle name="Comma 4 2 4 6 3" xfId="10822" xr:uid="{00000000-0005-0000-0000-0000BA290000}"/>
    <cellStyle name="Comma 4 2 4 7" xfId="10823" xr:uid="{00000000-0005-0000-0000-0000BB290000}"/>
    <cellStyle name="Comma 4 2 4 7 2" xfId="10824" xr:uid="{00000000-0005-0000-0000-0000BC290000}"/>
    <cellStyle name="Comma 4 2 4 8" xfId="10825" xr:uid="{00000000-0005-0000-0000-0000BD290000}"/>
    <cellStyle name="Comma 4 2 4 9" xfId="10826" xr:uid="{00000000-0005-0000-0000-0000BE290000}"/>
    <cellStyle name="Comma 4 2 5" xfId="10827" xr:uid="{00000000-0005-0000-0000-0000BF290000}"/>
    <cellStyle name="Comma 4 2 5 2" xfId="10828" xr:uid="{00000000-0005-0000-0000-0000C0290000}"/>
    <cellStyle name="Comma 4 2 5 2 2" xfId="10829" xr:uid="{00000000-0005-0000-0000-0000C1290000}"/>
    <cellStyle name="Comma 4 2 5 2 3" xfId="10830" xr:uid="{00000000-0005-0000-0000-0000C2290000}"/>
    <cellStyle name="Comma 4 2 5 2 4" xfId="10831" xr:uid="{00000000-0005-0000-0000-0000C3290000}"/>
    <cellStyle name="Comma 4 2 5 3" xfId="10832" xr:uid="{00000000-0005-0000-0000-0000C4290000}"/>
    <cellStyle name="Comma 4 2 5 4" xfId="10833" xr:uid="{00000000-0005-0000-0000-0000C5290000}"/>
    <cellStyle name="Comma 4 2 5 5" xfId="10834" xr:uid="{00000000-0005-0000-0000-0000C6290000}"/>
    <cellStyle name="Comma 4 2 5 6" xfId="10835" xr:uid="{00000000-0005-0000-0000-0000C7290000}"/>
    <cellStyle name="Comma 4 2 5 7" xfId="10836" xr:uid="{00000000-0005-0000-0000-0000C8290000}"/>
    <cellStyle name="Comma 4 2 6" xfId="10837" xr:uid="{00000000-0005-0000-0000-0000C9290000}"/>
    <cellStyle name="Comma 4 2 6 2" xfId="10838" xr:uid="{00000000-0005-0000-0000-0000CA290000}"/>
    <cellStyle name="Comma 4 2 6 2 2" xfId="10839" xr:uid="{00000000-0005-0000-0000-0000CB290000}"/>
    <cellStyle name="Comma 4 2 6 3" xfId="10840" xr:uid="{00000000-0005-0000-0000-0000CC290000}"/>
    <cellStyle name="Comma 4 2 6 4" xfId="10841" xr:uid="{00000000-0005-0000-0000-0000CD290000}"/>
    <cellStyle name="Comma 4 2 6 5" xfId="10842" xr:uid="{00000000-0005-0000-0000-0000CE290000}"/>
    <cellStyle name="Comma 4 2 6 6" xfId="10843" xr:uid="{00000000-0005-0000-0000-0000CF290000}"/>
    <cellStyle name="Comma 4 2 7" xfId="10844" xr:uid="{00000000-0005-0000-0000-0000D0290000}"/>
    <cellStyle name="Comma 4 2 7 2" xfId="10845" xr:uid="{00000000-0005-0000-0000-0000D1290000}"/>
    <cellStyle name="Comma 4 2 7 2 2" xfId="10846" xr:uid="{00000000-0005-0000-0000-0000D2290000}"/>
    <cellStyle name="Comma 4 2 7 3" xfId="10847" xr:uid="{00000000-0005-0000-0000-0000D3290000}"/>
    <cellStyle name="Comma 4 2 7 4" xfId="10848" xr:uid="{00000000-0005-0000-0000-0000D4290000}"/>
    <cellStyle name="Comma 4 2 8" xfId="10849" xr:uid="{00000000-0005-0000-0000-0000D5290000}"/>
    <cellStyle name="Comma 4 2 8 2" xfId="10850" xr:uid="{00000000-0005-0000-0000-0000D6290000}"/>
    <cellStyle name="Comma 4 2 8 2 2" xfId="10851" xr:uid="{00000000-0005-0000-0000-0000D7290000}"/>
    <cellStyle name="Comma 4 2 8 3" xfId="10852" xr:uid="{00000000-0005-0000-0000-0000D8290000}"/>
    <cellStyle name="Comma 4 2 8 4" xfId="10853" xr:uid="{00000000-0005-0000-0000-0000D9290000}"/>
    <cellStyle name="Comma 4 2 9" xfId="10854" xr:uid="{00000000-0005-0000-0000-0000DA290000}"/>
    <cellStyle name="Comma 4 2 9 2" xfId="10855" xr:uid="{00000000-0005-0000-0000-0000DB290000}"/>
    <cellStyle name="Comma 4 2 9 3" xfId="10856" xr:uid="{00000000-0005-0000-0000-0000DC290000}"/>
    <cellStyle name="Comma 4 3" xfId="10857" xr:uid="{00000000-0005-0000-0000-0000DD290000}"/>
    <cellStyle name="Comma 4 3 10" xfId="10858" xr:uid="{00000000-0005-0000-0000-0000DE290000}"/>
    <cellStyle name="Comma 4 3 11" xfId="10859" xr:uid="{00000000-0005-0000-0000-0000DF290000}"/>
    <cellStyle name="Comma 4 3 12" xfId="10860" xr:uid="{00000000-0005-0000-0000-0000E0290000}"/>
    <cellStyle name="Comma 4 3 2" xfId="10861" xr:uid="{00000000-0005-0000-0000-0000E1290000}"/>
    <cellStyle name="Comma 4 3 2 2" xfId="10862" xr:uid="{00000000-0005-0000-0000-0000E2290000}"/>
    <cellStyle name="Comma 4 3 2 2 2" xfId="10863" xr:uid="{00000000-0005-0000-0000-0000E3290000}"/>
    <cellStyle name="Comma 4 3 2 2 2 2" xfId="10864" xr:uid="{00000000-0005-0000-0000-0000E4290000}"/>
    <cellStyle name="Comma 4 3 2 2 3" xfId="10865" xr:uid="{00000000-0005-0000-0000-0000E5290000}"/>
    <cellStyle name="Comma 4 3 2 2 4" xfId="10866" xr:uid="{00000000-0005-0000-0000-0000E6290000}"/>
    <cellStyle name="Comma 4 3 2 3" xfId="10867" xr:uid="{00000000-0005-0000-0000-0000E7290000}"/>
    <cellStyle name="Comma 4 3 2 3 2" xfId="10868" xr:uid="{00000000-0005-0000-0000-0000E8290000}"/>
    <cellStyle name="Comma 4 3 2 3 2 2" xfId="10869" xr:uid="{00000000-0005-0000-0000-0000E9290000}"/>
    <cellStyle name="Comma 4 3 2 3 3" xfId="10870" xr:uid="{00000000-0005-0000-0000-0000EA290000}"/>
    <cellStyle name="Comma 4 3 2 3 4" xfId="10871" xr:uid="{00000000-0005-0000-0000-0000EB290000}"/>
    <cellStyle name="Comma 4 3 2 4" xfId="10872" xr:uid="{00000000-0005-0000-0000-0000EC290000}"/>
    <cellStyle name="Comma 4 3 2 4 2" xfId="10873" xr:uid="{00000000-0005-0000-0000-0000ED290000}"/>
    <cellStyle name="Comma 4 3 2 4 2 2" xfId="10874" xr:uid="{00000000-0005-0000-0000-0000EE290000}"/>
    <cellStyle name="Comma 4 3 2 4 3" xfId="10875" xr:uid="{00000000-0005-0000-0000-0000EF290000}"/>
    <cellStyle name="Comma 4 3 2 4 4" xfId="10876" xr:uid="{00000000-0005-0000-0000-0000F0290000}"/>
    <cellStyle name="Comma 4 3 2 5" xfId="10877" xr:uid="{00000000-0005-0000-0000-0000F1290000}"/>
    <cellStyle name="Comma 4 3 2 5 2" xfId="10878" xr:uid="{00000000-0005-0000-0000-0000F2290000}"/>
    <cellStyle name="Comma 4 3 2 5 2 2" xfId="10879" xr:uid="{00000000-0005-0000-0000-0000F3290000}"/>
    <cellStyle name="Comma 4 3 2 5 3" xfId="10880" xr:uid="{00000000-0005-0000-0000-0000F4290000}"/>
    <cellStyle name="Comma 4 3 2 5 4" xfId="10881" xr:uid="{00000000-0005-0000-0000-0000F5290000}"/>
    <cellStyle name="Comma 4 3 2 6" xfId="10882" xr:uid="{00000000-0005-0000-0000-0000F6290000}"/>
    <cellStyle name="Comma 4 3 2 6 2" xfId="10883" xr:uid="{00000000-0005-0000-0000-0000F7290000}"/>
    <cellStyle name="Comma 4 3 2 6 3" xfId="10884" xr:uid="{00000000-0005-0000-0000-0000F8290000}"/>
    <cellStyle name="Comma 4 3 2 7" xfId="10885" xr:uid="{00000000-0005-0000-0000-0000F9290000}"/>
    <cellStyle name="Comma 4 3 2 7 2" xfId="10886" xr:uid="{00000000-0005-0000-0000-0000FA290000}"/>
    <cellStyle name="Comma 4 3 2 8" xfId="10887" xr:uid="{00000000-0005-0000-0000-0000FB290000}"/>
    <cellStyle name="Comma 4 3 2 9" xfId="10888" xr:uid="{00000000-0005-0000-0000-0000FC290000}"/>
    <cellStyle name="Comma 4 3 3" xfId="10889" xr:uid="{00000000-0005-0000-0000-0000FD290000}"/>
    <cellStyle name="Comma 4 3 3 2" xfId="10890" xr:uid="{00000000-0005-0000-0000-0000FE290000}"/>
    <cellStyle name="Comma 4 3 3 2 2" xfId="10891" xr:uid="{00000000-0005-0000-0000-0000FF290000}"/>
    <cellStyle name="Comma 4 3 3 3" xfId="10892" xr:uid="{00000000-0005-0000-0000-0000002A0000}"/>
    <cellStyle name="Comma 4 3 3 4" xfId="10893" xr:uid="{00000000-0005-0000-0000-0000012A0000}"/>
    <cellStyle name="Comma 4 3 4" xfId="10894" xr:uid="{00000000-0005-0000-0000-0000022A0000}"/>
    <cellStyle name="Comma 4 3 4 2" xfId="10895" xr:uid="{00000000-0005-0000-0000-0000032A0000}"/>
    <cellStyle name="Comma 4 3 4 2 2" xfId="10896" xr:uid="{00000000-0005-0000-0000-0000042A0000}"/>
    <cellStyle name="Comma 4 3 4 3" xfId="10897" xr:uid="{00000000-0005-0000-0000-0000052A0000}"/>
    <cellStyle name="Comma 4 3 4 4" xfId="10898" xr:uid="{00000000-0005-0000-0000-0000062A0000}"/>
    <cellStyle name="Comma 4 3 5" xfId="10899" xr:uid="{00000000-0005-0000-0000-0000072A0000}"/>
    <cellStyle name="Comma 4 3 5 2" xfId="10900" xr:uid="{00000000-0005-0000-0000-0000082A0000}"/>
    <cellStyle name="Comma 4 3 5 2 2" xfId="10901" xr:uid="{00000000-0005-0000-0000-0000092A0000}"/>
    <cellStyle name="Comma 4 3 5 3" xfId="10902" xr:uid="{00000000-0005-0000-0000-00000A2A0000}"/>
    <cellStyle name="Comma 4 3 5 4" xfId="10903" xr:uid="{00000000-0005-0000-0000-00000B2A0000}"/>
    <cellStyle name="Comma 4 3 6" xfId="10904" xr:uid="{00000000-0005-0000-0000-00000C2A0000}"/>
    <cellStyle name="Comma 4 3 6 2" xfId="10905" xr:uid="{00000000-0005-0000-0000-00000D2A0000}"/>
    <cellStyle name="Comma 4 3 6 2 2" xfId="10906" xr:uid="{00000000-0005-0000-0000-00000E2A0000}"/>
    <cellStyle name="Comma 4 3 6 3" xfId="10907" xr:uid="{00000000-0005-0000-0000-00000F2A0000}"/>
    <cellStyle name="Comma 4 3 6 4" xfId="10908" xr:uid="{00000000-0005-0000-0000-0000102A0000}"/>
    <cellStyle name="Comma 4 3 7" xfId="10909" xr:uid="{00000000-0005-0000-0000-0000112A0000}"/>
    <cellStyle name="Comma 4 3 7 2" xfId="10910" xr:uid="{00000000-0005-0000-0000-0000122A0000}"/>
    <cellStyle name="Comma 4 3 7 3" xfId="10911" xr:uid="{00000000-0005-0000-0000-0000132A0000}"/>
    <cellStyle name="Comma 4 3 8" xfId="10912" xr:uid="{00000000-0005-0000-0000-0000142A0000}"/>
    <cellStyle name="Comma 4 3 8 2" xfId="10913" xr:uid="{00000000-0005-0000-0000-0000152A0000}"/>
    <cellStyle name="Comma 4 3 9" xfId="10914" xr:uid="{00000000-0005-0000-0000-0000162A0000}"/>
    <cellStyle name="Comma 4 4" xfId="10915" xr:uid="{00000000-0005-0000-0000-0000172A0000}"/>
    <cellStyle name="Comma 4 4 10" xfId="10916" xr:uid="{00000000-0005-0000-0000-0000182A0000}"/>
    <cellStyle name="Comma 4 4 2" xfId="10917" xr:uid="{00000000-0005-0000-0000-0000192A0000}"/>
    <cellStyle name="Comma 4 4 2 2" xfId="10918" xr:uid="{00000000-0005-0000-0000-00001A2A0000}"/>
    <cellStyle name="Comma 4 4 2 2 2" xfId="10919" xr:uid="{00000000-0005-0000-0000-00001B2A0000}"/>
    <cellStyle name="Comma 4 4 2 2 2 2" xfId="10920" xr:uid="{00000000-0005-0000-0000-00001C2A0000}"/>
    <cellStyle name="Comma 4 4 2 2 3" xfId="10921" xr:uid="{00000000-0005-0000-0000-00001D2A0000}"/>
    <cellStyle name="Comma 4 4 2 2 4" xfId="10922" xr:uid="{00000000-0005-0000-0000-00001E2A0000}"/>
    <cellStyle name="Comma 4 4 2 3" xfId="10923" xr:uid="{00000000-0005-0000-0000-00001F2A0000}"/>
    <cellStyle name="Comma 4 4 2 3 2" xfId="10924" xr:uid="{00000000-0005-0000-0000-0000202A0000}"/>
    <cellStyle name="Comma 4 4 2 3 2 2" xfId="10925" xr:uid="{00000000-0005-0000-0000-0000212A0000}"/>
    <cellStyle name="Comma 4 4 2 3 3" xfId="10926" xr:uid="{00000000-0005-0000-0000-0000222A0000}"/>
    <cellStyle name="Comma 4 4 2 3 4" xfId="10927" xr:uid="{00000000-0005-0000-0000-0000232A0000}"/>
    <cellStyle name="Comma 4 4 2 4" xfId="10928" xr:uid="{00000000-0005-0000-0000-0000242A0000}"/>
    <cellStyle name="Comma 4 4 2 4 2" xfId="10929" xr:uid="{00000000-0005-0000-0000-0000252A0000}"/>
    <cellStyle name="Comma 4 4 2 4 2 2" xfId="10930" xr:uid="{00000000-0005-0000-0000-0000262A0000}"/>
    <cellStyle name="Comma 4 4 2 4 3" xfId="10931" xr:uid="{00000000-0005-0000-0000-0000272A0000}"/>
    <cellStyle name="Comma 4 4 2 4 4" xfId="10932" xr:uid="{00000000-0005-0000-0000-0000282A0000}"/>
    <cellStyle name="Comma 4 4 2 5" xfId="10933" xr:uid="{00000000-0005-0000-0000-0000292A0000}"/>
    <cellStyle name="Comma 4 4 2 5 2" xfId="10934" xr:uid="{00000000-0005-0000-0000-00002A2A0000}"/>
    <cellStyle name="Comma 4 4 2 5 2 2" xfId="10935" xr:uid="{00000000-0005-0000-0000-00002B2A0000}"/>
    <cellStyle name="Comma 4 4 2 5 3" xfId="10936" xr:uid="{00000000-0005-0000-0000-00002C2A0000}"/>
    <cellStyle name="Comma 4 4 2 5 4" xfId="10937" xr:uid="{00000000-0005-0000-0000-00002D2A0000}"/>
    <cellStyle name="Comma 4 4 2 6" xfId="10938" xr:uid="{00000000-0005-0000-0000-00002E2A0000}"/>
    <cellStyle name="Comma 4 4 2 6 2" xfId="10939" xr:uid="{00000000-0005-0000-0000-00002F2A0000}"/>
    <cellStyle name="Comma 4 4 2 6 3" xfId="10940" xr:uid="{00000000-0005-0000-0000-0000302A0000}"/>
    <cellStyle name="Comma 4 4 2 7" xfId="10941" xr:uid="{00000000-0005-0000-0000-0000312A0000}"/>
    <cellStyle name="Comma 4 4 2 7 2" xfId="10942" xr:uid="{00000000-0005-0000-0000-0000322A0000}"/>
    <cellStyle name="Comma 4 4 2 8" xfId="10943" xr:uid="{00000000-0005-0000-0000-0000332A0000}"/>
    <cellStyle name="Comma 4 4 2 9" xfId="10944" xr:uid="{00000000-0005-0000-0000-0000342A0000}"/>
    <cellStyle name="Comma 4 4 3" xfId="10945" xr:uid="{00000000-0005-0000-0000-0000352A0000}"/>
    <cellStyle name="Comma 4 4 3 2" xfId="10946" xr:uid="{00000000-0005-0000-0000-0000362A0000}"/>
    <cellStyle name="Comma 4 4 3 2 2" xfId="10947" xr:uid="{00000000-0005-0000-0000-0000372A0000}"/>
    <cellStyle name="Comma 4 4 3 3" xfId="10948" xr:uid="{00000000-0005-0000-0000-0000382A0000}"/>
    <cellStyle name="Comma 4 4 3 4" xfId="10949" xr:uid="{00000000-0005-0000-0000-0000392A0000}"/>
    <cellStyle name="Comma 4 4 4" xfId="10950" xr:uid="{00000000-0005-0000-0000-00003A2A0000}"/>
    <cellStyle name="Comma 4 4 4 2" xfId="10951" xr:uid="{00000000-0005-0000-0000-00003B2A0000}"/>
    <cellStyle name="Comma 4 4 4 2 2" xfId="10952" xr:uid="{00000000-0005-0000-0000-00003C2A0000}"/>
    <cellStyle name="Comma 4 4 4 3" xfId="10953" xr:uid="{00000000-0005-0000-0000-00003D2A0000}"/>
    <cellStyle name="Comma 4 4 4 4" xfId="10954" xr:uid="{00000000-0005-0000-0000-00003E2A0000}"/>
    <cellStyle name="Comma 4 4 5" xfId="10955" xr:uid="{00000000-0005-0000-0000-00003F2A0000}"/>
    <cellStyle name="Comma 4 4 5 2" xfId="10956" xr:uid="{00000000-0005-0000-0000-0000402A0000}"/>
    <cellStyle name="Comma 4 4 5 2 2" xfId="10957" xr:uid="{00000000-0005-0000-0000-0000412A0000}"/>
    <cellStyle name="Comma 4 4 5 3" xfId="10958" xr:uid="{00000000-0005-0000-0000-0000422A0000}"/>
    <cellStyle name="Comma 4 4 5 4" xfId="10959" xr:uid="{00000000-0005-0000-0000-0000432A0000}"/>
    <cellStyle name="Comma 4 4 6" xfId="10960" xr:uid="{00000000-0005-0000-0000-0000442A0000}"/>
    <cellStyle name="Comma 4 4 6 2" xfId="10961" xr:uid="{00000000-0005-0000-0000-0000452A0000}"/>
    <cellStyle name="Comma 4 4 6 2 2" xfId="10962" xr:uid="{00000000-0005-0000-0000-0000462A0000}"/>
    <cellStyle name="Comma 4 4 6 3" xfId="10963" xr:uid="{00000000-0005-0000-0000-0000472A0000}"/>
    <cellStyle name="Comma 4 4 6 4" xfId="10964" xr:uid="{00000000-0005-0000-0000-0000482A0000}"/>
    <cellStyle name="Comma 4 4 7" xfId="10965" xr:uid="{00000000-0005-0000-0000-0000492A0000}"/>
    <cellStyle name="Comma 4 4 7 2" xfId="10966" xr:uid="{00000000-0005-0000-0000-00004A2A0000}"/>
    <cellStyle name="Comma 4 4 7 3" xfId="10967" xr:uid="{00000000-0005-0000-0000-00004B2A0000}"/>
    <cellStyle name="Comma 4 4 8" xfId="10968" xr:uid="{00000000-0005-0000-0000-00004C2A0000}"/>
    <cellStyle name="Comma 4 4 8 2" xfId="10969" xr:uid="{00000000-0005-0000-0000-00004D2A0000}"/>
    <cellStyle name="Comma 4 4 9" xfId="10970" xr:uid="{00000000-0005-0000-0000-00004E2A0000}"/>
    <cellStyle name="Comma 4 5" xfId="10971" xr:uid="{00000000-0005-0000-0000-00004F2A0000}"/>
    <cellStyle name="Comma 4 5 2" xfId="10972" xr:uid="{00000000-0005-0000-0000-0000502A0000}"/>
    <cellStyle name="Comma 4 5 2 2" xfId="10973" xr:uid="{00000000-0005-0000-0000-0000512A0000}"/>
    <cellStyle name="Comma 4 5 2 2 2" xfId="10974" xr:uid="{00000000-0005-0000-0000-0000522A0000}"/>
    <cellStyle name="Comma 4 5 2 3" xfId="10975" xr:uid="{00000000-0005-0000-0000-0000532A0000}"/>
    <cellStyle name="Comma 4 5 2 4" xfId="10976" xr:uid="{00000000-0005-0000-0000-0000542A0000}"/>
    <cellStyle name="Comma 4 5 3" xfId="10977" xr:uid="{00000000-0005-0000-0000-0000552A0000}"/>
    <cellStyle name="Comma 4 5 3 2" xfId="10978" xr:uid="{00000000-0005-0000-0000-0000562A0000}"/>
    <cellStyle name="Comma 4 5 3 2 2" xfId="10979" xr:uid="{00000000-0005-0000-0000-0000572A0000}"/>
    <cellStyle name="Comma 4 5 3 3" xfId="10980" xr:uid="{00000000-0005-0000-0000-0000582A0000}"/>
    <cellStyle name="Comma 4 5 3 4" xfId="10981" xr:uid="{00000000-0005-0000-0000-0000592A0000}"/>
    <cellStyle name="Comma 4 5 4" xfId="10982" xr:uid="{00000000-0005-0000-0000-00005A2A0000}"/>
    <cellStyle name="Comma 4 5 4 2" xfId="10983" xr:uid="{00000000-0005-0000-0000-00005B2A0000}"/>
    <cellStyle name="Comma 4 5 4 2 2" xfId="10984" xr:uid="{00000000-0005-0000-0000-00005C2A0000}"/>
    <cellStyle name="Comma 4 5 4 3" xfId="10985" xr:uid="{00000000-0005-0000-0000-00005D2A0000}"/>
    <cellStyle name="Comma 4 5 4 4" xfId="10986" xr:uid="{00000000-0005-0000-0000-00005E2A0000}"/>
    <cellStyle name="Comma 4 5 5" xfId="10987" xr:uid="{00000000-0005-0000-0000-00005F2A0000}"/>
    <cellStyle name="Comma 4 5 5 2" xfId="10988" xr:uid="{00000000-0005-0000-0000-0000602A0000}"/>
    <cellStyle name="Comma 4 5 5 2 2" xfId="10989" xr:uid="{00000000-0005-0000-0000-0000612A0000}"/>
    <cellStyle name="Comma 4 5 5 3" xfId="10990" xr:uid="{00000000-0005-0000-0000-0000622A0000}"/>
    <cellStyle name="Comma 4 5 5 4" xfId="10991" xr:uid="{00000000-0005-0000-0000-0000632A0000}"/>
    <cellStyle name="Comma 4 5 6" xfId="10992" xr:uid="{00000000-0005-0000-0000-0000642A0000}"/>
    <cellStyle name="Comma 4 5 6 2" xfId="10993" xr:uid="{00000000-0005-0000-0000-0000652A0000}"/>
    <cellStyle name="Comma 4 5 6 3" xfId="10994" xr:uid="{00000000-0005-0000-0000-0000662A0000}"/>
    <cellStyle name="Comma 4 5 7" xfId="10995" xr:uid="{00000000-0005-0000-0000-0000672A0000}"/>
    <cellStyle name="Comma 4 5 7 2" xfId="10996" xr:uid="{00000000-0005-0000-0000-0000682A0000}"/>
    <cellStyle name="Comma 4 5 8" xfId="10997" xr:uid="{00000000-0005-0000-0000-0000692A0000}"/>
    <cellStyle name="Comma 4 5 9" xfId="10998" xr:uid="{00000000-0005-0000-0000-00006A2A0000}"/>
    <cellStyle name="Comma 4 6" xfId="10999" xr:uid="{00000000-0005-0000-0000-00006B2A0000}"/>
    <cellStyle name="Comma 4 6 2" xfId="11000" xr:uid="{00000000-0005-0000-0000-00006C2A0000}"/>
    <cellStyle name="Comma 4 6 2 2" xfId="11001" xr:uid="{00000000-0005-0000-0000-00006D2A0000}"/>
    <cellStyle name="Comma 4 6 3" xfId="11002" xr:uid="{00000000-0005-0000-0000-00006E2A0000}"/>
    <cellStyle name="Comma 4 6 4" xfId="11003" xr:uid="{00000000-0005-0000-0000-00006F2A0000}"/>
    <cellStyle name="Comma 4 7" xfId="11004" xr:uid="{00000000-0005-0000-0000-0000702A0000}"/>
    <cellStyle name="Comma 4 7 2" xfId="11005" xr:uid="{00000000-0005-0000-0000-0000712A0000}"/>
    <cellStyle name="Comma 4 7 2 2" xfId="11006" xr:uid="{00000000-0005-0000-0000-0000722A0000}"/>
    <cellStyle name="Comma 4 7 3" xfId="11007" xr:uid="{00000000-0005-0000-0000-0000732A0000}"/>
    <cellStyle name="Comma 4 7 4" xfId="11008" xr:uid="{00000000-0005-0000-0000-0000742A0000}"/>
    <cellStyle name="Comma 4 8" xfId="11009" xr:uid="{00000000-0005-0000-0000-0000752A0000}"/>
    <cellStyle name="Comma 4 8 2" xfId="11010" xr:uid="{00000000-0005-0000-0000-0000762A0000}"/>
    <cellStyle name="Comma 4 8 2 2" xfId="11011" xr:uid="{00000000-0005-0000-0000-0000772A0000}"/>
    <cellStyle name="Comma 4 8 3" xfId="11012" xr:uid="{00000000-0005-0000-0000-0000782A0000}"/>
    <cellStyle name="Comma 4 8 4" xfId="11013" xr:uid="{00000000-0005-0000-0000-0000792A0000}"/>
    <cellStyle name="Comma 4 9" xfId="11014" xr:uid="{00000000-0005-0000-0000-00007A2A0000}"/>
    <cellStyle name="Comma 4 9 2" xfId="11015" xr:uid="{00000000-0005-0000-0000-00007B2A0000}"/>
    <cellStyle name="Comma 4 9 2 2" xfId="11016" xr:uid="{00000000-0005-0000-0000-00007C2A0000}"/>
    <cellStyle name="Comma 4 9 3" xfId="11017" xr:uid="{00000000-0005-0000-0000-00007D2A0000}"/>
    <cellStyle name="Comma 4 9 4" xfId="11018" xr:uid="{00000000-0005-0000-0000-00007E2A0000}"/>
    <cellStyle name="Comma 5" xfId="106" xr:uid="{00000000-0005-0000-0000-00007F2A0000}"/>
    <cellStyle name="Comma 5 10" xfId="11019" xr:uid="{00000000-0005-0000-0000-0000802A0000}"/>
    <cellStyle name="Comma 5 10 2" xfId="11020" xr:uid="{00000000-0005-0000-0000-0000812A0000}"/>
    <cellStyle name="Comma 5 10 3" xfId="11021" xr:uid="{00000000-0005-0000-0000-0000822A0000}"/>
    <cellStyle name="Comma 5 11" xfId="11022" xr:uid="{00000000-0005-0000-0000-0000832A0000}"/>
    <cellStyle name="Comma 5 11 2" xfId="11023" xr:uid="{00000000-0005-0000-0000-0000842A0000}"/>
    <cellStyle name="Comma 5 12" xfId="11024" xr:uid="{00000000-0005-0000-0000-0000852A0000}"/>
    <cellStyle name="Comma 5 13" xfId="11025" xr:uid="{00000000-0005-0000-0000-0000862A0000}"/>
    <cellStyle name="Comma 5 14" xfId="11026" xr:uid="{00000000-0005-0000-0000-0000872A0000}"/>
    <cellStyle name="Comma 5 15" xfId="11027" xr:uid="{00000000-0005-0000-0000-0000882A0000}"/>
    <cellStyle name="Comma 5 2" xfId="107" xr:uid="{00000000-0005-0000-0000-0000892A0000}"/>
    <cellStyle name="Comma 5 2 10" xfId="11028" xr:uid="{00000000-0005-0000-0000-00008A2A0000}"/>
    <cellStyle name="Comma 5 2 2" xfId="11029" xr:uid="{00000000-0005-0000-0000-00008B2A0000}"/>
    <cellStyle name="Comma 5 2 2 2" xfId="11030" xr:uid="{00000000-0005-0000-0000-00008C2A0000}"/>
    <cellStyle name="Comma 5 2 2 2 2" xfId="11031" xr:uid="{00000000-0005-0000-0000-00008D2A0000}"/>
    <cellStyle name="Comma 5 2 2 2 2 2" xfId="11032" xr:uid="{00000000-0005-0000-0000-00008E2A0000}"/>
    <cellStyle name="Comma 5 2 2 2 3" xfId="11033" xr:uid="{00000000-0005-0000-0000-00008F2A0000}"/>
    <cellStyle name="Comma 5 2 2 2 4" xfId="11034" xr:uid="{00000000-0005-0000-0000-0000902A0000}"/>
    <cellStyle name="Comma 5 2 2 3" xfId="11035" xr:uid="{00000000-0005-0000-0000-0000912A0000}"/>
    <cellStyle name="Comma 5 2 2 3 2" xfId="11036" xr:uid="{00000000-0005-0000-0000-0000922A0000}"/>
    <cellStyle name="Comma 5 2 2 3 2 2" xfId="11037" xr:uid="{00000000-0005-0000-0000-0000932A0000}"/>
    <cellStyle name="Comma 5 2 2 3 3" xfId="11038" xr:uid="{00000000-0005-0000-0000-0000942A0000}"/>
    <cellStyle name="Comma 5 2 2 3 4" xfId="11039" xr:uid="{00000000-0005-0000-0000-0000952A0000}"/>
    <cellStyle name="Comma 5 2 2 4" xfId="11040" xr:uid="{00000000-0005-0000-0000-0000962A0000}"/>
    <cellStyle name="Comma 5 2 2 4 2" xfId="11041" xr:uid="{00000000-0005-0000-0000-0000972A0000}"/>
    <cellStyle name="Comma 5 2 2 4 2 2" xfId="11042" xr:uid="{00000000-0005-0000-0000-0000982A0000}"/>
    <cellStyle name="Comma 5 2 2 4 3" xfId="11043" xr:uid="{00000000-0005-0000-0000-0000992A0000}"/>
    <cellStyle name="Comma 5 2 2 4 4" xfId="11044" xr:uid="{00000000-0005-0000-0000-00009A2A0000}"/>
    <cellStyle name="Comma 5 2 2 5" xfId="11045" xr:uid="{00000000-0005-0000-0000-00009B2A0000}"/>
    <cellStyle name="Comma 5 2 2 5 2" xfId="11046" xr:uid="{00000000-0005-0000-0000-00009C2A0000}"/>
    <cellStyle name="Comma 5 2 2 5 2 2" xfId="11047" xr:uid="{00000000-0005-0000-0000-00009D2A0000}"/>
    <cellStyle name="Comma 5 2 2 5 3" xfId="11048" xr:uid="{00000000-0005-0000-0000-00009E2A0000}"/>
    <cellStyle name="Comma 5 2 2 5 4" xfId="11049" xr:uid="{00000000-0005-0000-0000-00009F2A0000}"/>
    <cellStyle name="Comma 5 2 2 6" xfId="11050" xr:uid="{00000000-0005-0000-0000-0000A02A0000}"/>
    <cellStyle name="Comma 5 2 2 6 2" xfId="11051" xr:uid="{00000000-0005-0000-0000-0000A12A0000}"/>
    <cellStyle name="Comma 5 2 2 6 3" xfId="11052" xr:uid="{00000000-0005-0000-0000-0000A22A0000}"/>
    <cellStyle name="Comma 5 2 2 7" xfId="11053" xr:uid="{00000000-0005-0000-0000-0000A32A0000}"/>
    <cellStyle name="Comma 5 2 2 7 2" xfId="11054" xr:uid="{00000000-0005-0000-0000-0000A42A0000}"/>
    <cellStyle name="Comma 5 2 2 8" xfId="11055" xr:uid="{00000000-0005-0000-0000-0000A52A0000}"/>
    <cellStyle name="Comma 5 2 2 9" xfId="11056" xr:uid="{00000000-0005-0000-0000-0000A62A0000}"/>
    <cellStyle name="Comma 5 2 3" xfId="11057" xr:uid="{00000000-0005-0000-0000-0000A72A0000}"/>
    <cellStyle name="Comma 5 2 3 2" xfId="11058" xr:uid="{00000000-0005-0000-0000-0000A82A0000}"/>
    <cellStyle name="Comma 5 2 3 2 2" xfId="11059" xr:uid="{00000000-0005-0000-0000-0000A92A0000}"/>
    <cellStyle name="Comma 5 2 3 3" xfId="11060" xr:uid="{00000000-0005-0000-0000-0000AA2A0000}"/>
    <cellStyle name="Comma 5 2 3 4" xfId="11061" xr:uid="{00000000-0005-0000-0000-0000AB2A0000}"/>
    <cellStyle name="Comma 5 2 4" xfId="11062" xr:uid="{00000000-0005-0000-0000-0000AC2A0000}"/>
    <cellStyle name="Comma 5 2 4 2" xfId="11063" xr:uid="{00000000-0005-0000-0000-0000AD2A0000}"/>
    <cellStyle name="Comma 5 2 4 2 2" xfId="11064" xr:uid="{00000000-0005-0000-0000-0000AE2A0000}"/>
    <cellStyle name="Comma 5 2 4 3" xfId="11065" xr:uid="{00000000-0005-0000-0000-0000AF2A0000}"/>
    <cellStyle name="Comma 5 2 4 4" xfId="11066" xr:uid="{00000000-0005-0000-0000-0000B02A0000}"/>
    <cellStyle name="Comma 5 2 5" xfId="11067" xr:uid="{00000000-0005-0000-0000-0000B12A0000}"/>
    <cellStyle name="Comma 5 2 5 2" xfId="11068" xr:uid="{00000000-0005-0000-0000-0000B22A0000}"/>
    <cellStyle name="Comma 5 2 5 2 2" xfId="11069" xr:uid="{00000000-0005-0000-0000-0000B32A0000}"/>
    <cellStyle name="Comma 5 2 5 3" xfId="11070" xr:uid="{00000000-0005-0000-0000-0000B42A0000}"/>
    <cellStyle name="Comma 5 2 5 4" xfId="11071" xr:uid="{00000000-0005-0000-0000-0000B52A0000}"/>
    <cellStyle name="Comma 5 2 6" xfId="11072" xr:uid="{00000000-0005-0000-0000-0000B62A0000}"/>
    <cellStyle name="Comma 5 2 6 2" xfId="11073" xr:uid="{00000000-0005-0000-0000-0000B72A0000}"/>
    <cellStyle name="Comma 5 2 6 2 2" xfId="11074" xr:uid="{00000000-0005-0000-0000-0000B82A0000}"/>
    <cellStyle name="Comma 5 2 6 3" xfId="11075" xr:uid="{00000000-0005-0000-0000-0000B92A0000}"/>
    <cellStyle name="Comma 5 2 6 4" xfId="11076" xr:uid="{00000000-0005-0000-0000-0000BA2A0000}"/>
    <cellStyle name="Comma 5 2 7" xfId="11077" xr:uid="{00000000-0005-0000-0000-0000BB2A0000}"/>
    <cellStyle name="Comma 5 2 7 2" xfId="11078" xr:uid="{00000000-0005-0000-0000-0000BC2A0000}"/>
    <cellStyle name="Comma 5 2 7 3" xfId="11079" xr:uid="{00000000-0005-0000-0000-0000BD2A0000}"/>
    <cellStyle name="Comma 5 2 8" xfId="11080" xr:uid="{00000000-0005-0000-0000-0000BE2A0000}"/>
    <cellStyle name="Comma 5 2 8 2" xfId="11081" xr:uid="{00000000-0005-0000-0000-0000BF2A0000}"/>
    <cellStyle name="Comma 5 2 9" xfId="11082" xr:uid="{00000000-0005-0000-0000-0000C02A0000}"/>
    <cellStyle name="Comma 5 3" xfId="11083" xr:uid="{00000000-0005-0000-0000-0000C12A0000}"/>
    <cellStyle name="Comma 5 3 10" xfId="11084" xr:uid="{00000000-0005-0000-0000-0000C22A0000}"/>
    <cellStyle name="Comma 5 3 2" xfId="11085" xr:uid="{00000000-0005-0000-0000-0000C32A0000}"/>
    <cellStyle name="Comma 5 3 2 2" xfId="11086" xr:uid="{00000000-0005-0000-0000-0000C42A0000}"/>
    <cellStyle name="Comma 5 3 2 2 2" xfId="11087" xr:uid="{00000000-0005-0000-0000-0000C52A0000}"/>
    <cellStyle name="Comma 5 3 2 2 2 2" xfId="11088" xr:uid="{00000000-0005-0000-0000-0000C62A0000}"/>
    <cellStyle name="Comma 5 3 2 2 3" xfId="11089" xr:uid="{00000000-0005-0000-0000-0000C72A0000}"/>
    <cellStyle name="Comma 5 3 2 2 4" xfId="11090" xr:uid="{00000000-0005-0000-0000-0000C82A0000}"/>
    <cellStyle name="Comma 5 3 2 3" xfId="11091" xr:uid="{00000000-0005-0000-0000-0000C92A0000}"/>
    <cellStyle name="Comma 5 3 2 3 2" xfId="11092" xr:uid="{00000000-0005-0000-0000-0000CA2A0000}"/>
    <cellStyle name="Comma 5 3 2 3 2 2" xfId="11093" xr:uid="{00000000-0005-0000-0000-0000CB2A0000}"/>
    <cellStyle name="Comma 5 3 2 3 3" xfId="11094" xr:uid="{00000000-0005-0000-0000-0000CC2A0000}"/>
    <cellStyle name="Comma 5 3 2 3 4" xfId="11095" xr:uid="{00000000-0005-0000-0000-0000CD2A0000}"/>
    <cellStyle name="Comma 5 3 2 4" xfId="11096" xr:uid="{00000000-0005-0000-0000-0000CE2A0000}"/>
    <cellStyle name="Comma 5 3 2 4 2" xfId="11097" xr:uid="{00000000-0005-0000-0000-0000CF2A0000}"/>
    <cellStyle name="Comma 5 3 2 4 2 2" xfId="11098" xr:uid="{00000000-0005-0000-0000-0000D02A0000}"/>
    <cellStyle name="Comma 5 3 2 4 3" xfId="11099" xr:uid="{00000000-0005-0000-0000-0000D12A0000}"/>
    <cellStyle name="Comma 5 3 2 4 4" xfId="11100" xr:uid="{00000000-0005-0000-0000-0000D22A0000}"/>
    <cellStyle name="Comma 5 3 2 5" xfId="11101" xr:uid="{00000000-0005-0000-0000-0000D32A0000}"/>
    <cellStyle name="Comma 5 3 2 5 2" xfId="11102" xr:uid="{00000000-0005-0000-0000-0000D42A0000}"/>
    <cellStyle name="Comma 5 3 2 5 2 2" xfId="11103" xr:uid="{00000000-0005-0000-0000-0000D52A0000}"/>
    <cellStyle name="Comma 5 3 2 5 3" xfId="11104" xr:uid="{00000000-0005-0000-0000-0000D62A0000}"/>
    <cellStyle name="Comma 5 3 2 5 4" xfId="11105" xr:uid="{00000000-0005-0000-0000-0000D72A0000}"/>
    <cellStyle name="Comma 5 3 2 6" xfId="11106" xr:uid="{00000000-0005-0000-0000-0000D82A0000}"/>
    <cellStyle name="Comma 5 3 2 6 2" xfId="11107" xr:uid="{00000000-0005-0000-0000-0000D92A0000}"/>
    <cellStyle name="Comma 5 3 2 6 3" xfId="11108" xr:uid="{00000000-0005-0000-0000-0000DA2A0000}"/>
    <cellStyle name="Comma 5 3 2 7" xfId="11109" xr:uid="{00000000-0005-0000-0000-0000DB2A0000}"/>
    <cellStyle name="Comma 5 3 2 7 2" xfId="11110" xr:uid="{00000000-0005-0000-0000-0000DC2A0000}"/>
    <cellStyle name="Comma 5 3 2 8" xfId="11111" xr:uid="{00000000-0005-0000-0000-0000DD2A0000}"/>
    <cellStyle name="Comma 5 3 2 9" xfId="11112" xr:uid="{00000000-0005-0000-0000-0000DE2A0000}"/>
    <cellStyle name="Comma 5 3 3" xfId="11113" xr:uid="{00000000-0005-0000-0000-0000DF2A0000}"/>
    <cellStyle name="Comma 5 3 3 2" xfId="11114" xr:uid="{00000000-0005-0000-0000-0000E02A0000}"/>
    <cellStyle name="Comma 5 3 3 2 2" xfId="11115" xr:uid="{00000000-0005-0000-0000-0000E12A0000}"/>
    <cellStyle name="Comma 5 3 3 3" xfId="11116" xr:uid="{00000000-0005-0000-0000-0000E22A0000}"/>
    <cellStyle name="Comma 5 3 3 4" xfId="11117" xr:uid="{00000000-0005-0000-0000-0000E32A0000}"/>
    <cellStyle name="Comma 5 3 4" xfId="11118" xr:uid="{00000000-0005-0000-0000-0000E42A0000}"/>
    <cellStyle name="Comma 5 3 4 2" xfId="11119" xr:uid="{00000000-0005-0000-0000-0000E52A0000}"/>
    <cellStyle name="Comma 5 3 4 2 2" xfId="11120" xr:uid="{00000000-0005-0000-0000-0000E62A0000}"/>
    <cellStyle name="Comma 5 3 4 3" xfId="11121" xr:uid="{00000000-0005-0000-0000-0000E72A0000}"/>
    <cellStyle name="Comma 5 3 4 4" xfId="11122" xr:uid="{00000000-0005-0000-0000-0000E82A0000}"/>
    <cellStyle name="Comma 5 3 5" xfId="11123" xr:uid="{00000000-0005-0000-0000-0000E92A0000}"/>
    <cellStyle name="Comma 5 3 5 2" xfId="11124" xr:uid="{00000000-0005-0000-0000-0000EA2A0000}"/>
    <cellStyle name="Comma 5 3 5 2 2" xfId="11125" xr:uid="{00000000-0005-0000-0000-0000EB2A0000}"/>
    <cellStyle name="Comma 5 3 5 3" xfId="11126" xr:uid="{00000000-0005-0000-0000-0000EC2A0000}"/>
    <cellStyle name="Comma 5 3 5 4" xfId="11127" xr:uid="{00000000-0005-0000-0000-0000ED2A0000}"/>
    <cellStyle name="Comma 5 3 6" xfId="11128" xr:uid="{00000000-0005-0000-0000-0000EE2A0000}"/>
    <cellStyle name="Comma 5 3 6 2" xfId="11129" xr:uid="{00000000-0005-0000-0000-0000EF2A0000}"/>
    <cellStyle name="Comma 5 3 6 2 2" xfId="11130" xr:uid="{00000000-0005-0000-0000-0000F02A0000}"/>
    <cellStyle name="Comma 5 3 6 3" xfId="11131" xr:uid="{00000000-0005-0000-0000-0000F12A0000}"/>
    <cellStyle name="Comma 5 3 6 4" xfId="11132" xr:uid="{00000000-0005-0000-0000-0000F22A0000}"/>
    <cellStyle name="Comma 5 3 7" xfId="11133" xr:uid="{00000000-0005-0000-0000-0000F32A0000}"/>
    <cellStyle name="Comma 5 3 7 2" xfId="11134" xr:uid="{00000000-0005-0000-0000-0000F42A0000}"/>
    <cellStyle name="Comma 5 3 7 3" xfId="11135" xr:uid="{00000000-0005-0000-0000-0000F52A0000}"/>
    <cellStyle name="Comma 5 3 8" xfId="11136" xr:uid="{00000000-0005-0000-0000-0000F62A0000}"/>
    <cellStyle name="Comma 5 3 8 2" xfId="11137" xr:uid="{00000000-0005-0000-0000-0000F72A0000}"/>
    <cellStyle name="Comma 5 3 9" xfId="11138" xr:uid="{00000000-0005-0000-0000-0000F82A0000}"/>
    <cellStyle name="Comma 5 4" xfId="11139" xr:uid="{00000000-0005-0000-0000-0000F92A0000}"/>
    <cellStyle name="Comma 5 4 10" xfId="11140" xr:uid="{00000000-0005-0000-0000-0000FA2A0000}"/>
    <cellStyle name="Comma 5 4 2" xfId="11141" xr:uid="{00000000-0005-0000-0000-0000FB2A0000}"/>
    <cellStyle name="Comma 5 4 2 2" xfId="11142" xr:uid="{00000000-0005-0000-0000-0000FC2A0000}"/>
    <cellStyle name="Comma 5 4 2 2 2" xfId="11143" xr:uid="{00000000-0005-0000-0000-0000FD2A0000}"/>
    <cellStyle name="Comma 5 4 2 2 2 2" xfId="11144" xr:uid="{00000000-0005-0000-0000-0000FE2A0000}"/>
    <cellStyle name="Comma 5 4 2 2 3" xfId="11145" xr:uid="{00000000-0005-0000-0000-0000FF2A0000}"/>
    <cellStyle name="Comma 5 4 2 2 4" xfId="11146" xr:uid="{00000000-0005-0000-0000-0000002B0000}"/>
    <cellStyle name="Comma 5 4 2 3" xfId="11147" xr:uid="{00000000-0005-0000-0000-0000012B0000}"/>
    <cellStyle name="Comma 5 4 2 3 2" xfId="11148" xr:uid="{00000000-0005-0000-0000-0000022B0000}"/>
    <cellStyle name="Comma 5 4 2 3 2 2" xfId="11149" xr:uid="{00000000-0005-0000-0000-0000032B0000}"/>
    <cellStyle name="Comma 5 4 2 3 3" xfId="11150" xr:uid="{00000000-0005-0000-0000-0000042B0000}"/>
    <cellStyle name="Comma 5 4 2 3 4" xfId="11151" xr:uid="{00000000-0005-0000-0000-0000052B0000}"/>
    <cellStyle name="Comma 5 4 2 4" xfId="11152" xr:uid="{00000000-0005-0000-0000-0000062B0000}"/>
    <cellStyle name="Comma 5 4 2 4 2" xfId="11153" xr:uid="{00000000-0005-0000-0000-0000072B0000}"/>
    <cellStyle name="Comma 5 4 2 4 2 2" xfId="11154" xr:uid="{00000000-0005-0000-0000-0000082B0000}"/>
    <cellStyle name="Comma 5 4 2 4 3" xfId="11155" xr:uid="{00000000-0005-0000-0000-0000092B0000}"/>
    <cellStyle name="Comma 5 4 2 4 4" xfId="11156" xr:uid="{00000000-0005-0000-0000-00000A2B0000}"/>
    <cellStyle name="Comma 5 4 2 5" xfId="11157" xr:uid="{00000000-0005-0000-0000-00000B2B0000}"/>
    <cellStyle name="Comma 5 4 2 5 2" xfId="11158" xr:uid="{00000000-0005-0000-0000-00000C2B0000}"/>
    <cellStyle name="Comma 5 4 2 5 2 2" xfId="11159" xr:uid="{00000000-0005-0000-0000-00000D2B0000}"/>
    <cellStyle name="Comma 5 4 2 5 3" xfId="11160" xr:uid="{00000000-0005-0000-0000-00000E2B0000}"/>
    <cellStyle name="Comma 5 4 2 5 4" xfId="11161" xr:uid="{00000000-0005-0000-0000-00000F2B0000}"/>
    <cellStyle name="Comma 5 4 2 6" xfId="11162" xr:uid="{00000000-0005-0000-0000-0000102B0000}"/>
    <cellStyle name="Comma 5 4 2 6 2" xfId="11163" xr:uid="{00000000-0005-0000-0000-0000112B0000}"/>
    <cellStyle name="Comma 5 4 2 6 3" xfId="11164" xr:uid="{00000000-0005-0000-0000-0000122B0000}"/>
    <cellStyle name="Comma 5 4 2 7" xfId="11165" xr:uid="{00000000-0005-0000-0000-0000132B0000}"/>
    <cellStyle name="Comma 5 4 2 7 2" xfId="11166" xr:uid="{00000000-0005-0000-0000-0000142B0000}"/>
    <cellStyle name="Comma 5 4 2 8" xfId="11167" xr:uid="{00000000-0005-0000-0000-0000152B0000}"/>
    <cellStyle name="Comma 5 4 2 9" xfId="11168" xr:uid="{00000000-0005-0000-0000-0000162B0000}"/>
    <cellStyle name="Comma 5 4 3" xfId="11169" xr:uid="{00000000-0005-0000-0000-0000172B0000}"/>
    <cellStyle name="Comma 5 4 3 2" xfId="11170" xr:uid="{00000000-0005-0000-0000-0000182B0000}"/>
    <cellStyle name="Comma 5 4 3 2 2" xfId="11171" xr:uid="{00000000-0005-0000-0000-0000192B0000}"/>
    <cellStyle name="Comma 5 4 3 3" xfId="11172" xr:uid="{00000000-0005-0000-0000-00001A2B0000}"/>
    <cellStyle name="Comma 5 4 3 4" xfId="11173" xr:uid="{00000000-0005-0000-0000-00001B2B0000}"/>
    <cellStyle name="Comma 5 4 4" xfId="11174" xr:uid="{00000000-0005-0000-0000-00001C2B0000}"/>
    <cellStyle name="Comma 5 4 4 2" xfId="11175" xr:uid="{00000000-0005-0000-0000-00001D2B0000}"/>
    <cellStyle name="Comma 5 4 4 2 2" xfId="11176" xr:uid="{00000000-0005-0000-0000-00001E2B0000}"/>
    <cellStyle name="Comma 5 4 4 3" xfId="11177" xr:uid="{00000000-0005-0000-0000-00001F2B0000}"/>
    <cellStyle name="Comma 5 4 4 4" xfId="11178" xr:uid="{00000000-0005-0000-0000-0000202B0000}"/>
    <cellStyle name="Comma 5 4 5" xfId="11179" xr:uid="{00000000-0005-0000-0000-0000212B0000}"/>
    <cellStyle name="Comma 5 4 5 2" xfId="11180" xr:uid="{00000000-0005-0000-0000-0000222B0000}"/>
    <cellStyle name="Comma 5 4 5 2 2" xfId="11181" xr:uid="{00000000-0005-0000-0000-0000232B0000}"/>
    <cellStyle name="Comma 5 4 5 3" xfId="11182" xr:uid="{00000000-0005-0000-0000-0000242B0000}"/>
    <cellStyle name="Comma 5 4 5 4" xfId="11183" xr:uid="{00000000-0005-0000-0000-0000252B0000}"/>
    <cellStyle name="Comma 5 4 6" xfId="11184" xr:uid="{00000000-0005-0000-0000-0000262B0000}"/>
    <cellStyle name="Comma 5 4 6 2" xfId="11185" xr:uid="{00000000-0005-0000-0000-0000272B0000}"/>
    <cellStyle name="Comma 5 4 6 2 2" xfId="11186" xr:uid="{00000000-0005-0000-0000-0000282B0000}"/>
    <cellStyle name="Comma 5 4 6 3" xfId="11187" xr:uid="{00000000-0005-0000-0000-0000292B0000}"/>
    <cellStyle name="Comma 5 4 6 4" xfId="11188" xr:uid="{00000000-0005-0000-0000-00002A2B0000}"/>
    <cellStyle name="Comma 5 4 7" xfId="11189" xr:uid="{00000000-0005-0000-0000-00002B2B0000}"/>
    <cellStyle name="Comma 5 4 7 2" xfId="11190" xr:uid="{00000000-0005-0000-0000-00002C2B0000}"/>
    <cellStyle name="Comma 5 4 7 3" xfId="11191" xr:uid="{00000000-0005-0000-0000-00002D2B0000}"/>
    <cellStyle name="Comma 5 4 8" xfId="11192" xr:uid="{00000000-0005-0000-0000-00002E2B0000}"/>
    <cellStyle name="Comma 5 4 8 2" xfId="11193" xr:uid="{00000000-0005-0000-0000-00002F2B0000}"/>
    <cellStyle name="Comma 5 4 9" xfId="11194" xr:uid="{00000000-0005-0000-0000-0000302B0000}"/>
    <cellStyle name="Comma 5 5" xfId="11195" xr:uid="{00000000-0005-0000-0000-0000312B0000}"/>
    <cellStyle name="Comma 5 5 2" xfId="11196" xr:uid="{00000000-0005-0000-0000-0000322B0000}"/>
    <cellStyle name="Comma 5 5 2 2" xfId="11197" xr:uid="{00000000-0005-0000-0000-0000332B0000}"/>
    <cellStyle name="Comma 5 5 2 2 2" xfId="11198" xr:uid="{00000000-0005-0000-0000-0000342B0000}"/>
    <cellStyle name="Comma 5 5 2 3" xfId="11199" xr:uid="{00000000-0005-0000-0000-0000352B0000}"/>
    <cellStyle name="Comma 5 5 2 4" xfId="11200" xr:uid="{00000000-0005-0000-0000-0000362B0000}"/>
    <cellStyle name="Comma 5 5 3" xfId="11201" xr:uid="{00000000-0005-0000-0000-0000372B0000}"/>
    <cellStyle name="Comma 5 5 3 2" xfId="11202" xr:uid="{00000000-0005-0000-0000-0000382B0000}"/>
    <cellStyle name="Comma 5 5 3 2 2" xfId="11203" xr:uid="{00000000-0005-0000-0000-0000392B0000}"/>
    <cellStyle name="Comma 5 5 3 3" xfId="11204" xr:uid="{00000000-0005-0000-0000-00003A2B0000}"/>
    <cellStyle name="Comma 5 5 3 4" xfId="11205" xr:uid="{00000000-0005-0000-0000-00003B2B0000}"/>
    <cellStyle name="Comma 5 5 4" xfId="11206" xr:uid="{00000000-0005-0000-0000-00003C2B0000}"/>
    <cellStyle name="Comma 5 5 4 2" xfId="11207" xr:uid="{00000000-0005-0000-0000-00003D2B0000}"/>
    <cellStyle name="Comma 5 5 4 2 2" xfId="11208" xr:uid="{00000000-0005-0000-0000-00003E2B0000}"/>
    <cellStyle name="Comma 5 5 4 3" xfId="11209" xr:uid="{00000000-0005-0000-0000-00003F2B0000}"/>
    <cellStyle name="Comma 5 5 4 4" xfId="11210" xr:uid="{00000000-0005-0000-0000-0000402B0000}"/>
    <cellStyle name="Comma 5 5 5" xfId="11211" xr:uid="{00000000-0005-0000-0000-0000412B0000}"/>
    <cellStyle name="Comma 5 5 5 2" xfId="11212" xr:uid="{00000000-0005-0000-0000-0000422B0000}"/>
    <cellStyle name="Comma 5 5 5 2 2" xfId="11213" xr:uid="{00000000-0005-0000-0000-0000432B0000}"/>
    <cellStyle name="Comma 5 5 5 3" xfId="11214" xr:uid="{00000000-0005-0000-0000-0000442B0000}"/>
    <cellStyle name="Comma 5 5 5 4" xfId="11215" xr:uid="{00000000-0005-0000-0000-0000452B0000}"/>
    <cellStyle name="Comma 5 5 6" xfId="11216" xr:uid="{00000000-0005-0000-0000-0000462B0000}"/>
    <cellStyle name="Comma 5 5 6 2" xfId="11217" xr:uid="{00000000-0005-0000-0000-0000472B0000}"/>
    <cellStyle name="Comma 5 5 6 3" xfId="11218" xr:uid="{00000000-0005-0000-0000-0000482B0000}"/>
    <cellStyle name="Comma 5 5 7" xfId="11219" xr:uid="{00000000-0005-0000-0000-0000492B0000}"/>
    <cellStyle name="Comma 5 5 7 2" xfId="11220" xr:uid="{00000000-0005-0000-0000-00004A2B0000}"/>
    <cellStyle name="Comma 5 5 8" xfId="11221" xr:uid="{00000000-0005-0000-0000-00004B2B0000}"/>
    <cellStyle name="Comma 5 5 9" xfId="11222" xr:uid="{00000000-0005-0000-0000-00004C2B0000}"/>
    <cellStyle name="Comma 5 6" xfId="11223" xr:uid="{00000000-0005-0000-0000-00004D2B0000}"/>
    <cellStyle name="Comma 5 6 2" xfId="11224" xr:uid="{00000000-0005-0000-0000-00004E2B0000}"/>
    <cellStyle name="Comma 5 6 2 2" xfId="11225" xr:uid="{00000000-0005-0000-0000-00004F2B0000}"/>
    <cellStyle name="Comma 5 6 3" xfId="11226" xr:uid="{00000000-0005-0000-0000-0000502B0000}"/>
    <cellStyle name="Comma 5 6 4" xfId="11227" xr:uid="{00000000-0005-0000-0000-0000512B0000}"/>
    <cellStyle name="Comma 5 7" xfId="11228" xr:uid="{00000000-0005-0000-0000-0000522B0000}"/>
    <cellStyle name="Comma 5 7 2" xfId="11229" xr:uid="{00000000-0005-0000-0000-0000532B0000}"/>
    <cellStyle name="Comma 5 7 2 2" xfId="11230" xr:uid="{00000000-0005-0000-0000-0000542B0000}"/>
    <cellStyle name="Comma 5 7 3" xfId="11231" xr:uid="{00000000-0005-0000-0000-0000552B0000}"/>
    <cellStyle name="Comma 5 7 4" xfId="11232" xr:uid="{00000000-0005-0000-0000-0000562B0000}"/>
    <cellStyle name="Comma 5 8" xfId="11233" xr:uid="{00000000-0005-0000-0000-0000572B0000}"/>
    <cellStyle name="Comma 5 8 2" xfId="11234" xr:uid="{00000000-0005-0000-0000-0000582B0000}"/>
    <cellStyle name="Comma 5 8 2 2" xfId="11235" xr:uid="{00000000-0005-0000-0000-0000592B0000}"/>
    <cellStyle name="Comma 5 8 3" xfId="11236" xr:uid="{00000000-0005-0000-0000-00005A2B0000}"/>
    <cellStyle name="Comma 5 8 4" xfId="11237" xr:uid="{00000000-0005-0000-0000-00005B2B0000}"/>
    <cellStyle name="Comma 5 9" xfId="11238" xr:uid="{00000000-0005-0000-0000-00005C2B0000}"/>
    <cellStyle name="Comma 5 9 2" xfId="11239" xr:uid="{00000000-0005-0000-0000-00005D2B0000}"/>
    <cellStyle name="Comma 5 9 2 2" xfId="11240" xr:uid="{00000000-0005-0000-0000-00005E2B0000}"/>
    <cellStyle name="Comma 5 9 3" xfId="11241" xr:uid="{00000000-0005-0000-0000-00005F2B0000}"/>
    <cellStyle name="Comma 5 9 4" xfId="11242" xr:uid="{00000000-0005-0000-0000-0000602B0000}"/>
    <cellStyle name="Comma 6" xfId="108" xr:uid="{00000000-0005-0000-0000-0000612B0000}"/>
    <cellStyle name="Comma 6 10" xfId="11243" xr:uid="{00000000-0005-0000-0000-0000622B0000}"/>
    <cellStyle name="Comma 6 10 2" xfId="11244" xr:uid="{00000000-0005-0000-0000-0000632B0000}"/>
    <cellStyle name="Comma 6 10 3" xfId="11245" xr:uid="{00000000-0005-0000-0000-0000642B0000}"/>
    <cellStyle name="Comma 6 11" xfId="11246" xr:uid="{00000000-0005-0000-0000-0000652B0000}"/>
    <cellStyle name="Comma 6 11 2" xfId="11247" xr:uid="{00000000-0005-0000-0000-0000662B0000}"/>
    <cellStyle name="Comma 6 12" xfId="11248" xr:uid="{00000000-0005-0000-0000-0000672B0000}"/>
    <cellStyle name="Comma 6 13" xfId="11249" xr:uid="{00000000-0005-0000-0000-0000682B0000}"/>
    <cellStyle name="Comma 6 2" xfId="11250" xr:uid="{00000000-0005-0000-0000-0000692B0000}"/>
    <cellStyle name="Comma 6 2 10" xfId="11251" xr:uid="{00000000-0005-0000-0000-00006A2B0000}"/>
    <cellStyle name="Comma 6 2 2" xfId="11252" xr:uid="{00000000-0005-0000-0000-00006B2B0000}"/>
    <cellStyle name="Comma 6 2 2 2" xfId="11253" xr:uid="{00000000-0005-0000-0000-00006C2B0000}"/>
    <cellStyle name="Comma 6 2 2 2 2" xfId="11254" xr:uid="{00000000-0005-0000-0000-00006D2B0000}"/>
    <cellStyle name="Comma 6 2 2 2 2 2" xfId="11255" xr:uid="{00000000-0005-0000-0000-00006E2B0000}"/>
    <cellStyle name="Comma 6 2 2 2 3" xfId="11256" xr:uid="{00000000-0005-0000-0000-00006F2B0000}"/>
    <cellStyle name="Comma 6 2 2 2 4" xfId="11257" xr:uid="{00000000-0005-0000-0000-0000702B0000}"/>
    <cellStyle name="Comma 6 2 2 3" xfId="11258" xr:uid="{00000000-0005-0000-0000-0000712B0000}"/>
    <cellStyle name="Comma 6 2 2 3 2" xfId="11259" xr:uid="{00000000-0005-0000-0000-0000722B0000}"/>
    <cellStyle name="Comma 6 2 2 3 2 2" xfId="11260" xr:uid="{00000000-0005-0000-0000-0000732B0000}"/>
    <cellStyle name="Comma 6 2 2 3 3" xfId="11261" xr:uid="{00000000-0005-0000-0000-0000742B0000}"/>
    <cellStyle name="Comma 6 2 2 3 4" xfId="11262" xr:uid="{00000000-0005-0000-0000-0000752B0000}"/>
    <cellStyle name="Comma 6 2 2 4" xfId="11263" xr:uid="{00000000-0005-0000-0000-0000762B0000}"/>
    <cellStyle name="Comma 6 2 2 4 2" xfId="11264" xr:uid="{00000000-0005-0000-0000-0000772B0000}"/>
    <cellStyle name="Comma 6 2 2 4 2 2" xfId="11265" xr:uid="{00000000-0005-0000-0000-0000782B0000}"/>
    <cellStyle name="Comma 6 2 2 4 3" xfId="11266" xr:uid="{00000000-0005-0000-0000-0000792B0000}"/>
    <cellStyle name="Comma 6 2 2 4 4" xfId="11267" xr:uid="{00000000-0005-0000-0000-00007A2B0000}"/>
    <cellStyle name="Comma 6 2 2 5" xfId="11268" xr:uid="{00000000-0005-0000-0000-00007B2B0000}"/>
    <cellStyle name="Comma 6 2 2 5 2" xfId="11269" xr:uid="{00000000-0005-0000-0000-00007C2B0000}"/>
    <cellStyle name="Comma 6 2 2 5 2 2" xfId="11270" xr:uid="{00000000-0005-0000-0000-00007D2B0000}"/>
    <cellStyle name="Comma 6 2 2 5 3" xfId="11271" xr:uid="{00000000-0005-0000-0000-00007E2B0000}"/>
    <cellStyle name="Comma 6 2 2 5 4" xfId="11272" xr:uid="{00000000-0005-0000-0000-00007F2B0000}"/>
    <cellStyle name="Comma 6 2 2 6" xfId="11273" xr:uid="{00000000-0005-0000-0000-0000802B0000}"/>
    <cellStyle name="Comma 6 2 2 6 2" xfId="11274" xr:uid="{00000000-0005-0000-0000-0000812B0000}"/>
    <cellStyle name="Comma 6 2 2 6 3" xfId="11275" xr:uid="{00000000-0005-0000-0000-0000822B0000}"/>
    <cellStyle name="Comma 6 2 2 7" xfId="11276" xr:uid="{00000000-0005-0000-0000-0000832B0000}"/>
    <cellStyle name="Comma 6 2 2 7 2" xfId="11277" xr:uid="{00000000-0005-0000-0000-0000842B0000}"/>
    <cellStyle name="Comma 6 2 2 8" xfId="11278" xr:uid="{00000000-0005-0000-0000-0000852B0000}"/>
    <cellStyle name="Comma 6 2 2 9" xfId="11279" xr:uid="{00000000-0005-0000-0000-0000862B0000}"/>
    <cellStyle name="Comma 6 2 3" xfId="11280" xr:uid="{00000000-0005-0000-0000-0000872B0000}"/>
    <cellStyle name="Comma 6 2 3 2" xfId="11281" xr:uid="{00000000-0005-0000-0000-0000882B0000}"/>
    <cellStyle name="Comma 6 2 3 2 2" xfId="11282" xr:uid="{00000000-0005-0000-0000-0000892B0000}"/>
    <cellStyle name="Comma 6 2 3 3" xfId="11283" xr:uid="{00000000-0005-0000-0000-00008A2B0000}"/>
    <cellStyle name="Comma 6 2 3 4" xfId="11284" xr:uid="{00000000-0005-0000-0000-00008B2B0000}"/>
    <cellStyle name="Comma 6 2 4" xfId="11285" xr:uid="{00000000-0005-0000-0000-00008C2B0000}"/>
    <cellStyle name="Comma 6 2 4 2" xfId="11286" xr:uid="{00000000-0005-0000-0000-00008D2B0000}"/>
    <cellStyle name="Comma 6 2 4 2 2" xfId="11287" xr:uid="{00000000-0005-0000-0000-00008E2B0000}"/>
    <cellStyle name="Comma 6 2 4 3" xfId="11288" xr:uid="{00000000-0005-0000-0000-00008F2B0000}"/>
    <cellStyle name="Comma 6 2 4 4" xfId="11289" xr:uid="{00000000-0005-0000-0000-0000902B0000}"/>
    <cellStyle name="Comma 6 2 5" xfId="11290" xr:uid="{00000000-0005-0000-0000-0000912B0000}"/>
    <cellStyle name="Comma 6 2 5 2" xfId="11291" xr:uid="{00000000-0005-0000-0000-0000922B0000}"/>
    <cellStyle name="Comma 6 2 5 2 2" xfId="11292" xr:uid="{00000000-0005-0000-0000-0000932B0000}"/>
    <cellStyle name="Comma 6 2 5 3" xfId="11293" xr:uid="{00000000-0005-0000-0000-0000942B0000}"/>
    <cellStyle name="Comma 6 2 5 4" xfId="11294" xr:uid="{00000000-0005-0000-0000-0000952B0000}"/>
    <cellStyle name="Comma 6 2 6" xfId="11295" xr:uid="{00000000-0005-0000-0000-0000962B0000}"/>
    <cellStyle name="Comma 6 2 6 2" xfId="11296" xr:uid="{00000000-0005-0000-0000-0000972B0000}"/>
    <cellStyle name="Comma 6 2 6 2 2" xfId="11297" xr:uid="{00000000-0005-0000-0000-0000982B0000}"/>
    <cellStyle name="Comma 6 2 6 3" xfId="11298" xr:uid="{00000000-0005-0000-0000-0000992B0000}"/>
    <cellStyle name="Comma 6 2 6 4" xfId="11299" xr:uid="{00000000-0005-0000-0000-00009A2B0000}"/>
    <cellStyle name="Comma 6 2 7" xfId="11300" xr:uid="{00000000-0005-0000-0000-00009B2B0000}"/>
    <cellStyle name="Comma 6 2 7 2" xfId="11301" xr:uid="{00000000-0005-0000-0000-00009C2B0000}"/>
    <cellStyle name="Comma 6 2 7 3" xfId="11302" xr:uid="{00000000-0005-0000-0000-00009D2B0000}"/>
    <cellStyle name="Comma 6 2 8" xfId="11303" xr:uid="{00000000-0005-0000-0000-00009E2B0000}"/>
    <cellStyle name="Comma 6 2 8 2" xfId="11304" xr:uid="{00000000-0005-0000-0000-00009F2B0000}"/>
    <cellStyle name="Comma 6 2 9" xfId="11305" xr:uid="{00000000-0005-0000-0000-0000A02B0000}"/>
    <cellStyle name="Comma 6 3" xfId="11306" xr:uid="{00000000-0005-0000-0000-0000A12B0000}"/>
    <cellStyle name="Comma 6 3 10" xfId="11307" xr:uid="{00000000-0005-0000-0000-0000A22B0000}"/>
    <cellStyle name="Comma 6 3 2" xfId="11308" xr:uid="{00000000-0005-0000-0000-0000A32B0000}"/>
    <cellStyle name="Comma 6 3 2 2" xfId="11309" xr:uid="{00000000-0005-0000-0000-0000A42B0000}"/>
    <cellStyle name="Comma 6 3 2 2 2" xfId="11310" xr:uid="{00000000-0005-0000-0000-0000A52B0000}"/>
    <cellStyle name="Comma 6 3 2 2 2 2" xfId="11311" xr:uid="{00000000-0005-0000-0000-0000A62B0000}"/>
    <cellStyle name="Comma 6 3 2 2 3" xfId="11312" xr:uid="{00000000-0005-0000-0000-0000A72B0000}"/>
    <cellStyle name="Comma 6 3 2 2 4" xfId="11313" xr:uid="{00000000-0005-0000-0000-0000A82B0000}"/>
    <cellStyle name="Comma 6 3 2 3" xfId="11314" xr:uid="{00000000-0005-0000-0000-0000A92B0000}"/>
    <cellStyle name="Comma 6 3 2 3 2" xfId="11315" xr:uid="{00000000-0005-0000-0000-0000AA2B0000}"/>
    <cellStyle name="Comma 6 3 2 3 2 2" xfId="11316" xr:uid="{00000000-0005-0000-0000-0000AB2B0000}"/>
    <cellStyle name="Comma 6 3 2 3 3" xfId="11317" xr:uid="{00000000-0005-0000-0000-0000AC2B0000}"/>
    <cellStyle name="Comma 6 3 2 3 4" xfId="11318" xr:uid="{00000000-0005-0000-0000-0000AD2B0000}"/>
    <cellStyle name="Comma 6 3 2 4" xfId="11319" xr:uid="{00000000-0005-0000-0000-0000AE2B0000}"/>
    <cellStyle name="Comma 6 3 2 4 2" xfId="11320" xr:uid="{00000000-0005-0000-0000-0000AF2B0000}"/>
    <cellStyle name="Comma 6 3 2 4 2 2" xfId="11321" xr:uid="{00000000-0005-0000-0000-0000B02B0000}"/>
    <cellStyle name="Comma 6 3 2 4 3" xfId="11322" xr:uid="{00000000-0005-0000-0000-0000B12B0000}"/>
    <cellStyle name="Comma 6 3 2 4 4" xfId="11323" xr:uid="{00000000-0005-0000-0000-0000B22B0000}"/>
    <cellStyle name="Comma 6 3 2 5" xfId="11324" xr:uid="{00000000-0005-0000-0000-0000B32B0000}"/>
    <cellStyle name="Comma 6 3 2 5 2" xfId="11325" xr:uid="{00000000-0005-0000-0000-0000B42B0000}"/>
    <cellStyle name="Comma 6 3 2 5 2 2" xfId="11326" xr:uid="{00000000-0005-0000-0000-0000B52B0000}"/>
    <cellStyle name="Comma 6 3 2 5 3" xfId="11327" xr:uid="{00000000-0005-0000-0000-0000B62B0000}"/>
    <cellStyle name="Comma 6 3 2 5 4" xfId="11328" xr:uid="{00000000-0005-0000-0000-0000B72B0000}"/>
    <cellStyle name="Comma 6 3 2 6" xfId="11329" xr:uid="{00000000-0005-0000-0000-0000B82B0000}"/>
    <cellStyle name="Comma 6 3 2 6 2" xfId="11330" xr:uid="{00000000-0005-0000-0000-0000B92B0000}"/>
    <cellStyle name="Comma 6 3 2 6 3" xfId="11331" xr:uid="{00000000-0005-0000-0000-0000BA2B0000}"/>
    <cellStyle name="Comma 6 3 2 7" xfId="11332" xr:uid="{00000000-0005-0000-0000-0000BB2B0000}"/>
    <cellStyle name="Comma 6 3 2 7 2" xfId="11333" xr:uid="{00000000-0005-0000-0000-0000BC2B0000}"/>
    <cellStyle name="Comma 6 3 2 8" xfId="11334" xr:uid="{00000000-0005-0000-0000-0000BD2B0000}"/>
    <cellStyle name="Comma 6 3 2 9" xfId="11335" xr:uid="{00000000-0005-0000-0000-0000BE2B0000}"/>
    <cellStyle name="Comma 6 3 3" xfId="11336" xr:uid="{00000000-0005-0000-0000-0000BF2B0000}"/>
    <cellStyle name="Comma 6 3 3 2" xfId="11337" xr:uid="{00000000-0005-0000-0000-0000C02B0000}"/>
    <cellStyle name="Comma 6 3 3 2 2" xfId="11338" xr:uid="{00000000-0005-0000-0000-0000C12B0000}"/>
    <cellStyle name="Comma 6 3 3 3" xfId="11339" xr:uid="{00000000-0005-0000-0000-0000C22B0000}"/>
    <cellStyle name="Comma 6 3 3 4" xfId="11340" xr:uid="{00000000-0005-0000-0000-0000C32B0000}"/>
    <cellStyle name="Comma 6 3 4" xfId="11341" xr:uid="{00000000-0005-0000-0000-0000C42B0000}"/>
    <cellStyle name="Comma 6 3 4 2" xfId="11342" xr:uid="{00000000-0005-0000-0000-0000C52B0000}"/>
    <cellStyle name="Comma 6 3 4 2 2" xfId="11343" xr:uid="{00000000-0005-0000-0000-0000C62B0000}"/>
    <cellStyle name="Comma 6 3 4 3" xfId="11344" xr:uid="{00000000-0005-0000-0000-0000C72B0000}"/>
    <cellStyle name="Comma 6 3 4 4" xfId="11345" xr:uid="{00000000-0005-0000-0000-0000C82B0000}"/>
    <cellStyle name="Comma 6 3 5" xfId="11346" xr:uid="{00000000-0005-0000-0000-0000C92B0000}"/>
    <cellStyle name="Comma 6 3 5 2" xfId="11347" xr:uid="{00000000-0005-0000-0000-0000CA2B0000}"/>
    <cellStyle name="Comma 6 3 5 2 2" xfId="11348" xr:uid="{00000000-0005-0000-0000-0000CB2B0000}"/>
    <cellStyle name="Comma 6 3 5 3" xfId="11349" xr:uid="{00000000-0005-0000-0000-0000CC2B0000}"/>
    <cellStyle name="Comma 6 3 5 4" xfId="11350" xr:uid="{00000000-0005-0000-0000-0000CD2B0000}"/>
    <cellStyle name="Comma 6 3 6" xfId="11351" xr:uid="{00000000-0005-0000-0000-0000CE2B0000}"/>
    <cellStyle name="Comma 6 3 6 2" xfId="11352" xr:uid="{00000000-0005-0000-0000-0000CF2B0000}"/>
    <cellStyle name="Comma 6 3 6 2 2" xfId="11353" xr:uid="{00000000-0005-0000-0000-0000D02B0000}"/>
    <cellStyle name="Comma 6 3 6 3" xfId="11354" xr:uid="{00000000-0005-0000-0000-0000D12B0000}"/>
    <cellStyle name="Comma 6 3 6 4" xfId="11355" xr:uid="{00000000-0005-0000-0000-0000D22B0000}"/>
    <cellStyle name="Comma 6 3 7" xfId="11356" xr:uid="{00000000-0005-0000-0000-0000D32B0000}"/>
    <cellStyle name="Comma 6 3 7 2" xfId="11357" xr:uid="{00000000-0005-0000-0000-0000D42B0000}"/>
    <cellStyle name="Comma 6 3 7 3" xfId="11358" xr:uid="{00000000-0005-0000-0000-0000D52B0000}"/>
    <cellStyle name="Comma 6 3 8" xfId="11359" xr:uid="{00000000-0005-0000-0000-0000D62B0000}"/>
    <cellStyle name="Comma 6 3 8 2" xfId="11360" xr:uid="{00000000-0005-0000-0000-0000D72B0000}"/>
    <cellStyle name="Comma 6 3 9" xfId="11361" xr:uid="{00000000-0005-0000-0000-0000D82B0000}"/>
    <cellStyle name="Comma 6 4" xfId="11362" xr:uid="{00000000-0005-0000-0000-0000D92B0000}"/>
    <cellStyle name="Comma 6 4 10" xfId="11363" xr:uid="{00000000-0005-0000-0000-0000DA2B0000}"/>
    <cellStyle name="Comma 6 4 2" xfId="11364" xr:uid="{00000000-0005-0000-0000-0000DB2B0000}"/>
    <cellStyle name="Comma 6 4 2 2" xfId="11365" xr:uid="{00000000-0005-0000-0000-0000DC2B0000}"/>
    <cellStyle name="Comma 6 4 2 2 2" xfId="11366" xr:uid="{00000000-0005-0000-0000-0000DD2B0000}"/>
    <cellStyle name="Comma 6 4 2 2 2 2" xfId="11367" xr:uid="{00000000-0005-0000-0000-0000DE2B0000}"/>
    <cellStyle name="Comma 6 4 2 2 3" xfId="11368" xr:uid="{00000000-0005-0000-0000-0000DF2B0000}"/>
    <cellStyle name="Comma 6 4 2 2 4" xfId="11369" xr:uid="{00000000-0005-0000-0000-0000E02B0000}"/>
    <cellStyle name="Comma 6 4 2 3" xfId="11370" xr:uid="{00000000-0005-0000-0000-0000E12B0000}"/>
    <cellStyle name="Comma 6 4 2 3 2" xfId="11371" xr:uid="{00000000-0005-0000-0000-0000E22B0000}"/>
    <cellStyle name="Comma 6 4 2 3 2 2" xfId="11372" xr:uid="{00000000-0005-0000-0000-0000E32B0000}"/>
    <cellStyle name="Comma 6 4 2 3 3" xfId="11373" xr:uid="{00000000-0005-0000-0000-0000E42B0000}"/>
    <cellStyle name="Comma 6 4 2 3 4" xfId="11374" xr:uid="{00000000-0005-0000-0000-0000E52B0000}"/>
    <cellStyle name="Comma 6 4 2 4" xfId="11375" xr:uid="{00000000-0005-0000-0000-0000E62B0000}"/>
    <cellStyle name="Comma 6 4 2 4 2" xfId="11376" xr:uid="{00000000-0005-0000-0000-0000E72B0000}"/>
    <cellStyle name="Comma 6 4 2 4 2 2" xfId="11377" xr:uid="{00000000-0005-0000-0000-0000E82B0000}"/>
    <cellStyle name="Comma 6 4 2 4 3" xfId="11378" xr:uid="{00000000-0005-0000-0000-0000E92B0000}"/>
    <cellStyle name="Comma 6 4 2 4 4" xfId="11379" xr:uid="{00000000-0005-0000-0000-0000EA2B0000}"/>
    <cellStyle name="Comma 6 4 2 5" xfId="11380" xr:uid="{00000000-0005-0000-0000-0000EB2B0000}"/>
    <cellStyle name="Comma 6 4 2 5 2" xfId="11381" xr:uid="{00000000-0005-0000-0000-0000EC2B0000}"/>
    <cellStyle name="Comma 6 4 2 5 2 2" xfId="11382" xr:uid="{00000000-0005-0000-0000-0000ED2B0000}"/>
    <cellStyle name="Comma 6 4 2 5 3" xfId="11383" xr:uid="{00000000-0005-0000-0000-0000EE2B0000}"/>
    <cellStyle name="Comma 6 4 2 5 4" xfId="11384" xr:uid="{00000000-0005-0000-0000-0000EF2B0000}"/>
    <cellStyle name="Comma 6 4 2 6" xfId="11385" xr:uid="{00000000-0005-0000-0000-0000F02B0000}"/>
    <cellStyle name="Comma 6 4 2 6 2" xfId="11386" xr:uid="{00000000-0005-0000-0000-0000F12B0000}"/>
    <cellStyle name="Comma 6 4 2 6 3" xfId="11387" xr:uid="{00000000-0005-0000-0000-0000F22B0000}"/>
    <cellStyle name="Comma 6 4 2 7" xfId="11388" xr:uid="{00000000-0005-0000-0000-0000F32B0000}"/>
    <cellStyle name="Comma 6 4 2 7 2" xfId="11389" xr:uid="{00000000-0005-0000-0000-0000F42B0000}"/>
    <cellStyle name="Comma 6 4 2 8" xfId="11390" xr:uid="{00000000-0005-0000-0000-0000F52B0000}"/>
    <cellStyle name="Comma 6 4 2 9" xfId="11391" xr:uid="{00000000-0005-0000-0000-0000F62B0000}"/>
    <cellStyle name="Comma 6 4 3" xfId="11392" xr:uid="{00000000-0005-0000-0000-0000F72B0000}"/>
    <cellStyle name="Comma 6 4 3 2" xfId="11393" xr:uid="{00000000-0005-0000-0000-0000F82B0000}"/>
    <cellStyle name="Comma 6 4 3 2 2" xfId="11394" xr:uid="{00000000-0005-0000-0000-0000F92B0000}"/>
    <cellStyle name="Comma 6 4 3 3" xfId="11395" xr:uid="{00000000-0005-0000-0000-0000FA2B0000}"/>
    <cellStyle name="Comma 6 4 3 4" xfId="11396" xr:uid="{00000000-0005-0000-0000-0000FB2B0000}"/>
    <cellStyle name="Comma 6 4 4" xfId="11397" xr:uid="{00000000-0005-0000-0000-0000FC2B0000}"/>
    <cellStyle name="Comma 6 4 4 2" xfId="11398" xr:uid="{00000000-0005-0000-0000-0000FD2B0000}"/>
    <cellStyle name="Comma 6 4 4 2 2" xfId="11399" xr:uid="{00000000-0005-0000-0000-0000FE2B0000}"/>
    <cellStyle name="Comma 6 4 4 3" xfId="11400" xr:uid="{00000000-0005-0000-0000-0000FF2B0000}"/>
    <cellStyle name="Comma 6 4 4 4" xfId="11401" xr:uid="{00000000-0005-0000-0000-0000002C0000}"/>
    <cellStyle name="Comma 6 4 5" xfId="11402" xr:uid="{00000000-0005-0000-0000-0000012C0000}"/>
    <cellStyle name="Comma 6 4 5 2" xfId="11403" xr:uid="{00000000-0005-0000-0000-0000022C0000}"/>
    <cellStyle name="Comma 6 4 5 2 2" xfId="11404" xr:uid="{00000000-0005-0000-0000-0000032C0000}"/>
    <cellStyle name="Comma 6 4 5 3" xfId="11405" xr:uid="{00000000-0005-0000-0000-0000042C0000}"/>
    <cellStyle name="Comma 6 4 5 4" xfId="11406" xr:uid="{00000000-0005-0000-0000-0000052C0000}"/>
    <cellStyle name="Comma 6 4 6" xfId="11407" xr:uid="{00000000-0005-0000-0000-0000062C0000}"/>
    <cellStyle name="Comma 6 4 6 2" xfId="11408" xr:uid="{00000000-0005-0000-0000-0000072C0000}"/>
    <cellStyle name="Comma 6 4 6 2 2" xfId="11409" xr:uid="{00000000-0005-0000-0000-0000082C0000}"/>
    <cellStyle name="Comma 6 4 6 3" xfId="11410" xr:uid="{00000000-0005-0000-0000-0000092C0000}"/>
    <cellStyle name="Comma 6 4 6 4" xfId="11411" xr:uid="{00000000-0005-0000-0000-00000A2C0000}"/>
    <cellStyle name="Comma 6 4 7" xfId="11412" xr:uid="{00000000-0005-0000-0000-00000B2C0000}"/>
    <cellStyle name="Comma 6 4 7 2" xfId="11413" xr:uid="{00000000-0005-0000-0000-00000C2C0000}"/>
    <cellStyle name="Comma 6 4 7 3" xfId="11414" xr:uid="{00000000-0005-0000-0000-00000D2C0000}"/>
    <cellStyle name="Comma 6 4 8" xfId="11415" xr:uid="{00000000-0005-0000-0000-00000E2C0000}"/>
    <cellStyle name="Comma 6 4 8 2" xfId="11416" xr:uid="{00000000-0005-0000-0000-00000F2C0000}"/>
    <cellStyle name="Comma 6 4 9" xfId="11417" xr:uid="{00000000-0005-0000-0000-0000102C0000}"/>
    <cellStyle name="Comma 6 5" xfId="11418" xr:uid="{00000000-0005-0000-0000-0000112C0000}"/>
    <cellStyle name="Comma 6 5 2" xfId="11419" xr:uid="{00000000-0005-0000-0000-0000122C0000}"/>
    <cellStyle name="Comma 6 5 2 2" xfId="11420" xr:uid="{00000000-0005-0000-0000-0000132C0000}"/>
    <cellStyle name="Comma 6 5 2 2 2" xfId="11421" xr:uid="{00000000-0005-0000-0000-0000142C0000}"/>
    <cellStyle name="Comma 6 5 2 3" xfId="11422" xr:uid="{00000000-0005-0000-0000-0000152C0000}"/>
    <cellStyle name="Comma 6 5 2 4" xfId="11423" xr:uid="{00000000-0005-0000-0000-0000162C0000}"/>
    <cellStyle name="Comma 6 5 3" xfId="11424" xr:uid="{00000000-0005-0000-0000-0000172C0000}"/>
    <cellStyle name="Comma 6 5 3 2" xfId="11425" xr:uid="{00000000-0005-0000-0000-0000182C0000}"/>
    <cellStyle name="Comma 6 5 3 2 2" xfId="11426" xr:uid="{00000000-0005-0000-0000-0000192C0000}"/>
    <cellStyle name="Comma 6 5 3 3" xfId="11427" xr:uid="{00000000-0005-0000-0000-00001A2C0000}"/>
    <cellStyle name="Comma 6 5 3 4" xfId="11428" xr:uid="{00000000-0005-0000-0000-00001B2C0000}"/>
    <cellStyle name="Comma 6 5 4" xfId="11429" xr:uid="{00000000-0005-0000-0000-00001C2C0000}"/>
    <cellStyle name="Comma 6 5 4 2" xfId="11430" xr:uid="{00000000-0005-0000-0000-00001D2C0000}"/>
    <cellStyle name="Comma 6 5 4 2 2" xfId="11431" xr:uid="{00000000-0005-0000-0000-00001E2C0000}"/>
    <cellStyle name="Comma 6 5 4 3" xfId="11432" xr:uid="{00000000-0005-0000-0000-00001F2C0000}"/>
    <cellStyle name="Comma 6 5 4 4" xfId="11433" xr:uid="{00000000-0005-0000-0000-0000202C0000}"/>
    <cellStyle name="Comma 6 5 5" xfId="11434" xr:uid="{00000000-0005-0000-0000-0000212C0000}"/>
    <cellStyle name="Comma 6 5 5 2" xfId="11435" xr:uid="{00000000-0005-0000-0000-0000222C0000}"/>
    <cellStyle name="Comma 6 5 5 2 2" xfId="11436" xr:uid="{00000000-0005-0000-0000-0000232C0000}"/>
    <cellStyle name="Comma 6 5 5 3" xfId="11437" xr:uid="{00000000-0005-0000-0000-0000242C0000}"/>
    <cellStyle name="Comma 6 5 5 4" xfId="11438" xr:uid="{00000000-0005-0000-0000-0000252C0000}"/>
    <cellStyle name="Comma 6 5 6" xfId="11439" xr:uid="{00000000-0005-0000-0000-0000262C0000}"/>
    <cellStyle name="Comma 6 5 6 2" xfId="11440" xr:uid="{00000000-0005-0000-0000-0000272C0000}"/>
    <cellStyle name="Comma 6 5 6 3" xfId="11441" xr:uid="{00000000-0005-0000-0000-0000282C0000}"/>
    <cellStyle name="Comma 6 5 7" xfId="11442" xr:uid="{00000000-0005-0000-0000-0000292C0000}"/>
    <cellStyle name="Comma 6 5 7 2" xfId="11443" xr:uid="{00000000-0005-0000-0000-00002A2C0000}"/>
    <cellStyle name="Comma 6 5 8" xfId="11444" xr:uid="{00000000-0005-0000-0000-00002B2C0000}"/>
    <cellStyle name="Comma 6 5 9" xfId="11445" xr:uid="{00000000-0005-0000-0000-00002C2C0000}"/>
    <cellStyle name="Comma 6 6" xfId="11446" xr:uid="{00000000-0005-0000-0000-00002D2C0000}"/>
    <cellStyle name="Comma 6 6 2" xfId="11447" xr:uid="{00000000-0005-0000-0000-00002E2C0000}"/>
    <cellStyle name="Comma 6 6 2 2" xfId="11448" xr:uid="{00000000-0005-0000-0000-00002F2C0000}"/>
    <cellStyle name="Comma 6 6 3" xfId="11449" xr:uid="{00000000-0005-0000-0000-0000302C0000}"/>
    <cellStyle name="Comma 6 6 4" xfId="11450" xr:uid="{00000000-0005-0000-0000-0000312C0000}"/>
    <cellStyle name="Comma 6 7" xfId="11451" xr:uid="{00000000-0005-0000-0000-0000322C0000}"/>
    <cellStyle name="Comma 6 7 2" xfId="11452" xr:uid="{00000000-0005-0000-0000-0000332C0000}"/>
    <cellStyle name="Comma 6 7 2 2" xfId="11453" xr:uid="{00000000-0005-0000-0000-0000342C0000}"/>
    <cellStyle name="Comma 6 7 3" xfId="11454" xr:uid="{00000000-0005-0000-0000-0000352C0000}"/>
    <cellStyle name="Comma 6 7 4" xfId="11455" xr:uid="{00000000-0005-0000-0000-0000362C0000}"/>
    <cellStyle name="Comma 6 8" xfId="11456" xr:uid="{00000000-0005-0000-0000-0000372C0000}"/>
    <cellStyle name="Comma 6 8 2" xfId="11457" xr:uid="{00000000-0005-0000-0000-0000382C0000}"/>
    <cellStyle name="Comma 6 8 2 2" xfId="11458" xr:uid="{00000000-0005-0000-0000-0000392C0000}"/>
    <cellStyle name="Comma 6 8 3" xfId="11459" xr:uid="{00000000-0005-0000-0000-00003A2C0000}"/>
    <cellStyle name="Comma 6 8 4" xfId="11460" xr:uid="{00000000-0005-0000-0000-00003B2C0000}"/>
    <cellStyle name="Comma 6 9" xfId="11461" xr:uid="{00000000-0005-0000-0000-00003C2C0000}"/>
    <cellStyle name="Comma 6 9 2" xfId="11462" xr:uid="{00000000-0005-0000-0000-00003D2C0000}"/>
    <cellStyle name="Comma 6 9 2 2" xfId="11463" xr:uid="{00000000-0005-0000-0000-00003E2C0000}"/>
    <cellStyle name="Comma 6 9 3" xfId="11464" xr:uid="{00000000-0005-0000-0000-00003F2C0000}"/>
    <cellStyle name="Comma 6 9 4" xfId="11465" xr:uid="{00000000-0005-0000-0000-0000402C0000}"/>
    <cellStyle name="Comma 7" xfId="109" xr:uid="{00000000-0005-0000-0000-0000412C0000}"/>
    <cellStyle name="Comma 7 10" xfId="11466" xr:uid="{00000000-0005-0000-0000-0000422C0000}"/>
    <cellStyle name="Comma 7 10 2" xfId="11467" xr:uid="{00000000-0005-0000-0000-0000432C0000}"/>
    <cellStyle name="Comma 7 10 3" xfId="11468" xr:uid="{00000000-0005-0000-0000-0000442C0000}"/>
    <cellStyle name="Comma 7 11" xfId="11469" xr:uid="{00000000-0005-0000-0000-0000452C0000}"/>
    <cellStyle name="Comma 7 11 2" xfId="11470" xr:uid="{00000000-0005-0000-0000-0000462C0000}"/>
    <cellStyle name="Comma 7 12" xfId="11471" xr:uid="{00000000-0005-0000-0000-0000472C0000}"/>
    <cellStyle name="Comma 7 13" xfId="11472" xr:uid="{00000000-0005-0000-0000-0000482C0000}"/>
    <cellStyle name="Comma 7 2" xfId="11473" xr:uid="{00000000-0005-0000-0000-0000492C0000}"/>
    <cellStyle name="Comma 7 2 10" xfId="11474" xr:uid="{00000000-0005-0000-0000-00004A2C0000}"/>
    <cellStyle name="Comma 7 2 2" xfId="11475" xr:uid="{00000000-0005-0000-0000-00004B2C0000}"/>
    <cellStyle name="Comma 7 2 2 2" xfId="11476" xr:uid="{00000000-0005-0000-0000-00004C2C0000}"/>
    <cellStyle name="Comma 7 2 2 2 2" xfId="11477" xr:uid="{00000000-0005-0000-0000-00004D2C0000}"/>
    <cellStyle name="Comma 7 2 2 2 2 2" xfId="11478" xr:uid="{00000000-0005-0000-0000-00004E2C0000}"/>
    <cellStyle name="Comma 7 2 2 2 3" xfId="11479" xr:uid="{00000000-0005-0000-0000-00004F2C0000}"/>
    <cellStyle name="Comma 7 2 2 2 4" xfId="11480" xr:uid="{00000000-0005-0000-0000-0000502C0000}"/>
    <cellStyle name="Comma 7 2 2 3" xfId="11481" xr:uid="{00000000-0005-0000-0000-0000512C0000}"/>
    <cellStyle name="Comma 7 2 2 3 2" xfId="11482" xr:uid="{00000000-0005-0000-0000-0000522C0000}"/>
    <cellStyle name="Comma 7 2 2 3 2 2" xfId="11483" xr:uid="{00000000-0005-0000-0000-0000532C0000}"/>
    <cellStyle name="Comma 7 2 2 3 3" xfId="11484" xr:uid="{00000000-0005-0000-0000-0000542C0000}"/>
    <cellStyle name="Comma 7 2 2 3 4" xfId="11485" xr:uid="{00000000-0005-0000-0000-0000552C0000}"/>
    <cellStyle name="Comma 7 2 2 4" xfId="11486" xr:uid="{00000000-0005-0000-0000-0000562C0000}"/>
    <cellStyle name="Comma 7 2 2 4 2" xfId="11487" xr:uid="{00000000-0005-0000-0000-0000572C0000}"/>
    <cellStyle name="Comma 7 2 2 4 2 2" xfId="11488" xr:uid="{00000000-0005-0000-0000-0000582C0000}"/>
    <cellStyle name="Comma 7 2 2 4 3" xfId="11489" xr:uid="{00000000-0005-0000-0000-0000592C0000}"/>
    <cellStyle name="Comma 7 2 2 4 4" xfId="11490" xr:uid="{00000000-0005-0000-0000-00005A2C0000}"/>
    <cellStyle name="Comma 7 2 2 5" xfId="11491" xr:uid="{00000000-0005-0000-0000-00005B2C0000}"/>
    <cellStyle name="Comma 7 2 2 5 2" xfId="11492" xr:uid="{00000000-0005-0000-0000-00005C2C0000}"/>
    <cellStyle name="Comma 7 2 2 5 2 2" xfId="11493" xr:uid="{00000000-0005-0000-0000-00005D2C0000}"/>
    <cellStyle name="Comma 7 2 2 5 3" xfId="11494" xr:uid="{00000000-0005-0000-0000-00005E2C0000}"/>
    <cellStyle name="Comma 7 2 2 5 4" xfId="11495" xr:uid="{00000000-0005-0000-0000-00005F2C0000}"/>
    <cellStyle name="Comma 7 2 2 6" xfId="11496" xr:uid="{00000000-0005-0000-0000-0000602C0000}"/>
    <cellStyle name="Comma 7 2 2 6 2" xfId="11497" xr:uid="{00000000-0005-0000-0000-0000612C0000}"/>
    <cellStyle name="Comma 7 2 2 6 3" xfId="11498" xr:uid="{00000000-0005-0000-0000-0000622C0000}"/>
    <cellStyle name="Comma 7 2 2 7" xfId="11499" xr:uid="{00000000-0005-0000-0000-0000632C0000}"/>
    <cellStyle name="Comma 7 2 2 7 2" xfId="11500" xr:uid="{00000000-0005-0000-0000-0000642C0000}"/>
    <cellStyle name="Comma 7 2 2 8" xfId="11501" xr:uid="{00000000-0005-0000-0000-0000652C0000}"/>
    <cellStyle name="Comma 7 2 2 9" xfId="11502" xr:uid="{00000000-0005-0000-0000-0000662C0000}"/>
    <cellStyle name="Comma 7 2 3" xfId="11503" xr:uid="{00000000-0005-0000-0000-0000672C0000}"/>
    <cellStyle name="Comma 7 2 3 2" xfId="11504" xr:uid="{00000000-0005-0000-0000-0000682C0000}"/>
    <cellStyle name="Comma 7 2 3 2 2" xfId="11505" xr:uid="{00000000-0005-0000-0000-0000692C0000}"/>
    <cellStyle name="Comma 7 2 3 3" xfId="11506" xr:uid="{00000000-0005-0000-0000-00006A2C0000}"/>
    <cellStyle name="Comma 7 2 3 4" xfId="11507" xr:uid="{00000000-0005-0000-0000-00006B2C0000}"/>
    <cellStyle name="Comma 7 2 4" xfId="11508" xr:uid="{00000000-0005-0000-0000-00006C2C0000}"/>
    <cellStyle name="Comma 7 2 4 2" xfId="11509" xr:uid="{00000000-0005-0000-0000-00006D2C0000}"/>
    <cellStyle name="Comma 7 2 4 2 2" xfId="11510" xr:uid="{00000000-0005-0000-0000-00006E2C0000}"/>
    <cellStyle name="Comma 7 2 4 3" xfId="11511" xr:uid="{00000000-0005-0000-0000-00006F2C0000}"/>
    <cellStyle name="Comma 7 2 4 4" xfId="11512" xr:uid="{00000000-0005-0000-0000-0000702C0000}"/>
    <cellStyle name="Comma 7 2 5" xfId="11513" xr:uid="{00000000-0005-0000-0000-0000712C0000}"/>
    <cellStyle name="Comma 7 2 5 2" xfId="11514" xr:uid="{00000000-0005-0000-0000-0000722C0000}"/>
    <cellStyle name="Comma 7 2 5 2 2" xfId="11515" xr:uid="{00000000-0005-0000-0000-0000732C0000}"/>
    <cellStyle name="Comma 7 2 5 3" xfId="11516" xr:uid="{00000000-0005-0000-0000-0000742C0000}"/>
    <cellStyle name="Comma 7 2 5 4" xfId="11517" xr:uid="{00000000-0005-0000-0000-0000752C0000}"/>
    <cellStyle name="Comma 7 2 6" xfId="11518" xr:uid="{00000000-0005-0000-0000-0000762C0000}"/>
    <cellStyle name="Comma 7 2 6 2" xfId="11519" xr:uid="{00000000-0005-0000-0000-0000772C0000}"/>
    <cellStyle name="Comma 7 2 6 2 2" xfId="11520" xr:uid="{00000000-0005-0000-0000-0000782C0000}"/>
    <cellStyle name="Comma 7 2 6 3" xfId="11521" xr:uid="{00000000-0005-0000-0000-0000792C0000}"/>
    <cellStyle name="Comma 7 2 6 4" xfId="11522" xr:uid="{00000000-0005-0000-0000-00007A2C0000}"/>
    <cellStyle name="Comma 7 2 7" xfId="11523" xr:uid="{00000000-0005-0000-0000-00007B2C0000}"/>
    <cellStyle name="Comma 7 2 7 2" xfId="11524" xr:uid="{00000000-0005-0000-0000-00007C2C0000}"/>
    <cellStyle name="Comma 7 2 7 3" xfId="11525" xr:uid="{00000000-0005-0000-0000-00007D2C0000}"/>
    <cellStyle name="Comma 7 2 8" xfId="11526" xr:uid="{00000000-0005-0000-0000-00007E2C0000}"/>
    <cellStyle name="Comma 7 2 8 2" xfId="11527" xr:uid="{00000000-0005-0000-0000-00007F2C0000}"/>
    <cellStyle name="Comma 7 2 9" xfId="11528" xr:uid="{00000000-0005-0000-0000-0000802C0000}"/>
    <cellStyle name="Comma 7 3" xfId="11529" xr:uid="{00000000-0005-0000-0000-0000812C0000}"/>
    <cellStyle name="Comma 7 3 10" xfId="11530" xr:uid="{00000000-0005-0000-0000-0000822C0000}"/>
    <cellStyle name="Comma 7 3 2" xfId="11531" xr:uid="{00000000-0005-0000-0000-0000832C0000}"/>
    <cellStyle name="Comma 7 3 2 2" xfId="11532" xr:uid="{00000000-0005-0000-0000-0000842C0000}"/>
    <cellStyle name="Comma 7 3 2 2 2" xfId="11533" xr:uid="{00000000-0005-0000-0000-0000852C0000}"/>
    <cellStyle name="Comma 7 3 2 2 2 2" xfId="11534" xr:uid="{00000000-0005-0000-0000-0000862C0000}"/>
    <cellStyle name="Comma 7 3 2 2 3" xfId="11535" xr:uid="{00000000-0005-0000-0000-0000872C0000}"/>
    <cellStyle name="Comma 7 3 2 2 4" xfId="11536" xr:uid="{00000000-0005-0000-0000-0000882C0000}"/>
    <cellStyle name="Comma 7 3 2 3" xfId="11537" xr:uid="{00000000-0005-0000-0000-0000892C0000}"/>
    <cellStyle name="Comma 7 3 2 3 2" xfId="11538" xr:uid="{00000000-0005-0000-0000-00008A2C0000}"/>
    <cellStyle name="Comma 7 3 2 3 2 2" xfId="11539" xr:uid="{00000000-0005-0000-0000-00008B2C0000}"/>
    <cellStyle name="Comma 7 3 2 3 3" xfId="11540" xr:uid="{00000000-0005-0000-0000-00008C2C0000}"/>
    <cellStyle name="Comma 7 3 2 3 4" xfId="11541" xr:uid="{00000000-0005-0000-0000-00008D2C0000}"/>
    <cellStyle name="Comma 7 3 2 4" xfId="11542" xr:uid="{00000000-0005-0000-0000-00008E2C0000}"/>
    <cellStyle name="Comma 7 3 2 4 2" xfId="11543" xr:uid="{00000000-0005-0000-0000-00008F2C0000}"/>
    <cellStyle name="Comma 7 3 2 4 2 2" xfId="11544" xr:uid="{00000000-0005-0000-0000-0000902C0000}"/>
    <cellStyle name="Comma 7 3 2 4 3" xfId="11545" xr:uid="{00000000-0005-0000-0000-0000912C0000}"/>
    <cellStyle name="Comma 7 3 2 4 4" xfId="11546" xr:uid="{00000000-0005-0000-0000-0000922C0000}"/>
    <cellStyle name="Comma 7 3 2 5" xfId="11547" xr:uid="{00000000-0005-0000-0000-0000932C0000}"/>
    <cellStyle name="Comma 7 3 2 5 2" xfId="11548" xr:uid="{00000000-0005-0000-0000-0000942C0000}"/>
    <cellStyle name="Comma 7 3 2 5 2 2" xfId="11549" xr:uid="{00000000-0005-0000-0000-0000952C0000}"/>
    <cellStyle name="Comma 7 3 2 5 3" xfId="11550" xr:uid="{00000000-0005-0000-0000-0000962C0000}"/>
    <cellStyle name="Comma 7 3 2 5 4" xfId="11551" xr:uid="{00000000-0005-0000-0000-0000972C0000}"/>
    <cellStyle name="Comma 7 3 2 6" xfId="11552" xr:uid="{00000000-0005-0000-0000-0000982C0000}"/>
    <cellStyle name="Comma 7 3 2 6 2" xfId="11553" xr:uid="{00000000-0005-0000-0000-0000992C0000}"/>
    <cellStyle name="Comma 7 3 2 6 3" xfId="11554" xr:uid="{00000000-0005-0000-0000-00009A2C0000}"/>
    <cellStyle name="Comma 7 3 2 7" xfId="11555" xr:uid="{00000000-0005-0000-0000-00009B2C0000}"/>
    <cellStyle name="Comma 7 3 2 7 2" xfId="11556" xr:uid="{00000000-0005-0000-0000-00009C2C0000}"/>
    <cellStyle name="Comma 7 3 2 8" xfId="11557" xr:uid="{00000000-0005-0000-0000-00009D2C0000}"/>
    <cellStyle name="Comma 7 3 2 9" xfId="11558" xr:uid="{00000000-0005-0000-0000-00009E2C0000}"/>
    <cellStyle name="Comma 7 3 3" xfId="11559" xr:uid="{00000000-0005-0000-0000-00009F2C0000}"/>
    <cellStyle name="Comma 7 3 3 2" xfId="11560" xr:uid="{00000000-0005-0000-0000-0000A02C0000}"/>
    <cellStyle name="Comma 7 3 3 2 2" xfId="11561" xr:uid="{00000000-0005-0000-0000-0000A12C0000}"/>
    <cellStyle name="Comma 7 3 3 3" xfId="11562" xr:uid="{00000000-0005-0000-0000-0000A22C0000}"/>
    <cellStyle name="Comma 7 3 3 4" xfId="11563" xr:uid="{00000000-0005-0000-0000-0000A32C0000}"/>
    <cellStyle name="Comma 7 3 4" xfId="11564" xr:uid="{00000000-0005-0000-0000-0000A42C0000}"/>
    <cellStyle name="Comma 7 3 4 2" xfId="11565" xr:uid="{00000000-0005-0000-0000-0000A52C0000}"/>
    <cellStyle name="Comma 7 3 4 2 2" xfId="11566" xr:uid="{00000000-0005-0000-0000-0000A62C0000}"/>
    <cellStyle name="Comma 7 3 4 3" xfId="11567" xr:uid="{00000000-0005-0000-0000-0000A72C0000}"/>
    <cellStyle name="Comma 7 3 4 4" xfId="11568" xr:uid="{00000000-0005-0000-0000-0000A82C0000}"/>
    <cellStyle name="Comma 7 3 5" xfId="11569" xr:uid="{00000000-0005-0000-0000-0000A92C0000}"/>
    <cellStyle name="Comma 7 3 5 2" xfId="11570" xr:uid="{00000000-0005-0000-0000-0000AA2C0000}"/>
    <cellStyle name="Comma 7 3 5 2 2" xfId="11571" xr:uid="{00000000-0005-0000-0000-0000AB2C0000}"/>
    <cellStyle name="Comma 7 3 5 3" xfId="11572" xr:uid="{00000000-0005-0000-0000-0000AC2C0000}"/>
    <cellStyle name="Comma 7 3 5 4" xfId="11573" xr:uid="{00000000-0005-0000-0000-0000AD2C0000}"/>
    <cellStyle name="Comma 7 3 6" xfId="11574" xr:uid="{00000000-0005-0000-0000-0000AE2C0000}"/>
    <cellStyle name="Comma 7 3 6 2" xfId="11575" xr:uid="{00000000-0005-0000-0000-0000AF2C0000}"/>
    <cellStyle name="Comma 7 3 6 2 2" xfId="11576" xr:uid="{00000000-0005-0000-0000-0000B02C0000}"/>
    <cellStyle name="Comma 7 3 6 3" xfId="11577" xr:uid="{00000000-0005-0000-0000-0000B12C0000}"/>
    <cellStyle name="Comma 7 3 6 4" xfId="11578" xr:uid="{00000000-0005-0000-0000-0000B22C0000}"/>
    <cellStyle name="Comma 7 3 7" xfId="11579" xr:uid="{00000000-0005-0000-0000-0000B32C0000}"/>
    <cellStyle name="Comma 7 3 7 2" xfId="11580" xr:uid="{00000000-0005-0000-0000-0000B42C0000}"/>
    <cellStyle name="Comma 7 3 7 3" xfId="11581" xr:uid="{00000000-0005-0000-0000-0000B52C0000}"/>
    <cellStyle name="Comma 7 3 8" xfId="11582" xr:uid="{00000000-0005-0000-0000-0000B62C0000}"/>
    <cellStyle name="Comma 7 3 8 2" xfId="11583" xr:uid="{00000000-0005-0000-0000-0000B72C0000}"/>
    <cellStyle name="Comma 7 3 9" xfId="11584" xr:uid="{00000000-0005-0000-0000-0000B82C0000}"/>
    <cellStyle name="Comma 7 4" xfId="11585" xr:uid="{00000000-0005-0000-0000-0000B92C0000}"/>
    <cellStyle name="Comma 7 4 10" xfId="11586" xr:uid="{00000000-0005-0000-0000-0000BA2C0000}"/>
    <cellStyle name="Comma 7 4 2" xfId="11587" xr:uid="{00000000-0005-0000-0000-0000BB2C0000}"/>
    <cellStyle name="Comma 7 4 2 2" xfId="11588" xr:uid="{00000000-0005-0000-0000-0000BC2C0000}"/>
    <cellStyle name="Comma 7 4 2 2 2" xfId="11589" xr:uid="{00000000-0005-0000-0000-0000BD2C0000}"/>
    <cellStyle name="Comma 7 4 2 2 2 2" xfId="11590" xr:uid="{00000000-0005-0000-0000-0000BE2C0000}"/>
    <cellStyle name="Comma 7 4 2 2 3" xfId="11591" xr:uid="{00000000-0005-0000-0000-0000BF2C0000}"/>
    <cellStyle name="Comma 7 4 2 2 4" xfId="11592" xr:uid="{00000000-0005-0000-0000-0000C02C0000}"/>
    <cellStyle name="Comma 7 4 2 3" xfId="11593" xr:uid="{00000000-0005-0000-0000-0000C12C0000}"/>
    <cellStyle name="Comma 7 4 2 3 2" xfId="11594" xr:uid="{00000000-0005-0000-0000-0000C22C0000}"/>
    <cellStyle name="Comma 7 4 2 3 2 2" xfId="11595" xr:uid="{00000000-0005-0000-0000-0000C32C0000}"/>
    <cellStyle name="Comma 7 4 2 3 3" xfId="11596" xr:uid="{00000000-0005-0000-0000-0000C42C0000}"/>
    <cellStyle name="Comma 7 4 2 3 4" xfId="11597" xr:uid="{00000000-0005-0000-0000-0000C52C0000}"/>
    <cellStyle name="Comma 7 4 2 4" xfId="11598" xr:uid="{00000000-0005-0000-0000-0000C62C0000}"/>
    <cellStyle name="Comma 7 4 2 4 2" xfId="11599" xr:uid="{00000000-0005-0000-0000-0000C72C0000}"/>
    <cellStyle name="Comma 7 4 2 4 2 2" xfId="11600" xr:uid="{00000000-0005-0000-0000-0000C82C0000}"/>
    <cellStyle name="Comma 7 4 2 4 3" xfId="11601" xr:uid="{00000000-0005-0000-0000-0000C92C0000}"/>
    <cellStyle name="Comma 7 4 2 4 4" xfId="11602" xr:uid="{00000000-0005-0000-0000-0000CA2C0000}"/>
    <cellStyle name="Comma 7 4 2 5" xfId="11603" xr:uid="{00000000-0005-0000-0000-0000CB2C0000}"/>
    <cellStyle name="Comma 7 4 2 5 2" xfId="11604" xr:uid="{00000000-0005-0000-0000-0000CC2C0000}"/>
    <cellStyle name="Comma 7 4 2 5 2 2" xfId="11605" xr:uid="{00000000-0005-0000-0000-0000CD2C0000}"/>
    <cellStyle name="Comma 7 4 2 5 3" xfId="11606" xr:uid="{00000000-0005-0000-0000-0000CE2C0000}"/>
    <cellStyle name="Comma 7 4 2 5 4" xfId="11607" xr:uid="{00000000-0005-0000-0000-0000CF2C0000}"/>
    <cellStyle name="Comma 7 4 2 6" xfId="11608" xr:uid="{00000000-0005-0000-0000-0000D02C0000}"/>
    <cellStyle name="Comma 7 4 2 6 2" xfId="11609" xr:uid="{00000000-0005-0000-0000-0000D12C0000}"/>
    <cellStyle name="Comma 7 4 2 6 3" xfId="11610" xr:uid="{00000000-0005-0000-0000-0000D22C0000}"/>
    <cellStyle name="Comma 7 4 2 7" xfId="11611" xr:uid="{00000000-0005-0000-0000-0000D32C0000}"/>
    <cellStyle name="Comma 7 4 2 7 2" xfId="11612" xr:uid="{00000000-0005-0000-0000-0000D42C0000}"/>
    <cellStyle name="Comma 7 4 2 8" xfId="11613" xr:uid="{00000000-0005-0000-0000-0000D52C0000}"/>
    <cellStyle name="Comma 7 4 2 9" xfId="11614" xr:uid="{00000000-0005-0000-0000-0000D62C0000}"/>
    <cellStyle name="Comma 7 4 3" xfId="11615" xr:uid="{00000000-0005-0000-0000-0000D72C0000}"/>
    <cellStyle name="Comma 7 4 3 2" xfId="11616" xr:uid="{00000000-0005-0000-0000-0000D82C0000}"/>
    <cellStyle name="Comma 7 4 3 2 2" xfId="11617" xr:uid="{00000000-0005-0000-0000-0000D92C0000}"/>
    <cellStyle name="Comma 7 4 3 3" xfId="11618" xr:uid="{00000000-0005-0000-0000-0000DA2C0000}"/>
    <cellStyle name="Comma 7 4 3 4" xfId="11619" xr:uid="{00000000-0005-0000-0000-0000DB2C0000}"/>
    <cellStyle name="Comma 7 4 4" xfId="11620" xr:uid="{00000000-0005-0000-0000-0000DC2C0000}"/>
    <cellStyle name="Comma 7 4 4 2" xfId="11621" xr:uid="{00000000-0005-0000-0000-0000DD2C0000}"/>
    <cellStyle name="Comma 7 4 4 2 2" xfId="11622" xr:uid="{00000000-0005-0000-0000-0000DE2C0000}"/>
    <cellStyle name="Comma 7 4 4 3" xfId="11623" xr:uid="{00000000-0005-0000-0000-0000DF2C0000}"/>
    <cellStyle name="Comma 7 4 4 4" xfId="11624" xr:uid="{00000000-0005-0000-0000-0000E02C0000}"/>
    <cellStyle name="Comma 7 4 5" xfId="11625" xr:uid="{00000000-0005-0000-0000-0000E12C0000}"/>
    <cellStyle name="Comma 7 4 5 2" xfId="11626" xr:uid="{00000000-0005-0000-0000-0000E22C0000}"/>
    <cellStyle name="Comma 7 4 5 2 2" xfId="11627" xr:uid="{00000000-0005-0000-0000-0000E32C0000}"/>
    <cellStyle name="Comma 7 4 5 3" xfId="11628" xr:uid="{00000000-0005-0000-0000-0000E42C0000}"/>
    <cellStyle name="Comma 7 4 5 4" xfId="11629" xr:uid="{00000000-0005-0000-0000-0000E52C0000}"/>
    <cellStyle name="Comma 7 4 6" xfId="11630" xr:uid="{00000000-0005-0000-0000-0000E62C0000}"/>
    <cellStyle name="Comma 7 4 6 2" xfId="11631" xr:uid="{00000000-0005-0000-0000-0000E72C0000}"/>
    <cellStyle name="Comma 7 4 6 2 2" xfId="11632" xr:uid="{00000000-0005-0000-0000-0000E82C0000}"/>
    <cellStyle name="Comma 7 4 6 3" xfId="11633" xr:uid="{00000000-0005-0000-0000-0000E92C0000}"/>
    <cellStyle name="Comma 7 4 6 4" xfId="11634" xr:uid="{00000000-0005-0000-0000-0000EA2C0000}"/>
    <cellStyle name="Comma 7 4 7" xfId="11635" xr:uid="{00000000-0005-0000-0000-0000EB2C0000}"/>
    <cellStyle name="Comma 7 4 7 2" xfId="11636" xr:uid="{00000000-0005-0000-0000-0000EC2C0000}"/>
    <cellStyle name="Comma 7 4 7 3" xfId="11637" xr:uid="{00000000-0005-0000-0000-0000ED2C0000}"/>
    <cellStyle name="Comma 7 4 8" xfId="11638" xr:uid="{00000000-0005-0000-0000-0000EE2C0000}"/>
    <cellStyle name="Comma 7 4 8 2" xfId="11639" xr:uid="{00000000-0005-0000-0000-0000EF2C0000}"/>
    <cellStyle name="Comma 7 4 9" xfId="11640" xr:uid="{00000000-0005-0000-0000-0000F02C0000}"/>
    <cellStyle name="Comma 7 5" xfId="11641" xr:uid="{00000000-0005-0000-0000-0000F12C0000}"/>
    <cellStyle name="Comma 7 5 2" xfId="11642" xr:uid="{00000000-0005-0000-0000-0000F22C0000}"/>
    <cellStyle name="Comma 7 5 2 2" xfId="11643" xr:uid="{00000000-0005-0000-0000-0000F32C0000}"/>
    <cellStyle name="Comma 7 5 2 2 2" xfId="11644" xr:uid="{00000000-0005-0000-0000-0000F42C0000}"/>
    <cellStyle name="Comma 7 5 2 3" xfId="11645" xr:uid="{00000000-0005-0000-0000-0000F52C0000}"/>
    <cellStyle name="Comma 7 5 2 4" xfId="11646" xr:uid="{00000000-0005-0000-0000-0000F62C0000}"/>
    <cellStyle name="Comma 7 5 3" xfId="11647" xr:uid="{00000000-0005-0000-0000-0000F72C0000}"/>
    <cellStyle name="Comma 7 5 3 2" xfId="11648" xr:uid="{00000000-0005-0000-0000-0000F82C0000}"/>
    <cellStyle name="Comma 7 5 3 2 2" xfId="11649" xr:uid="{00000000-0005-0000-0000-0000F92C0000}"/>
    <cellStyle name="Comma 7 5 3 3" xfId="11650" xr:uid="{00000000-0005-0000-0000-0000FA2C0000}"/>
    <cellStyle name="Comma 7 5 3 4" xfId="11651" xr:uid="{00000000-0005-0000-0000-0000FB2C0000}"/>
    <cellStyle name="Comma 7 5 4" xfId="11652" xr:uid="{00000000-0005-0000-0000-0000FC2C0000}"/>
    <cellStyle name="Comma 7 5 4 2" xfId="11653" xr:uid="{00000000-0005-0000-0000-0000FD2C0000}"/>
    <cellStyle name="Comma 7 5 4 2 2" xfId="11654" xr:uid="{00000000-0005-0000-0000-0000FE2C0000}"/>
    <cellStyle name="Comma 7 5 4 3" xfId="11655" xr:uid="{00000000-0005-0000-0000-0000FF2C0000}"/>
    <cellStyle name="Comma 7 5 4 4" xfId="11656" xr:uid="{00000000-0005-0000-0000-0000002D0000}"/>
    <cellStyle name="Comma 7 5 5" xfId="11657" xr:uid="{00000000-0005-0000-0000-0000012D0000}"/>
    <cellStyle name="Comma 7 5 5 2" xfId="11658" xr:uid="{00000000-0005-0000-0000-0000022D0000}"/>
    <cellStyle name="Comma 7 5 5 2 2" xfId="11659" xr:uid="{00000000-0005-0000-0000-0000032D0000}"/>
    <cellStyle name="Comma 7 5 5 3" xfId="11660" xr:uid="{00000000-0005-0000-0000-0000042D0000}"/>
    <cellStyle name="Comma 7 5 5 4" xfId="11661" xr:uid="{00000000-0005-0000-0000-0000052D0000}"/>
    <cellStyle name="Comma 7 5 6" xfId="11662" xr:uid="{00000000-0005-0000-0000-0000062D0000}"/>
    <cellStyle name="Comma 7 5 6 2" xfId="11663" xr:uid="{00000000-0005-0000-0000-0000072D0000}"/>
    <cellStyle name="Comma 7 5 6 3" xfId="11664" xr:uid="{00000000-0005-0000-0000-0000082D0000}"/>
    <cellStyle name="Comma 7 5 7" xfId="11665" xr:uid="{00000000-0005-0000-0000-0000092D0000}"/>
    <cellStyle name="Comma 7 5 7 2" xfId="11666" xr:uid="{00000000-0005-0000-0000-00000A2D0000}"/>
    <cellStyle name="Comma 7 5 8" xfId="11667" xr:uid="{00000000-0005-0000-0000-00000B2D0000}"/>
    <cellStyle name="Comma 7 5 9" xfId="11668" xr:uid="{00000000-0005-0000-0000-00000C2D0000}"/>
    <cellStyle name="Comma 7 6" xfId="11669" xr:uid="{00000000-0005-0000-0000-00000D2D0000}"/>
    <cellStyle name="Comma 7 6 2" xfId="11670" xr:uid="{00000000-0005-0000-0000-00000E2D0000}"/>
    <cellStyle name="Comma 7 6 2 2" xfId="11671" xr:uid="{00000000-0005-0000-0000-00000F2D0000}"/>
    <cellStyle name="Comma 7 6 3" xfId="11672" xr:uid="{00000000-0005-0000-0000-0000102D0000}"/>
    <cellStyle name="Comma 7 6 4" xfId="11673" xr:uid="{00000000-0005-0000-0000-0000112D0000}"/>
    <cellStyle name="Comma 7 7" xfId="11674" xr:uid="{00000000-0005-0000-0000-0000122D0000}"/>
    <cellStyle name="Comma 7 7 2" xfId="11675" xr:uid="{00000000-0005-0000-0000-0000132D0000}"/>
    <cellStyle name="Comma 7 7 2 2" xfId="11676" xr:uid="{00000000-0005-0000-0000-0000142D0000}"/>
    <cellStyle name="Comma 7 7 3" xfId="11677" xr:uid="{00000000-0005-0000-0000-0000152D0000}"/>
    <cellStyle name="Comma 7 7 4" xfId="11678" xr:uid="{00000000-0005-0000-0000-0000162D0000}"/>
    <cellStyle name="Comma 7 8" xfId="11679" xr:uid="{00000000-0005-0000-0000-0000172D0000}"/>
    <cellStyle name="Comma 7 8 2" xfId="11680" xr:uid="{00000000-0005-0000-0000-0000182D0000}"/>
    <cellStyle name="Comma 7 8 2 2" xfId="11681" xr:uid="{00000000-0005-0000-0000-0000192D0000}"/>
    <cellStyle name="Comma 7 8 3" xfId="11682" xr:uid="{00000000-0005-0000-0000-00001A2D0000}"/>
    <cellStyle name="Comma 7 8 4" xfId="11683" xr:uid="{00000000-0005-0000-0000-00001B2D0000}"/>
    <cellStyle name="Comma 7 9" xfId="11684" xr:uid="{00000000-0005-0000-0000-00001C2D0000}"/>
    <cellStyle name="Comma 7 9 2" xfId="11685" xr:uid="{00000000-0005-0000-0000-00001D2D0000}"/>
    <cellStyle name="Comma 7 9 2 2" xfId="11686" xr:uid="{00000000-0005-0000-0000-00001E2D0000}"/>
    <cellStyle name="Comma 7 9 3" xfId="11687" xr:uid="{00000000-0005-0000-0000-00001F2D0000}"/>
    <cellStyle name="Comma 7 9 4" xfId="11688" xr:uid="{00000000-0005-0000-0000-0000202D0000}"/>
    <cellStyle name="Comma 8" xfId="11689" xr:uid="{00000000-0005-0000-0000-0000212D0000}"/>
    <cellStyle name="Comma 9" xfId="11690" xr:uid="{00000000-0005-0000-0000-0000222D0000}"/>
    <cellStyle name="Copied" xfId="11691" xr:uid="{00000000-0005-0000-0000-0000232D0000}"/>
    <cellStyle name="Copy cell" xfId="61551" xr:uid="{00000000-0005-0000-0000-0000242D0000}"/>
    <cellStyle name="Currency" xfId="7" builtinId="4" hidden="1" customBuiltin="1"/>
    <cellStyle name="Currency (0)" xfId="11692" xr:uid="{00000000-0005-0000-0000-0000262D0000}"/>
    <cellStyle name="Currency (2)" xfId="11693" xr:uid="{00000000-0005-0000-0000-0000272D0000}"/>
    <cellStyle name="Currency [$0]" xfId="11694" xr:uid="{00000000-0005-0000-0000-0000282D0000}"/>
    <cellStyle name="Currency [£0]" xfId="11695" xr:uid="{00000000-0005-0000-0000-0000292D0000}"/>
    <cellStyle name="Currency [0]" xfId="8" builtinId="7" hidden="1" customBuiltin="1"/>
    <cellStyle name="Currency [00]" xfId="11696" xr:uid="{00000000-0005-0000-0000-00002B2D0000}"/>
    <cellStyle name="Currency [2]" xfId="11697" xr:uid="{00000000-0005-0000-0000-00002C2D0000}"/>
    <cellStyle name="Currency [2] 10" xfId="11698" xr:uid="{00000000-0005-0000-0000-00002D2D0000}"/>
    <cellStyle name="Currency [2] 10 2" xfId="11699" xr:uid="{00000000-0005-0000-0000-00002E2D0000}"/>
    <cellStyle name="Currency [2] 10 3" xfId="11700" xr:uid="{00000000-0005-0000-0000-00002F2D0000}"/>
    <cellStyle name="Currency [2] 11" xfId="11701" xr:uid="{00000000-0005-0000-0000-0000302D0000}"/>
    <cellStyle name="Currency [2] 11 2" xfId="11702" xr:uid="{00000000-0005-0000-0000-0000312D0000}"/>
    <cellStyle name="Currency [2] 11 3" xfId="11703" xr:uid="{00000000-0005-0000-0000-0000322D0000}"/>
    <cellStyle name="Currency [2] 12" xfId="11704" xr:uid="{00000000-0005-0000-0000-0000332D0000}"/>
    <cellStyle name="Currency [2] 12 2" xfId="11705" xr:uid="{00000000-0005-0000-0000-0000342D0000}"/>
    <cellStyle name="Currency [2] 12 3" xfId="11706" xr:uid="{00000000-0005-0000-0000-0000352D0000}"/>
    <cellStyle name="Currency [2] 13" xfId="11707" xr:uid="{00000000-0005-0000-0000-0000362D0000}"/>
    <cellStyle name="Currency [2] 13 2" xfId="11708" xr:uid="{00000000-0005-0000-0000-0000372D0000}"/>
    <cellStyle name="Currency [2] 13 3" xfId="11709" xr:uid="{00000000-0005-0000-0000-0000382D0000}"/>
    <cellStyle name="Currency [2] 14" xfId="11710" xr:uid="{00000000-0005-0000-0000-0000392D0000}"/>
    <cellStyle name="Currency [2] 14 2" xfId="11711" xr:uid="{00000000-0005-0000-0000-00003A2D0000}"/>
    <cellStyle name="Currency [2] 14 3" xfId="11712" xr:uid="{00000000-0005-0000-0000-00003B2D0000}"/>
    <cellStyle name="Currency [2] 15" xfId="11713" xr:uid="{00000000-0005-0000-0000-00003C2D0000}"/>
    <cellStyle name="Currency [2] 15 2" xfId="11714" xr:uid="{00000000-0005-0000-0000-00003D2D0000}"/>
    <cellStyle name="Currency [2] 16" xfId="11715" xr:uid="{00000000-0005-0000-0000-00003E2D0000}"/>
    <cellStyle name="Currency [2] 16 2" xfId="11716" xr:uid="{00000000-0005-0000-0000-00003F2D0000}"/>
    <cellStyle name="Currency [2] 17" xfId="11717" xr:uid="{00000000-0005-0000-0000-0000402D0000}"/>
    <cellStyle name="Currency [2] 17 2" xfId="11718" xr:uid="{00000000-0005-0000-0000-0000412D0000}"/>
    <cellStyle name="Currency [2] 18" xfId="11719" xr:uid="{00000000-0005-0000-0000-0000422D0000}"/>
    <cellStyle name="Currency [2] 18 2" xfId="11720" xr:uid="{00000000-0005-0000-0000-0000432D0000}"/>
    <cellStyle name="Currency [2] 19" xfId="11721" xr:uid="{00000000-0005-0000-0000-0000442D0000}"/>
    <cellStyle name="Currency [2] 19 2" xfId="11722" xr:uid="{00000000-0005-0000-0000-0000452D0000}"/>
    <cellStyle name="Currency [2] 2" xfId="11723" xr:uid="{00000000-0005-0000-0000-0000462D0000}"/>
    <cellStyle name="Currency [2] 2 10" xfId="11724" xr:uid="{00000000-0005-0000-0000-0000472D0000}"/>
    <cellStyle name="Currency [2] 2 10 2" xfId="11725" xr:uid="{00000000-0005-0000-0000-0000482D0000}"/>
    <cellStyle name="Currency [2] 2 10 3" xfId="11726" xr:uid="{00000000-0005-0000-0000-0000492D0000}"/>
    <cellStyle name="Currency [2] 2 11" xfId="11727" xr:uid="{00000000-0005-0000-0000-00004A2D0000}"/>
    <cellStyle name="Currency [2] 2 11 2" xfId="11728" xr:uid="{00000000-0005-0000-0000-00004B2D0000}"/>
    <cellStyle name="Currency [2] 2 11 3" xfId="11729" xr:uid="{00000000-0005-0000-0000-00004C2D0000}"/>
    <cellStyle name="Currency [2] 2 12" xfId="11730" xr:uid="{00000000-0005-0000-0000-00004D2D0000}"/>
    <cellStyle name="Currency [2] 2 12 2" xfId="11731" xr:uid="{00000000-0005-0000-0000-00004E2D0000}"/>
    <cellStyle name="Currency [2] 2 12 3" xfId="11732" xr:uid="{00000000-0005-0000-0000-00004F2D0000}"/>
    <cellStyle name="Currency [2] 2 13" xfId="11733" xr:uid="{00000000-0005-0000-0000-0000502D0000}"/>
    <cellStyle name="Currency [2] 2 13 2" xfId="11734" xr:uid="{00000000-0005-0000-0000-0000512D0000}"/>
    <cellStyle name="Currency [2] 2 13 3" xfId="11735" xr:uid="{00000000-0005-0000-0000-0000522D0000}"/>
    <cellStyle name="Currency [2] 2 14" xfId="11736" xr:uid="{00000000-0005-0000-0000-0000532D0000}"/>
    <cellStyle name="Currency [2] 2 15" xfId="11737" xr:uid="{00000000-0005-0000-0000-0000542D0000}"/>
    <cellStyle name="Currency [2] 2 16" xfId="11738" xr:uid="{00000000-0005-0000-0000-0000552D0000}"/>
    <cellStyle name="Currency [2] 2 2" xfId="11739" xr:uid="{00000000-0005-0000-0000-0000562D0000}"/>
    <cellStyle name="Currency [2] 2 2 10" xfId="11740" xr:uid="{00000000-0005-0000-0000-0000572D0000}"/>
    <cellStyle name="Currency [2] 2 2 10 2" xfId="11741" xr:uid="{00000000-0005-0000-0000-0000582D0000}"/>
    <cellStyle name="Currency [2] 2 2 10 3" xfId="11742" xr:uid="{00000000-0005-0000-0000-0000592D0000}"/>
    <cellStyle name="Currency [2] 2 2 11" xfId="11743" xr:uid="{00000000-0005-0000-0000-00005A2D0000}"/>
    <cellStyle name="Currency [2] 2 2 11 2" xfId="11744" xr:uid="{00000000-0005-0000-0000-00005B2D0000}"/>
    <cellStyle name="Currency [2] 2 2 11 3" xfId="11745" xr:uid="{00000000-0005-0000-0000-00005C2D0000}"/>
    <cellStyle name="Currency [2] 2 2 12" xfId="11746" xr:uid="{00000000-0005-0000-0000-00005D2D0000}"/>
    <cellStyle name="Currency [2] 2 2 12 2" xfId="11747" xr:uid="{00000000-0005-0000-0000-00005E2D0000}"/>
    <cellStyle name="Currency [2] 2 2 12 3" xfId="11748" xr:uid="{00000000-0005-0000-0000-00005F2D0000}"/>
    <cellStyle name="Currency [2] 2 2 13" xfId="11749" xr:uid="{00000000-0005-0000-0000-0000602D0000}"/>
    <cellStyle name="Currency [2] 2 2 13 2" xfId="11750" xr:uid="{00000000-0005-0000-0000-0000612D0000}"/>
    <cellStyle name="Currency [2] 2 2 13 3" xfId="11751" xr:uid="{00000000-0005-0000-0000-0000622D0000}"/>
    <cellStyle name="Currency [2] 2 2 14" xfId="11752" xr:uid="{00000000-0005-0000-0000-0000632D0000}"/>
    <cellStyle name="Currency [2] 2 2 14 2" xfId="11753" xr:uid="{00000000-0005-0000-0000-0000642D0000}"/>
    <cellStyle name="Currency [2] 2 2 14 3" xfId="11754" xr:uid="{00000000-0005-0000-0000-0000652D0000}"/>
    <cellStyle name="Currency [2] 2 2 15" xfId="11755" xr:uid="{00000000-0005-0000-0000-0000662D0000}"/>
    <cellStyle name="Currency [2] 2 2 15 2" xfId="11756" xr:uid="{00000000-0005-0000-0000-0000672D0000}"/>
    <cellStyle name="Currency [2] 2 2 15 3" xfId="11757" xr:uid="{00000000-0005-0000-0000-0000682D0000}"/>
    <cellStyle name="Currency [2] 2 2 16" xfId="11758" xr:uid="{00000000-0005-0000-0000-0000692D0000}"/>
    <cellStyle name="Currency [2] 2 2 16 2" xfId="11759" xr:uid="{00000000-0005-0000-0000-00006A2D0000}"/>
    <cellStyle name="Currency [2] 2 2 16 3" xfId="11760" xr:uid="{00000000-0005-0000-0000-00006B2D0000}"/>
    <cellStyle name="Currency [2] 2 2 17" xfId="11761" xr:uid="{00000000-0005-0000-0000-00006C2D0000}"/>
    <cellStyle name="Currency [2] 2 2 17 2" xfId="11762" xr:uid="{00000000-0005-0000-0000-00006D2D0000}"/>
    <cellStyle name="Currency [2] 2 2 17 3" xfId="11763" xr:uid="{00000000-0005-0000-0000-00006E2D0000}"/>
    <cellStyle name="Currency [2] 2 2 18" xfId="11764" xr:uid="{00000000-0005-0000-0000-00006F2D0000}"/>
    <cellStyle name="Currency [2] 2 2 18 2" xfId="11765" xr:uid="{00000000-0005-0000-0000-0000702D0000}"/>
    <cellStyle name="Currency [2] 2 2 18 3" xfId="11766" xr:uid="{00000000-0005-0000-0000-0000712D0000}"/>
    <cellStyle name="Currency [2] 2 2 19" xfId="11767" xr:uid="{00000000-0005-0000-0000-0000722D0000}"/>
    <cellStyle name="Currency [2] 2 2 2" xfId="11768" xr:uid="{00000000-0005-0000-0000-0000732D0000}"/>
    <cellStyle name="Currency [2] 2 2 2 10" xfId="11769" xr:uid="{00000000-0005-0000-0000-0000742D0000}"/>
    <cellStyle name="Currency [2] 2 2 2 10 2" xfId="11770" xr:uid="{00000000-0005-0000-0000-0000752D0000}"/>
    <cellStyle name="Currency [2] 2 2 2 10 3" xfId="11771" xr:uid="{00000000-0005-0000-0000-0000762D0000}"/>
    <cellStyle name="Currency [2] 2 2 2 11" xfId="11772" xr:uid="{00000000-0005-0000-0000-0000772D0000}"/>
    <cellStyle name="Currency [2] 2 2 2 11 2" xfId="11773" xr:uid="{00000000-0005-0000-0000-0000782D0000}"/>
    <cellStyle name="Currency [2] 2 2 2 11 3" xfId="11774" xr:uid="{00000000-0005-0000-0000-0000792D0000}"/>
    <cellStyle name="Currency [2] 2 2 2 12" xfId="11775" xr:uid="{00000000-0005-0000-0000-00007A2D0000}"/>
    <cellStyle name="Currency [2] 2 2 2 12 2" xfId="11776" xr:uid="{00000000-0005-0000-0000-00007B2D0000}"/>
    <cellStyle name="Currency [2] 2 2 2 12 3" xfId="11777" xr:uid="{00000000-0005-0000-0000-00007C2D0000}"/>
    <cellStyle name="Currency [2] 2 2 2 13" xfId="11778" xr:uid="{00000000-0005-0000-0000-00007D2D0000}"/>
    <cellStyle name="Currency [2] 2 2 2 13 2" xfId="11779" xr:uid="{00000000-0005-0000-0000-00007E2D0000}"/>
    <cellStyle name="Currency [2] 2 2 2 13 3" xfId="11780" xr:uid="{00000000-0005-0000-0000-00007F2D0000}"/>
    <cellStyle name="Currency [2] 2 2 2 14" xfId="11781" xr:uid="{00000000-0005-0000-0000-0000802D0000}"/>
    <cellStyle name="Currency [2] 2 2 2 14 2" xfId="11782" xr:uid="{00000000-0005-0000-0000-0000812D0000}"/>
    <cellStyle name="Currency [2] 2 2 2 14 3" xfId="11783" xr:uid="{00000000-0005-0000-0000-0000822D0000}"/>
    <cellStyle name="Currency [2] 2 2 2 15" xfId="11784" xr:uid="{00000000-0005-0000-0000-0000832D0000}"/>
    <cellStyle name="Currency [2] 2 2 2 15 2" xfId="11785" xr:uid="{00000000-0005-0000-0000-0000842D0000}"/>
    <cellStyle name="Currency [2] 2 2 2 15 3" xfId="11786" xr:uid="{00000000-0005-0000-0000-0000852D0000}"/>
    <cellStyle name="Currency [2] 2 2 2 16" xfId="11787" xr:uid="{00000000-0005-0000-0000-0000862D0000}"/>
    <cellStyle name="Currency [2] 2 2 2 16 2" xfId="11788" xr:uid="{00000000-0005-0000-0000-0000872D0000}"/>
    <cellStyle name="Currency [2] 2 2 2 16 3" xfId="11789" xr:uid="{00000000-0005-0000-0000-0000882D0000}"/>
    <cellStyle name="Currency [2] 2 2 2 17" xfId="11790" xr:uid="{00000000-0005-0000-0000-0000892D0000}"/>
    <cellStyle name="Currency [2] 2 2 2 17 2" xfId="11791" xr:uid="{00000000-0005-0000-0000-00008A2D0000}"/>
    <cellStyle name="Currency [2] 2 2 2 17 3" xfId="11792" xr:uid="{00000000-0005-0000-0000-00008B2D0000}"/>
    <cellStyle name="Currency [2] 2 2 2 18" xfId="11793" xr:uid="{00000000-0005-0000-0000-00008C2D0000}"/>
    <cellStyle name="Currency [2] 2 2 2 18 2" xfId="11794" xr:uid="{00000000-0005-0000-0000-00008D2D0000}"/>
    <cellStyle name="Currency [2] 2 2 2 18 3" xfId="11795" xr:uid="{00000000-0005-0000-0000-00008E2D0000}"/>
    <cellStyle name="Currency [2] 2 2 2 19" xfId="11796" xr:uid="{00000000-0005-0000-0000-00008F2D0000}"/>
    <cellStyle name="Currency [2] 2 2 2 2" xfId="11797" xr:uid="{00000000-0005-0000-0000-0000902D0000}"/>
    <cellStyle name="Currency [2] 2 2 2 2 10" xfId="11798" xr:uid="{00000000-0005-0000-0000-0000912D0000}"/>
    <cellStyle name="Currency [2] 2 2 2 2 10 2" xfId="11799" xr:uid="{00000000-0005-0000-0000-0000922D0000}"/>
    <cellStyle name="Currency [2] 2 2 2 2 10 3" xfId="11800" xr:uid="{00000000-0005-0000-0000-0000932D0000}"/>
    <cellStyle name="Currency [2] 2 2 2 2 11" xfId="11801" xr:uid="{00000000-0005-0000-0000-0000942D0000}"/>
    <cellStyle name="Currency [2] 2 2 2 2 11 2" xfId="11802" xr:uid="{00000000-0005-0000-0000-0000952D0000}"/>
    <cellStyle name="Currency [2] 2 2 2 2 11 3" xfId="11803" xr:uid="{00000000-0005-0000-0000-0000962D0000}"/>
    <cellStyle name="Currency [2] 2 2 2 2 12" xfId="11804" xr:uid="{00000000-0005-0000-0000-0000972D0000}"/>
    <cellStyle name="Currency [2] 2 2 2 2 12 2" xfId="11805" xr:uid="{00000000-0005-0000-0000-0000982D0000}"/>
    <cellStyle name="Currency [2] 2 2 2 2 12 3" xfId="11806" xr:uid="{00000000-0005-0000-0000-0000992D0000}"/>
    <cellStyle name="Currency [2] 2 2 2 2 13" xfId="11807" xr:uid="{00000000-0005-0000-0000-00009A2D0000}"/>
    <cellStyle name="Currency [2] 2 2 2 2 14" xfId="11808" xr:uid="{00000000-0005-0000-0000-00009B2D0000}"/>
    <cellStyle name="Currency [2] 2 2 2 2 2" xfId="11809" xr:uid="{00000000-0005-0000-0000-00009C2D0000}"/>
    <cellStyle name="Currency [2] 2 2 2 2 2 2" xfId="11810" xr:uid="{00000000-0005-0000-0000-00009D2D0000}"/>
    <cellStyle name="Currency [2] 2 2 2 2 2 3" xfId="11811" xr:uid="{00000000-0005-0000-0000-00009E2D0000}"/>
    <cellStyle name="Currency [2] 2 2 2 2 3" xfId="11812" xr:uid="{00000000-0005-0000-0000-00009F2D0000}"/>
    <cellStyle name="Currency [2] 2 2 2 2 3 2" xfId="11813" xr:uid="{00000000-0005-0000-0000-0000A02D0000}"/>
    <cellStyle name="Currency [2] 2 2 2 2 3 3" xfId="11814" xr:uid="{00000000-0005-0000-0000-0000A12D0000}"/>
    <cellStyle name="Currency [2] 2 2 2 2 4" xfId="11815" xr:uid="{00000000-0005-0000-0000-0000A22D0000}"/>
    <cellStyle name="Currency [2] 2 2 2 2 4 2" xfId="11816" xr:uid="{00000000-0005-0000-0000-0000A32D0000}"/>
    <cellStyle name="Currency [2] 2 2 2 2 4 3" xfId="11817" xr:uid="{00000000-0005-0000-0000-0000A42D0000}"/>
    <cellStyle name="Currency [2] 2 2 2 2 5" xfId="11818" xr:uid="{00000000-0005-0000-0000-0000A52D0000}"/>
    <cellStyle name="Currency [2] 2 2 2 2 5 2" xfId="11819" xr:uid="{00000000-0005-0000-0000-0000A62D0000}"/>
    <cellStyle name="Currency [2] 2 2 2 2 5 3" xfId="11820" xr:uid="{00000000-0005-0000-0000-0000A72D0000}"/>
    <cellStyle name="Currency [2] 2 2 2 2 6" xfId="11821" xr:uid="{00000000-0005-0000-0000-0000A82D0000}"/>
    <cellStyle name="Currency [2] 2 2 2 2 6 2" xfId="11822" xr:uid="{00000000-0005-0000-0000-0000A92D0000}"/>
    <cellStyle name="Currency [2] 2 2 2 2 6 3" xfId="11823" xr:uid="{00000000-0005-0000-0000-0000AA2D0000}"/>
    <cellStyle name="Currency [2] 2 2 2 2 7" xfId="11824" xr:uid="{00000000-0005-0000-0000-0000AB2D0000}"/>
    <cellStyle name="Currency [2] 2 2 2 2 7 2" xfId="11825" xr:uid="{00000000-0005-0000-0000-0000AC2D0000}"/>
    <cellStyle name="Currency [2] 2 2 2 2 7 3" xfId="11826" xr:uid="{00000000-0005-0000-0000-0000AD2D0000}"/>
    <cellStyle name="Currency [2] 2 2 2 2 8" xfId="11827" xr:uid="{00000000-0005-0000-0000-0000AE2D0000}"/>
    <cellStyle name="Currency [2] 2 2 2 2 8 2" xfId="11828" xr:uid="{00000000-0005-0000-0000-0000AF2D0000}"/>
    <cellStyle name="Currency [2] 2 2 2 2 8 3" xfId="11829" xr:uid="{00000000-0005-0000-0000-0000B02D0000}"/>
    <cellStyle name="Currency [2] 2 2 2 2 9" xfId="11830" xr:uid="{00000000-0005-0000-0000-0000B12D0000}"/>
    <cellStyle name="Currency [2] 2 2 2 2 9 2" xfId="11831" xr:uid="{00000000-0005-0000-0000-0000B22D0000}"/>
    <cellStyle name="Currency [2] 2 2 2 2 9 3" xfId="11832" xr:uid="{00000000-0005-0000-0000-0000B32D0000}"/>
    <cellStyle name="Currency [2] 2 2 2 20" xfId="11833" xr:uid="{00000000-0005-0000-0000-0000B42D0000}"/>
    <cellStyle name="Currency [2] 2 2 2 3" xfId="11834" xr:uid="{00000000-0005-0000-0000-0000B52D0000}"/>
    <cellStyle name="Currency [2] 2 2 2 3 10" xfId="11835" xr:uid="{00000000-0005-0000-0000-0000B62D0000}"/>
    <cellStyle name="Currency [2] 2 2 2 3 10 2" xfId="11836" xr:uid="{00000000-0005-0000-0000-0000B72D0000}"/>
    <cellStyle name="Currency [2] 2 2 2 3 10 3" xfId="11837" xr:uid="{00000000-0005-0000-0000-0000B82D0000}"/>
    <cellStyle name="Currency [2] 2 2 2 3 11" xfId="11838" xr:uid="{00000000-0005-0000-0000-0000B92D0000}"/>
    <cellStyle name="Currency [2] 2 2 2 3 11 2" xfId="11839" xr:uid="{00000000-0005-0000-0000-0000BA2D0000}"/>
    <cellStyle name="Currency [2] 2 2 2 3 11 3" xfId="11840" xr:uid="{00000000-0005-0000-0000-0000BB2D0000}"/>
    <cellStyle name="Currency [2] 2 2 2 3 12" xfId="11841" xr:uid="{00000000-0005-0000-0000-0000BC2D0000}"/>
    <cellStyle name="Currency [2] 2 2 2 3 12 2" xfId="11842" xr:uid="{00000000-0005-0000-0000-0000BD2D0000}"/>
    <cellStyle name="Currency [2] 2 2 2 3 12 3" xfId="11843" xr:uid="{00000000-0005-0000-0000-0000BE2D0000}"/>
    <cellStyle name="Currency [2] 2 2 2 3 13" xfId="11844" xr:uid="{00000000-0005-0000-0000-0000BF2D0000}"/>
    <cellStyle name="Currency [2] 2 2 2 3 14" xfId="11845" xr:uid="{00000000-0005-0000-0000-0000C02D0000}"/>
    <cellStyle name="Currency [2] 2 2 2 3 2" xfId="11846" xr:uid="{00000000-0005-0000-0000-0000C12D0000}"/>
    <cellStyle name="Currency [2] 2 2 2 3 2 2" xfId="11847" xr:uid="{00000000-0005-0000-0000-0000C22D0000}"/>
    <cellStyle name="Currency [2] 2 2 2 3 2 3" xfId="11848" xr:uid="{00000000-0005-0000-0000-0000C32D0000}"/>
    <cellStyle name="Currency [2] 2 2 2 3 3" xfId="11849" xr:uid="{00000000-0005-0000-0000-0000C42D0000}"/>
    <cellStyle name="Currency [2] 2 2 2 3 3 2" xfId="11850" xr:uid="{00000000-0005-0000-0000-0000C52D0000}"/>
    <cellStyle name="Currency [2] 2 2 2 3 3 3" xfId="11851" xr:uid="{00000000-0005-0000-0000-0000C62D0000}"/>
    <cellStyle name="Currency [2] 2 2 2 3 4" xfId="11852" xr:uid="{00000000-0005-0000-0000-0000C72D0000}"/>
    <cellStyle name="Currency [2] 2 2 2 3 4 2" xfId="11853" xr:uid="{00000000-0005-0000-0000-0000C82D0000}"/>
    <cellStyle name="Currency [2] 2 2 2 3 4 3" xfId="11854" xr:uid="{00000000-0005-0000-0000-0000C92D0000}"/>
    <cellStyle name="Currency [2] 2 2 2 3 5" xfId="11855" xr:uid="{00000000-0005-0000-0000-0000CA2D0000}"/>
    <cellStyle name="Currency [2] 2 2 2 3 5 2" xfId="11856" xr:uid="{00000000-0005-0000-0000-0000CB2D0000}"/>
    <cellStyle name="Currency [2] 2 2 2 3 5 3" xfId="11857" xr:uid="{00000000-0005-0000-0000-0000CC2D0000}"/>
    <cellStyle name="Currency [2] 2 2 2 3 6" xfId="11858" xr:uid="{00000000-0005-0000-0000-0000CD2D0000}"/>
    <cellStyle name="Currency [2] 2 2 2 3 6 2" xfId="11859" xr:uid="{00000000-0005-0000-0000-0000CE2D0000}"/>
    <cellStyle name="Currency [2] 2 2 2 3 6 3" xfId="11860" xr:uid="{00000000-0005-0000-0000-0000CF2D0000}"/>
    <cellStyle name="Currency [2] 2 2 2 3 7" xfId="11861" xr:uid="{00000000-0005-0000-0000-0000D02D0000}"/>
    <cellStyle name="Currency [2] 2 2 2 3 7 2" xfId="11862" xr:uid="{00000000-0005-0000-0000-0000D12D0000}"/>
    <cellStyle name="Currency [2] 2 2 2 3 7 3" xfId="11863" xr:uid="{00000000-0005-0000-0000-0000D22D0000}"/>
    <cellStyle name="Currency [2] 2 2 2 3 8" xfId="11864" xr:uid="{00000000-0005-0000-0000-0000D32D0000}"/>
    <cellStyle name="Currency [2] 2 2 2 3 8 2" xfId="11865" xr:uid="{00000000-0005-0000-0000-0000D42D0000}"/>
    <cellStyle name="Currency [2] 2 2 2 3 8 3" xfId="11866" xr:uid="{00000000-0005-0000-0000-0000D52D0000}"/>
    <cellStyle name="Currency [2] 2 2 2 3 9" xfId="11867" xr:uid="{00000000-0005-0000-0000-0000D62D0000}"/>
    <cellStyle name="Currency [2] 2 2 2 3 9 2" xfId="11868" xr:uid="{00000000-0005-0000-0000-0000D72D0000}"/>
    <cellStyle name="Currency [2] 2 2 2 3 9 3" xfId="11869" xr:uid="{00000000-0005-0000-0000-0000D82D0000}"/>
    <cellStyle name="Currency [2] 2 2 2 4" xfId="11870" xr:uid="{00000000-0005-0000-0000-0000D92D0000}"/>
    <cellStyle name="Currency [2] 2 2 2 4 10" xfId="11871" xr:uid="{00000000-0005-0000-0000-0000DA2D0000}"/>
    <cellStyle name="Currency [2] 2 2 2 4 10 2" xfId="11872" xr:uid="{00000000-0005-0000-0000-0000DB2D0000}"/>
    <cellStyle name="Currency [2] 2 2 2 4 10 3" xfId="11873" xr:uid="{00000000-0005-0000-0000-0000DC2D0000}"/>
    <cellStyle name="Currency [2] 2 2 2 4 11" xfId="11874" xr:uid="{00000000-0005-0000-0000-0000DD2D0000}"/>
    <cellStyle name="Currency [2] 2 2 2 4 11 2" xfId="11875" xr:uid="{00000000-0005-0000-0000-0000DE2D0000}"/>
    <cellStyle name="Currency [2] 2 2 2 4 11 3" xfId="11876" xr:uid="{00000000-0005-0000-0000-0000DF2D0000}"/>
    <cellStyle name="Currency [2] 2 2 2 4 12" xfId="11877" xr:uid="{00000000-0005-0000-0000-0000E02D0000}"/>
    <cellStyle name="Currency [2] 2 2 2 4 13" xfId="11878" xr:uid="{00000000-0005-0000-0000-0000E12D0000}"/>
    <cellStyle name="Currency [2] 2 2 2 4 2" xfId="11879" xr:uid="{00000000-0005-0000-0000-0000E22D0000}"/>
    <cellStyle name="Currency [2] 2 2 2 4 2 2" xfId="11880" xr:uid="{00000000-0005-0000-0000-0000E32D0000}"/>
    <cellStyle name="Currency [2] 2 2 2 4 2 3" xfId="11881" xr:uid="{00000000-0005-0000-0000-0000E42D0000}"/>
    <cellStyle name="Currency [2] 2 2 2 4 3" xfId="11882" xr:uid="{00000000-0005-0000-0000-0000E52D0000}"/>
    <cellStyle name="Currency [2] 2 2 2 4 3 2" xfId="11883" xr:uid="{00000000-0005-0000-0000-0000E62D0000}"/>
    <cellStyle name="Currency [2] 2 2 2 4 3 3" xfId="11884" xr:uid="{00000000-0005-0000-0000-0000E72D0000}"/>
    <cellStyle name="Currency [2] 2 2 2 4 4" xfId="11885" xr:uid="{00000000-0005-0000-0000-0000E82D0000}"/>
    <cellStyle name="Currency [2] 2 2 2 4 4 2" xfId="11886" xr:uid="{00000000-0005-0000-0000-0000E92D0000}"/>
    <cellStyle name="Currency [2] 2 2 2 4 4 3" xfId="11887" xr:uid="{00000000-0005-0000-0000-0000EA2D0000}"/>
    <cellStyle name="Currency [2] 2 2 2 4 5" xfId="11888" xr:uid="{00000000-0005-0000-0000-0000EB2D0000}"/>
    <cellStyle name="Currency [2] 2 2 2 4 5 2" xfId="11889" xr:uid="{00000000-0005-0000-0000-0000EC2D0000}"/>
    <cellStyle name="Currency [2] 2 2 2 4 5 3" xfId="11890" xr:uid="{00000000-0005-0000-0000-0000ED2D0000}"/>
    <cellStyle name="Currency [2] 2 2 2 4 6" xfId="11891" xr:uid="{00000000-0005-0000-0000-0000EE2D0000}"/>
    <cellStyle name="Currency [2] 2 2 2 4 6 2" xfId="11892" xr:uid="{00000000-0005-0000-0000-0000EF2D0000}"/>
    <cellStyle name="Currency [2] 2 2 2 4 6 3" xfId="11893" xr:uid="{00000000-0005-0000-0000-0000F02D0000}"/>
    <cellStyle name="Currency [2] 2 2 2 4 7" xfId="11894" xr:uid="{00000000-0005-0000-0000-0000F12D0000}"/>
    <cellStyle name="Currency [2] 2 2 2 4 7 2" xfId="11895" xr:uid="{00000000-0005-0000-0000-0000F22D0000}"/>
    <cellStyle name="Currency [2] 2 2 2 4 7 3" xfId="11896" xr:uid="{00000000-0005-0000-0000-0000F32D0000}"/>
    <cellStyle name="Currency [2] 2 2 2 4 8" xfId="11897" xr:uid="{00000000-0005-0000-0000-0000F42D0000}"/>
    <cellStyle name="Currency [2] 2 2 2 4 8 2" xfId="11898" xr:uid="{00000000-0005-0000-0000-0000F52D0000}"/>
    <cellStyle name="Currency [2] 2 2 2 4 8 3" xfId="11899" xr:uid="{00000000-0005-0000-0000-0000F62D0000}"/>
    <cellStyle name="Currency [2] 2 2 2 4 9" xfId="11900" xr:uid="{00000000-0005-0000-0000-0000F72D0000}"/>
    <cellStyle name="Currency [2] 2 2 2 4 9 2" xfId="11901" xr:uid="{00000000-0005-0000-0000-0000F82D0000}"/>
    <cellStyle name="Currency [2] 2 2 2 4 9 3" xfId="11902" xr:uid="{00000000-0005-0000-0000-0000F92D0000}"/>
    <cellStyle name="Currency [2] 2 2 2 5" xfId="11903" xr:uid="{00000000-0005-0000-0000-0000FA2D0000}"/>
    <cellStyle name="Currency [2] 2 2 2 5 10" xfId="11904" xr:uid="{00000000-0005-0000-0000-0000FB2D0000}"/>
    <cellStyle name="Currency [2] 2 2 2 5 10 2" xfId="11905" xr:uid="{00000000-0005-0000-0000-0000FC2D0000}"/>
    <cellStyle name="Currency [2] 2 2 2 5 10 3" xfId="11906" xr:uid="{00000000-0005-0000-0000-0000FD2D0000}"/>
    <cellStyle name="Currency [2] 2 2 2 5 11" xfId="11907" xr:uid="{00000000-0005-0000-0000-0000FE2D0000}"/>
    <cellStyle name="Currency [2] 2 2 2 5 11 2" xfId="11908" xr:uid="{00000000-0005-0000-0000-0000FF2D0000}"/>
    <cellStyle name="Currency [2] 2 2 2 5 11 3" xfId="11909" xr:uid="{00000000-0005-0000-0000-0000002E0000}"/>
    <cellStyle name="Currency [2] 2 2 2 5 12" xfId="11910" xr:uid="{00000000-0005-0000-0000-0000012E0000}"/>
    <cellStyle name="Currency [2] 2 2 2 5 13" xfId="11911" xr:uid="{00000000-0005-0000-0000-0000022E0000}"/>
    <cellStyle name="Currency [2] 2 2 2 5 2" xfId="11912" xr:uid="{00000000-0005-0000-0000-0000032E0000}"/>
    <cellStyle name="Currency [2] 2 2 2 5 2 2" xfId="11913" xr:uid="{00000000-0005-0000-0000-0000042E0000}"/>
    <cellStyle name="Currency [2] 2 2 2 5 2 3" xfId="11914" xr:uid="{00000000-0005-0000-0000-0000052E0000}"/>
    <cellStyle name="Currency [2] 2 2 2 5 3" xfId="11915" xr:uid="{00000000-0005-0000-0000-0000062E0000}"/>
    <cellStyle name="Currency [2] 2 2 2 5 3 2" xfId="11916" xr:uid="{00000000-0005-0000-0000-0000072E0000}"/>
    <cellStyle name="Currency [2] 2 2 2 5 3 3" xfId="11917" xr:uid="{00000000-0005-0000-0000-0000082E0000}"/>
    <cellStyle name="Currency [2] 2 2 2 5 4" xfId="11918" xr:uid="{00000000-0005-0000-0000-0000092E0000}"/>
    <cellStyle name="Currency [2] 2 2 2 5 4 2" xfId="11919" xr:uid="{00000000-0005-0000-0000-00000A2E0000}"/>
    <cellStyle name="Currency [2] 2 2 2 5 4 3" xfId="11920" xr:uid="{00000000-0005-0000-0000-00000B2E0000}"/>
    <cellStyle name="Currency [2] 2 2 2 5 5" xfId="11921" xr:uid="{00000000-0005-0000-0000-00000C2E0000}"/>
    <cellStyle name="Currency [2] 2 2 2 5 5 2" xfId="11922" xr:uid="{00000000-0005-0000-0000-00000D2E0000}"/>
    <cellStyle name="Currency [2] 2 2 2 5 5 3" xfId="11923" xr:uid="{00000000-0005-0000-0000-00000E2E0000}"/>
    <cellStyle name="Currency [2] 2 2 2 5 6" xfId="11924" xr:uid="{00000000-0005-0000-0000-00000F2E0000}"/>
    <cellStyle name="Currency [2] 2 2 2 5 6 2" xfId="11925" xr:uid="{00000000-0005-0000-0000-0000102E0000}"/>
    <cellStyle name="Currency [2] 2 2 2 5 6 3" xfId="11926" xr:uid="{00000000-0005-0000-0000-0000112E0000}"/>
    <cellStyle name="Currency [2] 2 2 2 5 7" xfId="11927" xr:uid="{00000000-0005-0000-0000-0000122E0000}"/>
    <cellStyle name="Currency [2] 2 2 2 5 7 2" xfId="11928" xr:uid="{00000000-0005-0000-0000-0000132E0000}"/>
    <cellStyle name="Currency [2] 2 2 2 5 7 3" xfId="11929" xr:uid="{00000000-0005-0000-0000-0000142E0000}"/>
    <cellStyle name="Currency [2] 2 2 2 5 8" xfId="11930" xr:uid="{00000000-0005-0000-0000-0000152E0000}"/>
    <cellStyle name="Currency [2] 2 2 2 5 8 2" xfId="11931" xr:uid="{00000000-0005-0000-0000-0000162E0000}"/>
    <cellStyle name="Currency [2] 2 2 2 5 8 3" xfId="11932" xr:uid="{00000000-0005-0000-0000-0000172E0000}"/>
    <cellStyle name="Currency [2] 2 2 2 5 9" xfId="11933" xr:uid="{00000000-0005-0000-0000-0000182E0000}"/>
    <cellStyle name="Currency [2] 2 2 2 5 9 2" xfId="11934" xr:uid="{00000000-0005-0000-0000-0000192E0000}"/>
    <cellStyle name="Currency [2] 2 2 2 5 9 3" xfId="11935" xr:uid="{00000000-0005-0000-0000-00001A2E0000}"/>
    <cellStyle name="Currency [2] 2 2 2 6" xfId="11936" xr:uid="{00000000-0005-0000-0000-00001B2E0000}"/>
    <cellStyle name="Currency [2] 2 2 2 6 10" xfId="11937" xr:uid="{00000000-0005-0000-0000-00001C2E0000}"/>
    <cellStyle name="Currency [2] 2 2 2 6 10 2" xfId="11938" xr:uid="{00000000-0005-0000-0000-00001D2E0000}"/>
    <cellStyle name="Currency [2] 2 2 2 6 10 3" xfId="11939" xr:uid="{00000000-0005-0000-0000-00001E2E0000}"/>
    <cellStyle name="Currency [2] 2 2 2 6 11" xfId="11940" xr:uid="{00000000-0005-0000-0000-00001F2E0000}"/>
    <cellStyle name="Currency [2] 2 2 2 6 11 2" xfId="11941" xr:uid="{00000000-0005-0000-0000-0000202E0000}"/>
    <cellStyle name="Currency [2] 2 2 2 6 11 3" xfId="11942" xr:uid="{00000000-0005-0000-0000-0000212E0000}"/>
    <cellStyle name="Currency [2] 2 2 2 6 12" xfId="11943" xr:uid="{00000000-0005-0000-0000-0000222E0000}"/>
    <cellStyle name="Currency [2] 2 2 2 6 13" xfId="11944" xr:uid="{00000000-0005-0000-0000-0000232E0000}"/>
    <cellStyle name="Currency [2] 2 2 2 6 2" xfId="11945" xr:uid="{00000000-0005-0000-0000-0000242E0000}"/>
    <cellStyle name="Currency [2] 2 2 2 6 2 2" xfId="11946" xr:uid="{00000000-0005-0000-0000-0000252E0000}"/>
    <cellStyle name="Currency [2] 2 2 2 6 2 3" xfId="11947" xr:uid="{00000000-0005-0000-0000-0000262E0000}"/>
    <cellStyle name="Currency [2] 2 2 2 6 3" xfId="11948" xr:uid="{00000000-0005-0000-0000-0000272E0000}"/>
    <cellStyle name="Currency [2] 2 2 2 6 3 2" xfId="11949" xr:uid="{00000000-0005-0000-0000-0000282E0000}"/>
    <cellStyle name="Currency [2] 2 2 2 6 3 3" xfId="11950" xr:uid="{00000000-0005-0000-0000-0000292E0000}"/>
    <cellStyle name="Currency [2] 2 2 2 6 4" xfId="11951" xr:uid="{00000000-0005-0000-0000-00002A2E0000}"/>
    <cellStyle name="Currency [2] 2 2 2 6 4 2" xfId="11952" xr:uid="{00000000-0005-0000-0000-00002B2E0000}"/>
    <cellStyle name="Currency [2] 2 2 2 6 4 3" xfId="11953" xr:uid="{00000000-0005-0000-0000-00002C2E0000}"/>
    <cellStyle name="Currency [2] 2 2 2 6 5" xfId="11954" xr:uid="{00000000-0005-0000-0000-00002D2E0000}"/>
    <cellStyle name="Currency [2] 2 2 2 6 5 2" xfId="11955" xr:uid="{00000000-0005-0000-0000-00002E2E0000}"/>
    <cellStyle name="Currency [2] 2 2 2 6 5 3" xfId="11956" xr:uid="{00000000-0005-0000-0000-00002F2E0000}"/>
    <cellStyle name="Currency [2] 2 2 2 6 6" xfId="11957" xr:uid="{00000000-0005-0000-0000-0000302E0000}"/>
    <cellStyle name="Currency [2] 2 2 2 6 6 2" xfId="11958" xr:uid="{00000000-0005-0000-0000-0000312E0000}"/>
    <cellStyle name="Currency [2] 2 2 2 6 6 3" xfId="11959" xr:uid="{00000000-0005-0000-0000-0000322E0000}"/>
    <cellStyle name="Currency [2] 2 2 2 6 7" xfId="11960" xr:uid="{00000000-0005-0000-0000-0000332E0000}"/>
    <cellStyle name="Currency [2] 2 2 2 6 7 2" xfId="11961" xr:uid="{00000000-0005-0000-0000-0000342E0000}"/>
    <cellStyle name="Currency [2] 2 2 2 6 7 3" xfId="11962" xr:uid="{00000000-0005-0000-0000-0000352E0000}"/>
    <cellStyle name="Currency [2] 2 2 2 6 8" xfId="11963" xr:uid="{00000000-0005-0000-0000-0000362E0000}"/>
    <cellStyle name="Currency [2] 2 2 2 6 8 2" xfId="11964" xr:uid="{00000000-0005-0000-0000-0000372E0000}"/>
    <cellStyle name="Currency [2] 2 2 2 6 8 3" xfId="11965" xr:uid="{00000000-0005-0000-0000-0000382E0000}"/>
    <cellStyle name="Currency [2] 2 2 2 6 9" xfId="11966" xr:uid="{00000000-0005-0000-0000-0000392E0000}"/>
    <cellStyle name="Currency [2] 2 2 2 6 9 2" xfId="11967" xr:uid="{00000000-0005-0000-0000-00003A2E0000}"/>
    <cellStyle name="Currency [2] 2 2 2 6 9 3" xfId="11968" xr:uid="{00000000-0005-0000-0000-00003B2E0000}"/>
    <cellStyle name="Currency [2] 2 2 2 7" xfId="11969" xr:uid="{00000000-0005-0000-0000-00003C2E0000}"/>
    <cellStyle name="Currency [2] 2 2 2 7 10" xfId="11970" xr:uid="{00000000-0005-0000-0000-00003D2E0000}"/>
    <cellStyle name="Currency [2] 2 2 2 7 10 2" xfId="11971" xr:uid="{00000000-0005-0000-0000-00003E2E0000}"/>
    <cellStyle name="Currency [2] 2 2 2 7 10 3" xfId="11972" xr:uid="{00000000-0005-0000-0000-00003F2E0000}"/>
    <cellStyle name="Currency [2] 2 2 2 7 11" xfId="11973" xr:uid="{00000000-0005-0000-0000-0000402E0000}"/>
    <cellStyle name="Currency [2] 2 2 2 7 11 2" xfId="11974" xr:uid="{00000000-0005-0000-0000-0000412E0000}"/>
    <cellStyle name="Currency [2] 2 2 2 7 11 3" xfId="11975" xr:uid="{00000000-0005-0000-0000-0000422E0000}"/>
    <cellStyle name="Currency [2] 2 2 2 7 12" xfId="11976" xr:uid="{00000000-0005-0000-0000-0000432E0000}"/>
    <cellStyle name="Currency [2] 2 2 2 7 13" xfId="11977" xr:uid="{00000000-0005-0000-0000-0000442E0000}"/>
    <cellStyle name="Currency [2] 2 2 2 7 2" xfId="11978" xr:uid="{00000000-0005-0000-0000-0000452E0000}"/>
    <cellStyle name="Currency [2] 2 2 2 7 2 2" xfId="11979" xr:uid="{00000000-0005-0000-0000-0000462E0000}"/>
    <cellStyle name="Currency [2] 2 2 2 7 2 3" xfId="11980" xr:uid="{00000000-0005-0000-0000-0000472E0000}"/>
    <cellStyle name="Currency [2] 2 2 2 7 3" xfId="11981" xr:uid="{00000000-0005-0000-0000-0000482E0000}"/>
    <cellStyle name="Currency [2] 2 2 2 7 3 2" xfId="11982" xr:uid="{00000000-0005-0000-0000-0000492E0000}"/>
    <cellStyle name="Currency [2] 2 2 2 7 3 3" xfId="11983" xr:uid="{00000000-0005-0000-0000-00004A2E0000}"/>
    <cellStyle name="Currency [2] 2 2 2 7 4" xfId="11984" xr:uid="{00000000-0005-0000-0000-00004B2E0000}"/>
    <cellStyle name="Currency [2] 2 2 2 7 4 2" xfId="11985" xr:uid="{00000000-0005-0000-0000-00004C2E0000}"/>
    <cellStyle name="Currency [2] 2 2 2 7 4 3" xfId="11986" xr:uid="{00000000-0005-0000-0000-00004D2E0000}"/>
    <cellStyle name="Currency [2] 2 2 2 7 5" xfId="11987" xr:uid="{00000000-0005-0000-0000-00004E2E0000}"/>
    <cellStyle name="Currency [2] 2 2 2 7 5 2" xfId="11988" xr:uid="{00000000-0005-0000-0000-00004F2E0000}"/>
    <cellStyle name="Currency [2] 2 2 2 7 5 3" xfId="11989" xr:uid="{00000000-0005-0000-0000-0000502E0000}"/>
    <cellStyle name="Currency [2] 2 2 2 7 6" xfId="11990" xr:uid="{00000000-0005-0000-0000-0000512E0000}"/>
    <cellStyle name="Currency [2] 2 2 2 7 6 2" xfId="11991" xr:uid="{00000000-0005-0000-0000-0000522E0000}"/>
    <cellStyle name="Currency [2] 2 2 2 7 6 3" xfId="11992" xr:uid="{00000000-0005-0000-0000-0000532E0000}"/>
    <cellStyle name="Currency [2] 2 2 2 7 7" xfId="11993" xr:uid="{00000000-0005-0000-0000-0000542E0000}"/>
    <cellStyle name="Currency [2] 2 2 2 7 7 2" xfId="11994" xr:uid="{00000000-0005-0000-0000-0000552E0000}"/>
    <cellStyle name="Currency [2] 2 2 2 7 7 3" xfId="11995" xr:uid="{00000000-0005-0000-0000-0000562E0000}"/>
    <cellStyle name="Currency [2] 2 2 2 7 8" xfId="11996" xr:uid="{00000000-0005-0000-0000-0000572E0000}"/>
    <cellStyle name="Currency [2] 2 2 2 7 8 2" xfId="11997" xr:uid="{00000000-0005-0000-0000-0000582E0000}"/>
    <cellStyle name="Currency [2] 2 2 2 7 8 3" xfId="11998" xr:uid="{00000000-0005-0000-0000-0000592E0000}"/>
    <cellStyle name="Currency [2] 2 2 2 7 9" xfId="11999" xr:uid="{00000000-0005-0000-0000-00005A2E0000}"/>
    <cellStyle name="Currency [2] 2 2 2 7 9 2" xfId="12000" xr:uid="{00000000-0005-0000-0000-00005B2E0000}"/>
    <cellStyle name="Currency [2] 2 2 2 7 9 3" xfId="12001" xr:uid="{00000000-0005-0000-0000-00005C2E0000}"/>
    <cellStyle name="Currency [2] 2 2 2 8" xfId="12002" xr:uid="{00000000-0005-0000-0000-00005D2E0000}"/>
    <cellStyle name="Currency [2] 2 2 2 8 2" xfId="12003" xr:uid="{00000000-0005-0000-0000-00005E2E0000}"/>
    <cellStyle name="Currency [2] 2 2 2 8 3" xfId="12004" xr:uid="{00000000-0005-0000-0000-00005F2E0000}"/>
    <cellStyle name="Currency [2] 2 2 2 9" xfId="12005" xr:uid="{00000000-0005-0000-0000-0000602E0000}"/>
    <cellStyle name="Currency [2] 2 2 2 9 2" xfId="12006" xr:uid="{00000000-0005-0000-0000-0000612E0000}"/>
    <cellStyle name="Currency [2] 2 2 2 9 3" xfId="12007" xr:uid="{00000000-0005-0000-0000-0000622E0000}"/>
    <cellStyle name="Currency [2] 2 2 20" xfId="12008" xr:uid="{00000000-0005-0000-0000-0000632E0000}"/>
    <cellStyle name="Currency [2] 2 2 3" xfId="12009" xr:uid="{00000000-0005-0000-0000-0000642E0000}"/>
    <cellStyle name="Currency [2] 2 2 3 10" xfId="12010" xr:uid="{00000000-0005-0000-0000-0000652E0000}"/>
    <cellStyle name="Currency [2] 2 2 3 10 2" xfId="12011" xr:uid="{00000000-0005-0000-0000-0000662E0000}"/>
    <cellStyle name="Currency [2] 2 2 3 10 3" xfId="12012" xr:uid="{00000000-0005-0000-0000-0000672E0000}"/>
    <cellStyle name="Currency [2] 2 2 3 11" xfId="12013" xr:uid="{00000000-0005-0000-0000-0000682E0000}"/>
    <cellStyle name="Currency [2] 2 2 3 11 2" xfId="12014" xr:uid="{00000000-0005-0000-0000-0000692E0000}"/>
    <cellStyle name="Currency [2] 2 2 3 11 3" xfId="12015" xr:uid="{00000000-0005-0000-0000-00006A2E0000}"/>
    <cellStyle name="Currency [2] 2 2 3 12" xfId="12016" xr:uid="{00000000-0005-0000-0000-00006B2E0000}"/>
    <cellStyle name="Currency [2] 2 2 3 12 2" xfId="12017" xr:uid="{00000000-0005-0000-0000-00006C2E0000}"/>
    <cellStyle name="Currency [2] 2 2 3 12 3" xfId="12018" xr:uid="{00000000-0005-0000-0000-00006D2E0000}"/>
    <cellStyle name="Currency [2] 2 2 3 13" xfId="12019" xr:uid="{00000000-0005-0000-0000-00006E2E0000}"/>
    <cellStyle name="Currency [2] 2 2 3 14" xfId="12020" xr:uid="{00000000-0005-0000-0000-00006F2E0000}"/>
    <cellStyle name="Currency [2] 2 2 3 2" xfId="12021" xr:uid="{00000000-0005-0000-0000-0000702E0000}"/>
    <cellStyle name="Currency [2] 2 2 3 2 2" xfId="12022" xr:uid="{00000000-0005-0000-0000-0000712E0000}"/>
    <cellStyle name="Currency [2] 2 2 3 2 3" xfId="12023" xr:uid="{00000000-0005-0000-0000-0000722E0000}"/>
    <cellStyle name="Currency [2] 2 2 3 3" xfId="12024" xr:uid="{00000000-0005-0000-0000-0000732E0000}"/>
    <cellStyle name="Currency [2] 2 2 3 3 2" xfId="12025" xr:uid="{00000000-0005-0000-0000-0000742E0000}"/>
    <cellStyle name="Currency [2] 2 2 3 3 3" xfId="12026" xr:uid="{00000000-0005-0000-0000-0000752E0000}"/>
    <cellStyle name="Currency [2] 2 2 3 4" xfId="12027" xr:uid="{00000000-0005-0000-0000-0000762E0000}"/>
    <cellStyle name="Currency [2] 2 2 3 4 2" xfId="12028" xr:uid="{00000000-0005-0000-0000-0000772E0000}"/>
    <cellStyle name="Currency [2] 2 2 3 4 3" xfId="12029" xr:uid="{00000000-0005-0000-0000-0000782E0000}"/>
    <cellStyle name="Currency [2] 2 2 3 5" xfId="12030" xr:uid="{00000000-0005-0000-0000-0000792E0000}"/>
    <cellStyle name="Currency [2] 2 2 3 5 2" xfId="12031" xr:uid="{00000000-0005-0000-0000-00007A2E0000}"/>
    <cellStyle name="Currency [2] 2 2 3 5 3" xfId="12032" xr:uid="{00000000-0005-0000-0000-00007B2E0000}"/>
    <cellStyle name="Currency [2] 2 2 3 6" xfId="12033" xr:uid="{00000000-0005-0000-0000-00007C2E0000}"/>
    <cellStyle name="Currency [2] 2 2 3 6 2" xfId="12034" xr:uid="{00000000-0005-0000-0000-00007D2E0000}"/>
    <cellStyle name="Currency [2] 2 2 3 6 3" xfId="12035" xr:uid="{00000000-0005-0000-0000-00007E2E0000}"/>
    <cellStyle name="Currency [2] 2 2 3 7" xfId="12036" xr:uid="{00000000-0005-0000-0000-00007F2E0000}"/>
    <cellStyle name="Currency [2] 2 2 3 7 2" xfId="12037" xr:uid="{00000000-0005-0000-0000-0000802E0000}"/>
    <cellStyle name="Currency [2] 2 2 3 7 3" xfId="12038" xr:uid="{00000000-0005-0000-0000-0000812E0000}"/>
    <cellStyle name="Currency [2] 2 2 3 8" xfId="12039" xr:uid="{00000000-0005-0000-0000-0000822E0000}"/>
    <cellStyle name="Currency [2] 2 2 3 8 2" xfId="12040" xr:uid="{00000000-0005-0000-0000-0000832E0000}"/>
    <cellStyle name="Currency [2] 2 2 3 8 3" xfId="12041" xr:uid="{00000000-0005-0000-0000-0000842E0000}"/>
    <cellStyle name="Currency [2] 2 2 3 9" xfId="12042" xr:uid="{00000000-0005-0000-0000-0000852E0000}"/>
    <cellStyle name="Currency [2] 2 2 3 9 2" xfId="12043" xr:uid="{00000000-0005-0000-0000-0000862E0000}"/>
    <cellStyle name="Currency [2] 2 2 3 9 3" xfId="12044" xr:uid="{00000000-0005-0000-0000-0000872E0000}"/>
    <cellStyle name="Currency [2] 2 2 4" xfId="12045" xr:uid="{00000000-0005-0000-0000-0000882E0000}"/>
    <cellStyle name="Currency [2] 2 2 4 10" xfId="12046" xr:uid="{00000000-0005-0000-0000-0000892E0000}"/>
    <cellStyle name="Currency [2] 2 2 4 10 2" xfId="12047" xr:uid="{00000000-0005-0000-0000-00008A2E0000}"/>
    <cellStyle name="Currency [2] 2 2 4 10 3" xfId="12048" xr:uid="{00000000-0005-0000-0000-00008B2E0000}"/>
    <cellStyle name="Currency [2] 2 2 4 11" xfId="12049" xr:uid="{00000000-0005-0000-0000-00008C2E0000}"/>
    <cellStyle name="Currency [2] 2 2 4 11 2" xfId="12050" xr:uid="{00000000-0005-0000-0000-00008D2E0000}"/>
    <cellStyle name="Currency [2] 2 2 4 11 3" xfId="12051" xr:uid="{00000000-0005-0000-0000-00008E2E0000}"/>
    <cellStyle name="Currency [2] 2 2 4 12" xfId="12052" xr:uid="{00000000-0005-0000-0000-00008F2E0000}"/>
    <cellStyle name="Currency [2] 2 2 4 13" xfId="12053" xr:uid="{00000000-0005-0000-0000-0000902E0000}"/>
    <cellStyle name="Currency [2] 2 2 4 2" xfId="12054" xr:uid="{00000000-0005-0000-0000-0000912E0000}"/>
    <cellStyle name="Currency [2] 2 2 4 2 2" xfId="12055" xr:uid="{00000000-0005-0000-0000-0000922E0000}"/>
    <cellStyle name="Currency [2] 2 2 4 2 3" xfId="12056" xr:uid="{00000000-0005-0000-0000-0000932E0000}"/>
    <cellStyle name="Currency [2] 2 2 4 3" xfId="12057" xr:uid="{00000000-0005-0000-0000-0000942E0000}"/>
    <cellStyle name="Currency [2] 2 2 4 3 2" xfId="12058" xr:uid="{00000000-0005-0000-0000-0000952E0000}"/>
    <cellStyle name="Currency [2] 2 2 4 3 3" xfId="12059" xr:uid="{00000000-0005-0000-0000-0000962E0000}"/>
    <cellStyle name="Currency [2] 2 2 4 4" xfId="12060" xr:uid="{00000000-0005-0000-0000-0000972E0000}"/>
    <cellStyle name="Currency [2] 2 2 4 4 2" xfId="12061" xr:uid="{00000000-0005-0000-0000-0000982E0000}"/>
    <cellStyle name="Currency [2] 2 2 4 4 3" xfId="12062" xr:uid="{00000000-0005-0000-0000-0000992E0000}"/>
    <cellStyle name="Currency [2] 2 2 4 5" xfId="12063" xr:uid="{00000000-0005-0000-0000-00009A2E0000}"/>
    <cellStyle name="Currency [2] 2 2 4 5 2" xfId="12064" xr:uid="{00000000-0005-0000-0000-00009B2E0000}"/>
    <cellStyle name="Currency [2] 2 2 4 5 3" xfId="12065" xr:uid="{00000000-0005-0000-0000-00009C2E0000}"/>
    <cellStyle name="Currency [2] 2 2 4 6" xfId="12066" xr:uid="{00000000-0005-0000-0000-00009D2E0000}"/>
    <cellStyle name="Currency [2] 2 2 4 6 2" xfId="12067" xr:uid="{00000000-0005-0000-0000-00009E2E0000}"/>
    <cellStyle name="Currency [2] 2 2 4 6 3" xfId="12068" xr:uid="{00000000-0005-0000-0000-00009F2E0000}"/>
    <cellStyle name="Currency [2] 2 2 4 7" xfId="12069" xr:uid="{00000000-0005-0000-0000-0000A02E0000}"/>
    <cellStyle name="Currency [2] 2 2 4 7 2" xfId="12070" xr:uid="{00000000-0005-0000-0000-0000A12E0000}"/>
    <cellStyle name="Currency [2] 2 2 4 7 3" xfId="12071" xr:uid="{00000000-0005-0000-0000-0000A22E0000}"/>
    <cellStyle name="Currency [2] 2 2 4 8" xfId="12072" xr:uid="{00000000-0005-0000-0000-0000A32E0000}"/>
    <cellStyle name="Currency [2] 2 2 4 8 2" xfId="12073" xr:uid="{00000000-0005-0000-0000-0000A42E0000}"/>
    <cellStyle name="Currency [2] 2 2 4 8 3" xfId="12074" xr:uid="{00000000-0005-0000-0000-0000A52E0000}"/>
    <cellStyle name="Currency [2] 2 2 4 9" xfId="12075" xr:uid="{00000000-0005-0000-0000-0000A62E0000}"/>
    <cellStyle name="Currency [2] 2 2 4 9 2" xfId="12076" xr:uid="{00000000-0005-0000-0000-0000A72E0000}"/>
    <cellStyle name="Currency [2] 2 2 4 9 3" xfId="12077" xr:uid="{00000000-0005-0000-0000-0000A82E0000}"/>
    <cellStyle name="Currency [2] 2 2 5" xfId="12078" xr:uid="{00000000-0005-0000-0000-0000A92E0000}"/>
    <cellStyle name="Currency [2] 2 2 5 10" xfId="12079" xr:uid="{00000000-0005-0000-0000-0000AA2E0000}"/>
    <cellStyle name="Currency [2] 2 2 5 10 2" xfId="12080" xr:uid="{00000000-0005-0000-0000-0000AB2E0000}"/>
    <cellStyle name="Currency [2] 2 2 5 10 3" xfId="12081" xr:uid="{00000000-0005-0000-0000-0000AC2E0000}"/>
    <cellStyle name="Currency [2] 2 2 5 11" xfId="12082" xr:uid="{00000000-0005-0000-0000-0000AD2E0000}"/>
    <cellStyle name="Currency [2] 2 2 5 11 2" xfId="12083" xr:uid="{00000000-0005-0000-0000-0000AE2E0000}"/>
    <cellStyle name="Currency [2] 2 2 5 11 3" xfId="12084" xr:uid="{00000000-0005-0000-0000-0000AF2E0000}"/>
    <cellStyle name="Currency [2] 2 2 5 12" xfId="12085" xr:uid="{00000000-0005-0000-0000-0000B02E0000}"/>
    <cellStyle name="Currency [2] 2 2 5 13" xfId="12086" xr:uid="{00000000-0005-0000-0000-0000B12E0000}"/>
    <cellStyle name="Currency [2] 2 2 5 2" xfId="12087" xr:uid="{00000000-0005-0000-0000-0000B22E0000}"/>
    <cellStyle name="Currency [2] 2 2 5 2 2" xfId="12088" xr:uid="{00000000-0005-0000-0000-0000B32E0000}"/>
    <cellStyle name="Currency [2] 2 2 5 2 3" xfId="12089" xr:uid="{00000000-0005-0000-0000-0000B42E0000}"/>
    <cellStyle name="Currency [2] 2 2 5 3" xfId="12090" xr:uid="{00000000-0005-0000-0000-0000B52E0000}"/>
    <cellStyle name="Currency [2] 2 2 5 3 2" xfId="12091" xr:uid="{00000000-0005-0000-0000-0000B62E0000}"/>
    <cellStyle name="Currency [2] 2 2 5 3 3" xfId="12092" xr:uid="{00000000-0005-0000-0000-0000B72E0000}"/>
    <cellStyle name="Currency [2] 2 2 5 4" xfId="12093" xr:uid="{00000000-0005-0000-0000-0000B82E0000}"/>
    <cellStyle name="Currency [2] 2 2 5 4 2" xfId="12094" xr:uid="{00000000-0005-0000-0000-0000B92E0000}"/>
    <cellStyle name="Currency [2] 2 2 5 4 3" xfId="12095" xr:uid="{00000000-0005-0000-0000-0000BA2E0000}"/>
    <cellStyle name="Currency [2] 2 2 5 5" xfId="12096" xr:uid="{00000000-0005-0000-0000-0000BB2E0000}"/>
    <cellStyle name="Currency [2] 2 2 5 5 2" xfId="12097" xr:uid="{00000000-0005-0000-0000-0000BC2E0000}"/>
    <cellStyle name="Currency [2] 2 2 5 5 3" xfId="12098" xr:uid="{00000000-0005-0000-0000-0000BD2E0000}"/>
    <cellStyle name="Currency [2] 2 2 5 6" xfId="12099" xr:uid="{00000000-0005-0000-0000-0000BE2E0000}"/>
    <cellStyle name="Currency [2] 2 2 5 6 2" xfId="12100" xr:uid="{00000000-0005-0000-0000-0000BF2E0000}"/>
    <cellStyle name="Currency [2] 2 2 5 6 3" xfId="12101" xr:uid="{00000000-0005-0000-0000-0000C02E0000}"/>
    <cellStyle name="Currency [2] 2 2 5 7" xfId="12102" xr:uid="{00000000-0005-0000-0000-0000C12E0000}"/>
    <cellStyle name="Currency [2] 2 2 5 7 2" xfId="12103" xr:uid="{00000000-0005-0000-0000-0000C22E0000}"/>
    <cellStyle name="Currency [2] 2 2 5 7 3" xfId="12104" xr:uid="{00000000-0005-0000-0000-0000C32E0000}"/>
    <cellStyle name="Currency [2] 2 2 5 8" xfId="12105" xr:uid="{00000000-0005-0000-0000-0000C42E0000}"/>
    <cellStyle name="Currency [2] 2 2 5 8 2" xfId="12106" xr:uid="{00000000-0005-0000-0000-0000C52E0000}"/>
    <cellStyle name="Currency [2] 2 2 5 8 3" xfId="12107" xr:uid="{00000000-0005-0000-0000-0000C62E0000}"/>
    <cellStyle name="Currency [2] 2 2 5 9" xfId="12108" xr:uid="{00000000-0005-0000-0000-0000C72E0000}"/>
    <cellStyle name="Currency [2] 2 2 5 9 2" xfId="12109" xr:uid="{00000000-0005-0000-0000-0000C82E0000}"/>
    <cellStyle name="Currency [2] 2 2 5 9 3" xfId="12110" xr:uid="{00000000-0005-0000-0000-0000C92E0000}"/>
    <cellStyle name="Currency [2] 2 2 6" xfId="12111" xr:uid="{00000000-0005-0000-0000-0000CA2E0000}"/>
    <cellStyle name="Currency [2] 2 2 6 10" xfId="12112" xr:uid="{00000000-0005-0000-0000-0000CB2E0000}"/>
    <cellStyle name="Currency [2] 2 2 6 10 2" xfId="12113" xr:uid="{00000000-0005-0000-0000-0000CC2E0000}"/>
    <cellStyle name="Currency [2] 2 2 6 10 3" xfId="12114" xr:uid="{00000000-0005-0000-0000-0000CD2E0000}"/>
    <cellStyle name="Currency [2] 2 2 6 11" xfId="12115" xr:uid="{00000000-0005-0000-0000-0000CE2E0000}"/>
    <cellStyle name="Currency [2] 2 2 6 11 2" xfId="12116" xr:uid="{00000000-0005-0000-0000-0000CF2E0000}"/>
    <cellStyle name="Currency [2] 2 2 6 11 3" xfId="12117" xr:uid="{00000000-0005-0000-0000-0000D02E0000}"/>
    <cellStyle name="Currency [2] 2 2 6 12" xfId="12118" xr:uid="{00000000-0005-0000-0000-0000D12E0000}"/>
    <cellStyle name="Currency [2] 2 2 6 13" xfId="12119" xr:uid="{00000000-0005-0000-0000-0000D22E0000}"/>
    <cellStyle name="Currency [2] 2 2 6 2" xfId="12120" xr:uid="{00000000-0005-0000-0000-0000D32E0000}"/>
    <cellStyle name="Currency [2] 2 2 6 2 2" xfId="12121" xr:uid="{00000000-0005-0000-0000-0000D42E0000}"/>
    <cellStyle name="Currency [2] 2 2 6 2 3" xfId="12122" xr:uid="{00000000-0005-0000-0000-0000D52E0000}"/>
    <cellStyle name="Currency [2] 2 2 6 3" xfId="12123" xr:uid="{00000000-0005-0000-0000-0000D62E0000}"/>
    <cellStyle name="Currency [2] 2 2 6 3 2" xfId="12124" xr:uid="{00000000-0005-0000-0000-0000D72E0000}"/>
    <cellStyle name="Currency [2] 2 2 6 3 3" xfId="12125" xr:uid="{00000000-0005-0000-0000-0000D82E0000}"/>
    <cellStyle name="Currency [2] 2 2 6 4" xfId="12126" xr:uid="{00000000-0005-0000-0000-0000D92E0000}"/>
    <cellStyle name="Currency [2] 2 2 6 4 2" xfId="12127" xr:uid="{00000000-0005-0000-0000-0000DA2E0000}"/>
    <cellStyle name="Currency [2] 2 2 6 4 3" xfId="12128" xr:uid="{00000000-0005-0000-0000-0000DB2E0000}"/>
    <cellStyle name="Currency [2] 2 2 6 5" xfId="12129" xr:uid="{00000000-0005-0000-0000-0000DC2E0000}"/>
    <cellStyle name="Currency [2] 2 2 6 5 2" xfId="12130" xr:uid="{00000000-0005-0000-0000-0000DD2E0000}"/>
    <cellStyle name="Currency [2] 2 2 6 5 3" xfId="12131" xr:uid="{00000000-0005-0000-0000-0000DE2E0000}"/>
    <cellStyle name="Currency [2] 2 2 6 6" xfId="12132" xr:uid="{00000000-0005-0000-0000-0000DF2E0000}"/>
    <cellStyle name="Currency [2] 2 2 6 6 2" xfId="12133" xr:uid="{00000000-0005-0000-0000-0000E02E0000}"/>
    <cellStyle name="Currency [2] 2 2 6 6 3" xfId="12134" xr:uid="{00000000-0005-0000-0000-0000E12E0000}"/>
    <cellStyle name="Currency [2] 2 2 6 7" xfId="12135" xr:uid="{00000000-0005-0000-0000-0000E22E0000}"/>
    <cellStyle name="Currency [2] 2 2 6 7 2" xfId="12136" xr:uid="{00000000-0005-0000-0000-0000E32E0000}"/>
    <cellStyle name="Currency [2] 2 2 6 7 3" xfId="12137" xr:uid="{00000000-0005-0000-0000-0000E42E0000}"/>
    <cellStyle name="Currency [2] 2 2 6 8" xfId="12138" xr:uid="{00000000-0005-0000-0000-0000E52E0000}"/>
    <cellStyle name="Currency [2] 2 2 6 8 2" xfId="12139" xr:uid="{00000000-0005-0000-0000-0000E62E0000}"/>
    <cellStyle name="Currency [2] 2 2 6 8 3" xfId="12140" xr:uid="{00000000-0005-0000-0000-0000E72E0000}"/>
    <cellStyle name="Currency [2] 2 2 6 9" xfId="12141" xr:uid="{00000000-0005-0000-0000-0000E82E0000}"/>
    <cellStyle name="Currency [2] 2 2 6 9 2" xfId="12142" xr:uid="{00000000-0005-0000-0000-0000E92E0000}"/>
    <cellStyle name="Currency [2] 2 2 6 9 3" xfId="12143" xr:uid="{00000000-0005-0000-0000-0000EA2E0000}"/>
    <cellStyle name="Currency [2] 2 2 7" xfId="12144" xr:uid="{00000000-0005-0000-0000-0000EB2E0000}"/>
    <cellStyle name="Currency [2] 2 2 7 10" xfId="12145" xr:uid="{00000000-0005-0000-0000-0000EC2E0000}"/>
    <cellStyle name="Currency [2] 2 2 7 10 2" xfId="12146" xr:uid="{00000000-0005-0000-0000-0000ED2E0000}"/>
    <cellStyle name="Currency [2] 2 2 7 10 3" xfId="12147" xr:uid="{00000000-0005-0000-0000-0000EE2E0000}"/>
    <cellStyle name="Currency [2] 2 2 7 11" xfId="12148" xr:uid="{00000000-0005-0000-0000-0000EF2E0000}"/>
    <cellStyle name="Currency [2] 2 2 7 11 2" xfId="12149" xr:uid="{00000000-0005-0000-0000-0000F02E0000}"/>
    <cellStyle name="Currency [2] 2 2 7 11 3" xfId="12150" xr:uid="{00000000-0005-0000-0000-0000F12E0000}"/>
    <cellStyle name="Currency [2] 2 2 7 12" xfId="12151" xr:uid="{00000000-0005-0000-0000-0000F22E0000}"/>
    <cellStyle name="Currency [2] 2 2 7 13" xfId="12152" xr:uid="{00000000-0005-0000-0000-0000F32E0000}"/>
    <cellStyle name="Currency [2] 2 2 7 2" xfId="12153" xr:uid="{00000000-0005-0000-0000-0000F42E0000}"/>
    <cellStyle name="Currency [2] 2 2 7 2 2" xfId="12154" xr:uid="{00000000-0005-0000-0000-0000F52E0000}"/>
    <cellStyle name="Currency [2] 2 2 7 2 3" xfId="12155" xr:uid="{00000000-0005-0000-0000-0000F62E0000}"/>
    <cellStyle name="Currency [2] 2 2 7 3" xfId="12156" xr:uid="{00000000-0005-0000-0000-0000F72E0000}"/>
    <cellStyle name="Currency [2] 2 2 7 3 2" xfId="12157" xr:uid="{00000000-0005-0000-0000-0000F82E0000}"/>
    <cellStyle name="Currency [2] 2 2 7 3 3" xfId="12158" xr:uid="{00000000-0005-0000-0000-0000F92E0000}"/>
    <cellStyle name="Currency [2] 2 2 7 4" xfId="12159" xr:uid="{00000000-0005-0000-0000-0000FA2E0000}"/>
    <cellStyle name="Currency [2] 2 2 7 4 2" xfId="12160" xr:uid="{00000000-0005-0000-0000-0000FB2E0000}"/>
    <cellStyle name="Currency [2] 2 2 7 4 3" xfId="12161" xr:uid="{00000000-0005-0000-0000-0000FC2E0000}"/>
    <cellStyle name="Currency [2] 2 2 7 5" xfId="12162" xr:uid="{00000000-0005-0000-0000-0000FD2E0000}"/>
    <cellStyle name="Currency [2] 2 2 7 5 2" xfId="12163" xr:uid="{00000000-0005-0000-0000-0000FE2E0000}"/>
    <cellStyle name="Currency [2] 2 2 7 5 3" xfId="12164" xr:uid="{00000000-0005-0000-0000-0000FF2E0000}"/>
    <cellStyle name="Currency [2] 2 2 7 6" xfId="12165" xr:uid="{00000000-0005-0000-0000-0000002F0000}"/>
    <cellStyle name="Currency [2] 2 2 7 6 2" xfId="12166" xr:uid="{00000000-0005-0000-0000-0000012F0000}"/>
    <cellStyle name="Currency [2] 2 2 7 6 3" xfId="12167" xr:uid="{00000000-0005-0000-0000-0000022F0000}"/>
    <cellStyle name="Currency [2] 2 2 7 7" xfId="12168" xr:uid="{00000000-0005-0000-0000-0000032F0000}"/>
    <cellStyle name="Currency [2] 2 2 7 7 2" xfId="12169" xr:uid="{00000000-0005-0000-0000-0000042F0000}"/>
    <cellStyle name="Currency [2] 2 2 7 7 3" xfId="12170" xr:uid="{00000000-0005-0000-0000-0000052F0000}"/>
    <cellStyle name="Currency [2] 2 2 7 8" xfId="12171" xr:uid="{00000000-0005-0000-0000-0000062F0000}"/>
    <cellStyle name="Currency [2] 2 2 7 8 2" xfId="12172" xr:uid="{00000000-0005-0000-0000-0000072F0000}"/>
    <cellStyle name="Currency [2] 2 2 7 8 3" xfId="12173" xr:uid="{00000000-0005-0000-0000-0000082F0000}"/>
    <cellStyle name="Currency [2] 2 2 7 9" xfId="12174" xr:uid="{00000000-0005-0000-0000-0000092F0000}"/>
    <cellStyle name="Currency [2] 2 2 7 9 2" xfId="12175" xr:uid="{00000000-0005-0000-0000-00000A2F0000}"/>
    <cellStyle name="Currency [2] 2 2 7 9 3" xfId="12176" xr:uid="{00000000-0005-0000-0000-00000B2F0000}"/>
    <cellStyle name="Currency [2] 2 2 8" xfId="12177" xr:uid="{00000000-0005-0000-0000-00000C2F0000}"/>
    <cellStyle name="Currency [2] 2 2 8 2" xfId="12178" xr:uid="{00000000-0005-0000-0000-00000D2F0000}"/>
    <cellStyle name="Currency [2] 2 2 8 3" xfId="12179" xr:uid="{00000000-0005-0000-0000-00000E2F0000}"/>
    <cellStyle name="Currency [2] 2 2 9" xfId="12180" xr:uid="{00000000-0005-0000-0000-00000F2F0000}"/>
    <cellStyle name="Currency [2] 2 2 9 2" xfId="12181" xr:uid="{00000000-0005-0000-0000-0000102F0000}"/>
    <cellStyle name="Currency [2] 2 2 9 3" xfId="12182" xr:uid="{00000000-0005-0000-0000-0000112F0000}"/>
    <cellStyle name="Currency [2] 2 3" xfId="12183" xr:uid="{00000000-0005-0000-0000-0000122F0000}"/>
    <cellStyle name="Currency [2] 2 3 10" xfId="12184" xr:uid="{00000000-0005-0000-0000-0000132F0000}"/>
    <cellStyle name="Currency [2] 2 3 10 2" xfId="12185" xr:uid="{00000000-0005-0000-0000-0000142F0000}"/>
    <cellStyle name="Currency [2] 2 3 10 3" xfId="12186" xr:uid="{00000000-0005-0000-0000-0000152F0000}"/>
    <cellStyle name="Currency [2] 2 3 11" xfId="12187" xr:uid="{00000000-0005-0000-0000-0000162F0000}"/>
    <cellStyle name="Currency [2] 2 3 11 2" xfId="12188" xr:uid="{00000000-0005-0000-0000-0000172F0000}"/>
    <cellStyle name="Currency [2] 2 3 11 3" xfId="12189" xr:uid="{00000000-0005-0000-0000-0000182F0000}"/>
    <cellStyle name="Currency [2] 2 3 12" xfId="12190" xr:uid="{00000000-0005-0000-0000-0000192F0000}"/>
    <cellStyle name="Currency [2] 2 3 12 2" xfId="12191" xr:uid="{00000000-0005-0000-0000-00001A2F0000}"/>
    <cellStyle name="Currency [2] 2 3 12 3" xfId="12192" xr:uid="{00000000-0005-0000-0000-00001B2F0000}"/>
    <cellStyle name="Currency [2] 2 3 13" xfId="12193" xr:uid="{00000000-0005-0000-0000-00001C2F0000}"/>
    <cellStyle name="Currency [2] 2 3 13 2" xfId="12194" xr:uid="{00000000-0005-0000-0000-00001D2F0000}"/>
    <cellStyle name="Currency [2] 2 3 13 3" xfId="12195" xr:uid="{00000000-0005-0000-0000-00001E2F0000}"/>
    <cellStyle name="Currency [2] 2 3 14" xfId="12196" xr:uid="{00000000-0005-0000-0000-00001F2F0000}"/>
    <cellStyle name="Currency [2] 2 3 14 2" xfId="12197" xr:uid="{00000000-0005-0000-0000-0000202F0000}"/>
    <cellStyle name="Currency [2] 2 3 14 3" xfId="12198" xr:uid="{00000000-0005-0000-0000-0000212F0000}"/>
    <cellStyle name="Currency [2] 2 3 15" xfId="12199" xr:uid="{00000000-0005-0000-0000-0000222F0000}"/>
    <cellStyle name="Currency [2] 2 3 15 2" xfId="12200" xr:uid="{00000000-0005-0000-0000-0000232F0000}"/>
    <cellStyle name="Currency [2] 2 3 15 3" xfId="12201" xr:uid="{00000000-0005-0000-0000-0000242F0000}"/>
    <cellStyle name="Currency [2] 2 3 16" xfId="12202" xr:uid="{00000000-0005-0000-0000-0000252F0000}"/>
    <cellStyle name="Currency [2] 2 3 16 2" xfId="12203" xr:uid="{00000000-0005-0000-0000-0000262F0000}"/>
    <cellStyle name="Currency [2] 2 3 16 3" xfId="12204" xr:uid="{00000000-0005-0000-0000-0000272F0000}"/>
    <cellStyle name="Currency [2] 2 3 17" xfId="12205" xr:uid="{00000000-0005-0000-0000-0000282F0000}"/>
    <cellStyle name="Currency [2] 2 3 17 2" xfId="12206" xr:uid="{00000000-0005-0000-0000-0000292F0000}"/>
    <cellStyle name="Currency [2] 2 3 17 3" xfId="12207" xr:uid="{00000000-0005-0000-0000-00002A2F0000}"/>
    <cellStyle name="Currency [2] 2 3 18" xfId="12208" xr:uid="{00000000-0005-0000-0000-00002B2F0000}"/>
    <cellStyle name="Currency [2] 2 3 18 2" xfId="12209" xr:uid="{00000000-0005-0000-0000-00002C2F0000}"/>
    <cellStyle name="Currency [2] 2 3 18 3" xfId="12210" xr:uid="{00000000-0005-0000-0000-00002D2F0000}"/>
    <cellStyle name="Currency [2] 2 3 19" xfId="12211" xr:uid="{00000000-0005-0000-0000-00002E2F0000}"/>
    <cellStyle name="Currency [2] 2 3 2" xfId="12212" xr:uid="{00000000-0005-0000-0000-00002F2F0000}"/>
    <cellStyle name="Currency [2] 2 3 2 10" xfId="12213" xr:uid="{00000000-0005-0000-0000-0000302F0000}"/>
    <cellStyle name="Currency [2] 2 3 2 10 2" xfId="12214" xr:uid="{00000000-0005-0000-0000-0000312F0000}"/>
    <cellStyle name="Currency [2] 2 3 2 10 3" xfId="12215" xr:uid="{00000000-0005-0000-0000-0000322F0000}"/>
    <cellStyle name="Currency [2] 2 3 2 11" xfId="12216" xr:uid="{00000000-0005-0000-0000-0000332F0000}"/>
    <cellStyle name="Currency [2] 2 3 2 11 2" xfId="12217" xr:uid="{00000000-0005-0000-0000-0000342F0000}"/>
    <cellStyle name="Currency [2] 2 3 2 11 3" xfId="12218" xr:uid="{00000000-0005-0000-0000-0000352F0000}"/>
    <cellStyle name="Currency [2] 2 3 2 12" xfId="12219" xr:uid="{00000000-0005-0000-0000-0000362F0000}"/>
    <cellStyle name="Currency [2] 2 3 2 12 2" xfId="12220" xr:uid="{00000000-0005-0000-0000-0000372F0000}"/>
    <cellStyle name="Currency [2] 2 3 2 12 3" xfId="12221" xr:uid="{00000000-0005-0000-0000-0000382F0000}"/>
    <cellStyle name="Currency [2] 2 3 2 13" xfId="12222" xr:uid="{00000000-0005-0000-0000-0000392F0000}"/>
    <cellStyle name="Currency [2] 2 3 2 14" xfId="12223" xr:uid="{00000000-0005-0000-0000-00003A2F0000}"/>
    <cellStyle name="Currency [2] 2 3 2 2" xfId="12224" xr:uid="{00000000-0005-0000-0000-00003B2F0000}"/>
    <cellStyle name="Currency [2] 2 3 2 2 2" xfId="12225" xr:uid="{00000000-0005-0000-0000-00003C2F0000}"/>
    <cellStyle name="Currency [2] 2 3 2 2 3" xfId="12226" xr:uid="{00000000-0005-0000-0000-00003D2F0000}"/>
    <cellStyle name="Currency [2] 2 3 2 3" xfId="12227" xr:uid="{00000000-0005-0000-0000-00003E2F0000}"/>
    <cellStyle name="Currency [2] 2 3 2 3 2" xfId="12228" xr:uid="{00000000-0005-0000-0000-00003F2F0000}"/>
    <cellStyle name="Currency [2] 2 3 2 3 3" xfId="12229" xr:uid="{00000000-0005-0000-0000-0000402F0000}"/>
    <cellStyle name="Currency [2] 2 3 2 4" xfId="12230" xr:uid="{00000000-0005-0000-0000-0000412F0000}"/>
    <cellStyle name="Currency [2] 2 3 2 4 2" xfId="12231" xr:uid="{00000000-0005-0000-0000-0000422F0000}"/>
    <cellStyle name="Currency [2] 2 3 2 4 3" xfId="12232" xr:uid="{00000000-0005-0000-0000-0000432F0000}"/>
    <cellStyle name="Currency [2] 2 3 2 5" xfId="12233" xr:uid="{00000000-0005-0000-0000-0000442F0000}"/>
    <cellStyle name="Currency [2] 2 3 2 5 2" xfId="12234" xr:uid="{00000000-0005-0000-0000-0000452F0000}"/>
    <cellStyle name="Currency [2] 2 3 2 5 3" xfId="12235" xr:uid="{00000000-0005-0000-0000-0000462F0000}"/>
    <cellStyle name="Currency [2] 2 3 2 6" xfId="12236" xr:uid="{00000000-0005-0000-0000-0000472F0000}"/>
    <cellStyle name="Currency [2] 2 3 2 6 2" xfId="12237" xr:uid="{00000000-0005-0000-0000-0000482F0000}"/>
    <cellStyle name="Currency [2] 2 3 2 6 3" xfId="12238" xr:uid="{00000000-0005-0000-0000-0000492F0000}"/>
    <cellStyle name="Currency [2] 2 3 2 7" xfId="12239" xr:uid="{00000000-0005-0000-0000-00004A2F0000}"/>
    <cellStyle name="Currency [2] 2 3 2 7 2" xfId="12240" xr:uid="{00000000-0005-0000-0000-00004B2F0000}"/>
    <cellStyle name="Currency [2] 2 3 2 7 3" xfId="12241" xr:uid="{00000000-0005-0000-0000-00004C2F0000}"/>
    <cellStyle name="Currency [2] 2 3 2 8" xfId="12242" xr:uid="{00000000-0005-0000-0000-00004D2F0000}"/>
    <cellStyle name="Currency [2] 2 3 2 8 2" xfId="12243" xr:uid="{00000000-0005-0000-0000-00004E2F0000}"/>
    <cellStyle name="Currency [2] 2 3 2 8 3" xfId="12244" xr:uid="{00000000-0005-0000-0000-00004F2F0000}"/>
    <cellStyle name="Currency [2] 2 3 2 9" xfId="12245" xr:uid="{00000000-0005-0000-0000-0000502F0000}"/>
    <cellStyle name="Currency [2] 2 3 2 9 2" xfId="12246" xr:uid="{00000000-0005-0000-0000-0000512F0000}"/>
    <cellStyle name="Currency [2] 2 3 2 9 3" xfId="12247" xr:uid="{00000000-0005-0000-0000-0000522F0000}"/>
    <cellStyle name="Currency [2] 2 3 20" xfId="12248" xr:uid="{00000000-0005-0000-0000-0000532F0000}"/>
    <cellStyle name="Currency [2] 2 3 3" xfId="12249" xr:uid="{00000000-0005-0000-0000-0000542F0000}"/>
    <cellStyle name="Currency [2] 2 3 3 10" xfId="12250" xr:uid="{00000000-0005-0000-0000-0000552F0000}"/>
    <cellStyle name="Currency [2] 2 3 3 10 2" xfId="12251" xr:uid="{00000000-0005-0000-0000-0000562F0000}"/>
    <cellStyle name="Currency [2] 2 3 3 10 3" xfId="12252" xr:uid="{00000000-0005-0000-0000-0000572F0000}"/>
    <cellStyle name="Currency [2] 2 3 3 11" xfId="12253" xr:uid="{00000000-0005-0000-0000-0000582F0000}"/>
    <cellStyle name="Currency [2] 2 3 3 11 2" xfId="12254" xr:uid="{00000000-0005-0000-0000-0000592F0000}"/>
    <cellStyle name="Currency [2] 2 3 3 11 3" xfId="12255" xr:uid="{00000000-0005-0000-0000-00005A2F0000}"/>
    <cellStyle name="Currency [2] 2 3 3 12" xfId="12256" xr:uid="{00000000-0005-0000-0000-00005B2F0000}"/>
    <cellStyle name="Currency [2] 2 3 3 12 2" xfId="12257" xr:uid="{00000000-0005-0000-0000-00005C2F0000}"/>
    <cellStyle name="Currency [2] 2 3 3 12 3" xfId="12258" xr:uid="{00000000-0005-0000-0000-00005D2F0000}"/>
    <cellStyle name="Currency [2] 2 3 3 13" xfId="12259" xr:uid="{00000000-0005-0000-0000-00005E2F0000}"/>
    <cellStyle name="Currency [2] 2 3 3 14" xfId="12260" xr:uid="{00000000-0005-0000-0000-00005F2F0000}"/>
    <cellStyle name="Currency [2] 2 3 3 2" xfId="12261" xr:uid="{00000000-0005-0000-0000-0000602F0000}"/>
    <cellStyle name="Currency [2] 2 3 3 2 2" xfId="12262" xr:uid="{00000000-0005-0000-0000-0000612F0000}"/>
    <cellStyle name="Currency [2] 2 3 3 2 3" xfId="12263" xr:uid="{00000000-0005-0000-0000-0000622F0000}"/>
    <cellStyle name="Currency [2] 2 3 3 3" xfId="12264" xr:uid="{00000000-0005-0000-0000-0000632F0000}"/>
    <cellStyle name="Currency [2] 2 3 3 3 2" xfId="12265" xr:uid="{00000000-0005-0000-0000-0000642F0000}"/>
    <cellStyle name="Currency [2] 2 3 3 3 3" xfId="12266" xr:uid="{00000000-0005-0000-0000-0000652F0000}"/>
    <cellStyle name="Currency [2] 2 3 3 4" xfId="12267" xr:uid="{00000000-0005-0000-0000-0000662F0000}"/>
    <cellStyle name="Currency [2] 2 3 3 4 2" xfId="12268" xr:uid="{00000000-0005-0000-0000-0000672F0000}"/>
    <cellStyle name="Currency [2] 2 3 3 4 3" xfId="12269" xr:uid="{00000000-0005-0000-0000-0000682F0000}"/>
    <cellStyle name="Currency [2] 2 3 3 5" xfId="12270" xr:uid="{00000000-0005-0000-0000-0000692F0000}"/>
    <cellStyle name="Currency [2] 2 3 3 5 2" xfId="12271" xr:uid="{00000000-0005-0000-0000-00006A2F0000}"/>
    <cellStyle name="Currency [2] 2 3 3 5 3" xfId="12272" xr:uid="{00000000-0005-0000-0000-00006B2F0000}"/>
    <cellStyle name="Currency [2] 2 3 3 6" xfId="12273" xr:uid="{00000000-0005-0000-0000-00006C2F0000}"/>
    <cellStyle name="Currency [2] 2 3 3 6 2" xfId="12274" xr:uid="{00000000-0005-0000-0000-00006D2F0000}"/>
    <cellStyle name="Currency [2] 2 3 3 6 3" xfId="12275" xr:uid="{00000000-0005-0000-0000-00006E2F0000}"/>
    <cellStyle name="Currency [2] 2 3 3 7" xfId="12276" xr:uid="{00000000-0005-0000-0000-00006F2F0000}"/>
    <cellStyle name="Currency [2] 2 3 3 7 2" xfId="12277" xr:uid="{00000000-0005-0000-0000-0000702F0000}"/>
    <cellStyle name="Currency [2] 2 3 3 7 3" xfId="12278" xr:uid="{00000000-0005-0000-0000-0000712F0000}"/>
    <cellStyle name="Currency [2] 2 3 3 8" xfId="12279" xr:uid="{00000000-0005-0000-0000-0000722F0000}"/>
    <cellStyle name="Currency [2] 2 3 3 8 2" xfId="12280" xr:uid="{00000000-0005-0000-0000-0000732F0000}"/>
    <cellStyle name="Currency [2] 2 3 3 8 3" xfId="12281" xr:uid="{00000000-0005-0000-0000-0000742F0000}"/>
    <cellStyle name="Currency [2] 2 3 3 9" xfId="12282" xr:uid="{00000000-0005-0000-0000-0000752F0000}"/>
    <cellStyle name="Currency [2] 2 3 3 9 2" xfId="12283" xr:uid="{00000000-0005-0000-0000-0000762F0000}"/>
    <cellStyle name="Currency [2] 2 3 3 9 3" xfId="12284" xr:uid="{00000000-0005-0000-0000-0000772F0000}"/>
    <cellStyle name="Currency [2] 2 3 4" xfId="12285" xr:uid="{00000000-0005-0000-0000-0000782F0000}"/>
    <cellStyle name="Currency [2] 2 3 4 10" xfId="12286" xr:uid="{00000000-0005-0000-0000-0000792F0000}"/>
    <cellStyle name="Currency [2] 2 3 4 10 2" xfId="12287" xr:uid="{00000000-0005-0000-0000-00007A2F0000}"/>
    <cellStyle name="Currency [2] 2 3 4 10 3" xfId="12288" xr:uid="{00000000-0005-0000-0000-00007B2F0000}"/>
    <cellStyle name="Currency [2] 2 3 4 11" xfId="12289" xr:uid="{00000000-0005-0000-0000-00007C2F0000}"/>
    <cellStyle name="Currency [2] 2 3 4 11 2" xfId="12290" xr:uid="{00000000-0005-0000-0000-00007D2F0000}"/>
    <cellStyle name="Currency [2] 2 3 4 11 3" xfId="12291" xr:uid="{00000000-0005-0000-0000-00007E2F0000}"/>
    <cellStyle name="Currency [2] 2 3 4 12" xfId="12292" xr:uid="{00000000-0005-0000-0000-00007F2F0000}"/>
    <cellStyle name="Currency [2] 2 3 4 13" xfId="12293" xr:uid="{00000000-0005-0000-0000-0000802F0000}"/>
    <cellStyle name="Currency [2] 2 3 4 2" xfId="12294" xr:uid="{00000000-0005-0000-0000-0000812F0000}"/>
    <cellStyle name="Currency [2] 2 3 4 2 2" xfId="12295" xr:uid="{00000000-0005-0000-0000-0000822F0000}"/>
    <cellStyle name="Currency [2] 2 3 4 2 3" xfId="12296" xr:uid="{00000000-0005-0000-0000-0000832F0000}"/>
    <cellStyle name="Currency [2] 2 3 4 3" xfId="12297" xr:uid="{00000000-0005-0000-0000-0000842F0000}"/>
    <cellStyle name="Currency [2] 2 3 4 3 2" xfId="12298" xr:uid="{00000000-0005-0000-0000-0000852F0000}"/>
    <cellStyle name="Currency [2] 2 3 4 3 3" xfId="12299" xr:uid="{00000000-0005-0000-0000-0000862F0000}"/>
    <cellStyle name="Currency [2] 2 3 4 4" xfId="12300" xr:uid="{00000000-0005-0000-0000-0000872F0000}"/>
    <cellStyle name="Currency [2] 2 3 4 4 2" xfId="12301" xr:uid="{00000000-0005-0000-0000-0000882F0000}"/>
    <cellStyle name="Currency [2] 2 3 4 4 3" xfId="12302" xr:uid="{00000000-0005-0000-0000-0000892F0000}"/>
    <cellStyle name="Currency [2] 2 3 4 5" xfId="12303" xr:uid="{00000000-0005-0000-0000-00008A2F0000}"/>
    <cellStyle name="Currency [2] 2 3 4 5 2" xfId="12304" xr:uid="{00000000-0005-0000-0000-00008B2F0000}"/>
    <cellStyle name="Currency [2] 2 3 4 5 3" xfId="12305" xr:uid="{00000000-0005-0000-0000-00008C2F0000}"/>
    <cellStyle name="Currency [2] 2 3 4 6" xfId="12306" xr:uid="{00000000-0005-0000-0000-00008D2F0000}"/>
    <cellStyle name="Currency [2] 2 3 4 6 2" xfId="12307" xr:uid="{00000000-0005-0000-0000-00008E2F0000}"/>
    <cellStyle name="Currency [2] 2 3 4 6 3" xfId="12308" xr:uid="{00000000-0005-0000-0000-00008F2F0000}"/>
    <cellStyle name="Currency [2] 2 3 4 7" xfId="12309" xr:uid="{00000000-0005-0000-0000-0000902F0000}"/>
    <cellStyle name="Currency [2] 2 3 4 7 2" xfId="12310" xr:uid="{00000000-0005-0000-0000-0000912F0000}"/>
    <cellStyle name="Currency [2] 2 3 4 7 3" xfId="12311" xr:uid="{00000000-0005-0000-0000-0000922F0000}"/>
    <cellStyle name="Currency [2] 2 3 4 8" xfId="12312" xr:uid="{00000000-0005-0000-0000-0000932F0000}"/>
    <cellStyle name="Currency [2] 2 3 4 8 2" xfId="12313" xr:uid="{00000000-0005-0000-0000-0000942F0000}"/>
    <cellStyle name="Currency [2] 2 3 4 8 3" xfId="12314" xr:uid="{00000000-0005-0000-0000-0000952F0000}"/>
    <cellStyle name="Currency [2] 2 3 4 9" xfId="12315" xr:uid="{00000000-0005-0000-0000-0000962F0000}"/>
    <cellStyle name="Currency [2] 2 3 4 9 2" xfId="12316" xr:uid="{00000000-0005-0000-0000-0000972F0000}"/>
    <cellStyle name="Currency [2] 2 3 4 9 3" xfId="12317" xr:uid="{00000000-0005-0000-0000-0000982F0000}"/>
    <cellStyle name="Currency [2] 2 3 5" xfId="12318" xr:uid="{00000000-0005-0000-0000-0000992F0000}"/>
    <cellStyle name="Currency [2] 2 3 5 10" xfId="12319" xr:uid="{00000000-0005-0000-0000-00009A2F0000}"/>
    <cellStyle name="Currency [2] 2 3 5 10 2" xfId="12320" xr:uid="{00000000-0005-0000-0000-00009B2F0000}"/>
    <cellStyle name="Currency [2] 2 3 5 10 3" xfId="12321" xr:uid="{00000000-0005-0000-0000-00009C2F0000}"/>
    <cellStyle name="Currency [2] 2 3 5 11" xfId="12322" xr:uid="{00000000-0005-0000-0000-00009D2F0000}"/>
    <cellStyle name="Currency [2] 2 3 5 11 2" xfId="12323" xr:uid="{00000000-0005-0000-0000-00009E2F0000}"/>
    <cellStyle name="Currency [2] 2 3 5 11 3" xfId="12324" xr:uid="{00000000-0005-0000-0000-00009F2F0000}"/>
    <cellStyle name="Currency [2] 2 3 5 12" xfId="12325" xr:uid="{00000000-0005-0000-0000-0000A02F0000}"/>
    <cellStyle name="Currency [2] 2 3 5 13" xfId="12326" xr:uid="{00000000-0005-0000-0000-0000A12F0000}"/>
    <cellStyle name="Currency [2] 2 3 5 2" xfId="12327" xr:uid="{00000000-0005-0000-0000-0000A22F0000}"/>
    <cellStyle name="Currency [2] 2 3 5 2 2" xfId="12328" xr:uid="{00000000-0005-0000-0000-0000A32F0000}"/>
    <cellStyle name="Currency [2] 2 3 5 2 3" xfId="12329" xr:uid="{00000000-0005-0000-0000-0000A42F0000}"/>
    <cellStyle name="Currency [2] 2 3 5 3" xfId="12330" xr:uid="{00000000-0005-0000-0000-0000A52F0000}"/>
    <cellStyle name="Currency [2] 2 3 5 3 2" xfId="12331" xr:uid="{00000000-0005-0000-0000-0000A62F0000}"/>
    <cellStyle name="Currency [2] 2 3 5 3 3" xfId="12332" xr:uid="{00000000-0005-0000-0000-0000A72F0000}"/>
    <cellStyle name="Currency [2] 2 3 5 4" xfId="12333" xr:uid="{00000000-0005-0000-0000-0000A82F0000}"/>
    <cellStyle name="Currency [2] 2 3 5 4 2" xfId="12334" xr:uid="{00000000-0005-0000-0000-0000A92F0000}"/>
    <cellStyle name="Currency [2] 2 3 5 4 3" xfId="12335" xr:uid="{00000000-0005-0000-0000-0000AA2F0000}"/>
    <cellStyle name="Currency [2] 2 3 5 5" xfId="12336" xr:uid="{00000000-0005-0000-0000-0000AB2F0000}"/>
    <cellStyle name="Currency [2] 2 3 5 5 2" xfId="12337" xr:uid="{00000000-0005-0000-0000-0000AC2F0000}"/>
    <cellStyle name="Currency [2] 2 3 5 5 3" xfId="12338" xr:uid="{00000000-0005-0000-0000-0000AD2F0000}"/>
    <cellStyle name="Currency [2] 2 3 5 6" xfId="12339" xr:uid="{00000000-0005-0000-0000-0000AE2F0000}"/>
    <cellStyle name="Currency [2] 2 3 5 6 2" xfId="12340" xr:uid="{00000000-0005-0000-0000-0000AF2F0000}"/>
    <cellStyle name="Currency [2] 2 3 5 6 3" xfId="12341" xr:uid="{00000000-0005-0000-0000-0000B02F0000}"/>
    <cellStyle name="Currency [2] 2 3 5 7" xfId="12342" xr:uid="{00000000-0005-0000-0000-0000B12F0000}"/>
    <cellStyle name="Currency [2] 2 3 5 7 2" xfId="12343" xr:uid="{00000000-0005-0000-0000-0000B22F0000}"/>
    <cellStyle name="Currency [2] 2 3 5 7 3" xfId="12344" xr:uid="{00000000-0005-0000-0000-0000B32F0000}"/>
    <cellStyle name="Currency [2] 2 3 5 8" xfId="12345" xr:uid="{00000000-0005-0000-0000-0000B42F0000}"/>
    <cellStyle name="Currency [2] 2 3 5 8 2" xfId="12346" xr:uid="{00000000-0005-0000-0000-0000B52F0000}"/>
    <cellStyle name="Currency [2] 2 3 5 8 3" xfId="12347" xr:uid="{00000000-0005-0000-0000-0000B62F0000}"/>
    <cellStyle name="Currency [2] 2 3 5 9" xfId="12348" xr:uid="{00000000-0005-0000-0000-0000B72F0000}"/>
    <cellStyle name="Currency [2] 2 3 5 9 2" xfId="12349" xr:uid="{00000000-0005-0000-0000-0000B82F0000}"/>
    <cellStyle name="Currency [2] 2 3 5 9 3" xfId="12350" xr:uid="{00000000-0005-0000-0000-0000B92F0000}"/>
    <cellStyle name="Currency [2] 2 3 6" xfId="12351" xr:uid="{00000000-0005-0000-0000-0000BA2F0000}"/>
    <cellStyle name="Currency [2] 2 3 6 10" xfId="12352" xr:uid="{00000000-0005-0000-0000-0000BB2F0000}"/>
    <cellStyle name="Currency [2] 2 3 6 10 2" xfId="12353" xr:uid="{00000000-0005-0000-0000-0000BC2F0000}"/>
    <cellStyle name="Currency [2] 2 3 6 10 3" xfId="12354" xr:uid="{00000000-0005-0000-0000-0000BD2F0000}"/>
    <cellStyle name="Currency [2] 2 3 6 11" xfId="12355" xr:uid="{00000000-0005-0000-0000-0000BE2F0000}"/>
    <cellStyle name="Currency [2] 2 3 6 11 2" xfId="12356" xr:uid="{00000000-0005-0000-0000-0000BF2F0000}"/>
    <cellStyle name="Currency [2] 2 3 6 11 3" xfId="12357" xr:uid="{00000000-0005-0000-0000-0000C02F0000}"/>
    <cellStyle name="Currency [2] 2 3 6 12" xfId="12358" xr:uid="{00000000-0005-0000-0000-0000C12F0000}"/>
    <cellStyle name="Currency [2] 2 3 6 13" xfId="12359" xr:uid="{00000000-0005-0000-0000-0000C22F0000}"/>
    <cellStyle name="Currency [2] 2 3 6 2" xfId="12360" xr:uid="{00000000-0005-0000-0000-0000C32F0000}"/>
    <cellStyle name="Currency [2] 2 3 6 2 2" xfId="12361" xr:uid="{00000000-0005-0000-0000-0000C42F0000}"/>
    <cellStyle name="Currency [2] 2 3 6 2 3" xfId="12362" xr:uid="{00000000-0005-0000-0000-0000C52F0000}"/>
    <cellStyle name="Currency [2] 2 3 6 3" xfId="12363" xr:uid="{00000000-0005-0000-0000-0000C62F0000}"/>
    <cellStyle name="Currency [2] 2 3 6 3 2" xfId="12364" xr:uid="{00000000-0005-0000-0000-0000C72F0000}"/>
    <cellStyle name="Currency [2] 2 3 6 3 3" xfId="12365" xr:uid="{00000000-0005-0000-0000-0000C82F0000}"/>
    <cellStyle name="Currency [2] 2 3 6 4" xfId="12366" xr:uid="{00000000-0005-0000-0000-0000C92F0000}"/>
    <cellStyle name="Currency [2] 2 3 6 4 2" xfId="12367" xr:uid="{00000000-0005-0000-0000-0000CA2F0000}"/>
    <cellStyle name="Currency [2] 2 3 6 4 3" xfId="12368" xr:uid="{00000000-0005-0000-0000-0000CB2F0000}"/>
    <cellStyle name="Currency [2] 2 3 6 5" xfId="12369" xr:uid="{00000000-0005-0000-0000-0000CC2F0000}"/>
    <cellStyle name="Currency [2] 2 3 6 5 2" xfId="12370" xr:uid="{00000000-0005-0000-0000-0000CD2F0000}"/>
    <cellStyle name="Currency [2] 2 3 6 5 3" xfId="12371" xr:uid="{00000000-0005-0000-0000-0000CE2F0000}"/>
    <cellStyle name="Currency [2] 2 3 6 6" xfId="12372" xr:uid="{00000000-0005-0000-0000-0000CF2F0000}"/>
    <cellStyle name="Currency [2] 2 3 6 6 2" xfId="12373" xr:uid="{00000000-0005-0000-0000-0000D02F0000}"/>
    <cellStyle name="Currency [2] 2 3 6 6 3" xfId="12374" xr:uid="{00000000-0005-0000-0000-0000D12F0000}"/>
    <cellStyle name="Currency [2] 2 3 6 7" xfId="12375" xr:uid="{00000000-0005-0000-0000-0000D22F0000}"/>
    <cellStyle name="Currency [2] 2 3 6 7 2" xfId="12376" xr:uid="{00000000-0005-0000-0000-0000D32F0000}"/>
    <cellStyle name="Currency [2] 2 3 6 7 3" xfId="12377" xr:uid="{00000000-0005-0000-0000-0000D42F0000}"/>
    <cellStyle name="Currency [2] 2 3 6 8" xfId="12378" xr:uid="{00000000-0005-0000-0000-0000D52F0000}"/>
    <cellStyle name="Currency [2] 2 3 6 8 2" xfId="12379" xr:uid="{00000000-0005-0000-0000-0000D62F0000}"/>
    <cellStyle name="Currency [2] 2 3 6 8 3" xfId="12380" xr:uid="{00000000-0005-0000-0000-0000D72F0000}"/>
    <cellStyle name="Currency [2] 2 3 6 9" xfId="12381" xr:uid="{00000000-0005-0000-0000-0000D82F0000}"/>
    <cellStyle name="Currency [2] 2 3 6 9 2" xfId="12382" xr:uid="{00000000-0005-0000-0000-0000D92F0000}"/>
    <cellStyle name="Currency [2] 2 3 6 9 3" xfId="12383" xr:uid="{00000000-0005-0000-0000-0000DA2F0000}"/>
    <cellStyle name="Currency [2] 2 3 7" xfId="12384" xr:uid="{00000000-0005-0000-0000-0000DB2F0000}"/>
    <cellStyle name="Currency [2] 2 3 7 10" xfId="12385" xr:uid="{00000000-0005-0000-0000-0000DC2F0000}"/>
    <cellStyle name="Currency [2] 2 3 7 10 2" xfId="12386" xr:uid="{00000000-0005-0000-0000-0000DD2F0000}"/>
    <cellStyle name="Currency [2] 2 3 7 10 3" xfId="12387" xr:uid="{00000000-0005-0000-0000-0000DE2F0000}"/>
    <cellStyle name="Currency [2] 2 3 7 11" xfId="12388" xr:uid="{00000000-0005-0000-0000-0000DF2F0000}"/>
    <cellStyle name="Currency [2] 2 3 7 11 2" xfId="12389" xr:uid="{00000000-0005-0000-0000-0000E02F0000}"/>
    <cellStyle name="Currency [2] 2 3 7 11 3" xfId="12390" xr:uid="{00000000-0005-0000-0000-0000E12F0000}"/>
    <cellStyle name="Currency [2] 2 3 7 12" xfId="12391" xr:uid="{00000000-0005-0000-0000-0000E22F0000}"/>
    <cellStyle name="Currency [2] 2 3 7 13" xfId="12392" xr:uid="{00000000-0005-0000-0000-0000E32F0000}"/>
    <cellStyle name="Currency [2] 2 3 7 2" xfId="12393" xr:uid="{00000000-0005-0000-0000-0000E42F0000}"/>
    <cellStyle name="Currency [2] 2 3 7 2 2" xfId="12394" xr:uid="{00000000-0005-0000-0000-0000E52F0000}"/>
    <cellStyle name="Currency [2] 2 3 7 2 3" xfId="12395" xr:uid="{00000000-0005-0000-0000-0000E62F0000}"/>
    <cellStyle name="Currency [2] 2 3 7 3" xfId="12396" xr:uid="{00000000-0005-0000-0000-0000E72F0000}"/>
    <cellStyle name="Currency [2] 2 3 7 3 2" xfId="12397" xr:uid="{00000000-0005-0000-0000-0000E82F0000}"/>
    <cellStyle name="Currency [2] 2 3 7 3 3" xfId="12398" xr:uid="{00000000-0005-0000-0000-0000E92F0000}"/>
    <cellStyle name="Currency [2] 2 3 7 4" xfId="12399" xr:uid="{00000000-0005-0000-0000-0000EA2F0000}"/>
    <cellStyle name="Currency [2] 2 3 7 4 2" xfId="12400" xr:uid="{00000000-0005-0000-0000-0000EB2F0000}"/>
    <cellStyle name="Currency [2] 2 3 7 4 3" xfId="12401" xr:uid="{00000000-0005-0000-0000-0000EC2F0000}"/>
    <cellStyle name="Currency [2] 2 3 7 5" xfId="12402" xr:uid="{00000000-0005-0000-0000-0000ED2F0000}"/>
    <cellStyle name="Currency [2] 2 3 7 5 2" xfId="12403" xr:uid="{00000000-0005-0000-0000-0000EE2F0000}"/>
    <cellStyle name="Currency [2] 2 3 7 5 3" xfId="12404" xr:uid="{00000000-0005-0000-0000-0000EF2F0000}"/>
    <cellStyle name="Currency [2] 2 3 7 6" xfId="12405" xr:uid="{00000000-0005-0000-0000-0000F02F0000}"/>
    <cellStyle name="Currency [2] 2 3 7 6 2" xfId="12406" xr:uid="{00000000-0005-0000-0000-0000F12F0000}"/>
    <cellStyle name="Currency [2] 2 3 7 6 3" xfId="12407" xr:uid="{00000000-0005-0000-0000-0000F22F0000}"/>
    <cellStyle name="Currency [2] 2 3 7 7" xfId="12408" xr:uid="{00000000-0005-0000-0000-0000F32F0000}"/>
    <cellStyle name="Currency [2] 2 3 7 7 2" xfId="12409" xr:uid="{00000000-0005-0000-0000-0000F42F0000}"/>
    <cellStyle name="Currency [2] 2 3 7 7 3" xfId="12410" xr:uid="{00000000-0005-0000-0000-0000F52F0000}"/>
    <cellStyle name="Currency [2] 2 3 7 8" xfId="12411" xr:uid="{00000000-0005-0000-0000-0000F62F0000}"/>
    <cellStyle name="Currency [2] 2 3 7 8 2" xfId="12412" xr:uid="{00000000-0005-0000-0000-0000F72F0000}"/>
    <cellStyle name="Currency [2] 2 3 7 8 3" xfId="12413" xr:uid="{00000000-0005-0000-0000-0000F82F0000}"/>
    <cellStyle name="Currency [2] 2 3 7 9" xfId="12414" xr:uid="{00000000-0005-0000-0000-0000F92F0000}"/>
    <cellStyle name="Currency [2] 2 3 7 9 2" xfId="12415" xr:uid="{00000000-0005-0000-0000-0000FA2F0000}"/>
    <cellStyle name="Currency [2] 2 3 7 9 3" xfId="12416" xr:uid="{00000000-0005-0000-0000-0000FB2F0000}"/>
    <cellStyle name="Currency [2] 2 3 8" xfId="12417" xr:uid="{00000000-0005-0000-0000-0000FC2F0000}"/>
    <cellStyle name="Currency [2] 2 3 8 2" xfId="12418" xr:uid="{00000000-0005-0000-0000-0000FD2F0000}"/>
    <cellStyle name="Currency [2] 2 3 8 3" xfId="12419" xr:uid="{00000000-0005-0000-0000-0000FE2F0000}"/>
    <cellStyle name="Currency [2] 2 3 9" xfId="12420" xr:uid="{00000000-0005-0000-0000-0000FF2F0000}"/>
    <cellStyle name="Currency [2] 2 3 9 2" xfId="12421" xr:uid="{00000000-0005-0000-0000-000000300000}"/>
    <cellStyle name="Currency [2] 2 3 9 3" xfId="12422" xr:uid="{00000000-0005-0000-0000-000001300000}"/>
    <cellStyle name="Currency [2] 2 4" xfId="12423" xr:uid="{00000000-0005-0000-0000-000002300000}"/>
    <cellStyle name="Currency [2] 2 4 10" xfId="12424" xr:uid="{00000000-0005-0000-0000-000003300000}"/>
    <cellStyle name="Currency [2] 2 4 10 2" xfId="12425" xr:uid="{00000000-0005-0000-0000-000004300000}"/>
    <cellStyle name="Currency [2] 2 4 10 3" xfId="12426" xr:uid="{00000000-0005-0000-0000-000005300000}"/>
    <cellStyle name="Currency [2] 2 4 11" xfId="12427" xr:uid="{00000000-0005-0000-0000-000006300000}"/>
    <cellStyle name="Currency [2] 2 4 11 2" xfId="12428" xr:uid="{00000000-0005-0000-0000-000007300000}"/>
    <cellStyle name="Currency [2] 2 4 11 3" xfId="12429" xr:uid="{00000000-0005-0000-0000-000008300000}"/>
    <cellStyle name="Currency [2] 2 4 12" xfId="12430" xr:uid="{00000000-0005-0000-0000-000009300000}"/>
    <cellStyle name="Currency [2] 2 4 12 2" xfId="12431" xr:uid="{00000000-0005-0000-0000-00000A300000}"/>
    <cellStyle name="Currency [2] 2 4 12 3" xfId="12432" xr:uid="{00000000-0005-0000-0000-00000B300000}"/>
    <cellStyle name="Currency [2] 2 4 13" xfId="12433" xr:uid="{00000000-0005-0000-0000-00000C300000}"/>
    <cellStyle name="Currency [2] 2 4 13 2" xfId="12434" xr:uid="{00000000-0005-0000-0000-00000D300000}"/>
    <cellStyle name="Currency [2] 2 4 13 3" xfId="12435" xr:uid="{00000000-0005-0000-0000-00000E300000}"/>
    <cellStyle name="Currency [2] 2 4 14" xfId="12436" xr:uid="{00000000-0005-0000-0000-00000F300000}"/>
    <cellStyle name="Currency [2] 2 4 14 2" xfId="12437" xr:uid="{00000000-0005-0000-0000-000010300000}"/>
    <cellStyle name="Currency [2] 2 4 14 3" xfId="12438" xr:uid="{00000000-0005-0000-0000-000011300000}"/>
    <cellStyle name="Currency [2] 2 4 15" xfId="12439" xr:uid="{00000000-0005-0000-0000-000012300000}"/>
    <cellStyle name="Currency [2] 2 4 15 2" xfId="12440" xr:uid="{00000000-0005-0000-0000-000013300000}"/>
    <cellStyle name="Currency [2] 2 4 15 3" xfId="12441" xr:uid="{00000000-0005-0000-0000-000014300000}"/>
    <cellStyle name="Currency [2] 2 4 16" xfId="12442" xr:uid="{00000000-0005-0000-0000-000015300000}"/>
    <cellStyle name="Currency [2] 2 4 16 2" xfId="12443" xr:uid="{00000000-0005-0000-0000-000016300000}"/>
    <cellStyle name="Currency [2] 2 4 16 3" xfId="12444" xr:uid="{00000000-0005-0000-0000-000017300000}"/>
    <cellStyle name="Currency [2] 2 4 17" xfId="12445" xr:uid="{00000000-0005-0000-0000-000018300000}"/>
    <cellStyle name="Currency [2] 2 4 17 2" xfId="12446" xr:uid="{00000000-0005-0000-0000-000019300000}"/>
    <cellStyle name="Currency [2] 2 4 17 3" xfId="12447" xr:uid="{00000000-0005-0000-0000-00001A300000}"/>
    <cellStyle name="Currency [2] 2 4 18" xfId="12448" xr:uid="{00000000-0005-0000-0000-00001B300000}"/>
    <cellStyle name="Currency [2] 2 4 18 2" xfId="12449" xr:uid="{00000000-0005-0000-0000-00001C300000}"/>
    <cellStyle name="Currency [2] 2 4 18 3" xfId="12450" xr:uid="{00000000-0005-0000-0000-00001D300000}"/>
    <cellStyle name="Currency [2] 2 4 19" xfId="12451" xr:uid="{00000000-0005-0000-0000-00001E300000}"/>
    <cellStyle name="Currency [2] 2 4 2" xfId="12452" xr:uid="{00000000-0005-0000-0000-00001F300000}"/>
    <cellStyle name="Currency [2] 2 4 2 10" xfId="12453" xr:uid="{00000000-0005-0000-0000-000020300000}"/>
    <cellStyle name="Currency [2] 2 4 2 10 2" xfId="12454" xr:uid="{00000000-0005-0000-0000-000021300000}"/>
    <cellStyle name="Currency [2] 2 4 2 10 3" xfId="12455" xr:uid="{00000000-0005-0000-0000-000022300000}"/>
    <cellStyle name="Currency [2] 2 4 2 11" xfId="12456" xr:uid="{00000000-0005-0000-0000-000023300000}"/>
    <cellStyle name="Currency [2] 2 4 2 11 2" xfId="12457" xr:uid="{00000000-0005-0000-0000-000024300000}"/>
    <cellStyle name="Currency [2] 2 4 2 11 3" xfId="12458" xr:uid="{00000000-0005-0000-0000-000025300000}"/>
    <cellStyle name="Currency [2] 2 4 2 12" xfId="12459" xr:uid="{00000000-0005-0000-0000-000026300000}"/>
    <cellStyle name="Currency [2] 2 4 2 12 2" xfId="12460" xr:uid="{00000000-0005-0000-0000-000027300000}"/>
    <cellStyle name="Currency [2] 2 4 2 12 3" xfId="12461" xr:uid="{00000000-0005-0000-0000-000028300000}"/>
    <cellStyle name="Currency [2] 2 4 2 13" xfId="12462" xr:uid="{00000000-0005-0000-0000-000029300000}"/>
    <cellStyle name="Currency [2] 2 4 2 14" xfId="12463" xr:uid="{00000000-0005-0000-0000-00002A300000}"/>
    <cellStyle name="Currency [2] 2 4 2 2" xfId="12464" xr:uid="{00000000-0005-0000-0000-00002B300000}"/>
    <cellStyle name="Currency [2] 2 4 2 2 2" xfId="12465" xr:uid="{00000000-0005-0000-0000-00002C300000}"/>
    <cellStyle name="Currency [2] 2 4 2 2 3" xfId="12466" xr:uid="{00000000-0005-0000-0000-00002D300000}"/>
    <cellStyle name="Currency [2] 2 4 2 3" xfId="12467" xr:uid="{00000000-0005-0000-0000-00002E300000}"/>
    <cellStyle name="Currency [2] 2 4 2 3 2" xfId="12468" xr:uid="{00000000-0005-0000-0000-00002F300000}"/>
    <cellStyle name="Currency [2] 2 4 2 3 3" xfId="12469" xr:uid="{00000000-0005-0000-0000-000030300000}"/>
    <cellStyle name="Currency [2] 2 4 2 4" xfId="12470" xr:uid="{00000000-0005-0000-0000-000031300000}"/>
    <cellStyle name="Currency [2] 2 4 2 4 2" xfId="12471" xr:uid="{00000000-0005-0000-0000-000032300000}"/>
    <cellStyle name="Currency [2] 2 4 2 4 3" xfId="12472" xr:uid="{00000000-0005-0000-0000-000033300000}"/>
    <cellStyle name="Currency [2] 2 4 2 5" xfId="12473" xr:uid="{00000000-0005-0000-0000-000034300000}"/>
    <cellStyle name="Currency [2] 2 4 2 5 2" xfId="12474" xr:uid="{00000000-0005-0000-0000-000035300000}"/>
    <cellStyle name="Currency [2] 2 4 2 5 3" xfId="12475" xr:uid="{00000000-0005-0000-0000-000036300000}"/>
    <cellStyle name="Currency [2] 2 4 2 6" xfId="12476" xr:uid="{00000000-0005-0000-0000-000037300000}"/>
    <cellStyle name="Currency [2] 2 4 2 6 2" xfId="12477" xr:uid="{00000000-0005-0000-0000-000038300000}"/>
    <cellStyle name="Currency [2] 2 4 2 6 3" xfId="12478" xr:uid="{00000000-0005-0000-0000-000039300000}"/>
    <cellStyle name="Currency [2] 2 4 2 7" xfId="12479" xr:uid="{00000000-0005-0000-0000-00003A300000}"/>
    <cellStyle name="Currency [2] 2 4 2 7 2" xfId="12480" xr:uid="{00000000-0005-0000-0000-00003B300000}"/>
    <cellStyle name="Currency [2] 2 4 2 7 3" xfId="12481" xr:uid="{00000000-0005-0000-0000-00003C300000}"/>
    <cellStyle name="Currency [2] 2 4 2 8" xfId="12482" xr:uid="{00000000-0005-0000-0000-00003D300000}"/>
    <cellStyle name="Currency [2] 2 4 2 8 2" xfId="12483" xr:uid="{00000000-0005-0000-0000-00003E300000}"/>
    <cellStyle name="Currency [2] 2 4 2 8 3" xfId="12484" xr:uid="{00000000-0005-0000-0000-00003F300000}"/>
    <cellStyle name="Currency [2] 2 4 2 9" xfId="12485" xr:uid="{00000000-0005-0000-0000-000040300000}"/>
    <cellStyle name="Currency [2] 2 4 2 9 2" xfId="12486" xr:uid="{00000000-0005-0000-0000-000041300000}"/>
    <cellStyle name="Currency [2] 2 4 2 9 3" xfId="12487" xr:uid="{00000000-0005-0000-0000-000042300000}"/>
    <cellStyle name="Currency [2] 2 4 20" xfId="12488" xr:uid="{00000000-0005-0000-0000-000043300000}"/>
    <cellStyle name="Currency [2] 2 4 3" xfId="12489" xr:uid="{00000000-0005-0000-0000-000044300000}"/>
    <cellStyle name="Currency [2] 2 4 3 10" xfId="12490" xr:uid="{00000000-0005-0000-0000-000045300000}"/>
    <cellStyle name="Currency [2] 2 4 3 10 2" xfId="12491" xr:uid="{00000000-0005-0000-0000-000046300000}"/>
    <cellStyle name="Currency [2] 2 4 3 10 3" xfId="12492" xr:uid="{00000000-0005-0000-0000-000047300000}"/>
    <cellStyle name="Currency [2] 2 4 3 11" xfId="12493" xr:uid="{00000000-0005-0000-0000-000048300000}"/>
    <cellStyle name="Currency [2] 2 4 3 11 2" xfId="12494" xr:uid="{00000000-0005-0000-0000-000049300000}"/>
    <cellStyle name="Currency [2] 2 4 3 11 3" xfId="12495" xr:uid="{00000000-0005-0000-0000-00004A300000}"/>
    <cellStyle name="Currency [2] 2 4 3 12" xfId="12496" xr:uid="{00000000-0005-0000-0000-00004B300000}"/>
    <cellStyle name="Currency [2] 2 4 3 12 2" xfId="12497" xr:uid="{00000000-0005-0000-0000-00004C300000}"/>
    <cellStyle name="Currency [2] 2 4 3 12 3" xfId="12498" xr:uid="{00000000-0005-0000-0000-00004D300000}"/>
    <cellStyle name="Currency [2] 2 4 3 13" xfId="12499" xr:uid="{00000000-0005-0000-0000-00004E300000}"/>
    <cellStyle name="Currency [2] 2 4 3 14" xfId="12500" xr:uid="{00000000-0005-0000-0000-00004F300000}"/>
    <cellStyle name="Currency [2] 2 4 3 2" xfId="12501" xr:uid="{00000000-0005-0000-0000-000050300000}"/>
    <cellStyle name="Currency [2] 2 4 3 2 2" xfId="12502" xr:uid="{00000000-0005-0000-0000-000051300000}"/>
    <cellStyle name="Currency [2] 2 4 3 2 3" xfId="12503" xr:uid="{00000000-0005-0000-0000-000052300000}"/>
    <cellStyle name="Currency [2] 2 4 3 3" xfId="12504" xr:uid="{00000000-0005-0000-0000-000053300000}"/>
    <cellStyle name="Currency [2] 2 4 3 3 2" xfId="12505" xr:uid="{00000000-0005-0000-0000-000054300000}"/>
    <cellStyle name="Currency [2] 2 4 3 3 3" xfId="12506" xr:uid="{00000000-0005-0000-0000-000055300000}"/>
    <cellStyle name="Currency [2] 2 4 3 4" xfId="12507" xr:uid="{00000000-0005-0000-0000-000056300000}"/>
    <cellStyle name="Currency [2] 2 4 3 4 2" xfId="12508" xr:uid="{00000000-0005-0000-0000-000057300000}"/>
    <cellStyle name="Currency [2] 2 4 3 4 3" xfId="12509" xr:uid="{00000000-0005-0000-0000-000058300000}"/>
    <cellStyle name="Currency [2] 2 4 3 5" xfId="12510" xr:uid="{00000000-0005-0000-0000-000059300000}"/>
    <cellStyle name="Currency [2] 2 4 3 5 2" xfId="12511" xr:uid="{00000000-0005-0000-0000-00005A300000}"/>
    <cellStyle name="Currency [2] 2 4 3 5 3" xfId="12512" xr:uid="{00000000-0005-0000-0000-00005B300000}"/>
    <cellStyle name="Currency [2] 2 4 3 6" xfId="12513" xr:uid="{00000000-0005-0000-0000-00005C300000}"/>
    <cellStyle name="Currency [2] 2 4 3 6 2" xfId="12514" xr:uid="{00000000-0005-0000-0000-00005D300000}"/>
    <cellStyle name="Currency [2] 2 4 3 6 3" xfId="12515" xr:uid="{00000000-0005-0000-0000-00005E300000}"/>
    <cellStyle name="Currency [2] 2 4 3 7" xfId="12516" xr:uid="{00000000-0005-0000-0000-00005F300000}"/>
    <cellStyle name="Currency [2] 2 4 3 7 2" xfId="12517" xr:uid="{00000000-0005-0000-0000-000060300000}"/>
    <cellStyle name="Currency [2] 2 4 3 7 3" xfId="12518" xr:uid="{00000000-0005-0000-0000-000061300000}"/>
    <cellStyle name="Currency [2] 2 4 3 8" xfId="12519" xr:uid="{00000000-0005-0000-0000-000062300000}"/>
    <cellStyle name="Currency [2] 2 4 3 8 2" xfId="12520" xr:uid="{00000000-0005-0000-0000-000063300000}"/>
    <cellStyle name="Currency [2] 2 4 3 8 3" xfId="12521" xr:uid="{00000000-0005-0000-0000-000064300000}"/>
    <cellStyle name="Currency [2] 2 4 3 9" xfId="12522" xr:uid="{00000000-0005-0000-0000-000065300000}"/>
    <cellStyle name="Currency [2] 2 4 3 9 2" xfId="12523" xr:uid="{00000000-0005-0000-0000-000066300000}"/>
    <cellStyle name="Currency [2] 2 4 3 9 3" xfId="12524" xr:uid="{00000000-0005-0000-0000-000067300000}"/>
    <cellStyle name="Currency [2] 2 4 4" xfId="12525" xr:uid="{00000000-0005-0000-0000-000068300000}"/>
    <cellStyle name="Currency [2] 2 4 4 10" xfId="12526" xr:uid="{00000000-0005-0000-0000-000069300000}"/>
    <cellStyle name="Currency [2] 2 4 4 10 2" xfId="12527" xr:uid="{00000000-0005-0000-0000-00006A300000}"/>
    <cellStyle name="Currency [2] 2 4 4 10 3" xfId="12528" xr:uid="{00000000-0005-0000-0000-00006B300000}"/>
    <cellStyle name="Currency [2] 2 4 4 11" xfId="12529" xr:uid="{00000000-0005-0000-0000-00006C300000}"/>
    <cellStyle name="Currency [2] 2 4 4 11 2" xfId="12530" xr:uid="{00000000-0005-0000-0000-00006D300000}"/>
    <cellStyle name="Currency [2] 2 4 4 11 3" xfId="12531" xr:uid="{00000000-0005-0000-0000-00006E300000}"/>
    <cellStyle name="Currency [2] 2 4 4 12" xfId="12532" xr:uid="{00000000-0005-0000-0000-00006F300000}"/>
    <cellStyle name="Currency [2] 2 4 4 13" xfId="12533" xr:uid="{00000000-0005-0000-0000-000070300000}"/>
    <cellStyle name="Currency [2] 2 4 4 2" xfId="12534" xr:uid="{00000000-0005-0000-0000-000071300000}"/>
    <cellStyle name="Currency [2] 2 4 4 2 2" xfId="12535" xr:uid="{00000000-0005-0000-0000-000072300000}"/>
    <cellStyle name="Currency [2] 2 4 4 2 3" xfId="12536" xr:uid="{00000000-0005-0000-0000-000073300000}"/>
    <cellStyle name="Currency [2] 2 4 4 3" xfId="12537" xr:uid="{00000000-0005-0000-0000-000074300000}"/>
    <cellStyle name="Currency [2] 2 4 4 3 2" xfId="12538" xr:uid="{00000000-0005-0000-0000-000075300000}"/>
    <cellStyle name="Currency [2] 2 4 4 3 3" xfId="12539" xr:uid="{00000000-0005-0000-0000-000076300000}"/>
    <cellStyle name="Currency [2] 2 4 4 4" xfId="12540" xr:uid="{00000000-0005-0000-0000-000077300000}"/>
    <cellStyle name="Currency [2] 2 4 4 4 2" xfId="12541" xr:uid="{00000000-0005-0000-0000-000078300000}"/>
    <cellStyle name="Currency [2] 2 4 4 4 3" xfId="12542" xr:uid="{00000000-0005-0000-0000-000079300000}"/>
    <cellStyle name="Currency [2] 2 4 4 5" xfId="12543" xr:uid="{00000000-0005-0000-0000-00007A300000}"/>
    <cellStyle name="Currency [2] 2 4 4 5 2" xfId="12544" xr:uid="{00000000-0005-0000-0000-00007B300000}"/>
    <cellStyle name="Currency [2] 2 4 4 5 3" xfId="12545" xr:uid="{00000000-0005-0000-0000-00007C300000}"/>
    <cellStyle name="Currency [2] 2 4 4 6" xfId="12546" xr:uid="{00000000-0005-0000-0000-00007D300000}"/>
    <cellStyle name="Currency [2] 2 4 4 6 2" xfId="12547" xr:uid="{00000000-0005-0000-0000-00007E300000}"/>
    <cellStyle name="Currency [2] 2 4 4 6 3" xfId="12548" xr:uid="{00000000-0005-0000-0000-00007F300000}"/>
    <cellStyle name="Currency [2] 2 4 4 7" xfId="12549" xr:uid="{00000000-0005-0000-0000-000080300000}"/>
    <cellStyle name="Currency [2] 2 4 4 7 2" xfId="12550" xr:uid="{00000000-0005-0000-0000-000081300000}"/>
    <cellStyle name="Currency [2] 2 4 4 7 3" xfId="12551" xr:uid="{00000000-0005-0000-0000-000082300000}"/>
    <cellStyle name="Currency [2] 2 4 4 8" xfId="12552" xr:uid="{00000000-0005-0000-0000-000083300000}"/>
    <cellStyle name="Currency [2] 2 4 4 8 2" xfId="12553" xr:uid="{00000000-0005-0000-0000-000084300000}"/>
    <cellStyle name="Currency [2] 2 4 4 8 3" xfId="12554" xr:uid="{00000000-0005-0000-0000-000085300000}"/>
    <cellStyle name="Currency [2] 2 4 4 9" xfId="12555" xr:uid="{00000000-0005-0000-0000-000086300000}"/>
    <cellStyle name="Currency [2] 2 4 4 9 2" xfId="12556" xr:uid="{00000000-0005-0000-0000-000087300000}"/>
    <cellStyle name="Currency [2] 2 4 4 9 3" xfId="12557" xr:uid="{00000000-0005-0000-0000-000088300000}"/>
    <cellStyle name="Currency [2] 2 4 5" xfId="12558" xr:uid="{00000000-0005-0000-0000-000089300000}"/>
    <cellStyle name="Currency [2] 2 4 5 10" xfId="12559" xr:uid="{00000000-0005-0000-0000-00008A300000}"/>
    <cellStyle name="Currency [2] 2 4 5 10 2" xfId="12560" xr:uid="{00000000-0005-0000-0000-00008B300000}"/>
    <cellStyle name="Currency [2] 2 4 5 10 3" xfId="12561" xr:uid="{00000000-0005-0000-0000-00008C300000}"/>
    <cellStyle name="Currency [2] 2 4 5 11" xfId="12562" xr:uid="{00000000-0005-0000-0000-00008D300000}"/>
    <cellStyle name="Currency [2] 2 4 5 11 2" xfId="12563" xr:uid="{00000000-0005-0000-0000-00008E300000}"/>
    <cellStyle name="Currency [2] 2 4 5 11 3" xfId="12564" xr:uid="{00000000-0005-0000-0000-00008F300000}"/>
    <cellStyle name="Currency [2] 2 4 5 12" xfId="12565" xr:uid="{00000000-0005-0000-0000-000090300000}"/>
    <cellStyle name="Currency [2] 2 4 5 13" xfId="12566" xr:uid="{00000000-0005-0000-0000-000091300000}"/>
    <cellStyle name="Currency [2] 2 4 5 2" xfId="12567" xr:uid="{00000000-0005-0000-0000-000092300000}"/>
    <cellStyle name="Currency [2] 2 4 5 2 2" xfId="12568" xr:uid="{00000000-0005-0000-0000-000093300000}"/>
    <cellStyle name="Currency [2] 2 4 5 2 3" xfId="12569" xr:uid="{00000000-0005-0000-0000-000094300000}"/>
    <cellStyle name="Currency [2] 2 4 5 3" xfId="12570" xr:uid="{00000000-0005-0000-0000-000095300000}"/>
    <cellStyle name="Currency [2] 2 4 5 3 2" xfId="12571" xr:uid="{00000000-0005-0000-0000-000096300000}"/>
    <cellStyle name="Currency [2] 2 4 5 3 3" xfId="12572" xr:uid="{00000000-0005-0000-0000-000097300000}"/>
    <cellStyle name="Currency [2] 2 4 5 4" xfId="12573" xr:uid="{00000000-0005-0000-0000-000098300000}"/>
    <cellStyle name="Currency [2] 2 4 5 4 2" xfId="12574" xr:uid="{00000000-0005-0000-0000-000099300000}"/>
    <cellStyle name="Currency [2] 2 4 5 4 3" xfId="12575" xr:uid="{00000000-0005-0000-0000-00009A300000}"/>
    <cellStyle name="Currency [2] 2 4 5 5" xfId="12576" xr:uid="{00000000-0005-0000-0000-00009B300000}"/>
    <cellStyle name="Currency [2] 2 4 5 5 2" xfId="12577" xr:uid="{00000000-0005-0000-0000-00009C300000}"/>
    <cellStyle name="Currency [2] 2 4 5 5 3" xfId="12578" xr:uid="{00000000-0005-0000-0000-00009D300000}"/>
    <cellStyle name="Currency [2] 2 4 5 6" xfId="12579" xr:uid="{00000000-0005-0000-0000-00009E300000}"/>
    <cellStyle name="Currency [2] 2 4 5 6 2" xfId="12580" xr:uid="{00000000-0005-0000-0000-00009F300000}"/>
    <cellStyle name="Currency [2] 2 4 5 6 3" xfId="12581" xr:uid="{00000000-0005-0000-0000-0000A0300000}"/>
    <cellStyle name="Currency [2] 2 4 5 7" xfId="12582" xr:uid="{00000000-0005-0000-0000-0000A1300000}"/>
    <cellStyle name="Currency [2] 2 4 5 7 2" xfId="12583" xr:uid="{00000000-0005-0000-0000-0000A2300000}"/>
    <cellStyle name="Currency [2] 2 4 5 7 3" xfId="12584" xr:uid="{00000000-0005-0000-0000-0000A3300000}"/>
    <cellStyle name="Currency [2] 2 4 5 8" xfId="12585" xr:uid="{00000000-0005-0000-0000-0000A4300000}"/>
    <cellStyle name="Currency [2] 2 4 5 8 2" xfId="12586" xr:uid="{00000000-0005-0000-0000-0000A5300000}"/>
    <cellStyle name="Currency [2] 2 4 5 8 3" xfId="12587" xr:uid="{00000000-0005-0000-0000-0000A6300000}"/>
    <cellStyle name="Currency [2] 2 4 5 9" xfId="12588" xr:uid="{00000000-0005-0000-0000-0000A7300000}"/>
    <cellStyle name="Currency [2] 2 4 5 9 2" xfId="12589" xr:uid="{00000000-0005-0000-0000-0000A8300000}"/>
    <cellStyle name="Currency [2] 2 4 5 9 3" xfId="12590" xr:uid="{00000000-0005-0000-0000-0000A9300000}"/>
    <cellStyle name="Currency [2] 2 4 6" xfId="12591" xr:uid="{00000000-0005-0000-0000-0000AA300000}"/>
    <cellStyle name="Currency [2] 2 4 6 10" xfId="12592" xr:uid="{00000000-0005-0000-0000-0000AB300000}"/>
    <cellStyle name="Currency [2] 2 4 6 10 2" xfId="12593" xr:uid="{00000000-0005-0000-0000-0000AC300000}"/>
    <cellStyle name="Currency [2] 2 4 6 10 3" xfId="12594" xr:uid="{00000000-0005-0000-0000-0000AD300000}"/>
    <cellStyle name="Currency [2] 2 4 6 11" xfId="12595" xr:uid="{00000000-0005-0000-0000-0000AE300000}"/>
    <cellStyle name="Currency [2] 2 4 6 11 2" xfId="12596" xr:uid="{00000000-0005-0000-0000-0000AF300000}"/>
    <cellStyle name="Currency [2] 2 4 6 11 3" xfId="12597" xr:uid="{00000000-0005-0000-0000-0000B0300000}"/>
    <cellStyle name="Currency [2] 2 4 6 12" xfId="12598" xr:uid="{00000000-0005-0000-0000-0000B1300000}"/>
    <cellStyle name="Currency [2] 2 4 6 13" xfId="12599" xr:uid="{00000000-0005-0000-0000-0000B2300000}"/>
    <cellStyle name="Currency [2] 2 4 6 2" xfId="12600" xr:uid="{00000000-0005-0000-0000-0000B3300000}"/>
    <cellStyle name="Currency [2] 2 4 6 2 2" xfId="12601" xr:uid="{00000000-0005-0000-0000-0000B4300000}"/>
    <cellStyle name="Currency [2] 2 4 6 2 3" xfId="12602" xr:uid="{00000000-0005-0000-0000-0000B5300000}"/>
    <cellStyle name="Currency [2] 2 4 6 3" xfId="12603" xr:uid="{00000000-0005-0000-0000-0000B6300000}"/>
    <cellStyle name="Currency [2] 2 4 6 3 2" xfId="12604" xr:uid="{00000000-0005-0000-0000-0000B7300000}"/>
    <cellStyle name="Currency [2] 2 4 6 3 3" xfId="12605" xr:uid="{00000000-0005-0000-0000-0000B8300000}"/>
    <cellStyle name="Currency [2] 2 4 6 4" xfId="12606" xr:uid="{00000000-0005-0000-0000-0000B9300000}"/>
    <cellStyle name="Currency [2] 2 4 6 4 2" xfId="12607" xr:uid="{00000000-0005-0000-0000-0000BA300000}"/>
    <cellStyle name="Currency [2] 2 4 6 4 3" xfId="12608" xr:uid="{00000000-0005-0000-0000-0000BB300000}"/>
    <cellStyle name="Currency [2] 2 4 6 5" xfId="12609" xr:uid="{00000000-0005-0000-0000-0000BC300000}"/>
    <cellStyle name="Currency [2] 2 4 6 5 2" xfId="12610" xr:uid="{00000000-0005-0000-0000-0000BD300000}"/>
    <cellStyle name="Currency [2] 2 4 6 5 3" xfId="12611" xr:uid="{00000000-0005-0000-0000-0000BE300000}"/>
    <cellStyle name="Currency [2] 2 4 6 6" xfId="12612" xr:uid="{00000000-0005-0000-0000-0000BF300000}"/>
    <cellStyle name="Currency [2] 2 4 6 6 2" xfId="12613" xr:uid="{00000000-0005-0000-0000-0000C0300000}"/>
    <cellStyle name="Currency [2] 2 4 6 6 3" xfId="12614" xr:uid="{00000000-0005-0000-0000-0000C1300000}"/>
    <cellStyle name="Currency [2] 2 4 6 7" xfId="12615" xr:uid="{00000000-0005-0000-0000-0000C2300000}"/>
    <cellStyle name="Currency [2] 2 4 6 7 2" xfId="12616" xr:uid="{00000000-0005-0000-0000-0000C3300000}"/>
    <cellStyle name="Currency [2] 2 4 6 7 3" xfId="12617" xr:uid="{00000000-0005-0000-0000-0000C4300000}"/>
    <cellStyle name="Currency [2] 2 4 6 8" xfId="12618" xr:uid="{00000000-0005-0000-0000-0000C5300000}"/>
    <cellStyle name="Currency [2] 2 4 6 8 2" xfId="12619" xr:uid="{00000000-0005-0000-0000-0000C6300000}"/>
    <cellStyle name="Currency [2] 2 4 6 8 3" xfId="12620" xr:uid="{00000000-0005-0000-0000-0000C7300000}"/>
    <cellStyle name="Currency [2] 2 4 6 9" xfId="12621" xr:uid="{00000000-0005-0000-0000-0000C8300000}"/>
    <cellStyle name="Currency [2] 2 4 6 9 2" xfId="12622" xr:uid="{00000000-0005-0000-0000-0000C9300000}"/>
    <cellStyle name="Currency [2] 2 4 6 9 3" xfId="12623" xr:uid="{00000000-0005-0000-0000-0000CA300000}"/>
    <cellStyle name="Currency [2] 2 4 7" xfId="12624" xr:uid="{00000000-0005-0000-0000-0000CB300000}"/>
    <cellStyle name="Currency [2] 2 4 7 10" xfId="12625" xr:uid="{00000000-0005-0000-0000-0000CC300000}"/>
    <cellStyle name="Currency [2] 2 4 7 10 2" xfId="12626" xr:uid="{00000000-0005-0000-0000-0000CD300000}"/>
    <cellStyle name="Currency [2] 2 4 7 10 3" xfId="12627" xr:uid="{00000000-0005-0000-0000-0000CE300000}"/>
    <cellStyle name="Currency [2] 2 4 7 11" xfId="12628" xr:uid="{00000000-0005-0000-0000-0000CF300000}"/>
    <cellStyle name="Currency [2] 2 4 7 11 2" xfId="12629" xr:uid="{00000000-0005-0000-0000-0000D0300000}"/>
    <cellStyle name="Currency [2] 2 4 7 11 3" xfId="12630" xr:uid="{00000000-0005-0000-0000-0000D1300000}"/>
    <cellStyle name="Currency [2] 2 4 7 12" xfId="12631" xr:uid="{00000000-0005-0000-0000-0000D2300000}"/>
    <cellStyle name="Currency [2] 2 4 7 13" xfId="12632" xr:uid="{00000000-0005-0000-0000-0000D3300000}"/>
    <cellStyle name="Currency [2] 2 4 7 2" xfId="12633" xr:uid="{00000000-0005-0000-0000-0000D4300000}"/>
    <cellStyle name="Currency [2] 2 4 7 2 2" xfId="12634" xr:uid="{00000000-0005-0000-0000-0000D5300000}"/>
    <cellStyle name="Currency [2] 2 4 7 2 3" xfId="12635" xr:uid="{00000000-0005-0000-0000-0000D6300000}"/>
    <cellStyle name="Currency [2] 2 4 7 3" xfId="12636" xr:uid="{00000000-0005-0000-0000-0000D7300000}"/>
    <cellStyle name="Currency [2] 2 4 7 3 2" xfId="12637" xr:uid="{00000000-0005-0000-0000-0000D8300000}"/>
    <cellStyle name="Currency [2] 2 4 7 3 3" xfId="12638" xr:uid="{00000000-0005-0000-0000-0000D9300000}"/>
    <cellStyle name="Currency [2] 2 4 7 4" xfId="12639" xr:uid="{00000000-0005-0000-0000-0000DA300000}"/>
    <cellStyle name="Currency [2] 2 4 7 4 2" xfId="12640" xr:uid="{00000000-0005-0000-0000-0000DB300000}"/>
    <cellStyle name="Currency [2] 2 4 7 4 3" xfId="12641" xr:uid="{00000000-0005-0000-0000-0000DC300000}"/>
    <cellStyle name="Currency [2] 2 4 7 5" xfId="12642" xr:uid="{00000000-0005-0000-0000-0000DD300000}"/>
    <cellStyle name="Currency [2] 2 4 7 5 2" xfId="12643" xr:uid="{00000000-0005-0000-0000-0000DE300000}"/>
    <cellStyle name="Currency [2] 2 4 7 5 3" xfId="12644" xr:uid="{00000000-0005-0000-0000-0000DF300000}"/>
    <cellStyle name="Currency [2] 2 4 7 6" xfId="12645" xr:uid="{00000000-0005-0000-0000-0000E0300000}"/>
    <cellStyle name="Currency [2] 2 4 7 6 2" xfId="12646" xr:uid="{00000000-0005-0000-0000-0000E1300000}"/>
    <cellStyle name="Currency [2] 2 4 7 6 3" xfId="12647" xr:uid="{00000000-0005-0000-0000-0000E2300000}"/>
    <cellStyle name="Currency [2] 2 4 7 7" xfId="12648" xr:uid="{00000000-0005-0000-0000-0000E3300000}"/>
    <cellStyle name="Currency [2] 2 4 7 7 2" xfId="12649" xr:uid="{00000000-0005-0000-0000-0000E4300000}"/>
    <cellStyle name="Currency [2] 2 4 7 7 3" xfId="12650" xr:uid="{00000000-0005-0000-0000-0000E5300000}"/>
    <cellStyle name="Currency [2] 2 4 7 8" xfId="12651" xr:uid="{00000000-0005-0000-0000-0000E6300000}"/>
    <cellStyle name="Currency [2] 2 4 7 8 2" xfId="12652" xr:uid="{00000000-0005-0000-0000-0000E7300000}"/>
    <cellStyle name="Currency [2] 2 4 7 8 3" xfId="12653" xr:uid="{00000000-0005-0000-0000-0000E8300000}"/>
    <cellStyle name="Currency [2] 2 4 7 9" xfId="12654" xr:uid="{00000000-0005-0000-0000-0000E9300000}"/>
    <cellStyle name="Currency [2] 2 4 7 9 2" xfId="12655" xr:uid="{00000000-0005-0000-0000-0000EA300000}"/>
    <cellStyle name="Currency [2] 2 4 7 9 3" xfId="12656" xr:uid="{00000000-0005-0000-0000-0000EB300000}"/>
    <cellStyle name="Currency [2] 2 4 8" xfId="12657" xr:uid="{00000000-0005-0000-0000-0000EC300000}"/>
    <cellStyle name="Currency [2] 2 4 8 2" xfId="12658" xr:uid="{00000000-0005-0000-0000-0000ED300000}"/>
    <cellStyle name="Currency [2] 2 4 8 3" xfId="12659" xr:uid="{00000000-0005-0000-0000-0000EE300000}"/>
    <cellStyle name="Currency [2] 2 4 9" xfId="12660" xr:uid="{00000000-0005-0000-0000-0000EF300000}"/>
    <cellStyle name="Currency [2] 2 4 9 2" xfId="12661" xr:uid="{00000000-0005-0000-0000-0000F0300000}"/>
    <cellStyle name="Currency [2] 2 4 9 3" xfId="12662" xr:uid="{00000000-0005-0000-0000-0000F1300000}"/>
    <cellStyle name="Currency [2] 2 5" xfId="12663" xr:uid="{00000000-0005-0000-0000-0000F2300000}"/>
    <cellStyle name="Currency [2] 2 5 10" xfId="12664" xr:uid="{00000000-0005-0000-0000-0000F3300000}"/>
    <cellStyle name="Currency [2] 2 5 10 2" xfId="12665" xr:uid="{00000000-0005-0000-0000-0000F4300000}"/>
    <cellStyle name="Currency [2] 2 5 10 3" xfId="12666" xr:uid="{00000000-0005-0000-0000-0000F5300000}"/>
    <cellStyle name="Currency [2] 2 5 11" xfId="12667" xr:uid="{00000000-0005-0000-0000-0000F6300000}"/>
    <cellStyle name="Currency [2] 2 5 11 2" xfId="12668" xr:uid="{00000000-0005-0000-0000-0000F7300000}"/>
    <cellStyle name="Currency [2] 2 5 11 3" xfId="12669" xr:uid="{00000000-0005-0000-0000-0000F8300000}"/>
    <cellStyle name="Currency [2] 2 5 12" xfId="12670" xr:uid="{00000000-0005-0000-0000-0000F9300000}"/>
    <cellStyle name="Currency [2] 2 5 12 2" xfId="12671" xr:uid="{00000000-0005-0000-0000-0000FA300000}"/>
    <cellStyle name="Currency [2] 2 5 12 3" xfId="12672" xr:uid="{00000000-0005-0000-0000-0000FB300000}"/>
    <cellStyle name="Currency [2] 2 5 13" xfId="12673" xr:uid="{00000000-0005-0000-0000-0000FC300000}"/>
    <cellStyle name="Currency [2] 2 5 13 2" xfId="12674" xr:uid="{00000000-0005-0000-0000-0000FD300000}"/>
    <cellStyle name="Currency [2] 2 5 13 3" xfId="12675" xr:uid="{00000000-0005-0000-0000-0000FE300000}"/>
    <cellStyle name="Currency [2] 2 5 14" xfId="12676" xr:uid="{00000000-0005-0000-0000-0000FF300000}"/>
    <cellStyle name="Currency [2] 2 5 14 2" xfId="12677" xr:uid="{00000000-0005-0000-0000-000000310000}"/>
    <cellStyle name="Currency [2] 2 5 14 3" xfId="12678" xr:uid="{00000000-0005-0000-0000-000001310000}"/>
    <cellStyle name="Currency [2] 2 5 15" xfId="12679" xr:uid="{00000000-0005-0000-0000-000002310000}"/>
    <cellStyle name="Currency [2] 2 5 15 2" xfId="12680" xr:uid="{00000000-0005-0000-0000-000003310000}"/>
    <cellStyle name="Currency [2] 2 5 15 3" xfId="12681" xr:uid="{00000000-0005-0000-0000-000004310000}"/>
    <cellStyle name="Currency [2] 2 5 16" xfId="12682" xr:uid="{00000000-0005-0000-0000-000005310000}"/>
    <cellStyle name="Currency [2] 2 5 16 2" xfId="12683" xr:uid="{00000000-0005-0000-0000-000006310000}"/>
    <cellStyle name="Currency [2] 2 5 16 3" xfId="12684" xr:uid="{00000000-0005-0000-0000-000007310000}"/>
    <cellStyle name="Currency [2] 2 5 17" xfId="12685" xr:uid="{00000000-0005-0000-0000-000008310000}"/>
    <cellStyle name="Currency [2] 2 5 17 2" xfId="12686" xr:uid="{00000000-0005-0000-0000-000009310000}"/>
    <cellStyle name="Currency [2] 2 5 17 3" xfId="12687" xr:uid="{00000000-0005-0000-0000-00000A310000}"/>
    <cellStyle name="Currency [2] 2 5 18" xfId="12688" xr:uid="{00000000-0005-0000-0000-00000B310000}"/>
    <cellStyle name="Currency [2] 2 5 18 2" xfId="12689" xr:uid="{00000000-0005-0000-0000-00000C310000}"/>
    <cellStyle name="Currency [2] 2 5 18 3" xfId="12690" xr:uid="{00000000-0005-0000-0000-00000D310000}"/>
    <cellStyle name="Currency [2] 2 5 19" xfId="12691" xr:uid="{00000000-0005-0000-0000-00000E310000}"/>
    <cellStyle name="Currency [2] 2 5 2" xfId="12692" xr:uid="{00000000-0005-0000-0000-00000F310000}"/>
    <cellStyle name="Currency [2] 2 5 2 10" xfId="12693" xr:uid="{00000000-0005-0000-0000-000010310000}"/>
    <cellStyle name="Currency [2] 2 5 2 10 2" xfId="12694" xr:uid="{00000000-0005-0000-0000-000011310000}"/>
    <cellStyle name="Currency [2] 2 5 2 10 3" xfId="12695" xr:uid="{00000000-0005-0000-0000-000012310000}"/>
    <cellStyle name="Currency [2] 2 5 2 11" xfId="12696" xr:uid="{00000000-0005-0000-0000-000013310000}"/>
    <cellStyle name="Currency [2] 2 5 2 11 2" xfId="12697" xr:uid="{00000000-0005-0000-0000-000014310000}"/>
    <cellStyle name="Currency [2] 2 5 2 11 3" xfId="12698" xr:uid="{00000000-0005-0000-0000-000015310000}"/>
    <cellStyle name="Currency [2] 2 5 2 12" xfId="12699" xr:uid="{00000000-0005-0000-0000-000016310000}"/>
    <cellStyle name="Currency [2] 2 5 2 12 2" xfId="12700" xr:uid="{00000000-0005-0000-0000-000017310000}"/>
    <cellStyle name="Currency [2] 2 5 2 12 3" xfId="12701" xr:uid="{00000000-0005-0000-0000-000018310000}"/>
    <cellStyle name="Currency [2] 2 5 2 13" xfId="12702" xr:uid="{00000000-0005-0000-0000-000019310000}"/>
    <cellStyle name="Currency [2] 2 5 2 14" xfId="12703" xr:uid="{00000000-0005-0000-0000-00001A310000}"/>
    <cellStyle name="Currency [2] 2 5 2 2" xfId="12704" xr:uid="{00000000-0005-0000-0000-00001B310000}"/>
    <cellStyle name="Currency [2] 2 5 2 2 2" xfId="12705" xr:uid="{00000000-0005-0000-0000-00001C310000}"/>
    <cellStyle name="Currency [2] 2 5 2 2 3" xfId="12706" xr:uid="{00000000-0005-0000-0000-00001D310000}"/>
    <cellStyle name="Currency [2] 2 5 2 3" xfId="12707" xr:uid="{00000000-0005-0000-0000-00001E310000}"/>
    <cellStyle name="Currency [2] 2 5 2 3 2" xfId="12708" xr:uid="{00000000-0005-0000-0000-00001F310000}"/>
    <cellStyle name="Currency [2] 2 5 2 3 3" xfId="12709" xr:uid="{00000000-0005-0000-0000-000020310000}"/>
    <cellStyle name="Currency [2] 2 5 2 4" xfId="12710" xr:uid="{00000000-0005-0000-0000-000021310000}"/>
    <cellStyle name="Currency [2] 2 5 2 4 2" xfId="12711" xr:uid="{00000000-0005-0000-0000-000022310000}"/>
    <cellStyle name="Currency [2] 2 5 2 4 3" xfId="12712" xr:uid="{00000000-0005-0000-0000-000023310000}"/>
    <cellStyle name="Currency [2] 2 5 2 5" xfId="12713" xr:uid="{00000000-0005-0000-0000-000024310000}"/>
    <cellStyle name="Currency [2] 2 5 2 5 2" xfId="12714" xr:uid="{00000000-0005-0000-0000-000025310000}"/>
    <cellStyle name="Currency [2] 2 5 2 5 3" xfId="12715" xr:uid="{00000000-0005-0000-0000-000026310000}"/>
    <cellStyle name="Currency [2] 2 5 2 6" xfId="12716" xr:uid="{00000000-0005-0000-0000-000027310000}"/>
    <cellStyle name="Currency [2] 2 5 2 6 2" xfId="12717" xr:uid="{00000000-0005-0000-0000-000028310000}"/>
    <cellStyle name="Currency [2] 2 5 2 6 3" xfId="12718" xr:uid="{00000000-0005-0000-0000-000029310000}"/>
    <cellStyle name="Currency [2] 2 5 2 7" xfId="12719" xr:uid="{00000000-0005-0000-0000-00002A310000}"/>
    <cellStyle name="Currency [2] 2 5 2 7 2" xfId="12720" xr:uid="{00000000-0005-0000-0000-00002B310000}"/>
    <cellStyle name="Currency [2] 2 5 2 7 3" xfId="12721" xr:uid="{00000000-0005-0000-0000-00002C310000}"/>
    <cellStyle name="Currency [2] 2 5 2 8" xfId="12722" xr:uid="{00000000-0005-0000-0000-00002D310000}"/>
    <cellStyle name="Currency [2] 2 5 2 8 2" xfId="12723" xr:uid="{00000000-0005-0000-0000-00002E310000}"/>
    <cellStyle name="Currency [2] 2 5 2 8 3" xfId="12724" xr:uid="{00000000-0005-0000-0000-00002F310000}"/>
    <cellStyle name="Currency [2] 2 5 2 9" xfId="12725" xr:uid="{00000000-0005-0000-0000-000030310000}"/>
    <cellStyle name="Currency [2] 2 5 2 9 2" xfId="12726" xr:uid="{00000000-0005-0000-0000-000031310000}"/>
    <cellStyle name="Currency [2] 2 5 2 9 3" xfId="12727" xr:uid="{00000000-0005-0000-0000-000032310000}"/>
    <cellStyle name="Currency [2] 2 5 20" xfId="12728" xr:uid="{00000000-0005-0000-0000-000033310000}"/>
    <cellStyle name="Currency [2] 2 5 3" xfId="12729" xr:uid="{00000000-0005-0000-0000-000034310000}"/>
    <cellStyle name="Currency [2] 2 5 3 10" xfId="12730" xr:uid="{00000000-0005-0000-0000-000035310000}"/>
    <cellStyle name="Currency [2] 2 5 3 10 2" xfId="12731" xr:uid="{00000000-0005-0000-0000-000036310000}"/>
    <cellStyle name="Currency [2] 2 5 3 10 3" xfId="12732" xr:uid="{00000000-0005-0000-0000-000037310000}"/>
    <cellStyle name="Currency [2] 2 5 3 11" xfId="12733" xr:uid="{00000000-0005-0000-0000-000038310000}"/>
    <cellStyle name="Currency [2] 2 5 3 11 2" xfId="12734" xr:uid="{00000000-0005-0000-0000-000039310000}"/>
    <cellStyle name="Currency [2] 2 5 3 11 3" xfId="12735" xr:uid="{00000000-0005-0000-0000-00003A310000}"/>
    <cellStyle name="Currency [2] 2 5 3 12" xfId="12736" xr:uid="{00000000-0005-0000-0000-00003B310000}"/>
    <cellStyle name="Currency [2] 2 5 3 12 2" xfId="12737" xr:uid="{00000000-0005-0000-0000-00003C310000}"/>
    <cellStyle name="Currency [2] 2 5 3 12 3" xfId="12738" xr:uid="{00000000-0005-0000-0000-00003D310000}"/>
    <cellStyle name="Currency [2] 2 5 3 13" xfId="12739" xr:uid="{00000000-0005-0000-0000-00003E310000}"/>
    <cellStyle name="Currency [2] 2 5 3 14" xfId="12740" xr:uid="{00000000-0005-0000-0000-00003F310000}"/>
    <cellStyle name="Currency [2] 2 5 3 2" xfId="12741" xr:uid="{00000000-0005-0000-0000-000040310000}"/>
    <cellStyle name="Currency [2] 2 5 3 2 2" xfId="12742" xr:uid="{00000000-0005-0000-0000-000041310000}"/>
    <cellStyle name="Currency [2] 2 5 3 2 3" xfId="12743" xr:uid="{00000000-0005-0000-0000-000042310000}"/>
    <cellStyle name="Currency [2] 2 5 3 3" xfId="12744" xr:uid="{00000000-0005-0000-0000-000043310000}"/>
    <cellStyle name="Currency [2] 2 5 3 3 2" xfId="12745" xr:uid="{00000000-0005-0000-0000-000044310000}"/>
    <cellStyle name="Currency [2] 2 5 3 3 3" xfId="12746" xr:uid="{00000000-0005-0000-0000-000045310000}"/>
    <cellStyle name="Currency [2] 2 5 3 4" xfId="12747" xr:uid="{00000000-0005-0000-0000-000046310000}"/>
    <cellStyle name="Currency [2] 2 5 3 4 2" xfId="12748" xr:uid="{00000000-0005-0000-0000-000047310000}"/>
    <cellStyle name="Currency [2] 2 5 3 4 3" xfId="12749" xr:uid="{00000000-0005-0000-0000-000048310000}"/>
    <cellStyle name="Currency [2] 2 5 3 5" xfId="12750" xr:uid="{00000000-0005-0000-0000-000049310000}"/>
    <cellStyle name="Currency [2] 2 5 3 5 2" xfId="12751" xr:uid="{00000000-0005-0000-0000-00004A310000}"/>
    <cellStyle name="Currency [2] 2 5 3 5 3" xfId="12752" xr:uid="{00000000-0005-0000-0000-00004B310000}"/>
    <cellStyle name="Currency [2] 2 5 3 6" xfId="12753" xr:uid="{00000000-0005-0000-0000-00004C310000}"/>
    <cellStyle name="Currency [2] 2 5 3 6 2" xfId="12754" xr:uid="{00000000-0005-0000-0000-00004D310000}"/>
    <cellStyle name="Currency [2] 2 5 3 6 3" xfId="12755" xr:uid="{00000000-0005-0000-0000-00004E310000}"/>
    <cellStyle name="Currency [2] 2 5 3 7" xfId="12756" xr:uid="{00000000-0005-0000-0000-00004F310000}"/>
    <cellStyle name="Currency [2] 2 5 3 7 2" xfId="12757" xr:uid="{00000000-0005-0000-0000-000050310000}"/>
    <cellStyle name="Currency [2] 2 5 3 7 3" xfId="12758" xr:uid="{00000000-0005-0000-0000-000051310000}"/>
    <cellStyle name="Currency [2] 2 5 3 8" xfId="12759" xr:uid="{00000000-0005-0000-0000-000052310000}"/>
    <cellStyle name="Currency [2] 2 5 3 8 2" xfId="12760" xr:uid="{00000000-0005-0000-0000-000053310000}"/>
    <cellStyle name="Currency [2] 2 5 3 8 3" xfId="12761" xr:uid="{00000000-0005-0000-0000-000054310000}"/>
    <cellStyle name="Currency [2] 2 5 3 9" xfId="12762" xr:uid="{00000000-0005-0000-0000-000055310000}"/>
    <cellStyle name="Currency [2] 2 5 3 9 2" xfId="12763" xr:uid="{00000000-0005-0000-0000-000056310000}"/>
    <cellStyle name="Currency [2] 2 5 3 9 3" xfId="12764" xr:uid="{00000000-0005-0000-0000-000057310000}"/>
    <cellStyle name="Currency [2] 2 5 4" xfId="12765" xr:uid="{00000000-0005-0000-0000-000058310000}"/>
    <cellStyle name="Currency [2] 2 5 4 10" xfId="12766" xr:uid="{00000000-0005-0000-0000-000059310000}"/>
    <cellStyle name="Currency [2] 2 5 4 10 2" xfId="12767" xr:uid="{00000000-0005-0000-0000-00005A310000}"/>
    <cellStyle name="Currency [2] 2 5 4 10 3" xfId="12768" xr:uid="{00000000-0005-0000-0000-00005B310000}"/>
    <cellStyle name="Currency [2] 2 5 4 11" xfId="12769" xr:uid="{00000000-0005-0000-0000-00005C310000}"/>
    <cellStyle name="Currency [2] 2 5 4 11 2" xfId="12770" xr:uid="{00000000-0005-0000-0000-00005D310000}"/>
    <cellStyle name="Currency [2] 2 5 4 11 3" xfId="12771" xr:uid="{00000000-0005-0000-0000-00005E310000}"/>
    <cellStyle name="Currency [2] 2 5 4 12" xfId="12772" xr:uid="{00000000-0005-0000-0000-00005F310000}"/>
    <cellStyle name="Currency [2] 2 5 4 13" xfId="12773" xr:uid="{00000000-0005-0000-0000-000060310000}"/>
    <cellStyle name="Currency [2] 2 5 4 2" xfId="12774" xr:uid="{00000000-0005-0000-0000-000061310000}"/>
    <cellStyle name="Currency [2] 2 5 4 2 2" xfId="12775" xr:uid="{00000000-0005-0000-0000-000062310000}"/>
    <cellStyle name="Currency [2] 2 5 4 2 3" xfId="12776" xr:uid="{00000000-0005-0000-0000-000063310000}"/>
    <cellStyle name="Currency [2] 2 5 4 3" xfId="12777" xr:uid="{00000000-0005-0000-0000-000064310000}"/>
    <cellStyle name="Currency [2] 2 5 4 3 2" xfId="12778" xr:uid="{00000000-0005-0000-0000-000065310000}"/>
    <cellStyle name="Currency [2] 2 5 4 3 3" xfId="12779" xr:uid="{00000000-0005-0000-0000-000066310000}"/>
    <cellStyle name="Currency [2] 2 5 4 4" xfId="12780" xr:uid="{00000000-0005-0000-0000-000067310000}"/>
    <cellStyle name="Currency [2] 2 5 4 4 2" xfId="12781" xr:uid="{00000000-0005-0000-0000-000068310000}"/>
    <cellStyle name="Currency [2] 2 5 4 4 3" xfId="12782" xr:uid="{00000000-0005-0000-0000-000069310000}"/>
    <cellStyle name="Currency [2] 2 5 4 5" xfId="12783" xr:uid="{00000000-0005-0000-0000-00006A310000}"/>
    <cellStyle name="Currency [2] 2 5 4 5 2" xfId="12784" xr:uid="{00000000-0005-0000-0000-00006B310000}"/>
    <cellStyle name="Currency [2] 2 5 4 5 3" xfId="12785" xr:uid="{00000000-0005-0000-0000-00006C310000}"/>
    <cellStyle name="Currency [2] 2 5 4 6" xfId="12786" xr:uid="{00000000-0005-0000-0000-00006D310000}"/>
    <cellStyle name="Currency [2] 2 5 4 6 2" xfId="12787" xr:uid="{00000000-0005-0000-0000-00006E310000}"/>
    <cellStyle name="Currency [2] 2 5 4 6 3" xfId="12788" xr:uid="{00000000-0005-0000-0000-00006F310000}"/>
    <cellStyle name="Currency [2] 2 5 4 7" xfId="12789" xr:uid="{00000000-0005-0000-0000-000070310000}"/>
    <cellStyle name="Currency [2] 2 5 4 7 2" xfId="12790" xr:uid="{00000000-0005-0000-0000-000071310000}"/>
    <cellStyle name="Currency [2] 2 5 4 7 3" xfId="12791" xr:uid="{00000000-0005-0000-0000-000072310000}"/>
    <cellStyle name="Currency [2] 2 5 4 8" xfId="12792" xr:uid="{00000000-0005-0000-0000-000073310000}"/>
    <cellStyle name="Currency [2] 2 5 4 8 2" xfId="12793" xr:uid="{00000000-0005-0000-0000-000074310000}"/>
    <cellStyle name="Currency [2] 2 5 4 8 3" xfId="12794" xr:uid="{00000000-0005-0000-0000-000075310000}"/>
    <cellStyle name="Currency [2] 2 5 4 9" xfId="12795" xr:uid="{00000000-0005-0000-0000-000076310000}"/>
    <cellStyle name="Currency [2] 2 5 4 9 2" xfId="12796" xr:uid="{00000000-0005-0000-0000-000077310000}"/>
    <cellStyle name="Currency [2] 2 5 4 9 3" xfId="12797" xr:uid="{00000000-0005-0000-0000-000078310000}"/>
    <cellStyle name="Currency [2] 2 5 5" xfId="12798" xr:uid="{00000000-0005-0000-0000-000079310000}"/>
    <cellStyle name="Currency [2] 2 5 5 10" xfId="12799" xr:uid="{00000000-0005-0000-0000-00007A310000}"/>
    <cellStyle name="Currency [2] 2 5 5 10 2" xfId="12800" xr:uid="{00000000-0005-0000-0000-00007B310000}"/>
    <cellStyle name="Currency [2] 2 5 5 10 3" xfId="12801" xr:uid="{00000000-0005-0000-0000-00007C310000}"/>
    <cellStyle name="Currency [2] 2 5 5 11" xfId="12802" xr:uid="{00000000-0005-0000-0000-00007D310000}"/>
    <cellStyle name="Currency [2] 2 5 5 11 2" xfId="12803" xr:uid="{00000000-0005-0000-0000-00007E310000}"/>
    <cellStyle name="Currency [2] 2 5 5 11 3" xfId="12804" xr:uid="{00000000-0005-0000-0000-00007F310000}"/>
    <cellStyle name="Currency [2] 2 5 5 12" xfId="12805" xr:uid="{00000000-0005-0000-0000-000080310000}"/>
    <cellStyle name="Currency [2] 2 5 5 13" xfId="12806" xr:uid="{00000000-0005-0000-0000-000081310000}"/>
    <cellStyle name="Currency [2] 2 5 5 2" xfId="12807" xr:uid="{00000000-0005-0000-0000-000082310000}"/>
    <cellStyle name="Currency [2] 2 5 5 2 2" xfId="12808" xr:uid="{00000000-0005-0000-0000-000083310000}"/>
    <cellStyle name="Currency [2] 2 5 5 2 3" xfId="12809" xr:uid="{00000000-0005-0000-0000-000084310000}"/>
    <cellStyle name="Currency [2] 2 5 5 3" xfId="12810" xr:uid="{00000000-0005-0000-0000-000085310000}"/>
    <cellStyle name="Currency [2] 2 5 5 3 2" xfId="12811" xr:uid="{00000000-0005-0000-0000-000086310000}"/>
    <cellStyle name="Currency [2] 2 5 5 3 3" xfId="12812" xr:uid="{00000000-0005-0000-0000-000087310000}"/>
    <cellStyle name="Currency [2] 2 5 5 4" xfId="12813" xr:uid="{00000000-0005-0000-0000-000088310000}"/>
    <cellStyle name="Currency [2] 2 5 5 4 2" xfId="12814" xr:uid="{00000000-0005-0000-0000-000089310000}"/>
    <cellStyle name="Currency [2] 2 5 5 4 3" xfId="12815" xr:uid="{00000000-0005-0000-0000-00008A310000}"/>
    <cellStyle name="Currency [2] 2 5 5 5" xfId="12816" xr:uid="{00000000-0005-0000-0000-00008B310000}"/>
    <cellStyle name="Currency [2] 2 5 5 5 2" xfId="12817" xr:uid="{00000000-0005-0000-0000-00008C310000}"/>
    <cellStyle name="Currency [2] 2 5 5 5 3" xfId="12818" xr:uid="{00000000-0005-0000-0000-00008D310000}"/>
    <cellStyle name="Currency [2] 2 5 5 6" xfId="12819" xr:uid="{00000000-0005-0000-0000-00008E310000}"/>
    <cellStyle name="Currency [2] 2 5 5 6 2" xfId="12820" xr:uid="{00000000-0005-0000-0000-00008F310000}"/>
    <cellStyle name="Currency [2] 2 5 5 6 3" xfId="12821" xr:uid="{00000000-0005-0000-0000-000090310000}"/>
    <cellStyle name="Currency [2] 2 5 5 7" xfId="12822" xr:uid="{00000000-0005-0000-0000-000091310000}"/>
    <cellStyle name="Currency [2] 2 5 5 7 2" xfId="12823" xr:uid="{00000000-0005-0000-0000-000092310000}"/>
    <cellStyle name="Currency [2] 2 5 5 7 3" xfId="12824" xr:uid="{00000000-0005-0000-0000-000093310000}"/>
    <cellStyle name="Currency [2] 2 5 5 8" xfId="12825" xr:uid="{00000000-0005-0000-0000-000094310000}"/>
    <cellStyle name="Currency [2] 2 5 5 8 2" xfId="12826" xr:uid="{00000000-0005-0000-0000-000095310000}"/>
    <cellStyle name="Currency [2] 2 5 5 8 3" xfId="12827" xr:uid="{00000000-0005-0000-0000-000096310000}"/>
    <cellStyle name="Currency [2] 2 5 5 9" xfId="12828" xr:uid="{00000000-0005-0000-0000-000097310000}"/>
    <cellStyle name="Currency [2] 2 5 5 9 2" xfId="12829" xr:uid="{00000000-0005-0000-0000-000098310000}"/>
    <cellStyle name="Currency [2] 2 5 5 9 3" xfId="12830" xr:uid="{00000000-0005-0000-0000-000099310000}"/>
    <cellStyle name="Currency [2] 2 5 6" xfId="12831" xr:uid="{00000000-0005-0000-0000-00009A310000}"/>
    <cellStyle name="Currency [2] 2 5 6 10" xfId="12832" xr:uid="{00000000-0005-0000-0000-00009B310000}"/>
    <cellStyle name="Currency [2] 2 5 6 10 2" xfId="12833" xr:uid="{00000000-0005-0000-0000-00009C310000}"/>
    <cellStyle name="Currency [2] 2 5 6 10 3" xfId="12834" xr:uid="{00000000-0005-0000-0000-00009D310000}"/>
    <cellStyle name="Currency [2] 2 5 6 11" xfId="12835" xr:uid="{00000000-0005-0000-0000-00009E310000}"/>
    <cellStyle name="Currency [2] 2 5 6 11 2" xfId="12836" xr:uid="{00000000-0005-0000-0000-00009F310000}"/>
    <cellStyle name="Currency [2] 2 5 6 11 3" xfId="12837" xr:uid="{00000000-0005-0000-0000-0000A0310000}"/>
    <cellStyle name="Currency [2] 2 5 6 12" xfId="12838" xr:uid="{00000000-0005-0000-0000-0000A1310000}"/>
    <cellStyle name="Currency [2] 2 5 6 13" xfId="12839" xr:uid="{00000000-0005-0000-0000-0000A2310000}"/>
    <cellStyle name="Currency [2] 2 5 6 2" xfId="12840" xr:uid="{00000000-0005-0000-0000-0000A3310000}"/>
    <cellStyle name="Currency [2] 2 5 6 2 2" xfId="12841" xr:uid="{00000000-0005-0000-0000-0000A4310000}"/>
    <cellStyle name="Currency [2] 2 5 6 2 3" xfId="12842" xr:uid="{00000000-0005-0000-0000-0000A5310000}"/>
    <cellStyle name="Currency [2] 2 5 6 3" xfId="12843" xr:uid="{00000000-0005-0000-0000-0000A6310000}"/>
    <cellStyle name="Currency [2] 2 5 6 3 2" xfId="12844" xr:uid="{00000000-0005-0000-0000-0000A7310000}"/>
    <cellStyle name="Currency [2] 2 5 6 3 3" xfId="12845" xr:uid="{00000000-0005-0000-0000-0000A8310000}"/>
    <cellStyle name="Currency [2] 2 5 6 4" xfId="12846" xr:uid="{00000000-0005-0000-0000-0000A9310000}"/>
    <cellStyle name="Currency [2] 2 5 6 4 2" xfId="12847" xr:uid="{00000000-0005-0000-0000-0000AA310000}"/>
    <cellStyle name="Currency [2] 2 5 6 4 3" xfId="12848" xr:uid="{00000000-0005-0000-0000-0000AB310000}"/>
    <cellStyle name="Currency [2] 2 5 6 5" xfId="12849" xr:uid="{00000000-0005-0000-0000-0000AC310000}"/>
    <cellStyle name="Currency [2] 2 5 6 5 2" xfId="12850" xr:uid="{00000000-0005-0000-0000-0000AD310000}"/>
    <cellStyle name="Currency [2] 2 5 6 5 3" xfId="12851" xr:uid="{00000000-0005-0000-0000-0000AE310000}"/>
    <cellStyle name="Currency [2] 2 5 6 6" xfId="12852" xr:uid="{00000000-0005-0000-0000-0000AF310000}"/>
    <cellStyle name="Currency [2] 2 5 6 6 2" xfId="12853" xr:uid="{00000000-0005-0000-0000-0000B0310000}"/>
    <cellStyle name="Currency [2] 2 5 6 6 3" xfId="12854" xr:uid="{00000000-0005-0000-0000-0000B1310000}"/>
    <cellStyle name="Currency [2] 2 5 6 7" xfId="12855" xr:uid="{00000000-0005-0000-0000-0000B2310000}"/>
    <cellStyle name="Currency [2] 2 5 6 7 2" xfId="12856" xr:uid="{00000000-0005-0000-0000-0000B3310000}"/>
    <cellStyle name="Currency [2] 2 5 6 7 3" xfId="12857" xr:uid="{00000000-0005-0000-0000-0000B4310000}"/>
    <cellStyle name="Currency [2] 2 5 6 8" xfId="12858" xr:uid="{00000000-0005-0000-0000-0000B5310000}"/>
    <cellStyle name="Currency [2] 2 5 6 8 2" xfId="12859" xr:uid="{00000000-0005-0000-0000-0000B6310000}"/>
    <cellStyle name="Currency [2] 2 5 6 8 3" xfId="12860" xr:uid="{00000000-0005-0000-0000-0000B7310000}"/>
    <cellStyle name="Currency [2] 2 5 6 9" xfId="12861" xr:uid="{00000000-0005-0000-0000-0000B8310000}"/>
    <cellStyle name="Currency [2] 2 5 6 9 2" xfId="12862" xr:uid="{00000000-0005-0000-0000-0000B9310000}"/>
    <cellStyle name="Currency [2] 2 5 6 9 3" xfId="12863" xr:uid="{00000000-0005-0000-0000-0000BA310000}"/>
    <cellStyle name="Currency [2] 2 5 7" xfId="12864" xr:uid="{00000000-0005-0000-0000-0000BB310000}"/>
    <cellStyle name="Currency [2] 2 5 7 10" xfId="12865" xr:uid="{00000000-0005-0000-0000-0000BC310000}"/>
    <cellStyle name="Currency [2] 2 5 7 10 2" xfId="12866" xr:uid="{00000000-0005-0000-0000-0000BD310000}"/>
    <cellStyle name="Currency [2] 2 5 7 10 3" xfId="12867" xr:uid="{00000000-0005-0000-0000-0000BE310000}"/>
    <cellStyle name="Currency [2] 2 5 7 11" xfId="12868" xr:uid="{00000000-0005-0000-0000-0000BF310000}"/>
    <cellStyle name="Currency [2] 2 5 7 11 2" xfId="12869" xr:uid="{00000000-0005-0000-0000-0000C0310000}"/>
    <cellStyle name="Currency [2] 2 5 7 11 3" xfId="12870" xr:uid="{00000000-0005-0000-0000-0000C1310000}"/>
    <cellStyle name="Currency [2] 2 5 7 12" xfId="12871" xr:uid="{00000000-0005-0000-0000-0000C2310000}"/>
    <cellStyle name="Currency [2] 2 5 7 13" xfId="12872" xr:uid="{00000000-0005-0000-0000-0000C3310000}"/>
    <cellStyle name="Currency [2] 2 5 7 2" xfId="12873" xr:uid="{00000000-0005-0000-0000-0000C4310000}"/>
    <cellStyle name="Currency [2] 2 5 7 2 2" xfId="12874" xr:uid="{00000000-0005-0000-0000-0000C5310000}"/>
    <cellStyle name="Currency [2] 2 5 7 2 3" xfId="12875" xr:uid="{00000000-0005-0000-0000-0000C6310000}"/>
    <cellStyle name="Currency [2] 2 5 7 3" xfId="12876" xr:uid="{00000000-0005-0000-0000-0000C7310000}"/>
    <cellStyle name="Currency [2] 2 5 7 3 2" xfId="12877" xr:uid="{00000000-0005-0000-0000-0000C8310000}"/>
    <cellStyle name="Currency [2] 2 5 7 3 3" xfId="12878" xr:uid="{00000000-0005-0000-0000-0000C9310000}"/>
    <cellStyle name="Currency [2] 2 5 7 4" xfId="12879" xr:uid="{00000000-0005-0000-0000-0000CA310000}"/>
    <cellStyle name="Currency [2] 2 5 7 4 2" xfId="12880" xr:uid="{00000000-0005-0000-0000-0000CB310000}"/>
    <cellStyle name="Currency [2] 2 5 7 4 3" xfId="12881" xr:uid="{00000000-0005-0000-0000-0000CC310000}"/>
    <cellStyle name="Currency [2] 2 5 7 5" xfId="12882" xr:uid="{00000000-0005-0000-0000-0000CD310000}"/>
    <cellStyle name="Currency [2] 2 5 7 5 2" xfId="12883" xr:uid="{00000000-0005-0000-0000-0000CE310000}"/>
    <cellStyle name="Currency [2] 2 5 7 5 3" xfId="12884" xr:uid="{00000000-0005-0000-0000-0000CF310000}"/>
    <cellStyle name="Currency [2] 2 5 7 6" xfId="12885" xr:uid="{00000000-0005-0000-0000-0000D0310000}"/>
    <cellStyle name="Currency [2] 2 5 7 6 2" xfId="12886" xr:uid="{00000000-0005-0000-0000-0000D1310000}"/>
    <cellStyle name="Currency [2] 2 5 7 6 3" xfId="12887" xr:uid="{00000000-0005-0000-0000-0000D2310000}"/>
    <cellStyle name="Currency [2] 2 5 7 7" xfId="12888" xr:uid="{00000000-0005-0000-0000-0000D3310000}"/>
    <cellStyle name="Currency [2] 2 5 7 7 2" xfId="12889" xr:uid="{00000000-0005-0000-0000-0000D4310000}"/>
    <cellStyle name="Currency [2] 2 5 7 7 3" xfId="12890" xr:uid="{00000000-0005-0000-0000-0000D5310000}"/>
    <cellStyle name="Currency [2] 2 5 7 8" xfId="12891" xr:uid="{00000000-0005-0000-0000-0000D6310000}"/>
    <cellStyle name="Currency [2] 2 5 7 8 2" xfId="12892" xr:uid="{00000000-0005-0000-0000-0000D7310000}"/>
    <cellStyle name="Currency [2] 2 5 7 8 3" xfId="12893" xr:uid="{00000000-0005-0000-0000-0000D8310000}"/>
    <cellStyle name="Currency [2] 2 5 7 9" xfId="12894" xr:uid="{00000000-0005-0000-0000-0000D9310000}"/>
    <cellStyle name="Currency [2] 2 5 7 9 2" xfId="12895" xr:uid="{00000000-0005-0000-0000-0000DA310000}"/>
    <cellStyle name="Currency [2] 2 5 7 9 3" xfId="12896" xr:uid="{00000000-0005-0000-0000-0000DB310000}"/>
    <cellStyle name="Currency [2] 2 5 8" xfId="12897" xr:uid="{00000000-0005-0000-0000-0000DC310000}"/>
    <cellStyle name="Currency [2] 2 5 8 2" xfId="12898" xr:uid="{00000000-0005-0000-0000-0000DD310000}"/>
    <cellStyle name="Currency [2] 2 5 8 3" xfId="12899" xr:uid="{00000000-0005-0000-0000-0000DE310000}"/>
    <cellStyle name="Currency [2] 2 5 9" xfId="12900" xr:uid="{00000000-0005-0000-0000-0000DF310000}"/>
    <cellStyle name="Currency [2] 2 5 9 2" xfId="12901" xr:uid="{00000000-0005-0000-0000-0000E0310000}"/>
    <cellStyle name="Currency [2] 2 5 9 3" xfId="12902" xr:uid="{00000000-0005-0000-0000-0000E1310000}"/>
    <cellStyle name="Currency [2] 2 6" xfId="12903" xr:uid="{00000000-0005-0000-0000-0000E2310000}"/>
    <cellStyle name="Currency [2] 2 6 10" xfId="12904" xr:uid="{00000000-0005-0000-0000-0000E3310000}"/>
    <cellStyle name="Currency [2] 2 6 10 2" xfId="12905" xr:uid="{00000000-0005-0000-0000-0000E4310000}"/>
    <cellStyle name="Currency [2] 2 6 10 3" xfId="12906" xr:uid="{00000000-0005-0000-0000-0000E5310000}"/>
    <cellStyle name="Currency [2] 2 6 11" xfId="12907" xr:uid="{00000000-0005-0000-0000-0000E6310000}"/>
    <cellStyle name="Currency [2] 2 6 11 2" xfId="12908" xr:uid="{00000000-0005-0000-0000-0000E7310000}"/>
    <cellStyle name="Currency [2] 2 6 11 3" xfId="12909" xr:uid="{00000000-0005-0000-0000-0000E8310000}"/>
    <cellStyle name="Currency [2] 2 6 12" xfId="12910" xr:uid="{00000000-0005-0000-0000-0000E9310000}"/>
    <cellStyle name="Currency [2] 2 6 12 2" xfId="12911" xr:uid="{00000000-0005-0000-0000-0000EA310000}"/>
    <cellStyle name="Currency [2] 2 6 12 3" xfId="12912" xr:uid="{00000000-0005-0000-0000-0000EB310000}"/>
    <cellStyle name="Currency [2] 2 6 13" xfId="12913" xr:uid="{00000000-0005-0000-0000-0000EC310000}"/>
    <cellStyle name="Currency [2] 2 6 13 2" xfId="12914" xr:uid="{00000000-0005-0000-0000-0000ED310000}"/>
    <cellStyle name="Currency [2] 2 6 13 3" xfId="12915" xr:uid="{00000000-0005-0000-0000-0000EE310000}"/>
    <cellStyle name="Currency [2] 2 6 14" xfId="12916" xr:uid="{00000000-0005-0000-0000-0000EF310000}"/>
    <cellStyle name="Currency [2] 2 6 14 2" xfId="12917" xr:uid="{00000000-0005-0000-0000-0000F0310000}"/>
    <cellStyle name="Currency [2] 2 6 14 3" xfId="12918" xr:uid="{00000000-0005-0000-0000-0000F1310000}"/>
    <cellStyle name="Currency [2] 2 6 15" xfId="12919" xr:uid="{00000000-0005-0000-0000-0000F2310000}"/>
    <cellStyle name="Currency [2] 2 6 15 2" xfId="12920" xr:uid="{00000000-0005-0000-0000-0000F3310000}"/>
    <cellStyle name="Currency [2] 2 6 15 3" xfId="12921" xr:uid="{00000000-0005-0000-0000-0000F4310000}"/>
    <cellStyle name="Currency [2] 2 6 16" xfId="12922" xr:uid="{00000000-0005-0000-0000-0000F5310000}"/>
    <cellStyle name="Currency [2] 2 6 16 2" xfId="12923" xr:uid="{00000000-0005-0000-0000-0000F6310000}"/>
    <cellStyle name="Currency [2] 2 6 16 3" xfId="12924" xr:uid="{00000000-0005-0000-0000-0000F7310000}"/>
    <cellStyle name="Currency [2] 2 6 17" xfId="12925" xr:uid="{00000000-0005-0000-0000-0000F8310000}"/>
    <cellStyle name="Currency [2] 2 6 17 2" xfId="12926" xr:uid="{00000000-0005-0000-0000-0000F9310000}"/>
    <cellStyle name="Currency [2] 2 6 17 3" xfId="12927" xr:uid="{00000000-0005-0000-0000-0000FA310000}"/>
    <cellStyle name="Currency [2] 2 6 18" xfId="12928" xr:uid="{00000000-0005-0000-0000-0000FB310000}"/>
    <cellStyle name="Currency [2] 2 6 18 2" xfId="12929" xr:uid="{00000000-0005-0000-0000-0000FC310000}"/>
    <cellStyle name="Currency [2] 2 6 18 3" xfId="12930" xr:uid="{00000000-0005-0000-0000-0000FD310000}"/>
    <cellStyle name="Currency [2] 2 6 19" xfId="12931" xr:uid="{00000000-0005-0000-0000-0000FE310000}"/>
    <cellStyle name="Currency [2] 2 6 2" xfId="12932" xr:uid="{00000000-0005-0000-0000-0000FF310000}"/>
    <cellStyle name="Currency [2] 2 6 2 10" xfId="12933" xr:uid="{00000000-0005-0000-0000-000000320000}"/>
    <cellStyle name="Currency [2] 2 6 2 10 2" xfId="12934" xr:uid="{00000000-0005-0000-0000-000001320000}"/>
    <cellStyle name="Currency [2] 2 6 2 10 3" xfId="12935" xr:uid="{00000000-0005-0000-0000-000002320000}"/>
    <cellStyle name="Currency [2] 2 6 2 11" xfId="12936" xr:uid="{00000000-0005-0000-0000-000003320000}"/>
    <cellStyle name="Currency [2] 2 6 2 11 2" xfId="12937" xr:uid="{00000000-0005-0000-0000-000004320000}"/>
    <cellStyle name="Currency [2] 2 6 2 11 3" xfId="12938" xr:uid="{00000000-0005-0000-0000-000005320000}"/>
    <cellStyle name="Currency [2] 2 6 2 12" xfId="12939" xr:uid="{00000000-0005-0000-0000-000006320000}"/>
    <cellStyle name="Currency [2] 2 6 2 12 2" xfId="12940" xr:uid="{00000000-0005-0000-0000-000007320000}"/>
    <cellStyle name="Currency [2] 2 6 2 12 3" xfId="12941" xr:uid="{00000000-0005-0000-0000-000008320000}"/>
    <cellStyle name="Currency [2] 2 6 2 13" xfId="12942" xr:uid="{00000000-0005-0000-0000-000009320000}"/>
    <cellStyle name="Currency [2] 2 6 2 14" xfId="12943" xr:uid="{00000000-0005-0000-0000-00000A320000}"/>
    <cellStyle name="Currency [2] 2 6 2 2" xfId="12944" xr:uid="{00000000-0005-0000-0000-00000B320000}"/>
    <cellStyle name="Currency [2] 2 6 2 2 2" xfId="12945" xr:uid="{00000000-0005-0000-0000-00000C320000}"/>
    <cellStyle name="Currency [2] 2 6 2 2 3" xfId="12946" xr:uid="{00000000-0005-0000-0000-00000D320000}"/>
    <cellStyle name="Currency [2] 2 6 2 3" xfId="12947" xr:uid="{00000000-0005-0000-0000-00000E320000}"/>
    <cellStyle name="Currency [2] 2 6 2 3 2" xfId="12948" xr:uid="{00000000-0005-0000-0000-00000F320000}"/>
    <cellStyle name="Currency [2] 2 6 2 3 3" xfId="12949" xr:uid="{00000000-0005-0000-0000-000010320000}"/>
    <cellStyle name="Currency [2] 2 6 2 4" xfId="12950" xr:uid="{00000000-0005-0000-0000-000011320000}"/>
    <cellStyle name="Currency [2] 2 6 2 4 2" xfId="12951" xr:uid="{00000000-0005-0000-0000-000012320000}"/>
    <cellStyle name="Currency [2] 2 6 2 4 3" xfId="12952" xr:uid="{00000000-0005-0000-0000-000013320000}"/>
    <cellStyle name="Currency [2] 2 6 2 5" xfId="12953" xr:uid="{00000000-0005-0000-0000-000014320000}"/>
    <cellStyle name="Currency [2] 2 6 2 5 2" xfId="12954" xr:uid="{00000000-0005-0000-0000-000015320000}"/>
    <cellStyle name="Currency [2] 2 6 2 5 3" xfId="12955" xr:uid="{00000000-0005-0000-0000-000016320000}"/>
    <cellStyle name="Currency [2] 2 6 2 6" xfId="12956" xr:uid="{00000000-0005-0000-0000-000017320000}"/>
    <cellStyle name="Currency [2] 2 6 2 6 2" xfId="12957" xr:uid="{00000000-0005-0000-0000-000018320000}"/>
    <cellStyle name="Currency [2] 2 6 2 6 3" xfId="12958" xr:uid="{00000000-0005-0000-0000-000019320000}"/>
    <cellStyle name="Currency [2] 2 6 2 7" xfId="12959" xr:uid="{00000000-0005-0000-0000-00001A320000}"/>
    <cellStyle name="Currency [2] 2 6 2 7 2" xfId="12960" xr:uid="{00000000-0005-0000-0000-00001B320000}"/>
    <cellStyle name="Currency [2] 2 6 2 7 3" xfId="12961" xr:uid="{00000000-0005-0000-0000-00001C320000}"/>
    <cellStyle name="Currency [2] 2 6 2 8" xfId="12962" xr:uid="{00000000-0005-0000-0000-00001D320000}"/>
    <cellStyle name="Currency [2] 2 6 2 8 2" xfId="12963" xr:uid="{00000000-0005-0000-0000-00001E320000}"/>
    <cellStyle name="Currency [2] 2 6 2 8 3" xfId="12964" xr:uid="{00000000-0005-0000-0000-00001F320000}"/>
    <cellStyle name="Currency [2] 2 6 2 9" xfId="12965" xr:uid="{00000000-0005-0000-0000-000020320000}"/>
    <cellStyle name="Currency [2] 2 6 2 9 2" xfId="12966" xr:uid="{00000000-0005-0000-0000-000021320000}"/>
    <cellStyle name="Currency [2] 2 6 2 9 3" xfId="12967" xr:uid="{00000000-0005-0000-0000-000022320000}"/>
    <cellStyle name="Currency [2] 2 6 20" xfId="12968" xr:uid="{00000000-0005-0000-0000-000023320000}"/>
    <cellStyle name="Currency [2] 2 6 3" xfId="12969" xr:uid="{00000000-0005-0000-0000-000024320000}"/>
    <cellStyle name="Currency [2] 2 6 3 10" xfId="12970" xr:uid="{00000000-0005-0000-0000-000025320000}"/>
    <cellStyle name="Currency [2] 2 6 3 10 2" xfId="12971" xr:uid="{00000000-0005-0000-0000-000026320000}"/>
    <cellStyle name="Currency [2] 2 6 3 10 3" xfId="12972" xr:uid="{00000000-0005-0000-0000-000027320000}"/>
    <cellStyle name="Currency [2] 2 6 3 11" xfId="12973" xr:uid="{00000000-0005-0000-0000-000028320000}"/>
    <cellStyle name="Currency [2] 2 6 3 11 2" xfId="12974" xr:uid="{00000000-0005-0000-0000-000029320000}"/>
    <cellStyle name="Currency [2] 2 6 3 11 3" xfId="12975" xr:uid="{00000000-0005-0000-0000-00002A320000}"/>
    <cellStyle name="Currency [2] 2 6 3 12" xfId="12976" xr:uid="{00000000-0005-0000-0000-00002B320000}"/>
    <cellStyle name="Currency [2] 2 6 3 12 2" xfId="12977" xr:uid="{00000000-0005-0000-0000-00002C320000}"/>
    <cellStyle name="Currency [2] 2 6 3 12 3" xfId="12978" xr:uid="{00000000-0005-0000-0000-00002D320000}"/>
    <cellStyle name="Currency [2] 2 6 3 13" xfId="12979" xr:uid="{00000000-0005-0000-0000-00002E320000}"/>
    <cellStyle name="Currency [2] 2 6 3 14" xfId="12980" xr:uid="{00000000-0005-0000-0000-00002F320000}"/>
    <cellStyle name="Currency [2] 2 6 3 2" xfId="12981" xr:uid="{00000000-0005-0000-0000-000030320000}"/>
    <cellStyle name="Currency [2] 2 6 3 2 2" xfId="12982" xr:uid="{00000000-0005-0000-0000-000031320000}"/>
    <cellStyle name="Currency [2] 2 6 3 2 3" xfId="12983" xr:uid="{00000000-0005-0000-0000-000032320000}"/>
    <cellStyle name="Currency [2] 2 6 3 3" xfId="12984" xr:uid="{00000000-0005-0000-0000-000033320000}"/>
    <cellStyle name="Currency [2] 2 6 3 3 2" xfId="12985" xr:uid="{00000000-0005-0000-0000-000034320000}"/>
    <cellStyle name="Currency [2] 2 6 3 3 3" xfId="12986" xr:uid="{00000000-0005-0000-0000-000035320000}"/>
    <cellStyle name="Currency [2] 2 6 3 4" xfId="12987" xr:uid="{00000000-0005-0000-0000-000036320000}"/>
    <cellStyle name="Currency [2] 2 6 3 4 2" xfId="12988" xr:uid="{00000000-0005-0000-0000-000037320000}"/>
    <cellStyle name="Currency [2] 2 6 3 4 3" xfId="12989" xr:uid="{00000000-0005-0000-0000-000038320000}"/>
    <cellStyle name="Currency [2] 2 6 3 5" xfId="12990" xr:uid="{00000000-0005-0000-0000-000039320000}"/>
    <cellStyle name="Currency [2] 2 6 3 5 2" xfId="12991" xr:uid="{00000000-0005-0000-0000-00003A320000}"/>
    <cellStyle name="Currency [2] 2 6 3 5 3" xfId="12992" xr:uid="{00000000-0005-0000-0000-00003B320000}"/>
    <cellStyle name="Currency [2] 2 6 3 6" xfId="12993" xr:uid="{00000000-0005-0000-0000-00003C320000}"/>
    <cellStyle name="Currency [2] 2 6 3 6 2" xfId="12994" xr:uid="{00000000-0005-0000-0000-00003D320000}"/>
    <cellStyle name="Currency [2] 2 6 3 6 3" xfId="12995" xr:uid="{00000000-0005-0000-0000-00003E320000}"/>
    <cellStyle name="Currency [2] 2 6 3 7" xfId="12996" xr:uid="{00000000-0005-0000-0000-00003F320000}"/>
    <cellStyle name="Currency [2] 2 6 3 7 2" xfId="12997" xr:uid="{00000000-0005-0000-0000-000040320000}"/>
    <cellStyle name="Currency [2] 2 6 3 7 3" xfId="12998" xr:uid="{00000000-0005-0000-0000-000041320000}"/>
    <cellStyle name="Currency [2] 2 6 3 8" xfId="12999" xr:uid="{00000000-0005-0000-0000-000042320000}"/>
    <cellStyle name="Currency [2] 2 6 3 8 2" xfId="13000" xr:uid="{00000000-0005-0000-0000-000043320000}"/>
    <cellStyle name="Currency [2] 2 6 3 8 3" xfId="13001" xr:uid="{00000000-0005-0000-0000-000044320000}"/>
    <cellStyle name="Currency [2] 2 6 3 9" xfId="13002" xr:uid="{00000000-0005-0000-0000-000045320000}"/>
    <cellStyle name="Currency [2] 2 6 3 9 2" xfId="13003" xr:uid="{00000000-0005-0000-0000-000046320000}"/>
    <cellStyle name="Currency [2] 2 6 3 9 3" xfId="13004" xr:uid="{00000000-0005-0000-0000-000047320000}"/>
    <cellStyle name="Currency [2] 2 6 4" xfId="13005" xr:uid="{00000000-0005-0000-0000-000048320000}"/>
    <cellStyle name="Currency [2] 2 6 4 10" xfId="13006" xr:uid="{00000000-0005-0000-0000-000049320000}"/>
    <cellStyle name="Currency [2] 2 6 4 10 2" xfId="13007" xr:uid="{00000000-0005-0000-0000-00004A320000}"/>
    <cellStyle name="Currency [2] 2 6 4 10 3" xfId="13008" xr:uid="{00000000-0005-0000-0000-00004B320000}"/>
    <cellStyle name="Currency [2] 2 6 4 11" xfId="13009" xr:uid="{00000000-0005-0000-0000-00004C320000}"/>
    <cellStyle name="Currency [2] 2 6 4 11 2" xfId="13010" xr:uid="{00000000-0005-0000-0000-00004D320000}"/>
    <cellStyle name="Currency [2] 2 6 4 11 3" xfId="13011" xr:uid="{00000000-0005-0000-0000-00004E320000}"/>
    <cellStyle name="Currency [2] 2 6 4 12" xfId="13012" xr:uid="{00000000-0005-0000-0000-00004F320000}"/>
    <cellStyle name="Currency [2] 2 6 4 13" xfId="13013" xr:uid="{00000000-0005-0000-0000-000050320000}"/>
    <cellStyle name="Currency [2] 2 6 4 2" xfId="13014" xr:uid="{00000000-0005-0000-0000-000051320000}"/>
    <cellStyle name="Currency [2] 2 6 4 2 2" xfId="13015" xr:uid="{00000000-0005-0000-0000-000052320000}"/>
    <cellStyle name="Currency [2] 2 6 4 2 3" xfId="13016" xr:uid="{00000000-0005-0000-0000-000053320000}"/>
    <cellStyle name="Currency [2] 2 6 4 3" xfId="13017" xr:uid="{00000000-0005-0000-0000-000054320000}"/>
    <cellStyle name="Currency [2] 2 6 4 3 2" xfId="13018" xr:uid="{00000000-0005-0000-0000-000055320000}"/>
    <cellStyle name="Currency [2] 2 6 4 3 3" xfId="13019" xr:uid="{00000000-0005-0000-0000-000056320000}"/>
    <cellStyle name="Currency [2] 2 6 4 4" xfId="13020" xr:uid="{00000000-0005-0000-0000-000057320000}"/>
    <cellStyle name="Currency [2] 2 6 4 4 2" xfId="13021" xr:uid="{00000000-0005-0000-0000-000058320000}"/>
    <cellStyle name="Currency [2] 2 6 4 4 3" xfId="13022" xr:uid="{00000000-0005-0000-0000-000059320000}"/>
    <cellStyle name="Currency [2] 2 6 4 5" xfId="13023" xr:uid="{00000000-0005-0000-0000-00005A320000}"/>
    <cellStyle name="Currency [2] 2 6 4 5 2" xfId="13024" xr:uid="{00000000-0005-0000-0000-00005B320000}"/>
    <cellStyle name="Currency [2] 2 6 4 5 3" xfId="13025" xr:uid="{00000000-0005-0000-0000-00005C320000}"/>
    <cellStyle name="Currency [2] 2 6 4 6" xfId="13026" xr:uid="{00000000-0005-0000-0000-00005D320000}"/>
    <cellStyle name="Currency [2] 2 6 4 6 2" xfId="13027" xr:uid="{00000000-0005-0000-0000-00005E320000}"/>
    <cellStyle name="Currency [2] 2 6 4 6 3" xfId="13028" xr:uid="{00000000-0005-0000-0000-00005F320000}"/>
    <cellStyle name="Currency [2] 2 6 4 7" xfId="13029" xr:uid="{00000000-0005-0000-0000-000060320000}"/>
    <cellStyle name="Currency [2] 2 6 4 7 2" xfId="13030" xr:uid="{00000000-0005-0000-0000-000061320000}"/>
    <cellStyle name="Currency [2] 2 6 4 7 3" xfId="13031" xr:uid="{00000000-0005-0000-0000-000062320000}"/>
    <cellStyle name="Currency [2] 2 6 4 8" xfId="13032" xr:uid="{00000000-0005-0000-0000-000063320000}"/>
    <cellStyle name="Currency [2] 2 6 4 8 2" xfId="13033" xr:uid="{00000000-0005-0000-0000-000064320000}"/>
    <cellStyle name="Currency [2] 2 6 4 8 3" xfId="13034" xr:uid="{00000000-0005-0000-0000-000065320000}"/>
    <cellStyle name="Currency [2] 2 6 4 9" xfId="13035" xr:uid="{00000000-0005-0000-0000-000066320000}"/>
    <cellStyle name="Currency [2] 2 6 4 9 2" xfId="13036" xr:uid="{00000000-0005-0000-0000-000067320000}"/>
    <cellStyle name="Currency [2] 2 6 4 9 3" xfId="13037" xr:uid="{00000000-0005-0000-0000-000068320000}"/>
    <cellStyle name="Currency [2] 2 6 5" xfId="13038" xr:uid="{00000000-0005-0000-0000-000069320000}"/>
    <cellStyle name="Currency [2] 2 6 5 10" xfId="13039" xr:uid="{00000000-0005-0000-0000-00006A320000}"/>
    <cellStyle name="Currency [2] 2 6 5 10 2" xfId="13040" xr:uid="{00000000-0005-0000-0000-00006B320000}"/>
    <cellStyle name="Currency [2] 2 6 5 10 3" xfId="13041" xr:uid="{00000000-0005-0000-0000-00006C320000}"/>
    <cellStyle name="Currency [2] 2 6 5 11" xfId="13042" xr:uid="{00000000-0005-0000-0000-00006D320000}"/>
    <cellStyle name="Currency [2] 2 6 5 11 2" xfId="13043" xr:uid="{00000000-0005-0000-0000-00006E320000}"/>
    <cellStyle name="Currency [2] 2 6 5 11 3" xfId="13044" xr:uid="{00000000-0005-0000-0000-00006F320000}"/>
    <cellStyle name="Currency [2] 2 6 5 12" xfId="13045" xr:uid="{00000000-0005-0000-0000-000070320000}"/>
    <cellStyle name="Currency [2] 2 6 5 13" xfId="13046" xr:uid="{00000000-0005-0000-0000-000071320000}"/>
    <cellStyle name="Currency [2] 2 6 5 2" xfId="13047" xr:uid="{00000000-0005-0000-0000-000072320000}"/>
    <cellStyle name="Currency [2] 2 6 5 2 2" xfId="13048" xr:uid="{00000000-0005-0000-0000-000073320000}"/>
    <cellStyle name="Currency [2] 2 6 5 2 3" xfId="13049" xr:uid="{00000000-0005-0000-0000-000074320000}"/>
    <cellStyle name="Currency [2] 2 6 5 3" xfId="13050" xr:uid="{00000000-0005-0000-0000-000075320000}"/>
    <cellStyle name="Currency [2] 2 6 5 3 2" xfId="13051" xr:uid="{00000000-0005-0000-0000-000076320000}"/>
    <cellStyle name="Currency [2] 2 6 5 3 3" xfId="13052" xr:uid="{00000000-0005-0000-0000-000077320000}"/>
    <cellStyle name="Currency [2] 2 6 5 4" xfId="13053" xr:uid="{00000000-0005-0000-0000-000078320000}"/>
    <cellStyle name="Currency [2] 2 6 5 4 2" xfId="13054" xr:uid="{00000000-0005-0000-0000-000079320000}"/>
    <cellStyle name="Currency [2] 2 6 5 4 3" xfId="13055" xr:uid="{00000000-0005-0000-0000-00007A320000}"/>
    <cellStyle name="Currency [2] 2 6 5 5" xfId="13056" xr:uid="{00000000-0005-0000-0000-00007B320000}"/>
    <cellStyle name="Currency [2] 2 6 5 5 2" xfId="13057" xr:uid="{00000000-0005-0000-0000-00007C320000}"/>
    <cellStyle name="Currency [2] 2 6 5 5 3" xfId="13058" xr:uid="{00000000-0005-0000-0000-00007D320000}"/>
    <cellStyle name="Currency [2] 2 6 5 6" xfId="13059" xr:uid="{00000000-0005-0000-0000-00007E320000}"/>
    <cellStyle name="Currency [2] 2 6 5 6 2" xfId="13060" xr:uid="{00000000-0005-0000-0000-00007F320000}"/>
    <cellStyle name="Currency [2] 2 6 5 6 3" xfId="13061" xr:uid="{00000000-0005-0000-0000-000080320000}"/>
    <cellStyle name="Currency [2] 2 6 5 7" xfId="13062" xr:uid="{00000000-0005-0000-0000-000081320000}"/>
    <cellStyle name="Currency [2] 2 6 5 7 2" xfId="13063" xr:uid="{00000000-0005-0000-0000-000082320000}"/>
    <cellStyle name="Currency [2] 2 6 5 7 3" xfId="13064" xr:uid="{00000000-0005-0000-0000-000083320000}"/>
    <cellStyle name="Currency [2] 2 6 5 8" xfId="13065" xr:uid="{00000000-0005-0000-0000-000084320000}"/>
    <cellStyle name="Currency [2] 2 6 5 8 2" xfId="13066" xr:uid="{00000000-0005-0000-0000-000085320000}"/>
    <cellStyle name="Currency [2] 2 6 5 8 3" xfId="13067" xr:uid="{00000000-0005-0000-0000-000086320000}"/>
    <cellStyle name="Currency [2] 2 6 5 9" xfId="13068" xr:uid="{00000000-0005-0000-0000-000087320000}"/>
    <cellStyle name="Currency [2] 2 6 5 9 2" xfId="13069" xr:uid="{00000000-0005-0000-0000-000088320000}"/>
    <cellStyle name="Currency [2] 2 6 5 9 3" xfId="13070" xr:uid="{00000000-0005-0000-0000-000089320000}"/>
    <cellStyle name="Currency [2] 2 6 6" xfId="13071" xr:uid="{00000000-0005-0000-0000-00008A320000}"/>
    <cellStyle name="Currency [2] 2 6 6 10" xfId="13072" xr:uid="{00000000-0005-0000-0000-00008B320000}"/>
    <cellStyle name="Currency [2] 2 6 6 10 2" xfId="13073" xr:uid="{00000000-0005-0000-0000-00008C320000}"/>
    <cellStyle name="Currency [2] 2 6 6 10 3" xfId="13074" xr:uid="{00000000-0005-0000-0000-00008D320000}"/>
    <cellStyle name="Currency [2] 2 6 6 11" xfId="13075" xr:uid="{00000000-0005-0000-0000-00008E320000}"/>
    <cellStyle name="Currency [2] 2 6 6 11 2" xfId="13076" xr:uid="{00000000-0005-0000-0000-00008F320000}"/>
    <cellStyle name="Currency [2] 2 6 6 11 3" xfId="13077" xr:uid="{00000000-0005-0000-0000-000090320000}"/>
    <cellStyle name="Currency [2] 2 6 6 12" xfId="13078" xr:uid="{00000000-0005-0000-0000-000091320000}"/>
    <cellStyle name="Currency [2] 2 6 6 13" xfId="13079" xr:uid="{00000000-0005-0000-0000-000092320000}"/>
    <cellStyle name="Currency [2] 2 6 6 2" xfId="13080" xr:uid="{00000000-0005-0000-0000-000093320000}"/>
    <cellStyle name="Currency [2] 2 6 6 2 2" xfId="13081" xr:uid="{00000000-0005-0000-0000-000094320000}"/>
    <cellStyle name="Currency [2] 2 6 6 2 3" xfId="13082" xr:uid="{00000000-0005-0000-0000-000095320000}"/>
    <cellStyle name="Currency [2] 2 6 6 3" xfId="13083" xr:uid="{00000000-0005-0000-0000-000096320000}"/>
    <cellStyle name="Currency [2] 2 6 6 3 2" xfId="13084" xr:uid="{00000000-0005-0000-0000-000097320000}"/>
    <cellStyle name="Currency [2] 2 6 6 3 3" xfId="13085" xr:uid="{00000000-0005-0000-0000-000098320000}"/>
    <cellStyle name="Currency [2] 2 6 6 4" xfId="13086" xr:uid="{00000000-0005-0000-0000-000099320000}"/>
    <cellStyle name="Currency [2] 2 6 6 4 2" xfId="13087" xr:uid="{00000000-0005-0000-0000-00009A320000}"/>
    <cellStyle name="Currency [2] 2 6 6 4 3" xfId="13088" xr:uid="{00000000-0005-0000-0000-00009B320000}"/>
    <cellStyle name="Currency [2] 2 6 6 5" xfId="13089" xr:uid="{00000000-0005-0000-0000-00009C320000}"/>
    <cellStyle name="Currency [2] 2 6 6 5 2" xfId="13090" xr:uid="{00000000-0005-0000-0000-00009D320000}"/>
    <cellStyle name="Currency [2] 2 6 6 5 3" xfId="13091" xr:uid="{00000000-0005-0000-0000-00009E320000}"/>
    <cellStyle name="Currency [2] 2 6 6 6" xfId="13092" xr:uid="{00000000-0005-0000-0000-00009F320000}"/>
    <cellStyle name="Currency [2] 2 6 6 6 2" xfId="13093" xr:uid="{00000000-0005-0000-0000-0000A0320000}"/>
    <cellStyle name="Currency [2] 2 6 6 6 3" xfId="13094" xr:uid="{00000000-0005-0000-0000-0000A1320000}"/>
    <cellStyle name="Currency [2] 2 6 6 7" xfId="13095" xr:uid="{00000000-0005-0000-0000-0000A2320000}"/>
    <cellStyle name="Currency [2] 2 6 6 7 2" xfId="13096" xr:uid="{00000000-0005-0000-0000-0000A3320000}"/>
    <cellStyle name="Currency [2] 2 6 6 7 3" xfId="13097" xr:uid="{00000000-0005-0000-0000-0000A4320000}"/>
    <cellStyle name="Currency [2] 2 6 6 8" xfId="13098" xr:uid="{00000000-0005-0000-0000-0000A5320000}"/>
    <cellStyle name="Currency [2] 2 6 6 8 2" xfId="13099" xr:uid="{00000000-0005-0000-0000-0000A6320000}"/>
    <cellStyle name="Currency [2] 2 6 6 8 3" xfId="13100" xr:uid="{00000000-0005-0000-0000-0000A7320000}"/>
    <cellStyle name="Currency [2] 2 6 6 9" xfId="13101" xr:uid="{00000000-0005-0000-0000-0000A8320000}"/>
    <cellStyle name="Currency [2] 2 6 6 9 2" xfId="13102" xr:uid="{00000000-0005-0000-0000-0000A9320000}"/>
    <cellStyle name="Currency [2] 2 6 6 9 3" xfId="13103" xr:uid="{00000000-0005-0000-0000-0000AA320000}"/>
    <cellStyle name="Currency [2] 2 6 7" xfId="13104" xr:uid="{00000000-0005-0000-0000-0000AB320000}"/>
    <cellStyle name="Currency [2] 2 6 7 10" xfId="13105" xr:uid="{00000000-0005-0000-0000-0000AC320000}"/>
    <cellStyle name="Currency [2] 2 6 7 10 2" xfId="13106" xr:uid="{00000000-0005-0000-0000-0000AD320000}"/>
    <cellStyle name="Currency [2] 2 6 7 10 3" xfId="13107" xr:uid="{00000000-0005-0000-0000-0000AE320000}"/>
    <cellStyle name="Currency [2] 2 6 7 11" xfId="13108" xr:uid="{00000000-0005-0000-0000-0000AF320000}"/>
    <cellStyle name="Currency [2] 2 6 7 11 2" xfId="13109" xr:uid="{00000000-0005-0000-0000-0000B0320000}"/>
    <cellStyle name="Currency [2] 2 6 7 11 3" xfId="13110" xr:uid="{00000000-0005-0000-0000-0000B1320000}"/>
    <cellStyle name="Currency [2] 2 6 7 12" xfId="13111" xr:uid="{00000000-0005-0000-0000-0000B2320000}"/>
    <cellStyle name="Currency [2] 2 6 7 13" xfId="13112" xr:uid="{00000000-0005-0000-0000-0000B3320000}"/>
    <cellStyle name="Currency [2] 2 6 7 2" xfId="13113" xr:uid="{00000000-0005-0000-0000-0000B4320000}"/>
    <cellStyle name="Currency [2] 2 6 7 2 2" xfId="13114" xr:uid="{00000000-0005-0000-0000-0000B5320000}"/>
    <cellStyle name="Currency [2] 2 6 7 2 3" xfId="13115" xr:uid="{00000000-0005-0000-0000-0000B6320000}"/>
    <cellStyle name="Currency [2] 2 6 7 3" xfId="13116" xr:uid="{00000000-0005-0000-0000-0000B7320000}"/>
    <cellStyle name="Currency [2] 2 6 7 3 2" xfId="13117" xr:uid="{00000000-0005-0000-0000-0000B8320000}"/>
    <cellStyle name="Currency [2] 2 6 7 3 3" xfId="13118" xr:uid="{00000000-0005-0000-0000-0000B9320000}"/>
    <cellStyle name="Currency [2] 2 6 7 4" xfId="13119" xr:uid="{00000000-0005-0000-0000-0000BA320000}"/>
    <cellStyle name="Currency [2] 2 6 7 4 2" xfId="13120" xr:uid="{00000000-0005-0000-0000-0000BB320000}"/>
    <cellStyle name="Currency [2] 2 6 7 4 3" xfId="13121" xr:uid="{00000000-0005-0000-0000-0000BC320000}"/>
    <cellStyle name="Currency [2] 2 6 7 5" xfId="13122" xr:uid="{00000000-0005-0000-0000-0000BD320000}"/>
    <cellStyle name="Currency [2] 2 6 7 5 2" xfId="13123" xr:uid="{00000000-0005-0000-0000-0000BE320000}"/>
    <cellStyle name="Currency [2] 2 6 7 5 3" xfId="13124" xr:uid="{00000000-0005-0000-0000-0000BF320000}"/>
    <cellStyle name="Currency [2] 2 6 7 6" xfId="13125" xr:uid="{00000000-0005-0000-0000-0000C0320000}"/>
    <cellStyle name="Currency [2] 2 6 7 6 2" xfId="13126" xr:uid="{00000000-0005-0000-0000-0000C1320000}"/>
    <cellStyle name="Currency [2] 2 6 7 6 3" xfId="13127" xr:uid="{00000000-0005-0000-0000-0000C2320000}"/>
    <cellStyle name="Currency [2] 2 6 7 7" xfId="13128" xr:uid="{00000000-0005-0000-0000-0000C3320000}"/>
    <cellStyle name="Currency [2] 2 6 7 7 2" xfId="13129" xr:uid="{00000000-0005-0000-0000-0000C4320000}"/>
    <cellStyle name="Currency [2] 2 6 7 7 3" xfId="13130" xr:uid="{00000000-0005-0000-0000-0000C5320000}"/>
    <cellStyle name="Currency [2] 2 6 7 8" xfId="13131" xr:uid="{00000000-0005-0000-0000-0000C6320000}"/>
    <cellStyle name="Currency [2] 2 6 7 8 2" xfId="13132" xr:uid="{00000000-0005-0000-0000-0000C7320000}"/>
    <cellStyle name="Currency [2] 2 6 7 8 3" xfId="13133" xr:uid="{00000000-0005-0000-0000-0000C8320000}"/>
    <cellStyle name="Currency [2] 2 6 7 9" xfId="13134" xr:uid="{00000000-0005-0000-0000-0000C9320000}"/>
    <cellStyle name="Currency [2] 2 6 7 9 2" xfId="13135" xr:uid="{00000000-0005-0000-0000-0000CA320000}"/>
    <cellStyle name="Currency [2] 2 6 7 9 3" xfId="13136" xr:uid="{00000000-0005-0000-0000-0000CB320000}"/>
    <cellStyle name="Currency [2] 2 6 8" xfId="13137" xr:uid="{00000000-0005-0000-0000-0000CC320000}"/>
    <cellStyle name="Currency [2] 2 6 8 2" xfId="13138" xr:uid="{00000000-0005-0000-0000-0000CD320000}"/>
    <cellStyle name="Currency [2] 2 6 8 3" xfId="13139" xr:uid="{00000000-0005-0000-0000-0000CE320000}"/>
    <cellStyle name="Currency [2] 2 6 9" xfId="13140" xr:uid="{00000000-0005-0000-0000-0000CF320000}"/>
    <cellStyle name="Currency [2] 2 6 9 2" xfId="13141" xr:uid="{00000000-0005-0000-0000-0000D0320000}"/>
    <cellStyle name="Currency [2] 2 6 9 3" xfId="13142" xr:uid="{00000000-0005-0000-0000-0000D1320000}"/>
    <cellStyle name="Currency [2] 2 7" xfId="13143" xr:uid="{00000000-0005-0000-0000-0000D2320000}"/>
    <cellStyle name="Currency [2] 2 7 2" xfId="13144" xr:uid="{00000000-0005-0000-0000-0000D3320000}"/>
    <cellStyle name="Currency [2] 2 7 3" xfId="13145" xr:uid="{00000000-0005-0000-0000-0000D4320000}"/>
    <cellStyle name="Currency [2] 2 8" xfId="13146" xr:uid="{00000000-0005-0000-0000-0000D5320000}"/>
    <cellStyle name="Currency [2] 2 8 2" xfId="13147" xr:uid="{00000000-0005-0000-0000-0000D6320000}"/>
    <cellStyle name="Currency [2] 2 8 3" xfId="13148" xr:uid="{00000000-0005-0000-0000-0000D7320000}"/>
    <cellStyle name="Currency [2] 2 9" xfId="13149" xr:uid="{00000000-0005-0000-0000-0000D8320000}"/>
    <cellStyle name="Currency [2] 2 9 2" xfId="13150" xr:uid="{00000000-0005-0000-0000-0000D9320000}"/>
    <cellStyle name="Currency [2] 2 9 3" xfId="13151" xr:uid="{00000000-0005-0000-0000-0000DA320000}"/>
    <cellStyle name="Currency [2] 20" xfId="13152" xr:uid="{00000000-0005-0000-0000-0000DB320000}"/>
    <cellStyle name="Currency [2] 20 2" xfId="13153" xr:uid="{00000000-0005-0000-0000-0000DC320000}"/>
    <cellStyle name="Currency [2] 21" xfId="13154" xr:uid="{00000000-0005-0000-0000-0000DD320000}"/>
    <cellStyle name="Currency [2] 21 2" xfId="13155" xr:uid="{00000000-0005-0000-0000-0000DE320000}"/>
    <cellStyle name="Currency [2] 22" xfId="13156" xr:uid="{00000000-0005-0000-0000-0000DF320000}"/>
    <cellStyle name="Currency [2] 22 2" xfId="13157" xr:uid="{00000000-0005-0000-0000-0000E0320000}"/>
    <cellStyle name="Currency [2] 23" xfId="13158" xr:uid="{00000000-0005-0000-0000-0000E1320000}"/>
    <cellStyle name="Currency [2] 23 2" xfId="13159" xr:uid="{00000000-0005-0000-0000-0000E2320000}"/>
    <cellStyle name="Currency [2] 24" xfId="13160" xr:uid="{00000000-0005-0000-0000-0000E3320000}"/>
    <cellStyle name="Currency [2] 24 2" xfId="13161" xr:uid="{00000000-0005-0000-0000-0000E4320000}"/>
    <cellStyle name="Currency [2] 25" xfId="13162" xr:uid="{00000000-0005-0000-0000-0000E5320000}"/>
    <cellStyle name="Currency [2] 3" xfId="13163" xr:uid="{00000000-0005-0000-0000-0000E6320000}"/>
    <cellStyle name="Currency [2] 3 10" xfId="13164" xr:uid="{00000000-0005-0000-0000-0000E7320000}"/>
    <cellStyle name="Currency [2] 3 10 2" xfId="13165" xr:uid="{00000000-0005-0000-0000-0000E8320000}"/>
    <cellStyle name="Currency [2] 3 10 3" xfId="13166" xr:uid="{00000000-0005-0000-0000-0000E9320000}"/>
    <cellStyle name="Currency [2] 3 11" xfId="13167" xr:uid="{00000000-0005-0000-0000-0000EA320000}"/>
    <cellStyle name="Currency [2] 3 11 2" xfId="13168" xr:uid="{00000000-0005-0000-0000-0000EB320000}"/>
    <cellStyle name="Currency [2] 3 11 3" xfId="13169" xr:uid="{00000000-0005-0000-0000-0000EC320000}"/>
    <cellStyle name="Currency [2] 3 12" xfId="13170" xr:uid="{00000000-0005-0000-0000-0000ED320000}"/>
    <cellStyle name="Currency [2] 3 12 2" xfId="13171" xr:uid="{00000000-0005-0000-0000-0000EE320000}"/>
    <cellStyle name="Currency [2] 3 12 3" xfId="13172" xr:uid="{00000000-0005-0000-0000-0000EF320000}"/>
    <cellStyle name="Currency [2] 3 13" xfId="13173" xr:uid="{00000000-0005-0000-0000-0000F0320000}"/>
    <cellStyle name="Currency [2] 3 13 2" xfId="13174" xr:uid="{00000000-0005-0000-0000-0000F1320000}"/>
    <cellStyle name="Currency [2] 3 13 3" xfId="13175" xr:uid="{00000000-0005-0000-0000-0000F2320000}"/>
    <cellStyle name="Currency [2] 3 14" xfId="13176" xr:uid="{00000000-0005-0000-0000-0000F3320000}"/>
    <cellStyle name="Currency [2] 3 14 2" xfId="13177" xr:uid="{00000000-0005-0000-0000-0000F4320000}"/>
    <cellStyle name="Currency [2] 3 14 3" xfId="13178" xr:uid="{00000000-0005-0000-0000-0000F5320000}"/>
    <cellStyle name="Currency [2] 3 15" xfId="13179" xr:uid="{00000000-0005-0000-0000-0000F6320000}"/>
    <cellStyle name="Currency [2] 3 15 2" xfId="13180" xr:uid="{00000000-0005-0000-0000-0000F7320000}"/>
    <cellStyle name="Currency [2] 3 15 3" xfId="13181" xr:uid="{00000000-0005-0000-0000-0000F8320000}"/>
    <cellStyle name="Currency [2] 3 16" xfId="13182" xr:uid="{00000000-0005-0000-0000-0000F9320000}"/>
    <cellStyle name="Currency [2] 3 16 2" xfId="13183" xr:uid="{00000000-0005-0000-0000-0000FA320000}"/>
    <cellStyle name="Currency [2] 3 16 3" xfId="13184" xr:uid="{00000000-0005-0000-0000-0000FB320000}"/>
    <cellStyle name="Currency [2] 3 17" xfId="13185" xr:uid="{00000000-0005-0000-0000-0000FC320000}"/>
    <cellStyle name="Currency [2] 3 17 2" xfId="13186" xr:uid="{00000000-0005-0000-0000-0000FD320000}"/>
    <cellStyle name="Currency [2] 3 17 3" xfId="13187" xr:uid="{00000000-0005-0000-0000-0000FE320000}"/>
    <cellStyle name="Currency [2] 3 18" xfId="13188" xr:uid="{00000000-0005-0000-0000-0000FF320000}"/>
    <cellStyle name="Currency [2] 3 18 2" xfId="13189" xr:uid="{00000000-0005-0000-0000-000000330000}"/>
    <cellStyle name="Currency [2] 3 18 3" xfId="13190" xr:uid="{00000000-0005-0000-0000-000001330000}"/>
    <cellStyle name="Currency [2] 3 19" xfId="13191" xr:uid="{00000000-0005-0000-0000-000002330000}"/>
    <cellStyle name="Currency [2] 3 2" xfId="13192" xr:uid="{00000000-0005-0000-0000-000003330000}"/>
    <cellStyle name="Currency [2] 3 2 10" xfId="13193" xr:uid="{00000000-0005-0000-0000-000004330000}"/>
    <cellStyle name="Currency [2] 3 2 10 2" xfId="13194" xr:uid="{00000000-0005-0000-0000-000005330000}"/>
    <cellStyle name="Currency [2] 3 2 10 3" xfId="13195" xr:uid="{00000000-0005-0000-0000-000006330000}"/>
    <cellStyle name="Currency [2] 3 2 11" xfId="13196" xr:uid="{00000000-0005-0000-0000-000007330000}"/>
    <cellStyle name="Currency [2] 3 2 11 2" xfId="13197" xr:uid="{00000000-0005-0000-0000-000008330000}"/>
    <cellStyle name="Currency [2] 3 2 11 3" xfId="13198" xr:uid="{00000000-0005-0000-0000-000009330000}"/>
    <cellStyle name="Currency [2] 3 2 12" xfId="13199" xr:uid="{00000000-0005-0000-0000-00000A330000}"/>
    <cellStyle name="Currency [2] 3 2 12 2" xfId="13200" xr:uid="{00000000-0005-0000-0000-00000B330000}"/>
    <cellStyle name="Currency [2] 3 2 12 3" xfId="13201" xr:uid="{00000000-0005-0000-0000-00000C330000}"/>
    <cellStyle name="Currency [2] 3 2 13" xfId="13202" xr:uid="{00000000-0005-0000-0000-00000D330000}"/>
    <cellStyle name="Currency [2] 3 2 13 2" xfId="13203" xr:uid="{00000000-0005-0000-0000-00000E330000}"/>
    <cellStyle name="Currency [2] 3 2 13 3" xfId="13204" xr:uid="{00000000-0005-0000-0000-00000F330000}"/>
    <cellStyle name="Currency [2] 3 2 14" xfId="13205" xr:uid="{00000000-0005-0000-0000-000010330000}"/>
    <cellStyle name="Currency [2] 3 2 14 2" xfId="13206" xr:uid="{00000000-0005-0000-0000-000011330000}"/>
    <cellStyle name="Currency [2] 3 2 14 3" xfId="13207" xr:uid="{00000000-0005-0000-0000-000012330000}"/>
    <cellStyle name="Currency [2] 3 2 15" xfId="13208" xr:uid="{00000000-0005-0000-0000-000013330000}"/>
    <cellStyle name="Currency [2] 3 2 15 2" xfId="13209" xr:uid="{00000000-0005-0000-0000-000014330000}"/>
    <cellStyle name="Currency [2] 3 2 15 3" xfId="13210" xr:uid="{00000000-0005-0000-0000-000015330000}"/>
    <cellStyle name="Currency [2] 3 2 16" xfId="13211" xr:uid="{00000000-0005-0000-0000-000016330000}"/>
    <cellStyle name="Currency [2] 3 2 16 2" xfId="13212" xr:uid="{00000000-0005-0000-0000-000017330000}"/>
    <cellStyle name="Currency [2] 3 2 16 3" xfId="13213" xr:uid="{00000000-0005-0000-0000-000018330000}"/>
    <cellStyle name="Currency [2] 3 2 17" xfId="13214" xr:uid="{00000000-0005-0000-0000-000019330000}"/>
    <cellStyle name="Currency [2] 3 2 17 2" xfId="13215" xr:uid="{00000000-0005-0000-0000-00001A330000}"/>
    <cellStyle name="Currency [2] 3 2 17 3" xfId="13216" xr:uid="{00000000-0005-0000-0000-00001B330000}"/>
    <cellStyle name="Currency [2] 3 2 18" xfId="13217" xr:uid="{00000000-0005-0000-0000-00001C330000}"/>
    <cellStyle name="Currency [2] 3 2 18 2" xfId="13218" xr:uid="{00000000-0005-0000-0000-00001D330000}"/>
    <cellStyle name="Currency [2] 3 2 18 3" xfId="13219" xr:uid="{00000000-0005-0000-0000-00001E330000}"/>
    <cellStyle name="Currency [2] 3 2 19" xfId="13220" xr:uid="{00000000-0005-0000-0000-00001F330000}"/>
    <cellStyle name="Currency [2] 3 2 2" xfId="13221" xr:uid="{00000000-0005-0000-0000-000020330000}"/>
    <cellStyle name="Currency [2] 3 2 2 10" xfId="13222" xr:uid="{00000000-0005-0000-0000-000021330000}"/>
    <cellStyle name="Currency [2] 3 2 2 10 2" xfId="13223" xr:uid="{00000000-0005-0000-0000-000022330000}"/>
    <cellStyle name="Currency [2] 3 2 2 10 3" xfId="13224" xr:uid="{00000000-0005-0000-0000-000023330000}"/>
    <cellStyle name="Currency [2] 3 2 2 11" xfId="13225" xr:uid="{00000000-0005-0000-0000-000024330000}"/>
    <cellStyle name="Currency [2] 3 2 2 11 2" xfId="13226" xr:uid="{00000000-0005-0000-0000-000025330000}"/>
    <cellStyle name="Currency [2] 3 2 2 11 3" xfId="13227" xr:uid="{00000000-0005-0000-0000-000026330000}"/>
    <cellStyle name="Currency [2] 3 2 2 12" xfId="13228" xr:uid="{00000000-0005-0000-0000-000027330000}"/>
    <cellStyle name="Currency [2] 3 2 2 12 2" xfId="13229" xr:uid="{00000000-0005-0000-0000-000028330000}"/>
    <cellStyle name="Currency [2] 3 2 2 12 3" xfId="13230" xr:uid="{00000000-0005-0000-0000-000029330000}"/>
    <cellStyle name="Currency [2] 3 2 2 13" xfId="13231" xr:uid="{00000000-0005-0000-0000-00002A330000}"/>
    <cellStyle name="Currency [2] 3 2 2 14" xfId="13232" xr:uid="{00000000-0005-0000-0000-00002B330000}"/>
    <cellStyle name="Currency [2] 3 2 2 2" xfId="13233" xr:uid="{00000000-0005-0000-0000-00002C330000}"/>
    <cellStyle name="Currency [2] 3 2 2 2 2" xfId="13234" xr:uid="{00000000-0005-0000-0000-00002D330000}"/>
    <cellStyle name="Currency [2] 3 2 2 2 3" xfId="13235" xr:uid="{00000000-0005-0000-0000-00002E330000}"/>
    <cellStyle name="Currency [2] 3 2 2 3" xfId="13236" xr:uid="{00000000-0005-0000-0000-00002F330000}"/>
    <cellStyle name="Currency [2] 3 2 2 3 2" xfId="13237" xr:uid="{00000000-0005-0000-0000-000030330000}"/>
    <cellStyle name="Currency [2] 3 2 2 3 3" xfId="13238" xr:uid="{00000000-0005-0000-0000-000031330000}"/>
    <cellStyle name="Currency [2] 3 2 2 4" xfId="13239" xr:uid="{00000000-0005-0000-0000-000032330000}"/>
    <cellStyle name="Currency [2] 3 2 2 4 2" xfId="13240" xr:uid="{00000000-0005-0000-0000-000033330000}"/>
    <cellStyle name="Currency [2] 3 2 2 4 3" xfId="13241" xr:uid="{00000000-0005-0000-0000-000034330000}"/>
    <cellStyle name="Currency [2] 3 2 2 5" xfId="13242" xr:uid="{00000000-0005-0000-0000-000035330000}"/>
    <cellStyle name="Currency [2] 3 2 2 5 2" xfId="13243" xr:uid="{00000000-0005-0000-0000-000036330000}"/>
    <cellStyle name="Currency [2] 3 2 2 5 3" xfId="13244" xr:uid="{00000000-0005-0000-0000-000037330000}"/>
    <cellStyle name="Currency [2] 3 2 2 6" xfId="13245" xr:uid="{00000000-0005-0000-0000-000038330000}"/>
    <cellStyle name="Currency [2] 3 2 2 6 2" xfId="13246" xr:uid="{00000000-0005-0000-0000-000039330000}"/>
    <cellStyle name="Currency [2] 3 2 2 6 3" xfId="13247" xr:uid="{00000000-0005-0000-0000-00003A330000}"/>
    <cellStyle name="Currency [2] 3 2 2 7" xfId="13248" xr:uid="{00000000-0005-0000-0000-00003B330000}"/>
    <cellStyle name="Currency [2] 3 2 2 7 2" xfId="13249" xr:uid="{00000000-0005-0000-0000-00003C330000}"/>
    <cellStyle name="Currency [2] 3 2 2 7 3" xfId="13250" xr:uid="{00000000-0005-0000-0000-00003D330000}"/>
    <cellStyle name="Currency [2] 3 2 2 8" xfId="13251" xr:uid="{00000000-0005-0000-0000-00003E330000}"/>
    <cellStyle name="Currency [2] 3 2 2 8 2" xfId="13252" xr:uid="{00000000-0005-0000-0000-00003F330000}"/>
    <cellStyle name="Currency [2] 3 2 2 8 3" xfId="13253" xr:uid="{00000000-0005-0000-0000-000040330000}"/>
    <cellStyle name="Currency [2] 3 2 2 9" xfId="13254" xr:uid="{00000000-0005-0000-0000-000041330000}"/>
    <cellStyle name="Currency [2] 3 2 2 9 2" xfId="13255" xr:uid="{00000000-0005-0000-0000-000042330000}"/>
    <cellStyle name="Currency [2] 3 2 2 9 3" xfId="13256" xr:uid="{00000000-0005-0000-0000-000043330000}"/>
    <cellStyle name="Currency [2] 3 2 20" xfId="13257" xr:uid="{00000000-0005-0000-0000-000044330000}"/>
    <cellStyle name="Currency [2] 3 2 3" xfId="13258" xr:uid="{00000000-0005-0000-0000-000045330000}"/>
    <cellStyle name="Currency [2] 3 2 3 10" xfId="13259" xr:uid="{00000000-0005-0000-0000-000046330000}"/>
    <cellStyle name="Currency [2] 3 2 3 10 2" xfId="13260" xr:uid="{00000000-0005-0000-0000-000047330000}"/>
    <cellStyle name="Currency [2] 3 2 3 10 3" xfId="13261" xr:uid="{00000000-0005-0000-0000-000048330000}"/>
    <cellStyle name="Currency [2] 3 2 3 11" xfId="13262" xr:uid="{00000000-0005-0000-0000-000049330000}"/>
    <cellStyle name="Currency [2] 3 2 3 11 2" xfId="13263" xr:uid="{00000000-0005-0000-0000-00004A330000}"/>
    <cellStyle name="Currency [2] 3 2 3 11 3" xfId="13264" xr:uid="{00000000-0005-0000-0000-00004B330000}"/>
    <cellStyle name="Currency [2] 3 2 3 12" xfId="13265" xr:uid="{00000000-0005-0000-0000-00004C330000}"/>
    <cellStyle name="Currency [2] 3 2 3 12 2" xfId="13266" xr:uid="{00000000-0005-0000-0000-00004D330000}"/>
    <cellStyle name="Currency [2] 3 2 3 12 3" xfId="13267" xr:uid="{00000000-0005-0000-0000-00004E330000}"/>
    <cellStyle name="Currency [2] 3 2 3 13" xfId="13268" xr:uid="{00000000-0005-0000-0000-00004F330000}"/>
    <cellStyle name="Currency [2] 3 2 3 14" xfId="13269" xr:uid="{00000000-0005-0000-0000-000050330000}"/>
    <cellStyle name="Currency [2] 3 2 3 2" xfId="13270" xr:uid="{00000000-0005-0000-0000-000051330000}"/>
    <cellStyle name="Currency [2] 3 2 3 2 2" xfId="13271" xr:uid="{00000000-0005-0000-0000-000052330000}"/>
    <cellStyle name="Currency [2] 3 2 3 2 3" xfId="13272" xr:uid="{00000000-0005-0000-0000-000053330000}"/>
    <cellStyle name="Currency [2] 3 2 3 3" xfId="13273" xr:uid="{00000000-0005-0000-0000-000054330000}"/>
    <cellStyle name="Currency [2] 3 2 3 3 2" xfId="13274" xr:uid="{00000000-0005-0000-0000-000055330000}"/>
    <cellStyle name="Currency [2] 3 2 3 3 3" xfId="13275" xr:uid="{00000000-0005-0000-0000-000056330000}"/>
    <cellStyle name="Currency [2] 3 2 3 4" xfId="13276" xr:uid="{00000000-0005-0000-0000-000057330000}"/>
    <cellStyle name="Currency [2] 3 2 3 4 2" xfId="13277" xr:uid="{00000000-0005-0000-0000-000058330000}"/>
    <cellStyle name="Currency [2] 3 2 3 4 3" xfId="13278" xr:uid="{00000000-0005-0000-0000-000059330000}"/>
    <cellStyle name="Currency [2] 3 2 3 5" xfId="13279" xr:uid="{00000000-0005-0000-0000-00005A330000}"/>
    <cellStyle name="Currency [2] 3 2 3 5 2" xfId="13280" xr:uid="{00000000-0005-0000-0000-00005B330000}"/>
    <cellStyle name="Currency [2] 3 2 3 5 3" xfId="13281" xr:uid="{00000000-0005-0000-0000-00005C330000}"/>
    <cellStyle name="Currency [2] 3 2 3 6" xfId="13282" xr:uid="{00000000-0005-0000-0000-00005D330000}"/>
    <cellStyle name="Currency [2] 3 2 3 6 2" xfId="13283" xr:uid="{00000000-0005-0000-0000-00005E330000}"/>
    <cellStyle name="Currency [2] 3 2 3 6 3" xfId="13284" xr:uid="{00000000-0005-0000-0000-00005F330000}"/>
    <cellStyle name="Currency [2] 3 2 3 7" xfId="13285" xr:uid="{00000000-0005-0000-0000-000060330000}"/>
    <cellStyle name="Currency [2] 3 2 3 7 2" xfId="13286" xr:uid="{00000000-0005-0000-0000-000061330000}"/>
    <cellStyle name="Currency [2] 3 2 3 7 3" xfId="13287" xr:uid="{00000000-0005-0000-0000-000062330000}"/>
    <cellStyle name="Currency [2] 3 2 3 8" xfId="13288" xr:uid="{00000000-0005-0000-0000-000063330000}"/>
    <cellStyle name="Currency [2] 3 2 3 8 2" xfId="13289" xr:uid="{00000000-0005-0000-0000-000064330000}"/>
    <cellStyle name="Currency [2] 3 2 3 8 3" xfId="13290" xr:uid="{00000000-0005-0000-0000-000065330000}"/>
    <cellStyle name="Currency [2] 3 2 3 9" xfId="13291" xr:uid="{00000000-0005-0000-0000-000066330000}"/>
    <cellStyle name="Currency [2] 3 2 3 9 2" xfId="13292" xr:uid="{00000000-0005-0000-0000-000067330000}"/>
    <cellStyle name="Currency [2] 3 2 3 9 3" xfId="13293" xr:uid="{00000000-0005-0000-0000-000068330000}"/>
    <cellStyle name="Currency [2] 3 2 4" xfId="13294" xr:uid="{00000000-0005-0000-0000-000069330000}"/>
    <cellStyle name="Currency [2] 3 2 4 10" xfId="13295" xr:uid="{00000000-0005-0000-0000-00006A330000}"/>
    <cellStyle name="Currency [2] 3 2 4 10 2" xfId="13296" xr:uid="{00000000-0005-0000-0000-00006B330000}"/>
    <cellStyle name="Currency [2] 3 2 4 10 3" xfId="13297" xr:uid="{00000000-0005-0000-0000-00006C330000}"/>
    <cellStyle name="Currency [2] 3 2 4 11" xfId="13298" xr:uid="{00000000-0005-0000-0000-00006D330000}"/>
    <cellStyle name="Currency [2] 3 2 4 11 2" xfId="13299" xr:uid="{00000000-0005-0000-0000-00006E330000}"/>
    <cellStyle name="Currency [2] 3 2 4 11 3" xfId="13300" xr:uid="{00000000-0005-0000-0000-00006F330000}"/>
    <cellStyle name="Currency [2] 3 2 4 12" xfId="13301" xr:uid="{00000000-0005-0000-0000-000070330000}"/>
    <cellStyle name="Currency [2] 3 2 4 13" xfId="13302" xr:uid="{00000000-0005-0000-0000-000071330000}"/>
    <cellStyle name="Currency [2] 3 2 4 2" xfId="13303" xr:uid="{00000000-0005-0000-0000-000072330000}"/>
    <cellStyle name="Currency [2] 3 2 4 2 2" xfId="13304" xr:uid="{00000000-0005-0000-0000-000073330000}"/>
    <cellStyle name="Currency [2] 3 2 4 2 3" xfId="13305" xr:uid="{00000000-0005-0000-0000-000074330000}"/>
    <cellStyle name="Currency [2] 3 2 4 3" xfId="13306" xr:uid="{00000000-0005-0000-0000-000075330000}"/>
    <cellStyle name="Currency [2] 3 2 4 3 2" xfId="13307" xr:uid="{00000000-0005-0000-0000-000076330000}"/>
    <cellStyle name="Currency [2] 3 2 4 3 3" xfId="13308" xr:uid="{00000000-0005-0000-0000-000077330000}"/>
    <cellStyle name="Currency [2] 3 2 4 4" xfId="13309" xr:uid="{00000000-0005-0000-0000-000078330000}"/>
    <cellStyle name="Currency [2] 3 2 4 4 2" xfId="13310" xr:uid="{00000000-0005-0000-0000-000079330000}"/>
    <cellStyle name="Currency [2] 3 2 4 4 3" xfId="13311" xr:uid="{00000000-0005-0000-0000-00007A330000}"/>
    <cellStyle name="Currency [2] 3 2 4 5" xfId="13312" xr:uid="{00000000-0005-0000-0000-00007B330000}"/>
    <cellStyle name="Currency [2] 3 2 4 5 2" xfId="13313" xr:uid="{00000000-0005-0000-0000-00007C330000}"/>
    <cellStyle name="Currency [2] 3 2 4 5 3" xfId="13314" xr:uid="{00000000-0005-0000-0000-00007D330000}"/>
    <cellStyle name="Currency [2] 3 2 4 6" xfId="13315" xr:uid="{00000000-0005-0000-0000-00007E330000}"/>
    <cellStyle name="Currency [2] 3 2 4 6 2" xfId="13316" xr:uid="{00000000-0005-0000-0000-00007F330000}"/>
    <cellStyle name="Currency [2] 3 2 4 6 3" xfId="13317" xr:uid="{00000000-0005-0000-0000-000080330000}"/>
    <cellStyle name="Currency [2] 3 2 4 7" xfId="13318" xr:uid="{00000000-0005-0000-0000-000081330000}"/>
    <cellStyle name="Currency [2] 3 2 4 7 2" xfId="13319" xr:uid="{00000000-0005-0000-0000-000082330000}"/>
    <cellStyle name="Currency [2] 3 2 4 7 3" xfId="13320" xr:uid="{00000000-0005-0000-0000-000083330000}"/>
    <cellStyle name="Currency [2] 3 2 4 8" xfId="13321" xr:uid="{00000000-0005-0000-0000-000084330000}"/>
    <cellStyle name="Currency [2] 3 2 4 8 2" xfId="13322" xr:uid="{00000000-0005-0000-0000-000085330000}"/>
    <cellStyle name="Currency [2] 3 2 4 8 3" xfId="13323" xr:uid="{00000000-0005-0000-0000-000086330000}"/>
    <cellStyle name="Currency [2] 3 2 4 9" xfId="13324" xr:uid="{00000000-0005-0000-0000-000087330000}"/>
    <cellStyle name="Currency [2] 3 2 4 9 2" xfId="13325" xr:uid="{00000000-0005-0000-0000-000088330000}"/>
    <cellStyle name="Currency [2] 3 2 4 9 3" xfId="13326" xr:uid="{00000000-0005-0000-0000-000089330000}"/>
    <cellStyle name="Currency [2] 3 2 5" xfId="13327" xr:uid="{00000000-0005-0000-0000-00008A330000}"/>
    <cellStyle name="Currency [2] 3 2 5 10" xfId="13328" xr:uid="{00000000-0005-0000-0000-00008B330000}"/>
    <cellStyle name="Currency [2] 3 2 5 10 2" xfId="13329" xr:uid="{00000000-0005-0000-0000-00008C330000}"/>
    <cellStyle name="Currency [2] 3 2 5 10 3" xfId="13330" xr:uid="{00000000-0005-0000-0000-00008D330000}"/>
    <cellStyle name="Currency [2] 3 2 5 11" xfId="13331" xr:uid="{00000000-0005-0000-0000-00008E330000}"/>
    <cellStyle name="Currency [2] 3 2 5 11 2" xfId="13332" xr:uid="{00000000-0005-0000-0000-00008F330000}"/>
    <cellStyle name="Currency [2] 3 2 5 11 3" xfId="13333" xr:uid="{00000000-0005-0000-0000-000090330000}"/>
    <cellStyle name="Currency [2] 3 2 5 12" xfId="13334" xr:uid="{00000000-0005-0000-0000-000091330000}"/>
    <cellStyle name="Currency [2] 3 2 5 13" xfId="13335" xr:uid="{00000000-0005-0000-0000-000092330000}"/>
    <cellStyle name="Currency [2] 3 2 5 2" xfId="13336" xr:uid="{00000000-0005-0000-0000-000093330000}"/>
    <cellStyle name="Currency [2] 3 2 5 2 2" xfId="13337" xr:uid="{00000000-0005-0000-0000-000094330000}"/>
    <cellStyle name="Currency [2] 3 2 5 2 3" xfId="13338" xr:uid="{00000000-0005-0000-0000-000095330000}"/>
    <cellStyle name="Currency [2] 3 2 5 3" xfId="13339" xr:uid="{00000000-0005-0000-0000-000096330000}"/>
    <cellStyle name="Currency [2] 3 2 5 3 2" xfId="13340" xr:uid="{00000000-0005-0000-0000-000097330000}"/>
    <cellStyle name="Currency [2] 3 2 5 3 3" xfId="13341" xr:uid="{00000000-0005-0000-0000-000098330000}"/>
    <cellStyle name="Currency [2] 3 2 5 4" xfId="13342" xr:uid="{00000000-0005-0000-0000-000099330000}"/>
    <cellStyle name="Currency [2] 3 2 5 4 2" xfId="13343" xr:uid="{00000000-0005-0000-0000-00009A330000}"/>
    <cellStyle name="Currency [2] 3 2 5 4 3" xfId="13344" xr:uid="{00000000-0005-0000-0000-00009B330000}"/>
    <cellStyle name="Currency [2] 3 2 5 5" xfId="13345" xr:uid="{00000000-0005-0000-0000-00009C330000}"/>
    <cellStyle name="Currency [2] 3 2 5 5 2" xfId="13346" xr:uid="{00000000-0005-0000-0000-00009D330000}"/>
    <cellStyle name="Currency [2] 3 2 5 5 3" xfId="13347" xr:uid="{00000000-0005-0000-0000-00009E330000}"/>
    <cellStyle name="Currency [2] 3 2 5 6" xfId="13348" xr:uid="{00000000-0005-0000-0000-00009F330000}"/>
    <cellStyle name="Currency [2] 3 2 5 6 2" xfId="13349" xr:uid="{00000000-0005-0000-0000-0000A0330000}"/>
    <cellStyle name="Currency [2] 3 2 5 6 3" xfId="13350" xr:uid="{00000000-0005-0000-0000-0000A1330000}"/>
    <cellStyle name="Currency [2] 3 2 5 7" xfId="13351" xr:uid="{00000000-0005-0000-0000-0000A2330000}"/>
    <cellStyle name="Currency [2] 3 2 5 7 2" xfId="13352" xr:uid="{00000000-0005-0000-0000-0000A3330000}"/>
    <cellStyle name="Currency [2] 3 2 5 7 3" xfId="13353" xr:uid="{00000000-0005-0000-0000-0000A4330000}"/>
    <cellStyle name="Currency [2] 3 2 5 8" xfId="13354" xr:uid="{00000000-0005-0000-0000-0000A5330000}"/>
    <cellStyle name="Currency [2] 3 2 5 8 2" xfId="13355" xr:uid="{00000000-0005-0000-0000-0000A6330000}"/>
    <cellStyle name="Currency [2] 3 2 5 8 3" xfId="13356" xr:uid="{00000000-0005-0000-0000-0000A7330000}"/>
    <cellStyle name="Currency [2] 3 2 5 9" xfId="13357" xr:uid="{00000000-0005-0000-0000-0000A8330000}"/>
    <cellStyle name="Currency [2] 3 2 5 9 2" xfId="13358" xr:uid="{00000000-0005-0000-0000-0000A9330000}"/>
    <cellStyle name="Currency [2] 3 2 5 9 3" xfId="13359" xr:uid="{00000000-0005-0000-0000-0000AA330000}"/>
    <cellStyle name="Currency [2] 3 2 6" xfId="13360" xr:uid="{00000000-0005-0000-0000-0000AB330000}"/>
    <cellStyle name="Currency [2] 3 2 6 10" xfId="13361" xr:uid="{00000000-0005-0000-0000-0000AC330000}"/>
    <cellStyle name="Currency [2] 3 2 6 10 2" xfId="13362" xr:uid="{00000000-0005-0000-0000-0000AD330000}"/>
    <cellStyle name="Currency [2] 3 2 6 10 3" xfId="13363" xr:uid="{00000000-0005-0000-0000-0000AE330000}"/>
    <cellStyle name="Currency [2] 3 2 6 11" xfId="13364" xr:uid="{00000000-0005-0000-0000-0000AF330000}"/>
    <cellStyle name="Currency [2] 3 2 6 11 2" xfId="13365" xr:uid="{00000000-0005-0000-0000-0000B0330000}"/>
    <cellStyle name="Currency [2] 3 2 6 11 3" xfId="13366" xr:uid="{00000000-0005-0000-0000-0000B1330000}"/>
    <cellStyle name="Currency [2] 3 2 6 12" xfId="13367" xr:uid="{00000000-0005-0000-0000-0000B2330000}"/>
    <cellStyle name="Currency [2] 3 2 6 13" xfId="13368" xr:uid="{00000000-0005-0000-0000-0000B3330000}"/>
    <cellStyle name="Currency [2] 3 2 6 2" xfId="13369" xr:uid="{00000000-0005-0000-0000-0000B4330000}"/>
    <cellStyle name="Currency [2] 3 2 6 2 2" xfId="13370" xr:uid="{00000000-0005-0000-0000-0000B5330000}"/>
    <cellStyle name="Currency [2] 3 2 6 2 3" xfId="13371" xr:uid="{00000000-0005-0000-0000-0000B6330000}"/>
    <cellStyle name="Currency [2] 3 2 6 3" xfId="13372" xr:uid="{00000000-0005-0000-0000-0000B7330000}"/>
    <cellStyle name="Currency [2] 3 2 6 3 2" xfId="13373" xr:uid="{00000000-0005-0000-0000-0000B8330000}"/>
    <cellStyle name="Currency [2] 3 2 6 3 3" xfId="13374" xr:uid="{00000000-0005-0000-0000-0000B9330000}"/>
    <cellStyle name="Currency [2] 3 2 6 4" xfId="13375" xr:uid="{00000000-0005-0000-0000-0000BA330000}"/>
    <cellStyle name="Currency [2] 3 2 6 4 2" xfId="13376" xr:uid="{00000000-0005-0000-0000-0000BB330000}"/>
    <cellStyle name="Currency [2] 3 2 6 4 3" xfId="13377" xr:uid="{00000000-0005-0000-0000-0000BC330000}"/>
    <cellStyle name="Currency [2] 3 2 6 5" xfId="13378" xr:uid="{00000000-0005-0000-0000-0000BD330000}"/>
    <cellStyle name="Currency [2] 3 2 6 5 2" xfId="13379" xr:uid="{00000000-0005-0000-0000-0000BE330000}"/>
    <cellStyle name="Currency [2] 3 2 6 5 3" xfId="13380" xr:uid="{00000000-0005-0000-0000-0000BF330000}"/>
    <cellStyle name="Currency [2] 3 2 6 6" xfId="13381" xr:uid="{00000000-0005-0000-0000-0000C0330000}"/>
    <cellStyle name="Currency [2] 3 2 6 6 2" xfId="13382" xr:uid="{00000000-0005-0000-0000-0000C1330000}"/>
    <cellStyle name="Currency [2] 3 2 6 6 3" xfId="13383" xr:uid="{00000000-0005-0000-0000-0000C2330000}"/>
    <cellStyle name="Currency [2] 3 2 6 7" xfId="13384" xr:uid="{00000000-0005-0000-0000-0000C3330000}"/>
    <cellStyle name="Currency [2] 3 2 6 7 2" xfId="13385" xr:uid="{00000000-0005-0000-0000-0000C4330000}"/>
    <cellStyle name="Currency [2] 3 2 6 7 3" xfId="13386" xr:uid="{00000000-0005-0000-0000-0000C5330000}"/>
    <cellStyle name="Currency [2] 3 2 6 8" xfId="13387" xr:uid="{00000000-0005-0000-0000-0000C6330000}"/>
    <cellStyle name="Currency [2] 3 2 6 8 2" xfId="13388" xr:uid="{00000000-0005-0000-0000-0000C7330000}"/>
    <cellStyle name="Currency [2] 3 2 6 8 3" xfId="13389" xr:uid="{00000000-0005-0000-0000-0000C8330000}"/>
    <cellStyle name="Currency [2] 3 2 6 9" xfId="13390" xr:uid="{00000000-0005-0000-0000-0000C9330000}"/>
    <cellStyle name="Currency [2] 3 2 6 9 2" xfId="13391" xr:uid="{00000000-0005-0000-0000-0000CA330000}"/>
    <cellStyle name="Currency [2] 3 2 6 9 3" xfId="13392" xr:uid="{00000000-0005-0000-0000-0000CB330000}"/>
    <cellStyle name="Currency [2] 3 2 7" xfId="13393" xr:uid="{00000000-0005-0000-0000-0000CC330000}"/>
    <cellStyle name="Currency [2] 3 2 7 10" xfId="13394" xr:uid="{00000000-0005-0000-0000-0000CD330000}"/>
    <cellStyle name="Currency [2] 3 2 7 10 2" xfId="13395" xr:uid="{00000000-0005-0000-0000-0000CE330000}"/>
    <cellStyle name="Currency [2] 3 2 7 10 3" xfId="13396" xr:uid="{00000000-0005-0000-0000-0000CF330000}"/>
    <cellStyle name="Currency [2] 3 2 7 11" xfId="13397" xr:uid="{00000000-0005-0000-0000-0000D0330000}"/>
    <cellStyle name="Currency [2] 3 2 7 11 2" xfId="13398" xr:uid="{00000000-0005-0000-0000-0000D1330000}"/>
    <cellStyle name="Currency [2] 3 2 7 11 3" xfId="13399" xr:uid="{00000000-0005-0000-0000-0000D2330000}"/>
    <cellStyle name="Currency [2] 3 2 7 12" xfId="13400" xr:uid="{00000000-0005-0000-0000-0000D3330000}"/>
    <cellStyle name="Currency [2] 3 2 7 13" xfId="13401" xr:uid="{00000000-0005-0000-0000-0000D4330000}"/>
    <cellStyle name="Currency [2] 3 2 7 2" xfId="13402" xr:uid="{00000000-0005-0000-0000-0000D5330000}"/>
    <cellStyle name="Currency [2] 3 2 7 2 2" xfId="13403" xr:uid="{00000000-0005-0000-0000-0000D6330000}"/>
    <cellStyle name="Currency [2] 3 2 7 2 3" xfId="13404" xr:uid="{00000000-0005-0000-0000-0000D7330000}"/>
    <cellStyle name="Currency [2] 3 2 7 3" xfId="13405" xr:uid="{00000000-0005-0000-0000-0000D8330000}"/>
    <cellStyle name="Currency [2] 3 2 7 3 2" xfId="13406" xr:uid="{00000000-0005-0000-0000-0000D9330000}"/>
    <cellStyle name="Currency [2] 3 2 7 3 3" xfId="13407" xr:uid="{00000000-0005-0000-0000-0000DA330000}"/>
    <cellStyle name="Currency [2] 3 2 7 4" xfId="13408" xr:uid="{00000000-0005-0000-0000-0000DB330000}"/>
    <cellStyle name="Currency [2] 3 2 7 4 2" xfId="13409" xr:uid="{00000000-0005-0000-0000-0000DC330000}"/>
    <cellStyle name="Currency [2] 3 2 7 4 3" xfId="13410" xr:uid="{00000000-0005-0000-0000-0000DD330000}"/>
    <cellStyle name="Currency [2] 3 2 7 5" xfId="13411" xr:uid="{00000000-0005-0000-0000-0000DE330000}"/>
    <cellStyle name="Currency [2] 3 2 7 5 2" xfId="13412" xr:uid="{00000000-0005-0000-0000-0000DF330000}"/>
    <cellStyle name="Currency [2] 3 2 7 5 3" xfId="13413" xr:uid="{00000000-0005-0000-0000-0000E0330000}"/>
    <cellStyle name="Currency [2] 3 2 7 6" xfId="13414" xr:uid="{00000000-0005-0000-0000-0000E1330000}"/>
    <cellStyle name="Currency [2] 3 2 7 6 2" xfId="13415" xr:uid="{00000000-0005-0000-0000-0000E2330000}"/>
    <cellStyle name="Currency [2] 3 2 7 6 3" xfId="13416" xr:uid="{00000000-0005-0000-0000-0000E3330000}"/>
    <cellStyle name="Currency [2] 3 2 7 7" xfId="13417" xr:uid="{00000000-0005-0000-0000-0000E4330000}"/>
    <cellStyle name="Currency [2] 3 2 7 7 2" xfId="13418" xr:uid="{00000000-0005-0000-0000-0000E5330000}"/>
    <cellStyle name="Currency [2] 3 2 7 7 3" xfId="13419" xr:uid="{00000000-0005-0000-0000-0000E6330000}"/>
    <cellStyle name="Currency [2] 3 2 7 8" xfId="13420" xr:uid="{00000000-0005-0000-0000-0000E7330000}"/>
    <cellStyle name="Currency [2] 3 2 7 8 2" xfId="13421" xr:uid="{00000000-0005-0000-0000-0000E8330000}"/>
    <cellStyle name="Currency [2] 3 2 7 8 3" xfId="13422" xr:uid="{00000000-0005-0000-0000-0000E9330000}"/>
    <cellStyle name="Currency [2] 3 2 7 9" xfId="13423" xr:uid="{00000000-0005-0000-0000-0000EA330000}"/>
    <cellStyle name="Currency [2] 3 2 7 9 2" xfId="13424" xr:uid="{00000000-0005-0000-0000-0000EB330000}"/>
    <cellStyle name="Currency [2] 3 2 7 9 3" xfId="13425" xr:uid="{00000000-0005-0000-0000-0000EC330000}"/>
    <cellStyle name="Currency [2] 3 2 8" xfId="13426" xr:uid="{00000000-0005-0000-0000-0000ED330000}"/>
    <cellStyle name="Currency [2] 3 2 8 2" xfId="13427" xr:uid="{00000000-0005-0000-0000-0000EE330000}"/>
    <cellStyle name="Currency [2] 3 2 8 3" xfId="13428" xr:uid="{00000000-0005-0000-0000-0000EF330000}"/>
    <cellStyle name="Currency [2] 3 2 9" xfId="13429" xr:uid="{00000000-0005-0000-0000-0000F0330000}"/>
    <cellStyle name="Currency [2] 3 2 9 2" xfId="13430" xr:uid="{00000000-0005-0000-0000-0000F1330000}"/>
    <cellStyle name="Currency [2] 3 2 9 3" xfId="13431" xr:uid="{00000000-0005-0000-0000-0000F2330000}"/>
    <cellStyle name="Currency [2] 3 20" xfId="13432" xr:uid="{00000000-0005-0000-0000-0000F3330000}"/>
    <cellStyle name="Currency [2] 3 3" xfId="13433" xr:uid="{00000000-0005-0000-0000-0000F4330000}"/>
    <cellStyle name="Currency [2] 3 3 10" xfId="13434" xr:uid="{00000000-0005-0000-0000-0000F5330000}"/>
    <cellStyle name="Currency [2] 3 3 10 2" xfId="13435" xr:uid="{00000000-0005-0000-0000-0000F6330000}"/>
    <cellStyle name="Currency [2] 3 3 10 3" xfId="13436" xr:uid="{00000000-0005-0000-0000-0000F7330000}"/>
    <cellStyle name="Currency [2] 3 3 11" xfId="13437" xr:uid="{00000000-0005-0000-0000-0000F8330000}"/>
    <cellStyle name="Currency [2] 3 3 11 2" xfId="13438" xr:uid="{00000000-0005-0000-0000-0000F9330000}"/>
    <cellStyle name="Currency [2] 3 3 11 3" xfId="13439" xr:uid="{00000000-0005-0000-0000-0000FA330000}"/>
    <cellStyle name="Currency [2] 3 3 12" xfId="13440" xr:uid="{00000000-0005-0000-0000-0000FB330000}"/>
    <cellStyle name="Currency [2] 3 3 12 2" xfId="13441" xr:uid="{00000000-0005-0000-0000-0000FC330000}"/>
    <cellStyle name="Currency [2] 3 3 12 3" xfId="13442" xr:uid="{00000000-0005-0000-0000-0000FD330000}"/>
    <cellStyle name="Currency [2] 3 3 13" xfId="13443" xr:uid="{00000000-0005-0000-0000-0000FE330000}"/>
    <cellStyle name="Currency [2] 3 3 14" xfId="13444" xr:uid="{00000000-0005-0000-0000-0000FF330000}"/>
    <cellStyle name="Currency [2] 3 3 2" xfId="13445" xr:uid="{00000000-0005-0000-0000-000000340000}"/>
    <cellStyle name="Currency [2] 3 3 2 2" xfId="13446" xr:uid="{00000000-0005-0000-0000-000001340000}"/>
    <cellStyle name="Currency [2] 3 3 2 3" xfId="13447" xr:uid="{00000000-0005-0000-0000-000002340000}"/>
    <cellStyle name="Currency [2] 3 3 3" xfId="13448" xr:uid="{00000000-0005-0000-0000-000003340000}"/>
    <cellStyle name="Currency [2] 3 3 3 2" xfId="13449" xr:uid="{00000000-0005-0000-0000-000004340000}"/>
    <cellStyle name="Currency [2] 3 3 3 3" xfId="13450" xr:uid="{00000000-0005-0000-0000-000005340000}"/>
    <cellStyle name="Currency [2] 3 3 4" xfId="13451" xr:uid="{00000000-0005-0000-0000-000006340000}"/>
    <cellStyle name="Currency [2] 3 3 4 2" xfId="13452" xr:uid="{00000000-0005-0000-0000-000007340000}"/>
    <cellStyle name="Currency [2] 3 3 4 3" xfId="13453" xr:uid="{00000000-0005-0000-0000-000008340000}"/>
    <cellStyle name="Currency [2] 3 3 5" xfId="13454" xr:uid="{00000000-0005-0000-0000-000009340000}"/>
    <cellStyle name="Currency [2] 3 3 5 2" xfId="13455" xr:uid="{00000000-0005-0000-0000-00000A340000}"/>
    <cellStyle name="Currency [2] 3 3 5 3" xfId="13456" xr:uid="{00000000-0005-0000-0000-00000B340000}"/>
    <cellStyle name="Currency [2] 3 3 6" xfId="13457" xr:uid="{00000000-0005-0000-0000-00000C340000}"/>
    <cellStyle name="Currency [2] 3 3 6 2" xfId="13458" xr:uid="{00000000-0005-0000-0000-00000D340000}"/>
    <cellStyle name="Currency [2] 3 3 6 3" xfId="13459" xr:uid="{00000000-0005-0000-0000-00000E340000}"/>
    <cellStyle name="Currency [2] 3 3 7" xfId="13460" xr:uid="{00000000-0005-0000-0000-00000F340000}"/>
    <cellStyle name="Currency [2] 3 3 7 2" xfId="13461" xr:uid="{00000000-0005-0000-0000-000010340000}"/>
    <cellStyle name="Currency [2] 3 3 7 3" xfId="13462" xr:uid="{00000000-0005-0000-0000-000011340000}"/>
    <cellStyle name="Currency [2] 3 3 8" xfId="13463" xr:uid="{00000000-0005-0000-0000-000012340000}"/>
    <cellStyle name="Currency [2] 3 3 8 2" xfId="13464" xr:uid="{00000000-0005-0000-0000-000013340000}"/>
    <cellStyle name="Currency [2] 3 3 8 3" xfId="13465" xr:uid="{00000000-0005-0000-0000-000014340000}"/>
    <cellStyle name="Currency [2] 3 3 9" xfId="13466" xr:uid="{00000000-0005-0000-0000-000015340000}"/>
    <cellStyle name="Currency [2] 3 3 9 2" xfId="13467" xr:uid="{00000000-0005-0000-0000-000016340000}"/>
    <cellStyle name="Currency [2] 3 3 9 3" xfId="13468" xr:uid="{00000000-0005-0000-0000-000017340000}"/>
    <cellStyle name="Currency [2] 3 4" xfId="13469" xr:uid="{00000000-0005-0000-0000-000018340000}"/>
    <cellStyle name="Currency [2] 3 4 10" xfId="13470" xr:uid="{00000000-0005-0000-0000-000019340000}"/>
    <cellStyle name="Currency [2] 3 4 10 2" xfId="13471" xr:uid="{00000000-0005-0000-0000-00001A340000}"/>
    <cellStyle name="Currency [2] 3 4 10 3" xfId="13472" xr:uid="{00000000-0005-0000-0000-00001B340000}"/>
    <cellStyle name="Currency [2] 3 4 11" xfId="13473" xr:uid="{00000000-0005-0000-0000-00001C340000}"/>
    <cellStyle name="Currency [2] 3 4 11 2" xfId="13474" xr:uid="{00000000-0005-0000-0000-00001D340000}"/>
    <cellStyle name="Currency [2] 3 4 11 3" xfId="13475" xr:uid="{00000000-0005-0000-0000-00001E340000}"/>
    <cellStyle name="Currency [2] 3 4 12" xfId="13476" xr:uid="{00000000-0005-0000-0000-00001F340000}"/>
    <cellStyle name="Currency [2] 3 4 13" xfId="13477" xr:uid="{00000000-0005-0000-0000-000020340000}"/>
    <cellStyle name="Currency [2] 3 4 2" xfId="13478" xr:uid="{00000000-0005-0000-0000-000021340000}"/>
    <cellStyle name="Currency [2] 3 4 2 2" xfId="13479" xr:uid="{00000000-0005-0000-0000-000022340000}"/>
    <cellStyle name="Currency [2] 3 4 2 3" xfId="13480" xr:uid="{00000000-0005-0000-0000-000023340000}"/>
    <cellStyle name="Currency [2] 3 4 3" xfId="13481" xr:uid="{00000000-0005-0000-0000-000024340000}"/>
    <cellStyle name="Currency [2] 3 4 3 2" xfId="13482" xr:uid="{00000000-0005-0000-0000-000025340000}"/>
    <cellStyle name="Currency [2] 3 4 3 3" xfId="13483" xr:uid="{00000000-0005-0000-0000-000026340000}"/>
    <cellStyle name="Currency [2] 3 4 4" xfId="13484" xr:uid="{00000000-0005-0000-0000-000027340000}"/>
    <cellStyle name="Currency [2] 3 4 4 2" xfId="13485" xr:uid="{00000000-0005-0000-0000-000028340000}"/>
    <cellStyle name="Currency [2] 3 4 4 3" xfId="13486" xr:uid="{00000000-0005-0000-0000-000029340000}"/>
    <cellStyle name="Currency [2] 3 4 5" xfId="13487" xr:uid="{00000000-0005-0000-0000-00002A340000}"/>
    <cellStyle name="Currency [2] 3 4 5 2" xfId="13488" xr:uid="{00000000-0005-0000-0000-00002B340000}"/>
    <cellStyle name="Currency [2] 3 4 5 3" xfId="13489" xr:uid="{00000000-0005-0000-0000-00002C340000}"/>
    <cellStyle name="Currency [2] 3 4 6" xfId="13490" xr:uid="{00000000-0005-0000-0000-00002D340000}"/>
    <cellStyle name="Currency [2] 3 4 6 2" xfId="13491" xr:uid="{00000000-0005-0000-0000-00002E340000}"/>
    <cellStyle name="Currency [2] 3 4 6 3" xfId="13492" xr:uid="{00000000-0005-0000-0000-00002F340000}"/>
    <cellStyle name="Currency [2] 3 4 7" xfId="13493" xr:uid="{00000000-0005-0000-0000-000030340000}"/>
    <cellStyle name="Currency [2] 3 4 7 2" xfId="13494" xr:uid="{00000000-0005-0000-0000-000031340000}"/>
    <cellStyle name="Currency [2] 3 4 7 3" xfId="13495" xr:uid="{00000000-0005-0000-0000-000032340000}"/>
    <cellStyle name="Currency [2] 3 4 8" xfId="13496" xr:uid="{00000000-0005-0000-0000-000033340000}"/>
    <cellStyle name="Currency [2] 3 4 8 2" xfId="13497" xr:uid="{00000000-0005-0000-0000-000034340000}"/>
    <cellStyle name="Currency [2] 3 4 8 3" xfId="13498" xr:uid="{00000000-0005-0000-0000-000035340000}"/>
    <cellStyle name="Currency [2] 3 4 9" xfId="13499" xr:uid="{00000000-0005-0000-0000-000036340000}"/>
    <cellStyle name="Currency [2] 3 4 9 2" xfId="13500" xr:uid="{00000000-0005-0000-0000-000037340000}"/>
    <cellStyle name="Currency [2] 3 4 9 3" xfId="13501" xr:uid="{00000000-0005-0000-0000-000038340000}"/>
    <cellStyle name="Currency [2] 3 5" xfId="13502" xr:uid="{00000000-0005-0000-0000-000039340000}"/>
    <cellStyle name="Currency [2] 3 5 10" xfId="13503" xr:uid="{00000000-0005-0000-0000-00003A340000}"/>
    <cellStyle name="Currency [2] 3 5 10 2" xfId="13504" xr:uid="{00000000-0005-0000-0000-00003B340000}"/>
    <cellStyle name="Currency [2] 3 5 10 3" xfId="13505" xr:uid="{00000000-0005-0000-0000-00003C340000}"/>
    <cellStyle name="Currency [2] 3 5 11" xfId="13506" xr:uid="{00000000-0005-0000-0000-00003D340000}"/>
    <cellStyle name="Currency [2] 3 5 11 2" xfId="13507" xr:uid="{00000000-0005-0000-0000-00003E340000}"/>
    <cellStyle name="Currency [2] 3 5 11 3" xfId="13508" xr:uid="{00000000-0005-0000-0000-00003F340000}"/>
    <cellStyle name="Currency [2] 3 5 12" xfId="13509" xr:uid="{00000000-0005-0000-0000-000040340000}"/>
    <cellStyle name="Currency [2] 3 5 13" xfId="13510" xr:uid="{00000000-0005-0000-0000-000041340000}"/>
    <cellStyle name="Currency [2] 3 5 2" xfId="13511" xr:uid="{00000000-0005-0000-0000-000042340000}"/>
    <cellStyle name="Currency [2] 3 5 2 2" xfId="13512" xr:uid="{00000000-0005-0000-0000-000043340000}"/>
    <cellStyle name="Currency [2] 3 5 2 3" xfId="13513" xr:uid="{00000000-0005-0000-0000-000044340000}"/>
    <cellStyle name="Currency [2] 3 5 3" xfId="13514" xr:uid="{00000000-0005-0000-0000-000045340000}"/>
    <cellStyle name="Currency [2] 3 5 3 2" xfId="13515" xr:uid="{00000000-0005-0000-0000-000046340000}"/>
    <cellStyle name="Currency [2] 3 5 3 3" xfId="13516" xr:uid="{00000000-0005-0000-0000-000047340000}"/>
    <cellStyle name="Currency [2] 3 5 4" xfId="13517" xr:uid="{00000000-0005-0000-0000-000048340000}"/>
    <cellStyle name="Currency [2] 3 5 4 2" xfId="13518" xr:uid="{00000000-0005-0000-0000-000049340000}"/>
    <cellStyle name="Currency [2] 3 5 4 3" xfId="13519" xr:uid="{00000000-0005-0000-0000-00004A340000}"/>
    <cellStyle name="Currency [2] 3 5 5" xfId="13520" xr:uid="{00000000-0005-0000-0000-00004B340000}"/>
    <cellStyle name="Currency [2] 3 5 5 2" xfId="13521" xr:uid="{00000000-0005-0000-0000-00004C340000}"/>
    <cellStyle name="Currency [2] 3 5 5 3" xfId="13522" xr:uid="{00000000-0005-0000-0000-00004D340000}"/>
    <cellStyle name="Currency [2] 3 5 6" xfId="13523" xr:uid="{00000000-0005-0000-0000-00004E340000}"/>
    <cellStyle name="Currency [2] 3 5 6 2" xfId="13524" xr:uid="{00000000-0005-0000-0000-00004F340000}"/>
    <cellStyle name="Currency [2] 3 5 6 3" xfId="13525" xr:uid="{00000000-0005-0000-0000-000050340000}"/>
    <cellStyle name="Currency [2] 3 5 7" xfId="13526" xr:uid="{00000000-0005-0000-0000-000051340000}"/>
    <cellStyle name="Currency [2] 3 5 7 2" xfId="13527" xr:uid="{00000000-0005-0000-0000-000052340000}"/>
    <cellStyle name="Currency [2] 3 5 7 3" xfId="13528" xr:uid="{00000000-0005-0000-0000-000053340000}"/>
    <cellStyle name="Currency [2] 3 5 8" xfId="13529" xr:uid="{00000000-0005-0000-0000-000054340000}"/>
    <cellStyle name="Currency [2] 3 5 8 2" xfId="13530" xr:uid="{00000000-0005-0000-0000-000055340000}"/>
    <cellStyle name="Currency [2] 3 5 8 3" xfId="13531" xr:uid="{00000000-0005-0000-0000-000056340000}"/>
    <cellStyle name="Currency [2] 3 5 9" xfId="13532" xr:uid="{00000000-0005-0000-0000-000057340000}"/>
    <cellStyle name="Currency [2] 3 5 9 2" xfId="13533" xr:uid="{00000000-0005-0000-0000-000058340000}"/>
    <cellStyle name="Currency [2] 3 5 9 3" xfId="13534" xr:uid="{00000000-0005-0000-0000-000059340000}"/>
    <cellStyle name="Currency [2] 3 6" xfId="13535" xr:uid="{00000000-0005-0000-0000-00005A340000}"/>
    <cellStyle name="Currency [2] 3 6 10" xfId="13536" xr:uid="{00000000-0005-0000-0000-00005B340000}"/>
    <cellStyle name="Currency [2] 3 6 10 2" xfId="13537" xr:uid="{00000000-0005-0000-0000-00005C340000}"/>
    <cellStyle name="Currency [2] 3 6 10 3" xfId="13538" xr:uid="{00000000-0005-0000-0000-00005D340000}"/>
    <cellStyle name="Currency [2] 3 6 11" xfId="13539" xr:uid="{00000000-0005-0000-0000-00005E340000}"/>
    <cellStyle name="Currency [2] 3 6 11 2" xfId="13540" xr:uid="{00000000-0005-0000-0000-00005F340000}"/>
    <cellStyle name="Currency [2] 3 6 11 3" xfId="13541" xr:uid="{00000000-0005-0000-0000-000060340000}"/>
    <cellStyle name="Currency [2] 3 6 12" xfId="13542" xr:uid="{00000000-0005-0000-0000-000061340000}"/>
    <cellStyle name="Currency [2] 3 6 13" xfId="13543" xr:uid="{00000000-0005-0000-0000-000062340000}"/>
    <cellStyle name="Currency [2] 3 6 2" xfId="13544" xr:uid="{00000000-0005-0000-0000-000063340000}"/>
    <cellStyle name="Currency [2] 3 6 2 2" xfId="13545" xr:uid="{00000000-0005-0000-0000-000064340000}"/>
    <cellStyle name="Currency [2] 3 6 2 3" xfId="13546" xr:uid="{00000000-0005-0000-0000-000065340000}"/>
    <cellStyle name="Currency [2] 3 6 3" xfId="13547" xr:uid="{00000000-0005-0000-0000-000066340000}"/>
    <cellStyle name="Currency [2] 3 6 3 2" xfId="13548" xr:uid="{00000000-0005-0000-0000-000067340000}"/>
    <cellStyle name="Currency [2] 3 6 3 3" xfId="13549" xr:uid="{00000000-0005-0000-0000-000068340000}"/>
    <cellStyle name="Currency [2] 3 6 4" xfId="13550" xr:uid="{00000000-0005-0000-0000-000069340000}"/>
    <cellStyle name="Currency [2] 3 6 4 2" xfId="13551" xr:uid="{00000000-0005-0000-0000-00006A340000}"/>
    <cellStyle name="Currency [2] 3 6 4 3" xfId="13552" xr:uid="{00000000-0005-0000-0000-00006B340000}"/>
    <cellStyle name="Currency [2] 3 6 5" xfId="13553" xr:uid="{00000000-0005-0000-0000-00006C340000}"/>
    <cellStyle name="Currency [2] 3 6 5 2" xfId="13554" xr:uid="{00000000-0005-0000-0000-00006D340000}"/>
    <cellStyle name="Currency [2] 3 6 5 3" xfId="13555" xr:uid="{00000000-0005-0000-0000-00006E340000}"/>
    <cellStyle name="Currency [2] 3 6 6" xfId="13556" xr:uid="{00000000-0005-0000-0000-00006F340000}"/>
    <cellStyle name="Currency [2] 3 6 6 2" xfId="13557" xr:uid="{00000000-0005-0000-0000-000070340000}"/>
    <cellStyle name="Currency [2] 3 6 6 3" xfId="13558" xr:uid="{00000000-0005-0000-0000-000071340000}"/>
    <cellStyle name="Currency [2] 3 6 7" xfId="13559" xr:uid="{00000000-0005-0000-0000-000072340000}"/>
    <cellStyle name="Currency [2] 3 6 7 2" xfId="13560" xr:uid="{00000000-0005-0000-0000-000073340000}"/>
    <cellStyle name="Currency [2] 3 6 7 3" xfId="13561" xr:uid="{00000000-0005-0000-0000-000074340000}"/>
    <cellStyle name="Currency [2] 3 6 8" xfId="13562" xr:uid="{00000000-0005-0000-0000-000075340000}"/>
    <cellStyle name="Currency [2] 3 6 8 2" xfId="13563" xr:uid="{00000000-0005-0000-0000-000076340000}"/>
    <cellStyle name="Currency [2] 3 6 8 3" xfId="13564" xr:uid="{00000000-0005-0000-0000-000077340000}"/>
    <cellStyle name="Currency [2] 3 6 9" xfId="13565" xr:uid="{00000000-0005-0000-0000-000078340000}"/>
    <cellStyle name="Currency [2] 3 6 9 2" xfId="13566" xr:uid="{00000000-0005-0000-0000-000079340000}"/>
    <cellStyle name="Currency [2] 3 6 9 3" xfId="13567" xr:uid="{00000000-0005-0000-0000-00007A340000}"/>
    <cellStyle name="Currency [2] 3 7" xfId="13568" xr:uid="{00000000-0005-0000-0000-00007B340000}"/>
    <cellStyle name="Currency [2] 3 7 10" xfId="13569" xr:uid="{00000000-0005-0000-0000-00007C340000}"/>
    <cellStyle name="Currency [2] 3 7 10 2" xfId="13570" xr:uid="{00000000-0005-0000-0000-00007D340000}"/>
    <cellStyle name="Currency [2] 3 7 10 3" xfId="13571" xr:uid="{00000000-0005-0000-0000-00007E340000}"/>
    <cellStyle name="Currency [2] 3 7 11" xfId="13572" xr:uid="{00000000-0005-0000-0000-00007F340000}"/>
    <cellStyle name="Currency [2] 3 7 11 2" xfId="13573" xr:uid="{00000000-0005-0000-0000-000080340000}"/>
    <cellStyle name="Currency [2] 3 7 11 3" xfId="13574" xr:uid="{00000000-0005-0000-0000-000081340000}"/>
    <cellStyle name="Currency [2] 3 7 12" xfId="13575" xr:uid="{00000000-0005-0000-0000-000082340000}"/>
    <cellStyle name="Currency [2] 3 7 13" xfId="13576" xr:uid="{00000000-0005-0000-0000-000083340000}"/>
    <cellStyle name="Currency [2] 3 7 2" xfId="13577" xr:uid="{00000000-0005-0000-0000-000084340000}"/>
    <cellStyle name="Currency [2] 3 7 2 2" xfId="13578" xr:uid="{00000000-0005-0000-0000-000085340000}"/>
    <cellStyle name="Currency [2] 3 7 2 3" xfId="13579" xr:uid="{00000000-0005-0000-0000-000086340000}"/>
    <cellStyle name="Currency [2] 3 7 3" xfId="13580" xr:uid="{00000000-0005-0000-0000-000087340000}"/>
    <cellStyle name="Currency [2] 3 7 3 2" xfId="13581" xr:uid="{00000000-0005-0000-0000-000088340000}"/>
    <cellStyle name="Currency [2] 3 7 3 3" xfId="13582" xr:uid="{00000000-0005-0000-0000-000089340000}"/>
    <cellStyle name="Currency [2] 3 7 4" xfId="13583" xr:uid="{00000000-0005-0000-0000-00008A340000}"/>
    <cellStyle name="Currency [2] 3 7 4 2" xfId="13584" xr:uid="{00000000-0005-0000-0000-00008B340000}"/>
    <cellStyle name="Currency [2] 3 7 4 3" xfId="13585" xr:uid="{00000000-0005-0000-0000-00008C340000}"/>
    <cellStyle name="Currency [2] 3 7 5" xfId="13586" xr:uid="{00000000-0005-0000-0000-00008D340000}"/>
    <cellStyle name="Currency [2] 3 7 5 2" xfId="13587" xr:uid="{00000000-0005-0000-0000-00008E340000}"/>
    <cellStyle name="Currency [2] 3 7 5 3" xfId="13588" xr:uid="{00000000-0005-0000-0000-00008F340000}"/>
    <cellStyle name="Currency [2] 3 7 6" xfId="13589" xr:uid="{00000000-0005-0000-0000-000090340000}"/>
    <cellStyle name="Currency [2] 3 7 6 2" xfId="13590" xr:uid="{00000000-0005-0000-0000-000091340000}"/>
    <cellStyle name="Currency [2] 3 7 6 3" xfId="13591" xr:uid="{00000000-0005-0000-0000-000092340000}"/>
    <cellStyle name="Currency [2] 3 7 7" xfId="13592" xr:uid="{00000000-0005-0000-0000-000093340000}"/>
    <cellStyle name="Currency [2] 3 7 7 2" xfId="13593" xr:uid="{00000000-0005-0000-0000-000094340000}"/>
    <cellStyle name="Currency [2] 3 7 7 3" xfId="13594" xr:uid="{00000000-0005-0000-0000-000095340000}"/>
    <cellStyle name="Currency [2] 3 7 8" xfId="13595" xr:uid="{00000000-0005-0000-0000-000096340000}"/>
    <cellStyle name="Currency [2] 3 7 8 2" xfId="13596" xr:uid="{00000000-0005-0000-0000-000097340000}"/>
    <cellStyle name="Currency [2] 3 7 8 3" xfId="13597" xr:uid="{00000000-0005-0000-0000-000098340000}"/>
    <cellStyle name="Currency [2] 3 7 9" xfId="13598" xr:uid="{00000000-0005-0000-0000-000099340000}"/>
    <cellStyle name="Currency [2] 3 7 9 2" xfId="13599" xr:uid="{00000000-0005-0000-0000-00009A340000}"/>
    <cellStyle name="Currency [2] 3 7 9 3" xfId="13600" xr:uid="{00000000-0005-0000-0000-00009B340000}"/>
    <cellStyle name="Currency [2] 3 8" xfId="13601" xr:uid="{00000000-0005-0000-0000-00009C340000}"/>
    <cellStyle name="Currency [2] 3 8 2" xfId="13602" xr:uid="{00000000-0005-0000-0000-00009D340000}"/>
    <cellStyle name="Currency [2] 3 8 3" xfId="13603" xr:uid="{00000000-0005-0000-0000-00009E340000}"/>
    <cellStyle name="Currency [2] 3 9" xfId="13604" xr:uid="{00000000-0005-0000-0000-00009F340000}"/>
    <cellStyle name="Currency [2] 3 9 2" xfId="13605" xr:uid="{00000000-0005-0000-0000-0000A0340000}"/>
    <cellStyle name="Currency [2] 3 9 3" xfId="13606" xr:uid="{00000000-0005-0000-0000-0000A1340000}"/>
    <cellStyle name="Currency [2] 4" xfId="13607" xr:uid="{00000000-0005-0000-0000-0000A2340000}"/>
    <cellStyle name="Currency [2] 4 10" xfId="13608" xr:uid="{00000000-0005-0000-0000-0000A3340000}"/>
    <cellStyle name="Currency [2] 4 10 2" xfId="13609" xr:uid="{00000000-0005-0000-0000-0000A4340000}"/>
    <cellStyle name="Currency [2] 4 10 3" xfId="13610" xr:uid="{00000000-0005-0000-0000-0000A5340000}"/>
    <cellStyle name="Currency [2] 4 11" xfId="13611" xr:uid="{00000000-0005-0000-0000-0000A6340000}"/>
    <cellStyle name="Currency [2] 4 11 2" xfId="13612" xr:uid="{00000000-0005-0000-0000-0000A7340000}"/>
    <cellStyle name="Currency [2] 4 11 3" xfId="13613" xr:uid="{00000000-0005-0000-0000-0000A8340000}"/>
    <cellStyle name="Currency [2] 4 12" xfId="13614" xr:uid="{00000000-0005-0000-0000-0000A9340000}"/>
    <cellStyle name="Currency [2] 4 12 2" xfId="13615" xr:uid="{00000000-0005-0000-0000-0000AA340000}"/>
    <cellStyle name="Currency [2] 4 12 3" xfId="13616" xr:uid="{00000000-0005-0000-0000-0000AB340000}"/>
    <cellStyle name="Currency [2] 4 13" xfId="13617" xr:uid="{00000000-0005-0000-0000-0000AC340000}"/>
    <cellStyle name="Currency [2] 4 13 2" xfId="13618" xr:uid="{00000000-0005-0000-0000-0000AD340000}"/>
    <cellStyle name="Currency [2] 4 13 3" xfId="13619" xr:uid="{00000000-0005-0000-0000-0000AE340000}"/>
    <cellStyle name="Currency [2] 4 14" xfId="13620" xr:uid="{00000000-0005-0000-0000-0000AF340000}"/>
    <cellStyle name="Currency [2] 4 14 2" xfId="13621" xr:uid="{00000000-0005-0000-0000-0000B0340000}"/>
    <cellStyle name="Currency [2] 4 14 3" xfId="13622" xr:uid="{00000000-0005-0000-0000-0000B1340000}"/>
    <cellStyle name="Currency [2] 4 15" xfId="13623" xr:uid="{00000000-0005-0000-0000-0000B2340000}"/>
    <cellStyle name="Currency [2] 4 15 2" xfId="13624" xr:uid="{00000000-0005-0000-0000-0000B3340000}"/>
    <cellStyle name="Currency [2] 4 15 3" xfId="13625" xr:uid="{00000000-0005-0000-0000-0000B4340000}"/>
    <cellStyle name="Currency [2] 4 16" xfId="13626" xr:uid="{00000000-0005-0000-0000-0000B5340000}"/>
    <cellStyle name="Currency [2] 4 16 2" xfId="13627" xr:uid="{00000000-0005-0000-0000-0000B6340000}"/>
    <cellStyle name="Currency [2] 4 16 3" xfId="13628" xr:uid="{00000000-0005-0000-0000-0000B7340000}"/>
    <cellStyle name="Currency [2] 4 17" xfId="13629" xr:uid="{00000000-0005-0000-0000-0000B8340000}"/>
    <cellStyle name="Currency [2] 4 17 2" xfId="13630" xr:uid="{00000000-0005-0000-0000-0000B9340000}"/>
    <cellStyle name="Currency [2] 4 17 3" xfId="13631" xr:uid="{00000000-0005-0000-0000-0000BA340000}"/>
    <cellStyle name="Currency [2] 4 18" xfId="13632" xr:uid="{00000000-0005-0000-0000-0000BB340000}"/>
    <cellStyle name="Currency [2] 4 18 2" xfId="13633" xr:uid="{00000000-0005-0000-0000-0000BC340000}"/>
    <cellStyle name="Currency [2] 4 18 3" xfId="13634" xr:uid="{00000000-0005-0000-0000-0000BD340000}"/>
    <cellStyle name="Currency [2] 4 19" xfId="13635" xr:uid="{00000000-0005-0000-0000-0000BE340000}"/>
    <cellStyle name="Currency [2] 4 2" xfId="13636" xr:uid="{00000000-0005-0000-0000-0000BF340000}"/>
    <cellStyle name="Currency [2] 4 2 10" xfId="13637" xr:uid="{00000000-0005-0000-0000-0000C0340000}"/>
    <cellStyle name="Currency [2] 4 2 10 2" xfId="13638" xr:uid="{00000000-0005-0000-0000-0000C1340000}"/>
    <cellStyle name="Currency [2] 4 2 10 3" xfId="13639" xr:uid="{00000000-0005-0000-0000-0000C2340000}"/>
    <cellStyle name="Currency [2] 4 2 11" xfId="13640" xr:uid="{00000000-0005-0000-0000-0000C3340000}"/>
    <cellStyle name="Currency [2] 4 2 11 2" xfId="13641" xr:uid="{00000000-0005-0000-0000-0000C4340000}"/>
    <cellStyle name="Currency [2] 4 2 11 3" xfId="13642" xr:uid="{00000000-0005-0000-0000-0000C5340000}"/>
    <cellStyle name="Currency [2] 4 2 12" xfId="13643" xr:uid="{00000000-0005-0000-0000-0000C6340000}"/>
    <cellStyle name="Currency [2] 4 2 12 2" xfId="13644" xr:uid="{00000000-0005-0000-0000-0000C7340000}"/>
    <cellStyle name="Currency [2] 4 2 12 3" xfId="13645" xr:uid="{00000000-0005-0000-0000-0000C8340000}"/>
    <cellStyle name="Currency [2] 4 2 13" xfId="13646" xr:uid="{00000000-0005-0000-0000-0000C9340000}"/>
    <cellStyle name="Currency [2] 4 2 14" xfId="13647" xr:uid="{00000000-0005-0000-0000-0000CA340000}"/>
    <cellStyle name="Currency [2] 4 2 2" xfId="13648" xr:uid="{00000000-0005-0000-0000-0000CB340000}"/>
    <cellStyle name="Currency [2] 4 2 2 2" xfId="13649" xr:uid="{00000000-0005-0000-0000-0000CC340000}"/>
    <cellStyle name="Currency [2] 4 2 2 3" xfId="13650" xr:uid="{00000000-0005-0000-0000-0000CD340000}"/>
    <cellStyle name="Currency [2] 4 2 3" xfId="13651" xr:uid="{00000000-0005-0000-0000-0000CE340000}"/>
    <cellStyle name="Currency [2] 4 2 3 2" xfId="13652" xr:uid="{00000000-0005-0000-0000-0000CF340000}"/>
    <cellStyle name="Currency [2] 4 2 3 3" xfId="13653" xr:uid="{00000000-0005-0000-0000-0000D0340000}"/>
    <cellStyle name="Currency [2] 4 2 4" xfId="13654" xr:uid="{00000000-0005-0000-0000-0000D1340000}"/>
    <cellStyle name="Currency [2] 4 2 4 2" xfId="13655" xr:uid="{00000000-0005-0000-0000-0000D2340000}"/>
    <cellStyle name="Currency [2] 4 2 4 3" xfId="13656" xr:uid="{00000000-0005-0000-0000-0000D3340000}"/>
    <cellStyle name="Currency [2] 4 2 5" xfId="13657" xr:uid="{00000000-0005-0000-0000-0000D4340000}"/>
    <cellStyle name="Currency [2] 4 2 5 2" xfId="13658" xr:uid="{00000000-0005-0000-0000-0000D5340000}"/>
    <cellStyle name="Currency [2] 4 2 5 3" xfId="13659" xr:uid="{00000000-0005-0000-0000-0000D6340000}"/>
    <cellStyle name="Currency [2] 4 2 6" xfId="13660" xr:uid="{00000000-0005-0000-0000-0000D7340000}"/>
    <cellStyle name="Currency [2] 4 2 6 2" xfId="13661" xr:uid="{00000000-0005-0000-0000-0000D8340000}"/>
    <cellStyle name="Currency [2] 4 2 6 3" xfId="13662" xr:uid="{00000000-0005-0000-0000-0000D9340000}"/>
    <cellStyle name="Currency [2] 4 2 7" xfId="13663" xr:uid="{00000000-0005-0000-0000-0000DA340000}"/>
    <cellStyle name="Currency [2] 4 2 7 2" xfId="13664" xr:uid="{00000000-0005-0000-0000-0000DB340000}"/>
    <cellStyle name="Currency [2] 4 2 7 3" xfId="13665" xr:uid="{00000000-0005-0000-0000-0000DC340000}"/>
    <cellStyle name="Currency [2] 4 2 8" xfId="13666" xr:uid="{00000000-0005-0000-0000-0000DD340000}"/>
    <cellStyle name="Currency [2] 4 2 8 2" xfId="13667" xr:uid="{00000000-0005-0000-0000-0000DE340000}"/>
    <cellStyle name="Currency [2] 4 2 8 3" xfId="13668" xr:uid="{00000000-0005-0000-0000-0000DF340000}"/>
    <cellStyle name="Currency [2] 4 2 9" xfId="13669" xr:uid="{00000000-0005-0000-0000-0000E0340000}"/>
    <cellStyle name="Currency [2] 4 2 9 2" xfId="13670" xr:uid="{00000000-0005-0000-0000-0000E1340000}"/>
    <cellStyle name="Currency [2] 4 2 9 3" xfId="13671" xr:uid="{00000000-0005-0000-0000-0000E2340000}"/>
    <cellStyle name="Currency [2] 4 20" xfId="13672" xr:uid="{00000000-0005-0000-0000-0000E3340000}"/>
    <cellStyle name="Currency [2] 4 3" xfId="13673" xr:uid="{00000000-0005-0000-0000-0000E4340000}"/>
    <cellStyle name="Currency [2] 4 3 10" xfId="13674" xr:uid="{00000000-0005-0000-0000-0000E5340000}"/>
    <cellStyle name="Currency [2] 4 3 10 2" xfId="13675" xr:uid="{00000000-0005-0000-0000-0000E6340000}"/>
    <cellStyle name="Currency [2] 4 3 10 3" xfId="13676" xr:uid="{00000000-0005-0000-0000-0000E7340000}"/>
    <cellStyle name="Currency [2] 4 3 11" xfId="13677" xr:uid="{00000000-0005-0000-0000-0000E8340000}"/>
    <cellStyle name="Currency [2] 4 3 11 2" xfId="13678" xr:uid="{00000000-0005-0000-0000-0000E9340000}"/>
    <cellStyle name="Currency [2] 4 3 11 3" xfId="13679" xr:uid="{00000000-0005-0000-0000-0000EA340000}"/>
    <cellStyle name="Currency [2] 4 3 12" xfId="13680" xr:uid="{00000000-0005-0000-0000-0000EB340000}"/>
    <cellStyle name="Currency [2] 4 3 12 2" xfId="13681" xr:uid="{00000000-0005-0000-0000-0000EC340000}"/>
    <cellStyle name="Currency [2] 4 3 12 3" xfId="13682" xr:uid="{00000000-0005-0000-0000-0000ED340000}"/>
    <cellStyle name="Currency [2] 4 3 13" xfId="13683" xr:uid="{00000000-0005-0000-0000-0000EE340000}"/>
    <cellStyle name="Currency [2] 4 3 14" xfId="13684" xr:uid="{00000000-0005-0000-0000-0000EF340000}"/>
    <cellStyle name="Currency [2] 4 3 2" xfId="13685" xr:uid="{00000000-0005-0000-0000-0000F0340000}"/>
    <cellStyle name="Currency [2] 4 3 2 2" xfId="13686" xr:uid="{00000000-0005-0000-0000-0000F1340000}"/>
    <cellStyle name="Currency [2] 4 3 2 3" xfId="13687" xr:uid="{00000000-0005-0000-0000-0000F2340000}"/>
    <cellStyle name="Currency [2] 4 3 3" xfId="13688" xr:uid="{00000000-0005-0000-0000-0000F3340000}"/>
    <cellStyle name="Currency [2] 4 3 3 2" xfId="13689" xr:uid="{00000000-0005-0000-0000-0000F4340000}"/>
    <cellStyle name="Currency [2] 4 3 3 3" xfId="13690" xr:uid="{00000000-0005-0000-0000-0000F5340000}"/>
    <cellStyle name="Currency [2] 4 3 4" xfId="13691" xr:uid="{00000000-0005-0000-0000-0000F6340000}"/>
    <cellStyle name="Currency [2] 4 3 4 2" xfId="13692" xr:uid="{00000000-0005-0000-0000-0000F7340000}"/>
    <cellStyle name="Currency [2] 4 3 4 3" xfId="13693" xr:uid="{00000000-0005-0000-0000-0000F8340000}"/>
    <cellStyle name="Currency [2] 4 3 5" xfId="13694" xr:uid="{00000000-0005-0000-0000-0000F9340000}"/>
    <cellStyle name="Currency [2] 4 3 5 2" xfId="13695" xr:uid="{00000000-0005-0000-0000-0000FA340000}"/>
    <cellStyle name="Currency [2] 4 3 5 3" xfId="13696" xr:uid="{00000000-0005-0000-0000-0000FB340000}"/>
    <cellStyle name="Currency [2] 4 3 6" xfId="13697" xr:uid="{00000000-0005-0000-0000-0000FC340000}"/>
    <cellStyle name="Currency [2] 4 3 6 2" xfId="13698" xr:uid="{00000000-0005-0000-0000-0000FD340000}"/>
    <cellStyle name="Currency [2] 4 3 6 3" xfId="13699" xr:uid="{00000000-0005-0000-0000-0000FE340000}"/>
    <cellStyle name="Currency [2] 4 3 7" xfId="13700" xr:uid="{00000000-0005-0000-0000-0000FF340000}"/>
    <cellStyle name="Currency [2] 4 3 7 2" xfId="13701" xr:uid="{00000000-0005-0000-0000-000000350000}"/>
    <cellStyle name="Currency [2] 4 3 7 3" xfId="13702" xr:uid="{00000000-0005-0000-0000-000001350000}"/>
    <cellStyle name="Currency [2] 4 3 8" xfId="13703" xr:uid="{00000000-0005-0000-0000-000002350000}"/>
    <cellStyle name="Currency [2] 4 3 8 2" xfId="13704" xr:uid="{00000000-0005-0000-0000-000003350000}"/>
    <cellStyle name="Currency [2] 4 3 8 3" xfId="13705" xr:uid="{00000000-0005-0000-0000-000004350000}"/>
    <cellStyle name="Currency [2] 4 3 9" xfId="13706" xr:uid="{00000000-0005-0000-0000-000005350000}"/>
    <cellStyle name="Currency [2] 4 3 9 2" xfId="13707" xr:uid="{00000000-0005-0000-0000-000006350000}"/>
    <cellStyle name="Currency [2] 4 3 9 3" xfId="13708" xr:uid="{00000000-0005-0000-0000-000007350000}"/>
    <cellStyle name="Currency [2] 4 4" xfId="13709" xr:uid="{00000000-0005-0000-0000-000008350000}"/>
    <cellStyle name="Currency [2] 4 4 10" xfId="13710" xr:uid="{00000000-0005-0000-0000-000009350000}"/>
    <cellStyle name="Currency [2] 4 4 10 2" xfId="13711" xr:uid="{00000000-0005-0000-0000-00000A350000}"/>
    <cellStyle name="Currency [2] 4 4 10 3" xfId="13712" xr:uid="{00000000-0005-0000-0000-00000B350000}"/>
    <cellStyle name="Currency [2] 4 4 11" xfId="13713" xr:uid="{00000000-0005-0000-0000-00000C350000}"/>
    <cellStyle name="Currency [2] 4 4 11 2" xfId="13714" xr:uid="{00000000-0005-0000-0000-00000D350000}"/>
    <cellStyle name="Currency [2] 4 4 11 3" xfId="13715" xr:uid="{00000000-0005-0000-0000-00000E350000}"/>
    <cellStyle name="Currency [2] 4 4 12" xfId="13716" xr:uid="{00000000-0005-0000-0000-00000F350000}"/>
    <cellStyle name="Currency [2] 4 4 13" xfId="13717" xr:uid="{00000000-0005-0000-0000-000010350000}"/>
    <cellStyle name="Currency [2] 4 4 2" xfId="13718" xr:uid="{00000000-0005-0000-0000-000011350000}"/>
    <cellStyle name="Currency [2] 4 4 2 2" xfId="13719" xr:uid="{00000000-0005-0000-0000-000012350000}"/>
    <cellStyle name="Currency [2] 4 4 2 3" xfId="13720" xr:uid="{00000000-0005-0000-0000-000013350000}"/>
    <cellStyle name="Currency [2] 4 4 3" xfId="13721" xr:uid="{00000000-0005-0000-0000-000014350000}"/>
    <cellStyle name="Currency [2] 4 4 3 2" xfId="13722" xr:uid="{00000000-0005-0000-0000-000015350000}"/>
    <cellStyle name="Currency [2] 4 4 3 3" xfId="13723" xr:uid="{00000000-0005-0000-0000-000016350000}"/>
    <cellStyle name="Currency [2] 4 4 4" xfId="13724" xr:uid="{00000000-0005-0000-0000-000017350000}"/>
    <cellStyle name="Currency [2] 4 4 4 2" xfId="13725" xr:uid="{00000000-0005-0000-0000-000018350000}"/>
    <cellStyle name="Currency [2] 4 4 4 3" xfId="13726" xr:uid="{00000000-0005-0000-0000-000019350000}"/>
    <cellStyle name="Currency [2] 4 4 5" xfId="13727" xr:uid="{00000000-0005-0000-0000-00001A350000}"/>
    <cellStyle name="Currency [2] 4 4 5 2" xfId="13728" xr:uid="{00000000-0005-0000-0000-00001B350000}"/>
    <cellStyle name="Currency [2] 4 4 5 3" xfId="13729" xr:uid="{00000000-0005-0000-0000-00001C350000}"/>
    <cellStyle name="Currency [2] 4 4 6" xfId="13730" xr:uid="{00000000-0005-0000-0000-00001D350000}"/>
    <cellStyle name="Currency [2] 4 4 6 2" xfId="13731" xr:uid="{00000000-0005-0000-0000-00001E350000}"/>
    <cellStyle name="Currency [2] 4 4 6 3" xfId="13732" xr:uid="{00000000-0005-0000-0000-00001F350000}"/>
    <cellStyle name="Currency [2] 4 4 7" xfId="13733" xr:uid="{00000000-0005-0000-0000-000020350000}"/>
    <cellStyle name="Currency [2] 4 4 7 2" xfId="13734" xr:uid="{00000000-0005-0000-0000-000021350000}"/>
    <cellStyle name="Currency [2] 4 4 7 3" xfId="13735" xr:uid="{00000000-0005-0000-0000-000022350000}"/>
    <cellStyle name="Currency [2] 4 4 8" xfId="13736" xr:uid="{00000000-0005-0000-0000-000023350000}"/>
    <cellStyle name="Currency [2] 4 4 8 2" xfId="13737" xr:uid="{00000000-0005-0000-0000-000024350000}"/>
    <cellStyle name="Currency [2] 4 4 8 3" xfId="13738" xr:uid="{00000000-0005-0000-0000-000025350000}"/>
    <cellStyle name="Currency [2] 4 4 9" xfId="13739" xr:uid="{00000000-0005-0000-0000-000026350000}"/>
    <cellStyle name="Currency [2] 4 4 9 2" xfId="13740" xr:uid="{00000000-0005-0000-0000-000027350000}"/>
    <cellStyle name="Currency [2] 4 4 9 3" xfId="13741" xr:uid="{00000000-0005-0000-0000-000028350000}"/>
    <cellStyle name="Currency [2] 4 5" xfId="13742" xr:uid="{00000000-0005-0000-0000-000029350000}"/>
    <cellStyle name="Currency [2] 4 5 10" xfId="13743" xr:uid="{00000000-0005-0000-0000-00002A350000}"/>
    <cellStyle name="Currency [2] 4 5 10 2" xfId="13744" xr:uid="{00000000-0005-0000-0000-00002B350000}"/>
    <cellStyle name="Currency [2] 4 5 10 3" xfId="13745" xr:uid="{00000000-0005-0000-0000-00002C350000}"/>
    <cellStyle name="Currency [2] 4 5 11" xfId="13746" xr:uid="{00000000-0005-0000-0000-00002D350000}"/>
    <cellStyle name="Currency [2] 4 5 11 2" xfId="13747" xr:uid="{00000000-0005-0000-0000-00002E350000}"/>
    <cellStyle name="Currency [2] 4 5 11 3" xfId="13748" xr:uid="{00000000-0005-0000-0000-00002F350000}"/>
    <cellStyle name="Currency [2] 4 5 12" xfId="13749" xr:uid="{00000000-0005-0000-0000-000030350000}"/>
    <cellStyle name="Currency [2] 4 5 13" xfId="13750" xr:uid="{00000000-0005-0000-0000-000031350000}"/>
    <cellStyle name="Currency [2] 4 5 2" xfId="13751" xr:uid="{00000000-0005-0000-0000-000032350000}"/>
    <cellStyle name="Currency [2] 4 5 2 2" xfId="13752" xr:uid="{00000000-0005-0000-0000-000033350000}"/>
    <cellStyle name="Currency [2] 4 5 2 3" xfId="13753" xr:uid="{00000000-0005-0000-0000-000034350000}"/>
    <cellStyle name="Currency [2] 4 5 3" xfId="13754" xr:uid="{00000000-0005-0000-0000-000035350000}"/>
    <cellStyle name="Currency [2] 4 5 3 2" xfId="13755" xr:uid="{00000000-0005-0000-0000-000036350000}"/>
    <cellStyle name="Currency [2] 4 5 3 3" xfId="13756" xr:uid="{00000000-0005-0000-0000-000037350000}"/>
    <cellStyle name="Currency [2] 4 5 4" xfId="13757" xr:uid="{00000000-0005-0000-0000-000038350000}"/>
    <cellStyle name="Currency [2] 4 5 4 2" xfId="13758" xr:uid="{00000000-0005-0000-0000-000039350000}"/>
    <cellStyle name="Currency [2] 4 5 4 3" xfId="13759" xr:uid="{00000000-0005-0000-0000-00003A350000}"/>
    <cellStyle name="Currency [2] 4 5 5" xfId="13760" xr:uid="{00000000-0005-0000-0000-00003B350000}"/>
    <cellStyle name="Currency [2] 4 5 5 2" xfId="13761" xr:uid="{00000000-0005-0000-0000-00003C350000}"/>
    <cellStyle name="Currency [2] 4 5 5 3" xfId="13762" xr:uid="{00000000-0005-0000-0000-00003D350000}"/>
    <cellStyle name="Currency [2] 4 5 6" xfId="13763" xr:uid="{00000000-0005-0000-0000-00003E350000}"/>
    <cellStyle name="Currency [2] 4 5 6 2" xfId="13764" xr:uid="{00000000-0005-0000-0000-00003F350000}"/>
    <cellStyle name="Currency [2] 4 5 6 3" xfId="13765" xr:uid="{00000000-0005-0000-0000-000040350000}"/>
    <cellStyle name="Currency [2] 4 5 7" xfId="13766" xr:uid="{00000000-0005-0000-0000-000041350000}"/>
    <cellStyle name="Currency [2] 4 5 7 2" xfId="13767" xr:uid="{00000000-0005-0000-0000-000042350000}"/>
    <cellStyle name="Currency [2] 4 5 7 3" xfId="13768" xr:uid="{00000000-0005-0000-0000-000043350000}"/>
    <cellStyle name="Currency [2] 4 5 8" xfId="13769" xr:uid="{00000000-0005-0000-0000-000044350000}"/>
    <cellStyle name="Currency [2] 4 5 8 2" xfId="13770" xr:uid="{00000000-0005-0000-0000-000045350000}"/>
    <cellStyle name="Currency [2] 4 5 8 3" xfId="13771" xr:uid="{00000000-0005-0000-0000-000046350000}"/>
    <cellStyle name="Currency [2] 4 5 9" xfId="13772" xr:uid="{00000000-0005-0000-0000-000047350000}"/>
    <cellStyle name="Currency [2] 4 5 9 2" xfId="13773" xr:uid="{00000000-0005-0000-0000-000048350000}"/>
    <cellStyle name="Currency [2] 4 5 9 3" xfId="13774" xr:uid="{00000000-0005-0000-0000-000049350000}"/>
    <cellStyle name="Currency [2] 4 6" xfId="13775" xr:uid="{00000000-0005-0000-0000-00004A350000}"/>
    <cellStyle name="Currency [2] 4 6 10" xfId="13776" xr:uid="{00000000-0005-0000-0000-00004B350000}"/>
    <cellStyle name="Currency [2] 4 6 10 2" xfId="13777" xr:uid="{00000000-0005-0000-0000-00004C350000}"/>
    <cellStyle name="Currency [2] 4 6 10 3" xfId="13778" xr:uid="{00000000-0005-0000-0000-00004D350000}"/>
    <cellStyle name="Currency [2] 4 6 11" xfId="13779" xr:uid="{00000000-0005-0000-0000-00004E350000}"/>
    <cellStyle name="Currency [2] 4 6 11 2" xfId="13780" xr:uid="{00000000-0005-0000-0000-00004F350000}"/>
    <cellStyle name="Currency [2] 4 6 11 3" xfId="13781" xr:uid="{00000000-0005-0000-0000-000050350000}"/>
    <cellStyle name="Currency [2] 4 6 12" xfId="13782" xr:uid="{00000000-0005-0000-0000-000051350000}"/>
    <cellStyle name="Currency [2] 4 6 13" xfId="13783" xr:uid="{00000000-0005-0000-0000-000052350000}"/>
    <cellStyle name="Currency [2] 4 6 2" xfId="13784" xr:uid="{00000000-0005-0000-0000-000053350000}"/>
    <cellStyle name="Currency [2] 4 6 2 2" xfId="13785" xr:uid="{00000000-0005-0000-0000-000054350000}"/>
    <cellStyle name="Currency [2] 4 6 2 3" xfId="13786" xr:uid="{00000000-0005-0000-0000-000055350000}"/>
    <cellStyle name="Currency [2] 4 6 3" xfId="13787" xr:uid="{00000000-0005-0000-0000-000056350000}"/>
    <cellStyle name="Currency [2] 4 6 3 2" xfId="13788" xr:uid="{00000000-0005-0000-0000-000057350000}"/>
    <cellStyle name="Currency [2] 4 6 3 3" xfId="13789" xr:uid="{00000000-0005-0000-0000-000058350000}"/>
    <cellStyle name="Currency [2] 4 6 4" xfId="13790" xr:uid="{00000000-0005-0000-0000-000059350000}"/>
    <cellStyle name="Currency [2] 4 6 4 2" xfId="13791" xr:uid="{00000000-0005-0000-0000-00005A350000}"/>
    <cellStyle name="Currency [2] 4 6 4 3" xfId="13792" xr:uid="{00000000-0005-0000-0000-00005B350000}"/>
    <cellStyle name="Currency [2] 4 6 5" xfId="13793" xr:uid="{00000000-0005-0000-0000-00005C350000}"/>
    <cellStyle name="Currency [2] 4 6 5 2" xfId="13794" xr:uid="{00000000-0005-0000-0000-00005D350000}"/>
    <cellStyle name="Currency [2] 4 6 5 3" xfId="13795" xr:uid="{00000000-0005-0000-0000-00005E350000}"/>
    <cellStyle name="Currency [2] 4 6 6" xfId="13796" xr:uid="{00000000-0005-0000-0000-00005F350000}"/>
    <cellStyle name="Currency [2] 4 6 6 2" xfId="13797" xr:uid="{00000000-0005-0000-0000-000060350000}"/>
    <cellStyle name="Currency [2] 4 6 6 3" xfId="13798" xr:uid="{00000000-0005-0000-0000-000061350000}"/>
    <cellStyle name="Currency [2] 4 6 7" xfId="13799" xr:uid="{00000000-0005-0000-0000-000062350000}"/>
    <cellStyle name="Currency [2] 4 6 7 2" xfId="13800" xr:uid="{00000000-0005-0000-0000-000063350000}"/>
    <cellStyle name="Currency [2] 4 6 7 3" xfId="13801" xr:uid="{00000000-0005-0000-0000-000064350000}"/>
    <cellStyle name="Currency [2] 4 6 8" xfId="13802" xr:uid="{00000000-0005-0000-0000-000065350000}"/>
    <cellStyle name="Currency [2] 4 6 8 2" xfId="13803" xr:uid="{00000000-0005-0000-0000-000066350000}"/>
    <cellStyle name="Currency [2] 4 6 8 3" xfId="13804" xr:uid="{00000000-0005-0000-0000-000067350000}"/>
    <cellStyle name="Currency [2] 4 6 9" xfId="13805" xr:uid="{00000000-0005-0000-0000-000068350000}"/>
    <cellStyle name="Currency [2] 4 6 9 2" xfId="13806" xr:uid="{00000000-0005-0000-0000-000069350000}"/>
    <cellStyle name="Currency [2] 4 6 9 3" xfId="13807" xr:uid="{00000000-0005-0000-0000-00006A350000}"/>
    <cellStyle name="Currency [2] 4 7" xfId="13808" xr:uid="{00000000-0005-0000-0000-00006B350000}"/>
    <cellStyle name="Currency [2] 4 7 10" xfId="13809" xr:uid="{00000000-0005-0000-0000-00006C350000}"/>
    <cellStyle name="Currency [2] 4 7 10 2" xfId="13810" xr:uid="{00000000-0005-0000-0000-00006D350000}"/>
    <cellStyle name="Currency [2] 4 7 10 3" xfId="13811" xr:uid="{00000000-0005-0000-0000-00006E350000}"/>
    <cellStyle name="Currency [2] 4 7 11" xfId="13812" xr:uid="{00000000-0005-0000-0000-00006F350000}"/>
    <cellStyle name="Currency [2] 4 7 11 2" xfId="13813" xr:uid="{00000000-0005-0000-0000-000070350000}"/>
    <cellStyle name="Currency [2] 4 7 11 3" xfId="13814" xr:uid="{00000000-0005-0000-0000-000071350000}"/>
    <cellStyle name="Currency [2] 4 7 12" xfId="13815" xr:uid="{00000000-0005-0000-0000-000072350000}"/>
    <cellStyle name="Currency [2] 4 7 13" xfId="13816" xr:uid="{00000000-0005-0000-0000-000073350000}"/>
    <cellStyle name="Currency [2] 4 7 2" xfId="13817" xr:uid="{00000000-0005-0000-0000-000074350000}"/>
    <cellStyle name="Currency [2] 4 7 2 2" xfId="13818" xr:uid="{00000000-0005-0000-0000-000075350000}"/>
    <cellStyle name="Currency [2] 4 7 2 3" xfId="13819" xr:uid="{00000000-0005-0000-0000-000076350000}"/>
    <cellStyle name="Currency [2] 4 7 3" xfId="13820" xr:uid="{00000000-0005-0000-0000-000077350000}"/>
    <cellStyle name="Currency [2] 4 7 3 2" xfId="13821" xr:uid="{00000000-0005-0000-0000-000078350000}"/>
    <cellStyle name="Currency [2] 4 7 3 3" xfId="13822" xr:uid="{00000000-0005-0000-0000-000079350000}"/>
    <cellStyle name="Currency [2] 4 7 4" xfId="13823" xr:uid="{00000000-0005-0000-0000-00007A350000}"/>
    <cellStyle name="Currency [2] 4 7 4 2" xfId="13824" xr:uid="{00000000-0005-0000-0000-00007B350000}"/>
    <cellStyle name="Currency [2] 4 7 4 3" xfId="13825" xr:uid="{00000000-0005-0000-0000-00007C350000}"/>
    <cellStyle name="Currency [2] 4 7 5" xfId="13826" xr:uid="{00000000-0005-0000-0000-00007D350000}"/>
    <cellStyle name="Currency [2] 4 7 5 2" xfId="13827" xr:uid="{00000000-0005-0000-0000-00007E350000}"/>
    <cellStyle name="Currency [2] 4 7 5 3" xfId="13828" xr:uid="{00000000-0005-0000-0000-00007F350000}"/>
    <cellStyle name="Currency [2] 4 7 6" xfId="13829" xr:uid="{00000000-0005-0000-0000-000080350000}"/>
    <cellStyle name="Currency [2] 4 7 6 2" xfId="13830" xr:uid="{00000000-0005-0000-0000-000081350000}"/>
    <cellStyle name="Currency [2] 4 7 6 3" xfId="13831" xr:uid="{00000000-0005-0000-0000-000082350000}"/>
    <cellStyle name="Currency [2] 4 7 7" xfId="13832" xr:uid="{00000000-0005-0000-0000-000083350000}"/>
    <cellStyle name="Currency [2] 4 7 7 2" xfId="13833" xr:uid="{00000000-0005-0000-0000-000084350000}"/>
    <cellStyle name="Currency [2] 4 7 7 3" xfId="13834" xr:uid="{00000000-0005-0000-0000-000085350000}"/>
    <cellStyle name="Currency [2] 4 7 8" xfId="13835" xr:uid="{00000000-0005-0000-0000-000086350000}"/>
    <cellStyle name="Currency [2] 4 7 8 2" xfId="13836" xr:uid="{00000000-0005-0000-0000-000087350000}"/>
    <cellStyle name="Currency [2] 4 7 8 3" xfId="13837" xr:uid="{00000000-0005-0000-0000-000088350000}"/>
    <cellStyle name="Currency [2] 4 7 9" xfId="13838" xr:uid="{00000000-0005-0000-0000-000089350000}"/>
    <cellStyle name="Currency [2] 4 7 9 2" xfId="13839" xr:uid="{00000000-0005-0000-0000-00008A350000}"/>
    <cellStyle name="Currency [2] 4 7 9 3" xfId="13840" xr:uid="{00000000-0005-0000-0000-00008B350000}"/>
    <cellStyle name="Currency [2] 4 8" xfId="13841" xr:uid="{00000000-0005-0000-0000-00008C350000}"/>
    <cellStyle name="Currency [2] 4 8 2" xfId="13842" xr:uid="{00000000-0005-0000-0000-00008D350000}"/>
    <cellStyle name="Currency [2] 4 8 3" xfId="13843" xr:uid="{00000000-0005-0000-0000-00008E350000}"/>
    <cellStyle name="Currency [2] 4 9" xfId="13844" xr:uid="{00000000-0005-0000-0000-00008F350000}"/>
    <cellStyle name="Currency [2] 4 9 2" xfId="13845" xr:uid="{00000000-0005-0000-0000-000090350000}"/>
    <cellStyle name="Currency [2] 4 9 3" xfId="13846" xr:uid="{00000000-0005-0000-0000-000091350000}"/>
    <cellStyle name="Currency [2] 5" xfId="13847" xr:uid="{00000000-0005-0000-0000-000092350000}"/>
    <cellStyle name="Currency [2] 5 10" xfId="13848" xr:uid="{00000000-0005-0000-0000-000093350000}"/>
    <cellStyle name="Currency [2] 5 10 2" xfId="13849" xr:uid="{00000000-0005-0000-0000-000094350000}"/>
    <cellStyle name="Currency [2] 5 10 3" xfId="13850" xr:uid="{00000000-0005-0000-0000-000095350000}"/>
    <cellStyle name="Currency [2] 5 11" xfId="13851" xr:uid="{00000000-0005-0000-0000-000096350000}"/>
    <cellStyle name="Currency [2] 5 11 2" xfId="13852" xr:uid="{00000000-0005-0000-0000-000097350000}"/>
    <cellStyle name="Currency [2] 5 11 3" xfId="13853" xr:uid="{00000000-0005-0000-0000-000098350000}"/>
    <cellStyle name="Currency [2] 5 12" xfId="13854" xr:uid="{00000000-0005-0000-0000-000099350000}"/>
    <cellStyle name="Currency [2] 5 12 2" xfId="13855" xr:uid="{00000000-0005-0000-0000-00009A350000}"/>
    <cellStyle name="Currency [2] 5 12 3" xfId="13856" xr:uid="{00000000-0005-0000-0000-00009B350000}"/>
    <cellStyle name="Currency [2] 5 13" xfId="13857" xr:uid="{00000000-0005-0000-0000-00009C350000}"/>
    <cellStyle name="Currency [2] 5 13 2" xfId="13858" xr:uid="{00000000-0005-0000-0000-00009D350000}"/>
    <cellStyle name="Currency [2] 5 13 3" xfId="13859" xr:uid="{00000000-0005-0000-0000-00009E350000}"/>
    <cellStyle name="Currency [2] 5 14" xfId="13860" xr:uid="{00000000-0005-0000-0000-00009F350000}"/>
    <cellStyle name="Currency [2] 5 14 2" xfId="13861" xr:uid="{00000000-0005-0000-0000-0000A0350000}"/>
    <cellStyle name="Currency [2] 5 14 3" xfId="13862" xr:uid="{00000000-0005-0000-0000-0000A1350000}"/>
    <cellStyle name="Currency [2] 5 15" xfId="13863" xr:uid="{00000000-0005-0000-0000-0000A2350000}"/>
    <cellStyle name="Currency [2] 5 15 2" xfId="13864" xr:uid="{00000000-0005-0000-0000-0000A3350000}"/>
    <cellStyle name="Currency [2] 5 15 3" xfId="13865" xr:uid="{00000000-0005-0000-0000-0000A4350000}"/>
    <cellStyle name="Currency [2] 5 16" xfId="13866" xr:uid="{00000000-0005-0000-0000-0000A5350000}"/>
    <cellStyle name="Currency [2] 5 16 2" xfId="13867" xr:uid="{00000000-0005-0000-0000-0000A6350000}"/>
    <cellStyle name="Currency [2] 5 16 3" xfId="13868" xr:uid="{00000000-0005-0000-0000-0000A7350000}"/>
    <cellStyle name="Currency [2] 5 17" xfId="13869" xr:uid="{00000000-0005-0000-0000-0000A8350000}"/>
    <cellStyle name="Currency [2] 5 17 2" xfId="13870" xr:uid="{00000000-0005-0000-0000-0000A9350000}"/>
    <cellStyle name="Currency [2] 5 17 3" xfId="13871" xr:uid="{00000000-0005-0000-0000-0000AA350000}"/>
    <cellStyle name="Currency [2] 5 18" xfId="13872" xr:uid="{00000000-0005-0000-0000-0000AB350000}"/>
    <cellStyle name="Currency [2] 5 18 2" xfId="13873" xr:uid="{00000000-0005-0000-0000-0000AC350000}"/>
    <cellStyle name="Currency [2] 5 18 3" xfId="13874" xr:uid="{00000000-0005-0000-0000-0000AD350000}"/>
    <cellStyle name="Currency [2] 5 19" xfId="13875" xr:uid="{00000000-0005-0000-0000-0000AE350000}"/>
    <cellStyle name="Currency [2] 5 2" xfId="13876" xr:uid="{00000000-0005-0000-0000-0000AF350000}"/>
    <cellStyle name="Currency [2] 5 2 10" xfId="13877" xr:uid="{00000000-0005-0000-0000-0000B0350000}"/>
    <cellStyle name="Currency [2] 5 2 10 2" xfId="13878" xr:uid="{00000000-0005-0000-0000-0000B1350000}"/>
    <cellStyle name="Currency [2] 5 2 10 3" xfId="13879" xr:uid="{00000000-0005-0000-0000-0000B2350000}"/>
    <cellStyle name="Currency [2] 5 2 11" xfId="13880" xr:uid="{00000000-0005-0000-0000-0000B3350000}"/>
    <cellStyle name="Currency [2] 5 2 11 2" xfId="13881" xr:uid="{00000000-0005-0000-0000-0000B4350000}"/>
    <cellStyle name="Currency [2] 5 2 11 3" xfId="13882" xr:uid="{00000000-0005-0000-0000-0000B5350000}"/>
    <cellStyle name="Currency [2] 5 2 12" xfId="13883" xr:uid="{00000000-0005-0000-0000-0000B6350000}"/>
    <cellStyle name="Currency [2] 5 2 12 2" xfId="13884" xr:uid="{00000000-0005-0000-0000-0000B7350000}"/>
    <cellStyle name="Currency [2] 5 2 12 3" xfId="13885" xr:uid="{00000000-0005-0000-0000-0000B8350000}"/>
    <cellStyle name="Currency [2] 5 2 13" xfId="13886" xr:uid="{00000000-0005-0000-0000-0000B9350000}"/>
    <cellStyle name="Currency [2] 5 2 14" xfId="13887" xr:uid="{00000000-0005-0000-0000-0000BA350000}"/>
    <cellStyle name="Currency [2] 5 2 2" xfId="13888" xr:uid="{00000000-0005-0000-0000-0000BB350000}"/>
    <cellStyle name="Currency [2] 5 2 2 2" xfId="13889" xr:uid="{00000000-0005-0000-0000-0000BC350000}"/>
    <cellStyle name="Currency [2] 5 2 2 3" xfId="13890" xr:uid="{00000000-0005-0000-0000-0000BD350000}"/>
    <cellStyle name="Currency [2] 5 2 3" xfId="13891" xr:uid="{00000000-0005-0000-0000-0000BE350000}"/>
    <cellStyle name="Currency [2] 5 2 3 2" xfId="13892" xr:uid="{00000000-0005-0000-0000-0000BF350000}"/>
    <cellStyle name="Currency [2] 5 2 3 3" xfId="13893" xr:uid="{00000000-0005-0000-0000-0000C0350000}"/>
    <cellStyle name="Currency [2] 5 2 4" xfId="13894" xr:uid="{00000000-0005-0000-0000-0000C1350000}"/>
    <cellStyle name="Currency [2] 5 2 4 2" xfId="13895" xr:uid="{00000000-0005-0000-0000-0000C2350000}"/>
    <cellStyle name="Currency [2] 5 2 4 3" xfId="13896" xr:uid="{00000000-0005-0000-0000-0000C3350000}"/>
    <cellStyle name="Currency [2] 5 2 5" xfId="13897" xr:uid="{00000000-0005-0000-0000-0000C4350000}"/>
    <cellStyle name="Currency [2] 5 2 5 2" xfId="13898" xr:uid="{00000000-0005-0000-0000-0000C5350000}"/>
    <cellStyle name="Currency [2] 5 2 5 3" xfId="13899" xr:uid="{00000000-0005-0000-0000-0000C6350000}"/>
    <cellStyle name="Currency [2] 5 2 6" xfId="13900" xr:uid="{00000000-0005-0000-0000-0000C7350000}"/>
    <cellStyle name="Currency [2] 5 2 6 2" xfId="13901" xr:uid="{00000000-0005-0000-0000-0000C8350000}"/>
    <cellStyle name="Currency [2] 5 2 6 3" xfId="13902" xr:uid="{00000000-0005-0000-0000-0000C9350000}"/>
    <cellStyle name="Currency [2] 5 2 7" xfId="13903" xr:uid="{00000000-0005-0000-0000-0000CA350000}"/>
    <cellStyle name="Currency [2] 5 2 7 2" xfId="13904" xr:uid="{00000000-0005-0000-0000-0000CB350000}"/>
    <cellStyle name="Currency [2] 5 2 7 3" xfId="13905" xr:uid="{00000000-0005-0000-0000-0000CC350000}"/>
    <cellStyle name="Currency [2] 5 2 8" xfId="13906" xr:uid="{00000000-0005-0000-0000-0000CD350000}"/>
    <cellStyle name="Currency [2] 5 2 8 2" xfId="13907" xr:uid="{00000000-0005-0000-0000-0000CE350000}"/>
    <cellStyle name="Currency [2] 5 2 8 3" xfId="13908" xr:uid="{00000000-0005-0000-0000-0000CF350000}"/>
    <cellStyle name="Currency [2] 5 2 9" xfId="13909" xr:uid="{00000000-0005-0000-0000-0000D0350000}"/>
    <cellStyle name="Currency [2] 5 2 9 2" xfId="13910" xr:uid="{00000000-0005-0000-0000-0000D1350000}"/>
    <cellStyle name="Currency [2] 5 2 9 3" xfId="13911" xr:uid="{00000000-0005-0000-0000-0000D2350000}"/>
    <cellStyle name="Currency [2] 5 20" xfId="13912" xr:uid="{00000000-0005-0000-0000-0000D3350000}"/>
    <cellStyle name="Currency [2] 5 3" xfId="13913" xr:uid="{00000000-0005-0000-0000-0000D4350000}"/>
    <cellStyle name="Currency [2] 5 3 10" xfId="13914" xr:uid="{00000000-0005-0000-0000-0000D5350000}"/>
    <cellStyle name="Currency [2] 5 3 10 2" xfId="13915" xr:uid="{00000000-0005-0000-0000-0000D6350000}"/>
    <cellStyle name="Currency [2] 5 3 10 3" xfId="13916" xr:uid="{00000000-0005-0000-0000-0000D7350000}"/>
    <cellStyle name="Currency [2] 5 3 11" xfId="13917" xr:uid="{00000000-0005-0000-0000-0000D8350000}"/>
    <cellStyle name="Currency [2] 5 3 11 2" xfId="13918" xr:uid="{00000000-0005-0000-0000-0000D9350000}"/>
    <cellStyle name="Currency [2] 5 3 11 3" xfId="13919" xr:uid="{00000000-0005-0000-0000-0000DA350000}"/>
    <cellStyle name="Currency [2] 5 3 12" xfId="13920" xr:uid="{00000000-0005-0000-0000-0000DB350000}"/>
    <cellStyle name="Currency [2] 5 3 12 2" xfId="13921" xr:uid="{00000000-0005-0000-0000-0000DC350000}"/>
    <cellStyle name="Currency [2] 5 3 12 3" xfId="13922" xr:uid="{00000000-0005-0000-0000-0000DD350000}"/>
    <cellStyle name="Currency [2] 5 3 13" xfId="13923" xr:uid="{00000000-0005-0000-0000-0000DE350000}"/>
    <cellStyle name="Currency [2] 5 3 14" xfId="13924" xr:uid="{00000000-0005-0000-0000-0000DF350000}"/>
    <cellStyle name="Currency [2] 5 3 2" xfId="13925" xr:uid="{00000000-0005-0000-0000-0000E0350000}"/>
    <cellStyle name="Currency [2] 5 3 2 2" xfId="13926" xr:uid="{00000000-0005-0000-0000-0000E1350000}"/>
    <cellStyle name="Currency [2] 5 3 2 3" xfId="13927" xr:uid="{00000000-0005-0000-0000-0000E2350000}"/>
    <cellStyle name="Currency [2] 5 3 3" xfId="13928" xr:uid="{00000000-0005-0000-0000-0000E3350000}"/>
    <cellStyle name="Currency [2] 5 3 3 2" xfId="13929" xr:uid="{00000000-0005-0000-0000-0000E4350000}"/>
    <cellStyle name="Currency [2] 5 3 3 3" xfId="13930" xr:uid="{00000000-0005-0000-0000-0000E5350000}"/>
    <cellStyle name="Currency [2] 5 3 4" xfId="13931" xr:uid="{00000000-0005-0000-0000-0000E6350000}"/>
    <cellStyle name="Currency [2] 5 3 4 2" xfId="13932" xr:uid="{00000000-0005-0000-0000-0000E7350000}"/>
    <cellStyle name="Currency [2] 5 3 4 3" xfId="13933" xr:uid="{00000000-0005-0000-0000-0000E8350000}"/>
    <cellStyle name="Currency [2] 5 3 5" xfId="13934" xr:uid="{00000000-0005-0000-0000-0000E9350000}"/>
    <cellStyle name="Currency [2] 5 3 5 2" xfId="13935" xr:uid="{00000000-0005-0000-0000-0000EA350000}"/>
    <cellStyle name="Currency [2] 5 3 5 3" xfId="13936" xr:uid="{00000000-0005-0000-0000-0000EB350000}"/>
    <cellStyle name="Currency [2] 5 3 6" xfId="13937" xr:uid="{00000000-0005-0000-0000-0000EC350000}"/>
    <cellStyle name="Currency [2] 5 3 6 2" xfId="13938" xr:uid="{00000000-0005-0000-0000-0000ED350000}"/>
    <cellStyle name="Currency [2] 5 3 6 3" xfId="13939" xr:uid="{00000000-0005-0000-0000-0000EE350000}"/>
    <cellStyle name="Currency [2] 5 3 7" xfId="13940" xr:uid="{00000000-0005-0000-0000-0000EF350000}"/>
    <cellStyle name="Currency [2] 5 3 7 2" xfId="13941" xr:uid="{00000000-0005-0000-0000-0000F0350000}"/>
    <cellStyle name="Currency [2] 5 3 7 3" xfId="13942" xr:uid="{00000000-0005-0000-0000-0000F1350000}"/>
    <cellStyle name="Currency [2] 5 3 8" xfId="13943" xr:uid="{00000000-0005-0000-0000-0000F2350000}"/>
    <cellStyle name="Currency [2] 5 3 8 2" xfId="13944" xr:uid="{00000000-0005-0000-0000-0000F3350000}"/>
    <cellStyle name="Currency [2] 5 3 8 3" xfId="13945" xr:uid="{00000000-0005-0000-0000-0000F4350000}"/>
    <cellStyle name="Currency [2] 5 3 9" xfId="13946" xr:uid="{00000000-0005-0000-0000-0000F5350000}"/>
    <cellStyle name="Currency [2] 5 3 9 2" xfId="13947" xr:uid="{00000000-0005-0000-0000-0000F6350000}"/>
    <cellStyle name="Currency [2] 5 3 9 3" xfId="13948" xr:uid="{00000000-0005-0000-0000-0000F7350000}"/>
    <cellStyle name="Currency [2] 5 4" xfId="13949" xr:uid="{00000000-0005-0000-0000-0000F8350000}"/>
    <cellStyle name="Currency [2] 5 4 10" xfId="13950" xr:uid="{00000000-0005-0000-0000-0000F9350000}"/>
    <cellStyle name="Currency [2] 5 4 10 2" xfId="13951" xr:uid="{00000000-0005-0000-0000-0000FA350000}"/>
    <cellStyle name="Currency [2] 5 4 10 3" xfId="13952" xr:uid="{00000000-0005-0000-0000-0000FB350000}"/>
    <cellStyle name="Currency [2] 5 4 11" xfId="13953" xr:uid="{00000000-0005-0000-0000-0000FC350000}"/>
    <cellStyle name="Currency [2] 5 4 11 2" xfId="13954" xr:uid="{00000000-0005-0000-0000-0000FD350000}"/>
    <cellStyle name="Currency [2] 5 4 11 3" xfId="13955" xr:uid="{00000000-0005-0000-0000-0000FE350000}"/>
    <cellStyle name="Currency [2] 5 4 12" xfId="13956" xr:uid="{00000000-0005-0000-0000-0000FF350000}"/>
    <cellStyle name="Currency [2] 5 4 13" xfId="13957" xr:uid="{00000000-0005-0000-0000-000000360000}"/>
    <cellStyle name="Currency [2] 5 4 2" xfId="13958" xr:uid="{00000000-0005-0000-0000-000001360000}"/>
    <cellStyle name="Currency [2] 5 4 2 2" xfId="13959" xr:uid="{00000000-0005-0000-0000-000002360000}"/>
    <cellStyle name="Currency [2] 5 4 2 3" xfId="13960" xr:uid="{00000000-0005-0000-0000-000003360000}"/>
    <cellStyle name="Currency [2] 5 4 3" xfId="13961" xr:uid="{00000000-0005-0000-0000-000004360000}"/>
    <cellStyle name="Currency [2] 5 4 3 2" xfId="13962" xr:uid="{00000000-0005-0000-0000-000005360000}"/>
    <cellStyle name="Currency [2] 5 4 3 3" xfId="13963" xr:uid="{00000000-0005-0000-0000-000006360000}"/>
    <cellStyle name="Currency [2] 5 4 4" xfId="13964" xr:uid="{00000000-0005-0000-0000-000007360000}"/>
    <cellStyle name="Currency [2] 5 4 4 2" xfId="13965" xr:uid="{00000000-0005-0000-0000-000008360000}"/>
    <cellStyle name="Currency [2] 5 4 4 3" xfId="13966" xr:uid="{00000000-0005-0000-0000-000009360000}"/>
    <cellStyle name="Currency [2] 5 4 5" xfId="13967" xr:uid="{00000000-0005-0000-0000-00000A360000}"/>
    <cellStyle name="Currency [2] 5 4 5 2" xfId="13968" xr:uid="{00000000-0005-0000-0000-00000B360000}"/>
    <cellStyle name="Currency [2] 5 4 5 3" xfId="13969" xr:uid="{00000000-0005-0000-0000-00000C360000}"/>
    <cellStyle name="Currency [2] 5 4 6" xfId="13970" xr:uid="{00000000-0005-0000-0000-00000D360000}"/>
    <cellStyle name="Currency [2] 5 4 6 2" xfId="13971" xr:uid="{00000000-0005-0000-0000-00000E360000}"/>
    <cellStyle name="Currency [2] 5 4 6 3" xfId="13972" xr:uid="{00000000-0005-0000-0000-00000F360000}"/>
    <cellStyle name="Currency [2] 5 4 7" xfId="13973" xr:uid="{00000000-0005-0000-0000-000010360000}"/>
    <cellStyle name="Currency [2] 5 4 7 2" xfId="13974" xr:uid="{00000000-0005-0000-0000-000011360000}"/>
    <cellStyle name="Currency [2] 5 4 7 3" xfId="13975" xr:uid="{00000000-0005-0000-0000-000012360000}"/>
    <cellStyle name="Currency [2] 5 4 8" xfId="13976" xr:uid="{00000000-0005-0000-0000-000013360000}"/>
    <cellStyle name="Currency [2] 5 4 8 2" xfId="13977" xr:uid="{00000000-0005-0000-0000-000014360000}"/>
    <cellStyle name="Currency [2] 5 4 8 3" xfId="13978" xr:uid="{00000000-0005-0000-0000-000015360000}"/>
    <cellStyle name="Currency [2] 5 4 9" xfId="13979" xr:uid="{00000000-0005-0000-0000-000016360000}"/>
    <cellStyle name="Currency [2] 5 4 9 2" xfId="13980" xr:uid="{00000000-0005-0000-0000-000017360000}"/>
    <cellStyle name="Currency [2] 5 4 9 3" xfId="13981" xr:uid="{00000000-0005-0000-0000-000018360000}"/>
    <cellStyle name="Currency [2] 5 5" xfId="13982" xr:uid="{00000000-0005-0000-0000-000019360000}"/>
    <cellStyle name="Currency [2] 5 5 10" xfId="13983" xr:uid="{00000000-0005-0000-0000-00001A360000}"/>
    <cellStyle name="Currency [2] 5 5 10 2" xfId="13984" xr:uid="{00000000-0005-0000-0000-00001B360000}"/>
    <cellStyle name="Currency [2] 5 5 10 3" xfId="13985" xr:uid="{00000000-0005-0000-0000-00001C360000}"/>
    <cellStyle name="Currency [2] 5 5 11" xfId="13986" xr:uid="{00000000-0005-0000-0000-00001D360000}"/>
    <cellStyle name="Currency [2] 5 5 11 2" xfId="13987" xr:uid="{00000000-0005-0000-0000-00001E360000}"/>
    <cellStyle name="Currency [2] 5 5 11 3" xfId="13988" xr:uid="{00000000-0005-0000-0000-00001F360000}"/>
    <cellStyle name="Currency [2] 5 5 12" xfId="13989" xr:uid="{00000000-0005-0000-0000-000020360000}"/>
    <cellStyle name="Currency [2] 5 5 13" xfId="13990" xr:uid="{00000000-0005-0000-0000-000021360000}"/>
    <cellStyle name="Currency [2] 5 5 2" xfId="13991" xr:uid="{00000000-0005-0000-0000-000022360000}"/>
    <cellStyle name="Currency [2] 5 5 2 2" xfId="13992" xr:uid="{00000000-0005-0000-0000-000023360000}"/>
    <cellStyle name="Currency [2] 5 5 2 3" xfId="13993" xr:uid="{00000000-0005-0000-0000-000024360000}"/>
    <cellStyle name="Currency [2] 5 5 3" xfId="13994" xr:uid="{00000000-0005-0000-0000-000025360000}"/>
    <cellStyle name="Currency [2] 5 5 3 2" xfId="13995" xr:uid="{00000000-0005-0000-0000-000026360000}"/>
    <cellStyle name="Currency [2] 5 5 3 3" xfId="13996" xr:uid="{00000000-0005-0000-0000-000027360000}"/>
    <cellStyle name="Currency [2] 5 5 4" xfId="13997" xr:uid="{00000000-0005-0000-0000-000028360000}"/>
    <cellStyle name="Currency [2] 5 5 4 2" xfId="13998" xr:uid="{00000000-0005-0000-0000-000029360000}"/>
    <cellStyle name="Currency [2] 5 5 4 3" xfId="13999" xr:uid="{00000000-0005-0000-0000-00002A360000}"/>
    <cellStyle name="Currency [2] 5 5 5" xfId="14000" xr:uid="{00000000-0005-0000-0000-00002B360000}"/>
    <cellStyle name="Currency [2] 5 5 5 2" xfId="14001" xr:uid="{00000000-0005-0000-0000-00002C360000}"/>
    <cellStyle name="Currency [2] 5 5 5 3" xfId="14002" xr:uid="{00000000-0005-0000-0000-00002D360000}"/>
    <cellStyle name="Currency [2] 5 5 6" xfId="14003" xr:uid="{00000000-0005-0000-0000-00002E360000}"/>
    <cellStyle name="Currency [2] 5 5 6 2" xfId="14004" xr:uid="{00000000-0005-0000-0000-00002F360000}"/>
    <cellStyle name="Currency [2] 5 5 6 3" xfId="14005" xr:uid="{00000000-0005-0000-0000-000030360000}"/>
    <cellStyle name="Currency [2] 5 5 7" xfId="14006" xr:uid="{00000000-0005-0000-0000-000031360000}"/>
    <cellStyle name="Currency [2] 5 5 7 2" xfId="14007" xr:uid="{00000000-0005-0000-0000-000032360000}"/>
    <cellStyle name="Currency [2] 5 5 7 3" xfId="14008" xr:uid="{00000000-0005-0000-0000-000033360000}"/>
    <cellStyle name="Currency [2] 5 5 8" xfId="14009" xr:uid="{00000000-0005-0000-0000-000034360000}"/>
    <cellStyle name="Currency [2] 5 5 8 2" xfId="14010" xr:uid="{00000000-0005-0000-0000-000035360000}"/>
    <cellStyle name="Currency [2] 5 5 8 3" xfId="14011" xr:uid="{00000000-0005-0000-0000-000036360000}"/>
    <cellStyle name="Currency [2] 5 5 9" xfId="14012" xr:uid="{00000000-0005-0000-0000-000037360000}"/>
    <cellStyle name="Currency [2] 5 5 9 2" xfId="14013" xr:uid="{00000000-0005-0000-0000-000038360000}"/>
    <cellStyle name="Currency [2] 5 5 9 3" xfId="14014" xr:uid="{00000000-0005-0000-0000-000039360000}"/>
    <cellStyle name="Currency [2] 5 6" xfId="14015" xr:uid="{00000000-0005-0000-0000-00003A360000}"/>
    <cellStyle name="Currency [2] 5 6 10" xfId="14016" xr:uid="{00000000-0005-0000-0000-00003B360000}"/>
    <cellStyle name="Currency [2] 5 6 10 2" xfId="14017" xr:uid="{00000000-0005-0000-0000-00003C360000}"/>
    <cellStyle name="Currency [2] 5 6 10 3" xfId="14018" xr:uid="{00000000-0005-0000-0000-00003D360000}"/>
    <cellStyle name="Currency [2] 5 6 11" xfId="14019" xr:uid="{00000000-0005-0000-0000-00003E360000}"/>
    <cellStyle name="Currency [2] 5 6 11 2" xfId="14020" xr:uid="{00000000-0005-0000-0000-00003F360000}"/>
    <cellStyle name="Currency [2] 5 6 11 3" xfId="14021" xr:uid="{00000000-0005-0000-0000-000040360000}"/>
    <cellStyle name="Currency [2] 5 6 12" xfId="14022" xr:uid="{00000000-0005-0000-0000-000041360000}"/>
    <cellStyle name="Currency [2] 5 6 13" xfId="14023" xr:uid="{00000000-0005-0000-0000-000042360000}"/>
    <cellStyle name="Currency [2] 5 6 2" xfId="14024" xr:uid="{00000000-0005-0000-0000-000043360000}"/>
    <cellStyle name="Currency [2] 5 6 2 2" xfId="14025" xr:uid="{00000000-0005-0000-0000-000044360000}"/>
    <cellStyle name="Currency [2] 5 6 2 3" xfId="14026" xr:uid="{00000000-0005-0000-0000-000045360000}"/>
    <cellStyle name="Currency [2] 5 6 3" xfId="14027" xr:uid="{00000000-0005-0000-0000-000046360000}"/>
    <cellStyle name="Currency [2] 5 6 3 2" xfId="14028" xr:uid="{00000000-0005-0000-0000-000047360000}"/>
    <cellStyle name="Currency [2] 5 6 3 3" xfId="14029" xr:uid="{00000000-0005-0000-0000-000048360000}"/>
    <cellStyle name="Currency [2] 5 6 4" xfId="14030" xr:uid="{00000000-0005-0000-0000-000049360000}"/>
    <cellStyle name="Currency [2] 5 6 4 2" xfId="14031" xr:uid="{00000000-0005-0000-0000-00004A360000}"/>
    <cellStyle name="Currency [2] 5 6 4 3" xfId="14032" xr:uid="{00000000-0005-0000-0000-00004B360000}"/>
    <cellStyle name="Currency [2] 5 6 5" xfId="14033" xr:uid="{00000000-0005-0000-0000-00004C360000}"/>
    <cellStyle name="Currency [2] 5 6 5 2" xfId="14034" xr:uid="{00000000-0005-0000-0000-00004D360000}"/>
    <cellStyle name="Currency [2] 5 6 5 3" xfId="14035" xr:uid="{00000000-0005-0000-0000-00004E360000}"/>
    <cellStyle name="Currency [2] 5 6 6" xfId="14036" xr:uid="{00000000-0005-0000-0000-00004F360000}"/>
    <cellStyle name="Currency [2] 5 6 6 2" xfId="14037" xr:uid="{00000000-0005-0000-0000-000050360000}"/>
    <cellStyle name="Currency [2] 5 6 6 3" xfId="14038" xr:uid="{00000000-0005-0000-0000-000051360000}"/>
    <cellStyle name="Currency [2] 5 6 7" xfId="14039" xr:uid="{00000000-0005-0000-0000-000052360000}"/>
    <cellStyle name="Currency [2] 5 6 7 2" xfId="14040" xr:uid="{00000000-0005-0000-0000-000053360000}"/>
    <cellStyle name="Currency [2] 5 6 7 3" xfId="14041" xr:uid="{00000000-0005-0000-0000-000054360000}"/>
    <cellStyle name="Currency [2] 5 6 8" xfId="14042" xr:uid="{00000000-0005-0000-0000-000055360000}"/>
    <cellStyle name="Currency [2] 5 6 8 2" xfId="14043" xr:uid="{00000000-0005-0000-0000-000056360000}"/>
    <cellStyle name="Currency [2] 5 6 8 3" xfId="14044" xr:uid="{00000000-0005-0000-0000-000057360000}"/>
    <cellStyle name="Currency [2] 5 6 9" xfId="14045" xr:uid="{00000000-0005-0000-0000-000058360000}"/>
    <cellStyle name="Currency [2] 5 6 9 2" xfId="14046" xr:uid="{00000000-0005-0000-0000-000059360000}"/>
    <cellStyle name="Currency [2] 5 6 9 3" xfId="14047" xr:uid="{00000000-0005-0000-0000-00005A360000}"/>
    <cellStyle name="Currency [2] 5 7" xfId="14048" xr:uid="{00000000-0005-0000-0000-00005B360000}"/>
    <cellStyle name="Currency [2] 5 7 10" xfId="14049" xr:uid="{00000000-0005-0000-0000-00005C360000}"/>
    <cellStyle name="Currency [2] 5 7 10 2" xfId="14050" xr:uid="{00000000-0005-0000-0000-00005D360000}"/>
    <cellStyle name="Currency [2] 5 7 10 3" xfId="14051" xr:uid="{00000000-0005-0000-0000-00005E360000}"/>
    <cellStyle name="Currency [2] 5 7 11" xfId="14052" xr:uid="{00000000-0005-0000-0000-00005F360000}"/>
    <cellStyle name="Currency [2] 5 7 11 2" xfId="14053" xr:uid="{00000000-0005-0000-0000-000060360000}"/>
    <cellStyle name="Currency [2] 5 7 11 3" xfId="14054" xr:uid="{00000000-0005-0000-0000-000061360000}"/>
    <cellStyle name="Currency [2] 5 7 12" xfId="14055" xr:uid="{00000000-0005-0000-0000-000062360000}"/>
    <cellStyle name="Currency [2] 5 7 13" xfId="14056" xr:uid="{00000000-0005-0000-0000-000063360000}"/>
    <cellStyle name="Currency [2] 5 7 2" xfId="14057" xr:uid="{00000000-0005-0000-0000-000064360000}"/>
    <cellStyle name="Currency [2] 5 7 2 2" xfId="14058" xr:uid="{00000000-0005-0000-0000-000065360000}"/>
    <cellStyle name="Currency [2] 5 7 2 3" xfId="14059" xr:uid="{00000000-0005-0000-0000-000066360000}"/>
    <cellStyle name="Currency [2] 5 7 3" xfId="14060" xr:uid="{00000000-0005-0000-0000-000067360000}"/>
    <cellStyle name="Currency [2] 5 7 3 2" xfId="14061" xr:uid="{00000000-0005-0000-0000-000068360000}"/>
    <cellStyle name="Currency [2] 5 7 3 3" xfId="14062" xr:uid="{00000000-0005-0000-0000-000069360000}"/>
    <cellStyle name="Currency [2] 5 7 4" xfId="14063" xr:uid="{00000000-0005-0000-0000-00006A360000}"/>
    <cellStyle name="Currency [2] 5 7 4 2" xfId="14064" xr:uid="{00000000-0005-0000-0000-00006B360000}"/>
    <cellStyle name="Currency [2] 5 7 4 3" xfId="14065" xr:uid="{00000000-0005-0000-0000-00006C360000}"/>
    <cellStyle name="Currency [2] 5 7 5" xfId="14066" xr:uid="{00000000-0005-0000-0000-00006D360000}"/>
    <cellStyle name="Currency [2] 5 7 5 2" xfId="14067" xr:uid="{00000000-0005-0000-0000-00006E360000}"/>
    <cellStyle name="Currency [2] 5 7 5 3" xfId="14068" xr:uid="{00000000-0005-0000-0000-00006F360000}"/>
    <cellStyle name="Currency [2] 5 7 6" xfId="14069" xr:uid="{00000000-0005-0000-0000-000070360000}"/>
    <cellStyle name="Currency [2] 5 7 6 2" xfId="14070" xr:uid="{00000000-0005-0000-0000-000071360000}"/>
    <cellStyle name="Currency [2] 5 7 6 3" xfId="14071" xr:uid="{00000000-0005-0000-0000-000072360000}"/>
    <cellStyle name="Currency [2] 5 7 7" xfId="14072" xr:uid="{00000000-0005-0000-0000-000073360000}"/>
    <cellStyle name="Currency [2] 5 7 7 2" xfId="14073" xr:uid="{00000000-0005-0000-0000-000074360000}"/>
    <cellStyle name="Currency [2] 5 7 7 3" xfId="14074" xr:uid="{00000000-0005-0000-0000-000075360000}"/>
    <cellStyle name="Currency [2] 5 7 8" xfId="14075" xr:uid="{00000000-0005-0000-0000-000076360000}"/>
    <cellStyle name="Currency [2] 5 7 8 2" xfId="14076" xr:uid="{00000000-0005-0000-0000-000077360000}"/>
    <cellStyle name="Currency [2] 5 7 8 3" xfId="14077" xr:uid="{00000000-0005-0000-0000-000078360000}"/>
    <cellStyle name="Currency [2] 5 7 9" xfId="14078" xr:uid="{00000000-0005-0000-0000-000079360000}"/>
    <cellStyle name="Currency [2] 5 7 9 2" xfId="14079" xr:uid="{00000000-0005-0000-0000-00007A360000}"/>
    <cellStyle name="Currency [2] 5 7 9 3" xfId="14080" xr:uid="{00000000-0005-0000-0000-00007B360000}"/>
    <cellStyle name="Currency [2] 5 8" xfId="14081" xr:uid="{00000000-0005-0000-0000-00007C360000}"/>
    <cellStyle name="Currency [2] 5 8 2" xfId="14082" xr:uid="{00000000-0005-0000-0000-00007D360000}"/>
    <cellStyle name="Currency [2] 5 8 3" xfId="14083" xr:uid="{00000000-0005-0000-0000-00007E360000}"/>
    <cellStyle name="Currency [2] 5 9" xfId="14084" xr:uid="{00000000-0005-0000-0000-00007F360000}"/>
    <cellStyle name="Currency [2] 5 9 2" xfId="14085" xr:uid="{00000000-0005-0000-0000-000080360000}"/>
    <cellStyle name="Currency [2] 5 9 3" xfId="14086" xr:uid="{00000000-0005-0000-0000-000081360000}"/>
    <cellStyle name="Currency [2] 6" xfId="14087" xr:uid="{00000000-0005-0000-0000-000082360000}"/>
    <cellStyle name="Currency [2] 6 10" xfId="14088" xr:uid="{00000000-0005-0000-0000-000083360000}"/>
    <cellStyle name="Currency [2] 6 10 2" xfId="14089" xr:uid="{00000000-0005-0000-0000-000084360000}"/>
    <cellStyle name="Currency [2] 6 10 3" xfId="14090" xr:uid="{00000000-0005-0000-0000-000085360000}"/>
    <cellStyle name="Currency [2] 6 11" xfId="14091" xr:uid="{00000000-0005-0000-0000-000086360000}"/>
    <cellStyle name="Currency [2] 6 11 2" xfId="14092" xr:uid="{00000000-0005-0000-0000-000087360000}"/>
    <cellStyle name="Currency [2] 6 11 3" xfId="14093" xr:uid="{00000000-0005-0000-0000-000088360000}"/>
    <cellStyle name="Currency [2] 6 12" xfId="14094" xr:uid="{00000000-0005-0000-0000-000089360000}"/>
    <cellStyle name="Currency [2] 6 12 2" xfId="14095" xr:uid="{00000000-0005-0000-0000-00008A360000}"/>
    <cellStyle name="Currency [2] 6 12 3" xfId="14096" xr:uid="{00000000-0005-0000-0000-00008B360000}"/>
    <cellStyle name="Currency [2] 6 13" xfId="14097" xr:uid="{00000000-0005-0000-0000-00008C360000}"/>
    <cellStyle name="Currency [2] 6 13 2" xfId="14098" xr:uid="{00000000-0005-0000-0000-00008D360000}"/>
    <cellStyle name="Currency [2] 6 13 3" xfId="14099" xr:uid="{00000000-0005-0000-0000-00008E360000}"/>
    <cellStyle name="Currency [2] 6 14" xfId="14100" xr:uid="{00000000-0005-0000-0000-00008F360000}"/>
    <cellStyle name="Currency [2] 6 14 2" xfId="14101" xr:uid="{00000000-0005-0000-0000-000090360000}"/>
    <cellStyle name="Currency [2] 6 14 3" xfId="14102" xr:uid="{00000000-0005-0000-0000-000091360000}"/>
    <cellStyle name="Currency [2] 6 15" xfId="14103" xr:uid="{00000000-0005-0000-0000-000092360000}"/>
    <cellStyle name="Currency [2] 6 15 2" xfId="14104" xr:uid="{00000000-0005-0000-0000-000093360000}"/>
    <cellStyle name="Currency [2] 6 15 3" xfId="14105" xr:uid="{00000000-0005-0000-0000-000094360000}"/>
    <cellStyle name="Currency [2] 6 16" xfId="14106" xr:uid="{00000000-0005-0000-0000-000095360000}"/>
    <cellStyle name="Currency [2] 6 16 2" xfId="14107" xr:uid="{00000000-0005-0000-0000-000096360000}"/>
    <cellStyle name="Currency [2] 6 16 3" xfId="14108" xr:uid="{00000000-0005-0000-0000-000097360000}"/>
    <cellStyle name="Currency [2] 6 17" xfId="14109" xr:uid="{00000000-0005-0000-0000-000098360000}"/>
    <cellStyle name="Currency [2] 6 17 2" xfId="14110" xr:uid="{00000000-0005-0000-0000-000099360000}"/>
    <cellStyle name="Currency [2] 6 17 3" xfId="14111" xr:uid="{00000000-0005-0000-0000-00009A360000}"/>
    <cellStyle name="Currency [2] 6 18" xfId="14112" xr:uid="{00000000-0005-0000-0000-00009B360000}"/>
    <cellStyle name="Currency [2] 6 18 2" xfId="14113" xr:uid="{00000000-0005-0000-0000-00009C360000}"/>
    <cellStyle name="Currency [2] 6 18 3" xfId="14114" xr:uid="{00000000-0005-0000-0000-00009D360000}"/>
    <cellStyle name="Currency [2] 6 19" xfId="14115" xr:uid="{00000000-0005-0000-0000-00009E360000}"/>
    <cellStyle name="Currency [2] 6 2" xfId="14116" xr:uid="{00000000-0005-0000-0000-00009F360000}"/>
    <cellStyle name="Currency [2] 6 2 10" xfId="14117" xr:uid="{00000000-0005-0000-0000-0000A0360000}"/>
    <cellStyle name="Currency [2] 6 2 10 2" xfId="14118" xr:uid="{00000000-0005-0000-0000-0000A1360000}"/>
    <cellStyle name="Currency [2] 6 2 10 3" xfId="14119" xr:uid="{00000000-0005-0000-0000-0000A2360000}"/>
    <cellStyle name="Currency [2] 6 2 11" xfId="14120" xr:uid="{00000000-0005-0000-0000-0000A3360000}"/>
    <cellStyle name="Currency [2] 6 2 11 2" xfId="14121" xr:uid="{00000000-0005-0000-0000-0000A4360000}"/>
    <cellStyle name="Currency [2] 6 2 11 3" xfId="14122" xr:uid="{00000000-0005-0000-0000-0000A5360000}"/>
    <cellStyle name="Currency [2] 6 2 12" xfId="14123" xr:uid="{00000000-0005-0000-0000-0000A6360000}"/>
    <cellStyle name="Currency [2] 6 2 12 2" xfId="14124" xr:uid="{00000000-0005-0000-0000-0000A7360000}"/>
    <cellStyle name="Currency [2] 6 2 12 3" xfId="14125" xr:uid="{00000000-0005-0000-0000-0000A8360000}"/>
    <cellStyle name="Currency [2] 6 2 13" xfId="14126" xr:uid="{00000000-0005-0000-0000-0000A9360000}"/>
    <cellStyle name="Currency [2] 6 2 14" xfId="14127" xr:uid="{00000000-0005-0000-0000-0000AA360000}"/>
    <cellStyle name="Currency [2] 6 2 2" xfId="14128" xr:uid="{00000000-0005-0000-0000-0000AB360000}"/>
    <cellStyle name="Currency [2] 6 2 2 2" xfId="14129" xr:uid="{00000000-0005-0000-0000-0000AC360000}"/>
    <cellStyle name="Currency [2] 6 2 2 3" xfId="14130" xr:uid="{00000000-0005-0000-0000-0000AD360000}"/>
    <cellStyle name="Currency [2] 6 2 3" xfId="14131" xr:uid="{00000000-0005-0000-0000-0000AE360000}"/>
    <cellStyle name="Currency [2] 6 2 3 2" xfId="14132" xr:uid="{00000000-0005-0000-0000-0000AF360000}"/>
    <cellStyle name="Currency [2] 6 2 3 3" xfId="14133" xr:uid="{00000000-0005-0000-0000-0000B0360000}"/>
    <cellStyle name="Currency [2] 6 2 4" xfId="14134" xr:uid="{00000000-0005-0000-0000-0000B1360000}"/>
    <cellStyle name="Currency [2] 6 2 4 2" xfId="14135" xr:uid="{00000000-0005-0000-0000-0000B2360000}"/>
    <cellStyle name="Currency [2] 6 2 4 3" xfId="14136" xr:uid="{00000000-0005-0000-0000-0000B3360000}"/>
    <cellStyle name="Currency [2] 6 2 5" xfId="14137" xr:uid="{00000000-0005-0000-0000-0000B4360000}"/>
    <cellStyle name="Currency [2] 6 2 5 2" xfId="14138" xr:uid="{00000000-0005-0000-0000-0000B5360000}"/>
    <cellStyle name="Currency [2] 6 2 5 3" xfId="14139" xr:uid="{00000000-0005-0000-0000-0000B6360000}"/>
    <cellStyle name="Currency [2] 6 2 6" xfId="14140" xr:uid="{00000000-0005-0000-0000-0000B7360000}"/>
    <cellStyle name="Currency [2] 6 2 6 2" xfId="14141" xr:uid="{00000000-0005-0000-0000-0000B8360000}"/>
    <cellStyle name="Currency [2] 6 2 6 3" xfId="14142" xr:uid="{00000000-0005-0000-0000-0000B9360000}"/>
    <cellStyle name="Currency [2] 6 2 7" xfId="14143" xr:uid="{00000000-0005-0000-0000-0000BA360000}"/>
    <cellStyle name="Currency [2] 6 2 7 2" xfId="14144" xr:uid="{00000000-0005-0000-0000-0000BB360000}"/>
    <cellStyle name="Currency [2] 6 2 7 3" xfId="14145" xr:uid="{00000000-0005-0000-0000-0000BC360000}"/>
    <cellStyle name="Currency [2] 6 2 8" xfId="14146" xr:uid="{00000000-0005-0000-0000-0000BD360000}"/>
    <cellStyle name="Currency [2] 6 2 8 2" xfId="14147" xr:uid="{00000000-0005-0000-0000-0000BE360000}"/>
    <cellStyle name="Currency [2] 6 2 8 3" xfId="14148" xr:uid="{00000000-0005-0000-0000-0000BF360000}"/>
    <cellStyle name="Currency [2] 6 2 9" xfId="14149" xr:uid="{00000000-0005-0000-0000-0000C0360000}"/>
    <cellStyle name="Currency [2] 6 2 9 2" xfId="14150" xr:uid="{00000000-0005-0000-0000-0000C1360000}"/>
    <cellStyle name="Currency [2] 6 2 9 3" xfId="14151" xr:uid="{00000000-0005-0000-0000-0000C2360000}"/>
    <cellStyle name="Currency [2] 6 20" xfId="14152" xr:uid="{00000000-0005-0000-0000-0000C3360000}"/>
    <cellStyle name="Currency [2] 6 3" xfId="14153" xr:uid="{00000000-0005-0000-0000-0000C4360000}"/>
    <cellStyle name="Currency [2] 6 3 10" xfId="14154" xr:uid="{00000000-0005-0000-0000-0000C5360000}"/>
    <cellStyle name="Currency [2] 6 3 10 2" xfId="14155" xr:uid="{00000000-0005-0000-0000-0000C6360000}"/>
    <cellStyle name="Currency [2] 6 3 10 3" xfId="14156" xr:uid="{00000000-0005-0000-0000-0000C7360000}"/>
    <cellStyle name="Currency [2] 6 3 11" xfId="14157" xr:uid="{00000000-0005-0000-0000-0000C8360000}"/>
    <cellStyle name="Currency [2] 6 3 11 2" xfId="14158" xr:uid="{00000000-0005-0000-0000-0000C9360000}"/>
    <cellStyle name="Currency [2] 6 3 11 3" xfId="14159" xr:uid="{00000000-0005-0000-0000-0000CA360000}"/>
    <cellStyle name="Currency [2] 6 3 12" xfId="14160" xr:uid="{00000000-0005-0000-0000-0000CB360000}"/>
    <cellStyle name="Currency [2] 6 3 12 2" xfId="14161" xr:uid="{00000000-0005-0000-0000-0000CC360000}"/>
    <cellStyle name="Currency [2] 6 3 12 3" xfId="14162" xr:uid="{00000000-0005-0000-0000-0000CD360000}"/>
    <cellStyle name="Currency [2] 6 3 13" xfId="14163" xr:uid="{00000000-0005-0000-0000-0000CE360000}"/>
    <cellStyle name="Currency [2] 6 3 14" xfId="14164" xr:uid="{00000000-0005-0000-0000-0000CF360000}"/>
    <cellStyle name="Currency [2] 6 3 2" xfId="14165" xr:uid="{00000000-0005-0000-0000-0000D0360000}"/>
    <cellStyle name="Currency [2] 6 3 2 2" xfId="14166" xr:uid="{00000000-0005-0000-0000-0000D1360000}"/>
    <cellStyle name="Currency [2] 6 3 2 3" xfId="14167" xr:uid="{00000000-0005-0000-0000-0000D2360000}"/>
    <cellStyle name="Currency [2] 6 3 3" xfId="14168" xr:uid="{00000000-0005-0000-0000-0000D3360000}"/>
    <cellStyle name="Currency [2] 6 3 3 2" xfId="14169" xr:uid="{00000000-0005-0000-0000-0000D4360000}"/>
    <cellStyle name="Currency [2] 6 3 3 3" xfId="14170" xr:uid="{00000000-0005-0000-0000-0000D5360000}"/>
    <cellStyle name="Currency [2] 6 3 4" xfId="14171" xr:uid="{00000000-0005-0000-0000-0000D6360000}"/>
    <cellStyle name="Currency [2] 6 3 4 2" xfId="14172" xr:uid="{00000000-0005-0000-0000-0000D7360000}"/>
    <cellStyle name="Currency [2] 6 3 4 3" xfId="14173" xr:uid="{00000000-0005-0000-0000-0000D8360000}"/>
    <cellStyle name="Currency [2] 6 3 5" xfId="14174" xr:uid="{00000000-0005-0000-0000-0000D9360000}"/>
    <cellStyle name="Currency [2] 6 3 5 2" xfId="14175" xr:uid="{00000000-0005-0000-0000-0000DA360000}"/>
    <cellStyle name="Currency [2] 6 3 5 3" xfId="14176" xr:uid="{00000000-0005-0000-0000-0000DB360000}"/>
    <cellStyle name="Currency [2] 6 3 6" xfId="14177" xr:uid="{00000000-0005-0000-0000-0000DC360000}"/>
    <cellStyle name="Currency [2] 6 3 6 2" xfId="14178" xr:uid="{00000000-0005-0000-0000-0000DD360000}"/>
    <cellStyle name="Currency [2] 6 3 6 3" xfId="14179" xr:uid="{00000000-0005-0000-0000-0000DE360000}"/>
    <cellStyle name="Currency [2] 6 3 7" xfId="14180" xr:uid="{00000000-0005-0000-0000-0000DF360000}"/>
    <cellStyle name="Currency [2] 6 3 7 2" xfId="14181" xr:uid="{00000000-0005-0000-0000-0000E0360000}"/>
    <cellStyle name="Currency [2] 6 3 7 3" xfId="14182" xr:uid="{00000000-0005-0000-0000-0000E1360000}"/>
    <cellStyle name="Currency [2] 6 3 8" xfId="14183" xr:uid="{00000000-0005-0000-0000-0000E2360000}"/>
    <cellStyle name="Currency [2] 6 3 8 2" xfId="14184" xr:uid="{00000000-0005-0000-0000-0000E3360000}"/>
    <cellStyle name="Currency [2] 6 3 8 3" xfId="14185" xr:uid="{00000000-0005-0000-0000-0000E4360000}"/>
    <cellStyle name="Currency [2] 6 3 9" xfId="14186" xr:uid="{00000000-0005-0000-0000-0000E5360000}"/>
    <cellStyle name="Currency [2] 6 3 9 2" xfId="14187" xr:uid="{00000000-0005-0000-0000-0000E6360000}"/>
    <cellStyle name="Currency [2] 6 3 9 3" xfId="14188" xr:uid="{00000000-0005-0000-0000-0000E7360000}"/>
    <cellStyle name="Currency [2] 6 4" xfId="14189" xr:uid="{00000000-0005-0000-0000-0000E8360000}"/>
    <cellStyle name="Currency [2] 6 4 10" xfId="14190" xr:uid="{00000000-0005-0000-0000-0000E9360000}"/>
    <cellStyle name="Currency [2] 6 4 10 2" xfId="14191" xr:uid="{00000000-0005-0000-0000-0000EA360000}"/>
    <cellStyle name="Currency [2] 6 4 10 3" xfId="14192" xr:uid="{00000000-0005-0000-0000-0000EB360000}"/>
    <cellStyle name="Currency [2] 6 4 11" xfId="14193" xr:uid="{00000000-0005-0000-0000-0000EC360000}"/>
    <cellStyle name="Currency [2] 6 4 11 2" xfId="14194" xr:uid="{00000000-0005-0000-0000-0000ED360000}"/>
    <cellStyle name="Currency [2] 6 4 11 3" xfId="14195" xr:uid="{00000000-0005-0000-0000-0000EE360000}"/>
    <cellStyle name="Currency [2] 6 4 12" xfId="14196" xr:uid="{00000000-0005-0000-0000-0000EF360000}"/>
    <cellStyle name="Currency [2] 6 4 13" xfId="14197" xr:uid="{00000000-0005-0000-0000-0000F0360000}"/>
    <cellStyle name="Currency [2] 6 4 2" xfId="14198" xr:uid="{00000000-0005-0000-0000-0000F1360000}"/>
    <cellStyle name="Currency [2] 6 4 2 2" xfId="14199" xr:uid="{00000000-0005-0000-0000-0000F2360000}"/>
    <cellStyle name="Currency [2] 6 4 2 3" xfId="14200" xr:uid="{00000000-0005-0000-0000-0000F3360000}"/>
    <cellStyle name="Currency [2] 6 4 3" xfId="14201" xr:uid="{00000000-0005-0000-0000-0000F4360000}"/>
    <cellStyle name="Currency [2] 6 4 3 2" xfId="14202" xr:uid="{00000000-0005-0000-0000-0000F5360000}"/>
    <cellStyle name="Currency [2] 6 4 3 3" xfId="14203" xr:uid="{00000000-0005-0000-0000-0000F6360000}"/>
    <cellStyle name="Currency [2] 6 4 4" xfId="14204" xr:uid="{00000000-0005-0000-0000-0000F7360000}"/>
    <cellStyle name="Currency [2] 6 4 4 2" xfId="14205" xr:uid="{00000000-0005-0000-0000-0000F8360000}"/>
    <cellStyle name="Currency [2] 6 4 4 3" xfId="14206" xr:uid="{00000000-0005-0000-0000-0000F9360000}"/>
    <cellStyle name="Currency [2] 6 4 5" xfId="14207" xr:uid="{00000000-0005-0000-0000-0000FA360000}"/>
    <cellStyle name="Currency [2] 6 4 5 2" xfId="14208" xr:uid="{00000000-0005-0000-0000-0000FB360000}"/>
    <cellStyle name="Currency [2] 6 4 5 3" xfId="14209" xr:uid="{00000000-0005-0000-0000-0000FC360000}"/>
    <cellStyle name="Currency [2] 6 4 6" xfId="14210" xr:uid="{00000000-0005-0000-0000-0000FD360000}"/>
    <cellStyle name="Currency [2] 6 4 6 2" xfId="14211" xr:uid="{00000000-0005-0000-0000-0000FE360000}"/>
    <cellStyle name="Currency [2] 6 4 6 3" xfId="14212" xr:uid="{00000000-0005-0000-0000-0000FF360000}"/>
    <cellStyle name="Currency [2] 6 4 7" xfId="14213" xr:uid="{00000000-0005-0000-0000-000000370000}"/>
    <cellStyle name="Currency [2] 6 4 7 2" xfId="14214" xr:uid="{00000000-0005-0000-0000-000001370000}"/>
    <cellStyle name="Currency [2] 6 4 7 3" xfId="14215" xr:uid="{00000000-0005-0000-0000-000002370000}"/>
    <cellStyle name="Currency [2] 6 4 8" xfId="14216" xr:uid="{00000000-0005-0000-0000-000003370000}"/>
    <cellStyle name="Currency [2] 6 4 8 2" xfId="14217" xr:uid="{00000000-0005-0000-0000-000004370000}"/>
    <cellStyle name="Currency [2] 6 4 8 3" xfId="14218" xr:uid="{00000000-0005-0000-0000-000005370000}"/>
    <cellStyle name="Currency [2] 6 4 9" xfId="14219" xr:uid="{00000000-0005-0000-0000-000006370000}"/>
    <cellStyle name="Currency [2] 6 4 9 2" xfId="14220" xr:uid="{00000000-0005-0000-0000-000007370000}"/>
    <cellStyle name="Currency [2] 6 4 9 3" xfId="14221" xr:uid="{00000000-0005-0000-0000-000008370000}"/>
    <cellStyle name="Currency [2] 6 5" xfId="14222" xr:uid="{00000000-0005-0000-0000-000009370000}"/>
    <cellStyle name="Currency [2] 6 5 10" xfId="14223" xr:uid="{00000000-0005-0000-0000-00000A370000}"/>
    <cellStyle name="Currency [2] 6 5 10 2" xfId="14224" xr:uid="{00000000-0005-0000-0000-00000B370000}"/>
    <cellStyle name="Currency [2] 6 5 10 3" xfId="14225" xr:uid="{00000000-0005-0000-0000-00000C370000}"/>
    <cellStyle name="Currency [2] 6 5 11" xfId="14226" xr:uid="{00000000-0005-0000-0000-00000D370000}"/>
    <cellStyle name="Currency [2] 6 5 11 2" xfId="14227" xr:uid="{00000000-0005-0000-0000-00000E370000}"/>
    <cellStyle name="Currency [2] 6 5 11 3" xfId="14228" xr:uid="{00000000-0005-0000-0000-00000F370000}"/>
    <cellStyle name="Currency [2] 6 5 12" xfId="14229" xr:uid="{00000000-0005-0000-0000-000010370000}"/>
    <cellStyle name="Currency [2] 6 5 13" xfId="14230" xr:uid="{00000000-0005-0000-0000-000011370000}"/>
    <cellStyle name="Currency [2] 6 5 2" xfId="14231" xr:uid="{00000000-0005-0000-0000-000012370000}"/>
    <cellStyle name="Currency [2] 6 5 2 2" xfId="14232" xr:uid="{00000000-0005-0000-0000-000013370000}"/>
    <cellStyle name="Currency [2] 6 5 2 3" xfId="14233" xr:uid="{00000000-0005-0000-0000-000014370000}"/>
    <cellStyle name="Currency [2] 6 5 3" xfId="14234" xr:uid="{00000000-0005-0000-0000-000015370000}"/>
    <cellStyle name="Currency [2] 6 5 3 2" xfId="14235" xr:uid="{00000000-0005-0000-0000-000016370000}"/>
    <cellStyle name="Currency [2] 6 5 3 3" xfId="14236" xr:uid="{00000000-0005-0000-0000-000017370000}"/>
    <cellStyle name="Currency [2] 6 5 4" xfId="14237" xr:uid="{00000000-0005-0000-0000-000018370000}"/>
    <cellStyle name="Currency [2] 6 5 4 2" xfId="14238" xr:uid="{00000000-0005-0000-0000-000019370000}"/>
    <cellStyle name="Currency [2] 6 5 4 3" xfId="14239" xr:uid="{00000000-0005-0000-0000-00001A370000}"/>
    <cellStyle name="Currency [2] 6 5 5" xfId="14240" xr:uid="{00000000-0005-0000-0000-00001B370000}"/>
    <cellStyle name="Currency [2] 6 5 5 2" xfId="14241" xr:uid="{00000000-0005-0000-0000-00001C370000}"/>
    <cellStyle name="Currency [2] 6 5 5 3" xfId="14242" xr:uid="{00000000-0005-0000-0000-00001D370000}"/>
    <cellStyle name="Currency [2] 6 5 6" xfId="14243" xr:uid="{00000000-0005-0000-0000-00001E370000}"/>
    <cellStyle name="Currency [2] 6 5 6 2" xfId="14244" xr:uid="{00000000-0005-0000-0000-00001F370000}"/>
    <cellStyle name="Currency [2] 6 5 6 3" xfId="14245" xr:uid="{00000000-0005-0000-0000-000020370000}"/>
    <cellStyle name="Currency [2] 6 5 7" xfId="14246" xr:uid="{00000000-0005-0000-0000-000021370000}"/>
    <cellStyle name="Currency [2] 6 5 7 2" xfId="14247" xr:uid="{00000000-0005-0000-0000-000022370000}"/>
    <cellStyle name="Currency [2] 6 5 7 3" xfId="14248" xr:uid="{00000000-0005-0000-0000-000023370000}"/>
    <cellStyle name="Currency [2] 6 5 8" xfId="14249" xr:uid="{00000000-0005-0000-0000-000024370000}"/>
    <cellStyle name="Currency [2] 6 5 8 2" xfId="14250" xr:uid="{00000000-0005-0000-0000-000025370000}"/>
    <cellStyle name="Currency [2] 6 5 8 3" xfId="14251" xr:uid="{00000000-0005-0000-0000-000026370000}"/>
    <cellStyle name="Currency [2] 6 5 9" xfId="14252" xr:uid="{00000000-0005-0000-0000-000027370000}"/>
    <cellStyle name="Currency [2] 6 5 9 2" xfId="14253" xr:uid="{00000000-0005-0000-0000-000028370000}"/>
    <cellStyle name="Currency [2] 6 5 9 3" xfId="14254" xr:uid="{00000000-0005-0000-0000-000029370000}"/>
    <cellStyle name="Currency [2] 6 6" xfId="14255" xr:uid="{00000000-0005-0000-0000-00002A370000}"/>
    <cellStyle name="Currency [2] 6 6 10" xfId="14256" xr:uid="{00000000-0005-0000-0000-00002B370000}"/>
    <cellStyle name="Currency [2] 6 6 10 2" xfId="14257" xr:uid="{00000000-0005-0000-0000-00002C370000}"/>
    <cellStyle name="Currency [2] 6 6 10 3" xfId="14258" xr:uid="{00000000-0005-0000-0000-00002D370000}"/>
    <cellStyle name="Currency [2] 6 6 11" xfId="14259" xr:uid="{00000000-0005-0000-0000-00002E370000}"/>
    <cellStyle name="Currency [2] 6 6 11 2" xfId="14260" xr:uid="{00000000-0005-0000-0000-00002F370000}"/>
    <cellStyle name="Currency [2] 6 6 11 3" xfId="14261" xr:uid="{00000000-0005-0000-0000-000030370000}"/>
    <cellStyle name="Currency [2] 6 6 12" xfId="14262" xr:uid="{00000000-0005-0000-0000-000031370000}"/>
    <cellStyle name="Currency [2] 6 6 13" xfId="14263" xr:uid="{00000000-0005-0000-0000-000032370000}"/>
    <cellStyle name="Currency [2] 6 6 2" xfId="14264" xr:uid="{00000000-0005-0000-0000-000033370000}"/>
    <cellStyle name="Currency [2] 6 6 2 2" xfId="14265" xr:uid="{00000000-0005-0000-0000-000034370000}"/>
    <cellStyle name="Currency [2] 6 6 2 3" xfId="14266" xr:uid="{00000000-0005-0000-0000-000035370000}"/>
    <cellStyle name="Currency [2] 6 6 3" xfId="14267" xr:uid="{00000000-0005-0000-0000-000036370000}"/>
    <cellStyle name="Currency [2] 6 6 3 2" xfId="14268" xr:uid="{00000000-0005-0000-0000-000037370000}"/>
    <cellStyle name="Currency [2] 6 6 3 3" xfId="14269" xr:uid="{00000000-0005-0000-0000-000038370000}"/>
    <cellStyle name="Currency [2] 6 6 4" xfId="14270" xr:uid="{00000000-0005-0000-0000-000039370000}"/>
    <cellStyle name="Currency [2] 6 6 4 2" xfId="14271" xr:uid="{00000000-0005-0000-0000-00003A370000}"/>
    <cellStyle name="Currency [2] 6 6 4 3" xfId="14272" xr:uid="{00000000-0005-0000-0000-00003B370000}"/>
    <cellStyle name="Currency [2] 6 6 5" xfId="14273" xr:uid="{00000000-0005-0000-0000-00003C370000}"/>
    <cellStyle name="Currency [2] 6 6 5 2" xfId="14274" xr:uid="{00000000-0005-0000-0000-00003D370000}"/>
    <cellStyle name="Currency [2] 6 6 5 3" xfId="14275" xr:uid="{00000000-0005-0000-0000-00003E370000}"/>
    <cellStyle name="Currency [2] 6 6 6" xfId="14276" xr:uid="{00000000-0005-0000-0000-00003F370000}"/>
    <cellStyle name="Currency [2] 6 6 6 2" xfId="14277" xr:uid="{00000000-0005-0000-0000-000040370000}"/>
    <cellStyle name="Currency [2] 6 6 6 3" xfId="14278" xr:uid="{00000000-0005-0000-0000-000041370000}"/>
    <cellStyle name="Currency [2] 6 6 7" xfId="14279" xr:uid="{00000000-0005-0000-0000-000042370000}"/>
    <cellStyle name="Currency [2] 6 6 7 2" xfId="14280" xr:uid="{00000000-0005-0000-0000-000043370000}"/>
    <cellStyle name="Currency [2] 6 6 7 3" xfId="14281" xr:uid="{00000000-0005-0000-0000-000044370000}"/>
    <cellStyle name="Currency [2] 6 6 8" xfId="14282" xr:uid="{00000000-0005-0000-0000-000045370000}"/>
    <cellStyle name="Currency [2] 6 6 8 2" xfId="14283" xr:uid="{00000000-0005-0000-0000-000046370000}"/>
    <cellStyle name="Currency [2] 6 6 8 3" xfId="14284" xr:uid="{00000000-0005-0000-0000-000047370000}"/>
    <cellStyle name="Currency [2] 6 6 9" xfId="14285" xr:uid="{00000000-0005-0000-0000-000048370000}"/>
    <cellStyle name="Currency [2] 6 6 9 2" xfId="14286" xr:uid="{00000000-0005-0000-0000-000049370000}"/>
    <cellStyle name="Currency [2] 6 6 9 3" xfId="14287" xr:uid="{00000000-0005-0000-0000-00004A370000}"/>
    <cellStyle name="Currency [2] 6 7" xfId="14288" xr:uid="{00000000-0005-0000-0000-00004B370000}"/>
    <cellStyle name="Currency [2] 6 7 10" xfId="14289" xr:uid="{00000000-0005-0000-0000-00004C370000}"/>
    <cellStyle name="Currency [2] 6 7 10 2" xfId="14290" xr:uid="{00000000-0005-0000-0000-00004D370000}"/>
    <cellStyle name="Currency [2] 6 7 10 3" xfId="14291" xr:uid="{00000000-0005-0000-0000-00004E370000}"/>
    <cellStyle name="Currency [2] 6 7 11" xfId="14292" xr:uid="{00000000-0005-0000-0000-00004F370000}"/>
    <cellStyle name="Currency [2] 6 7 11 2" xfId="14293" xr:uid="{00000000-0005-0000-0000-000050370000}"/>
    <cellStyle name="Currency [2] 6 7 11 3" xfId="14294" xr:uid="{00000000-0005-0000-0000-000051370000}"/>
    <cellStyle name="Currency [2] 6 7 12" xfId="14295" xr:uid="{00000000-0005-0000-0000-000052370000}"/>
    <cellStyle name="Currency [2] 6 7 13" xfId="14296" xr:uid="{00000000-0005-0000-0000-000053370000}"/>
    <cellStyle name="Currency [2] 6 7 2" xfId="14297" xr:uid="{00000000-0005-0000-0000-000054370000}"/>
    <cellStyle name="Currency [2] 6 7 2 2" xfId="14298" xr:uid="{00000000-0005-0000-0000-000055370000}"/>
    <cellStyle name="Currency [2] 6 7 2 3" xfId="14299" xr:uid="{00000000-0005-0000-0000-000056370000}"/>
    <cellStyle name="Currency [2] 6 7 3" xfId="14300" xr:uid="{00000000-0005-0000-0000-000057370000}"/>
    <cellStyle name="Currency [2] 6 7 3 2" xfId="14301" xr:uid="{00000000-0005-0000-0000-000058370000}"/>
    <cellStyle name="Currency [2] 6 7 3 3" xfId="14302" xr:uid="{00000000-0005-0000-0000-000059370000}"/>
    <cellStyle name="Currency [2] 6 7 4" xfId="14303" xr:uid="{00000000-0005-0000-0000-00005A370000}"/>
    <cellStyle name="Currency [2] 6 7 4 2" xfId="14304" xr:uid="{00000000-0005-0000-0000-00005B370000}"/>
    <cellStyle name="Currency [2] 6 7 4 3" xfId="14305" xr:uid="{00000000-0005-0000-0000-00005C370000}"/>
    <cellStyle name="Currency [2] 6 7 5" xfId="14306" xr:uid="{00000000-0005-0000-0000-00005D370000}"/>
    <cellStyle name="Currency [2] 6 7 5 2" xfId="14307" xr:uid="{00000000-0005-0000-0000-00005E370000}"/>
    <cellStyle name="Currency [2] 6 7 5 3" xfId="14308" xr:uid="{00000000-0005-0000-0000-00005F370000}"/>
    <cellStyle name="Currency [2] 6 7 6" xfId="14309" xr:uid="{00000000-0005-0000-0000-000060370000}"/>
    <cellStyle name="Currency [2] 6 7 6 2" xfId="14310" xr:uid="{00000000-0005-0000-0000-000061370000}"/>
    <cellStyle name="Currency [2] 6 7 6 3" xfId="14311" xr:uid="{00000000-0005-0000-0000-000062370000}"/>
    <cellStyle name="Currency [2] 6 7 7" xfId="14312" xr:uid="{00000000-0005-0000-0000-000063370000}"/>
    <cellStyle name="Currency [2] 6 7 7 2" xfId="14313" xr:uid="{00000000-0005-0000-0000-000064370000}"/>
    <cellStyle name="Currency [2] 6 7 7 3" xfId="14314" xr:uid="{00000000-0005-0000-0000-000065370000}"/>
    <cellStyle name="Currency [2] 6 7 8" xfId="14315" xr:uid="{00000000-0005-0000-0000-000066370000}"/>
    <cellStyle name="Currency [2] 6 7 8 2" xfId="14316" xr:uid="{00000000-0005-0000-0000-000067370000}"/>
    <cellStyle name="Currency [2] 6 7 8 3" xfId="14317" xr:uid="{00000000-0005-0000-0000-000068370000}"/>
    <cellStyle name="Currency [2] 6 7 9" xfId="14318" xr:uid="{00000000-0005-0000-0000-000069370000}"/>
    <cellStyle name="Currency [2] 6 7 9 2" xfId="14319" xr:uid="{00000000-0005-0000-0000-00006A370000}"/>
    <cellStyle name="Currency [2] 6 7 9 3" xfId="14320" xr:uid="{00000000-0005-0000-0000-00006B370000}"/>
    <cellStyle name="Currency [2] 6 8" xfId="14321" xr:uid="{00000000-0005-0000-0000-00006C370000}"/>
    <cellStyle name="Currency [2] 6 8 2" xfId="14322" xr:uid="{00000000-0005-0000-0000-00006D370000}"/>
    <cellStyle name="Currency [2] 6 8 3" xfId="14323" xr:uid="{00000000-0005-0000-0000-00006E370000}"/>
    <cellStyle name="Currency [2] 6 9" xfId="14324" xr:uid="{00000000-0005-0000-0000-00006F370000}"/>
    <cellStyle name="Currency [2] 6 9 2" xfId="14325" xr:uid="{00000000-0005-0000-0000-000070370000}"/>
    <cellStyle name="Currency [2] 6 9 3" xfId="14326" xr:uid="{00000000-0005-0000-0000-000071370000}"/>
    <cellStyle name="Currency [2] 7" xfId="14327" xr:uid="{00000000-0005-0000-0000-000072370000}"/>
    <cellStyle name="Currency [2] 7 10" xfId="14328" xr:uid="{00000000-0005-0000-0000-000073370000}"/>
    <cellStyle name="Currency [2] 7 10 2" xfId="14329" xr:uid="{00000000-0005-0000-0000-000074370000}"/>
    <cellStyle name="Currency [2] 7 10 3" xfId="14330" xr:uid="{00000000-0005-0000-0000-000075370000}"/>
    <cellStyle name="Currency [2] 7 11" xfId="14331" xr:uid="{00000000-0005-0000-0000-000076370000}"/>
    <cellStyle name="Currency [2] 7 11 2" xfId="14332" xr:uid="{00000000-0005-0000-0000-000077370000}"/>
    <cellStyle name="Currency [2] 7 11 3" xfId="14333" xr:uid="{00000000-0005-0000-0000-000078370000}"/>
    <cellStyle name="Currency [2] 7 12" xfId="14334" xr:uid="{00000000-0005-0000-0000-000079370000}"/>
    <cellStyle name="Currency [2] 7 12 2" xfId="14335" xr:uid="{00000000-0005-0000-0000-00007A370000}"/>
    <cellStyle name="Currency [2] 7 12 3" xfId="14336" xr:uid="{00000000-0005-0000-0000-00007B370000}"/>
    <cellStyle name="Currency [2] 7 13" xfId="14337" xr:uid="{00000000-0005-0000-0000-00007C370000}"/>
    <cellStyle name="Currency [2] 7 13 2" xfId="14338" xr:uid="{00000000-0005-0000-0000-00007D370000}"/>
    <cellStyle name="Currency [2] 7 13 3" xfId="14339" xr:uid="{00000000-0005-0000-0000-00007E370000}"/>
    <cellStyle name="Currency [2] 7 14" xfId="14340" xr:uid="{00000000-0005-0000-0000-00007F370000}"/>
    <cellStyle name="Currency [2] 7 14 2" xfId="14341" xr:uid="{00000000-0005-0000-0000-000080370000}"/>
    <cellStyle name="Currency [2] 7 14 3" xfId="14342" xr:uid="{00000000-0005-0000-0000-000081370000}"/>
    <cellStyle name="Currency [2] 7 15" xfId="14343" xr:uid="{00000000-0005-0000-0000-000082370000}"/>
    <cellStyle name="Currency [2] 7 15 2" xfId="14344" xr:uid="{00000000-0005-0000-0000-000083370000}"/>
    <cellStyle name="Currency [2] 7 15 3" xfId="14345" xr:uid="{00000000-0005-0000-0000-000084370000}"/>
    <cellStyle name="Currency [2] 7 16" xfId="14346" xr:uid="{00000000-0005-0000-0000-000085370000}"/>
    <cellStyle name="Currency [2] 7 16 2" xfId="14347" xr:uid="{00000000-0005-0000-0000-000086370000}"/>
    <cellStyle name="Currency [2] 7 16 3" xfId="14348" xr:uid="{00000000-0005-0000-0000-000087370000}"/>
    <cellStyle name="Currency [2] 7 17" xfId="14349" xr:uid="{00000000-0005-0000-0000-000088370000}"/>
    <cellStyle name="Currency [2] 7 17 2" xfId="14350" xr:uid="{00000000-0005-0000-0000-000089370000}"/>
    <cellStyle name="Currency [2] 7 17 3" xfId="14351" xr:uid="{00000000-0005-0000-0000-00008A370000}"/>
    <cellStyle name="Currency [2] 7 18" xfId="14352" xr:uid="{00000000-0005-0000-0000-00008B370000}"/>
    <cellStyle name="Currency [2] 7 18 2" xfId="14353" xr:uid="{00000000-0005-0000-0000-00008C370000}"/>
    <cellStyle name="Currency [2] 7 18 3" xfId="14354" xr:uid="{00000000-0005-0000-0000-00008D370000}"/>
    <cellStyle name="Currency [2] 7 19" xfId="14355" xr:uid="{00000000-0005-0000-0000-00008E370000}"/>
    <cellStyle name="Currency [2] 7 2" xfId="14356" xr:uid="{00000000-0005-0000-0000-00008F370000}"/>
    <cellStyle name="Currency [2] 7 2 10" xfId="14357" xr:uid="{00000000-0005-0000-0000-000090370000}"/>
    <cellStyle name="Currency [2] 7 2 10 2" xfId="14358" xr:uid="{00000000-0005-0000-0000-000091370000}"/>
    <cellStyle name="Currency [2] 7 2 10 3" xfId="14359" xr:uid="{00000000-0005-0000-0000-000092370000}"/>
    <cellStyle name="Currency [2] 7 2 11" xfId="14360" xr:uid="{00000000-0005-0000-0000-000093370000}"/>
    <cellStyle name="Currency [2] 7 2 11 2" xfId="14361" xr:uid="{00000000-0005-0000-0000-000094370000}"/>
    <cellStyle name="Currency [2] 7 2 11 3" xfId="14362" xr:uid="{00000000-0005-0000-0000-000095370000}"/>
    <cellStyle name="Currency [2] 7 2 12" xfId="14363" xr:uid="{00000000-0005-0000-0000-000096370000}"/>
    <cellStyle name="Currency [2] 7 2 12 2" xfId="14364" xr:uid="{00000000-0005-0000-0000-000097370000}"/>
    <cellStyle name="Currency [2] 7 2 12 3" xfId="14365" xr:uid="{00000000-0005-0000-0000-000098370000}"/>
    <cellStyle name="Currency [2] 7 2 13" xfId="14366" xr:uid="{00000000-0005-0000-0000-000099370000}"/>
    <cellStyle name="Currency [2] 7 2 14" xfId="14367" xr:uid="{00000000-0005-0000-0000-00009A370000}"/>
    <cellStyle name="Currency [2] 7 2 2" xfId="14368" xr:uid="{00000000-0005-0000-0000-00009B370000}"/>
    <cellStyle name="Currency [2] 7 2 2 2" xfId="14369" xr:uid="{00000000-0005-0000-0000-00009C370000}"/>
    <cellStyle name="Currency [2] 7 2 2 3" xfId="14370" xr:uid="{00000000-0005-0000-0000-00009D370000}"/>
    <cellStyle name="Currency [2] 7 2 3" xfId="14371" xr:uid="{00000000-0005-0000-0000-00009E370000}"/>
    <cellStyle name="Currency [2] 7 2 3 2" xfId="14372" xr:uid="{00000000-0005-0000-0000-00009F370000}"/>
    <cellStyle name="Currency [2] 7 2 3 3" xfId="14373" xr:uid="{00000000-0005-0000-0000-0000A0370000}"/>
    <cellStyle name="Currency [2] 7 2 4" xfId="14374" xr:uid="{00000000-0005-0000-0000-0000A1370000}"/>
    <cellStyle name="Currency [2] 7 2 4 2" xfId="14375" xr:uid="{00000000-0005-0000-0000-0000A2370000}"/>
    <cellStyle name="Currency [2] 7 2 4 3" xfId="14376" xr:uid="{00000000-0005-0000-0000-0000A3370000}"/>
    <cellStyle name="Currency [2] 7 2 5" xfId="14377" xr:uid="{00000000-0005-0000-0000-0000A4370000}"/>
    <cellStyle name="Currency [2] 7 2 5 2" xfId="14378" xr:uid="{00000000-0005-0000-0000-0000A5370000}"/>
    <cellStyle name="Currency [2] 7 2 5 3" xfId="14379" xr:uid="{00000000-0005-0000-0000-0000A6370000}"/>
    <cellStyle name="Currency [2] 7 2 6" xfId="14380" xr:uid="{00000000-0005-0000-0000-0000A7370000}"/>
    <cellStyle name="Currency [2] 7 2 6 2" xfId="14381" xr:uid="{00000000-0005-0000-0000-0000A8370000}"/>
    <cellStyle name="Currency [2] 7 2 6 3" xfId="14382" xr:uid="{00000000-0005-0000-0000-0000A9370000}"/>
    <cellStyle name="Currency [2] 7 2 7" xfId="14383" xr:uid="{00000000-0005-0000-0000-0000AA370000}"/>
    <cellStyle name="Currency [2] 7 2 7 2" xfId="14384" xr:uid="{00000000-0005-0000-0000-0000AB370000}"/>
    <cellStyle name="Currency [2] 7 2 7 3" xfId="14385" xr:uid="{00000000-0005-0000-0000-0000AC370000}"/>
    <cellStyle name="Currency [2] 7 2 8" xfId="14386" xr:uid="{00000000-0005-0000-0000-0000AD370000}"/>
    <cellStyle name="Currency [2] 7 2 8 2" xfId="14387" xr:uid="{00000000-0005-0000-0000-0000AE370000}"/>
    <cellStyle name="Currency [2] 7 2 8 3" xfId="14388" xr:uid="{00000000-0005-0000-0000-0000AF370000}"/>
    <cellStyle name="Currency [2] 7 2 9" xfId="14389" xr:uid="{00000000-0005-0000-0000-0000B0370000}"/>
    <cellStyle name="Currency [2] 7 2 9 2" xfId="14390" xr:uid="{00000000-0005-0000-0000-0000B1370000}"/>
    <cellStyle name="Currency [2] 7 2 9 3" xfId="14391" xr:uid="{00000000-0005-0000-0000-0000B2370000}"/>
    <cellStyle name="Currency [2] 7 20" xfId="14392" xr:uid="{00000000-0005-0000-0000-0000B3370000}"/>
    <cellStyle name="Currency [2] 7 3" xfId="14393" xr:uid="{00000000-0005-0000-0000-0000B4370000}"/>
    <cellStyle name="Currency [2] 7 3 10" xfId="14394" xr:uid="{00000000-0005-0000-0000-0000B5370000}"/>
    <cellStyle name="Currency [2] 7 3 10 2" xfId="14395" xr:uid="{00000000-0005-0000-0000-0000B6370000}"/>
    <cellStyle name="Currency [2] 7 3 10 3" xfId="14396" xr:uid="{00000000-0005-0000-0000-0000B7370000}"/>
    <cellStyle name="Currency [2] 7 3 11" xfId="14397" xr:uid="{00000000-0005-0000-0000-0000B8370000}"/>
    <cellStyle name="Currency [2] 7 3 11 2" xfId="14398" xr:uid="{00000000-0005-0000-0000-0000B9370000}"/>
    <cellStyle name="Currency [2] 7 3 11 3" xfId="14399" xr:uid="{00000000-0005-0000-0000-0000BA370000}"/>
    <cellStyle name="Currency [2] 7 3 12" xfId="14400" xr:uid="{00000000-0005-0000-0000-0000BB370000}"/>
    <cellStyle name="Currency [2] 7 3 12 2" xfId="14401" xr:uid="{00000000-0005-0000-0000-0000BC370000}"/>
    <cellStyle name="Currency [2] 7 3 12 3" xfId="14402" xr:uid="{00000000-0005-0000-0000-0000BD370000}"/>
    <cellStyle name="Currency [2] 7 3 13" xfId="14403" xr:uid="{00000000-0005-0000-0000-0000BE370000}"/>
    <cellStyle name="Currency [2] 7 3 14" xfId="14404" xr:uid="{00000000-0005-0000-0000-0000BF370000}"/>
    <cellStyle name="Currency [2] 7 3 2" xfId="14405" xr:uid="{00000000-0005-0000-0000-0000C0370000}"/>
    <cellStyle name="Currency [2] 7 3 2 2" xfId="14406" xr:uid="{00000000-0005-0000-0000-0000C1370000}"/>
    <cellStyle name="Currency [2] 7 3 2 3" xfId="14407" xr:uid="{00000000-0005-0000-0000-0000C2370000}"/>
    <cellStyle name="Currency [2] 7 3 3" xfId="14408" xr:uid="{00000000-0005-0000-0000-0000C3370000}"/>
    <cellStyle name="Currency [2] 7 3 3 2" xfId="14409" xr:uid="{00000000-0005-0000-0000-0000C4370000}"/>
    <cellStyle name="Currency [2] 7 3 3 3" xfId="14410" xr:uid="{00000000-0005-0000-0000-0000C5370000}"/>
    <cellStyle name="Currency [2] 7 3 4" xfId="14411" xr:uid="{00000000-0005-0000-0000-0000C6370000}"/>
    <cellStyle name="Currency [2] 7 3 4 2" xfId="14412" xr:uid="{00000000-0005-0000-0000-0000C7370000}"/>
    <cellStyle name="Currency [2] 7 3 4 3" xfId="14413" xr:uid="{00000000-0005-0000-0000-0000C8370000}"/>
    <cellStyle name="Currency [2] 7 3 5" xfId="14414" xr:uid="{00000000-0005-0000-0000-0000C9370000}"/>
    <cellStyle name="Currency [2] 7 3 5 2" xfId="14415" xr:uid="{00000000-0005-0000-0000-0000CA370000}"/>
    <cellStyle name="Currency [2] 7 3 5 3" xfId="14416" xr:uid="{00000000-0005-0000-0000-0000CB370000}"/>
    <cellStyle name="Currency [2] 7 3 6" xfId="14417" xr:uid="{00000000-0005-0000-0000-0000CC370000}"/>
    <cellStyle name="Currency [2] 7 3 6 2" xfId="14418" xr:uid="{00000000-0005-0000-0000-0000CD370000}"/>
    <cellStyle name="Currency [2] 7 3 6 3" xfId="14419" xr:uid="{00000000-0005-0000-0000-0000CE370000}"/>
    <cellStyle name="Currency [2] 7 3 7" xfId="14420" xr:uid="{00000000-0005-0000-0000-0000CF370000}"/>
    <cellStyle name="Currency [2] 7 3 7 2" xfId="14421" xr:uid="{00000000-0005-0000-0000-0000D0370000}"/>
    <cellStyle name="Currency [2] 7 3 7 3" xfId="14422" xr:uid="{00000000-0005-0000-0000-0000D1370000}"/>
    <cellStyle name="Currency [2] 7 3 8" xfId="14423" xr:uid="{00000000-0005-0000-0000-0000D2370000}"/>
    <cellStyle name="Currency [2] 7 3 8 2" xfId="14424" xr:uid="{00000000-0005-0000-0000-0000D3370000}"/>
    <cellStyle name="Currency [2] 7 3 8 3" xfId="14425" xr:uid="{00000000-0005-0000-0000-0000D4370000}"/>
    <cellStyle name="Currency [2] 7 3 9" xfId="14426" xr:uid="{00000000-0005-0000-0000-0000D5370000}"/>
    <cellStyle name="Currency [2] 7 3 9 2" xfId="14427" xr:uid="{00000000-0005-0000-0000-0000D6370000}"/>
    <cellStyle name="Currency [2] 7 3 9 3" xfId="14428" xr:uid="{00000000-0005-0000-0000-0000D7370000}"/>
    <cellStyle name="Currency [2] 7 4" xfId="14429" xr:uid="{00000000-0005-0000-0000-0000D8370000}"/>
    <cellStyle name="Currency [2] 7 4 10" xfId="14430" xr:uid="{00000000-0005-0000-0000-0000D9370000}"/>
    <cellStyle name="Currency [2] 7 4 10 2" xfId="14431" xr:uid="{00000000-0005-0000-0000-0000DA370000}"/>
    <cellStyle name="Currency [2] 7 4 10 3" xfId="14432" xr:uid="{00000000-0005-0000-0000-0000DB370000}"/>
    <cellStyle name="Currency [2] 7 4 11" xfId="14433" xr:uid="{00000000-0005-0000-0000-0000DC370000}"/>
    <cellStyle name="Currency [2] 7 4 11 2" xfId="14434" xr:uid="{00000000-0005-0000-0000-0000DD370000}"/>
    <cellStyle name="Currency [2] 7 4 11 3" xfId="14435" xr:uid="{00000000-0005-0000-0000-0000DE370000}"/>
    <cellStyle name="Currency [2] 7 4 12" xfId="14436" xr:uid="{00000000-0005-0000-0000-0000DF370000}"/>
    <cellStyle name="Currency [2] 7 4 13" xfId="14437" xr:uid="{00000000-0005-0000-0000-0000E0370000}"/>
    <cellStyle name="Currency [2] 7 4 2" xfId="14438" xr:uid="{00000000-0005-0000-0000-0000E1370000}"/>
    <cellStyle name="Currency [2] 7 4 2 2" xfId="14439" xr:uid="{00000000-0005-0000-0000-0000E2370000}"/>
    <cellStyle name="Currency [2] 7 4 2 3" xfId="14440" xr:uid="{00000000-0005-0000-0000-0000E3370000}"/>
    <cellStyle name="Currency [2] 7 4 3" xfId="14441" xr:uid="{00000000-0005-0000-0000-0000E4370000}"/>
    <cellStyle name="Currency [2] 7 4 3 2" xfId="14442" xr:uid="{00000000-0005-0000-0000-0000E5370000}"/>
    <cellStyle name="Currency [2] 7 4 3 3" xfId="14443" xr:uid="{00000000-0005-0000-0000-0000E6370000}"/>
    <cellStyle name="Currency [2] 7 4 4" xfId="14444" xr:uid="{00000000-0005-0000-0000-0000E7370000}"/>
    <cellStyle name="Currency [2] 7 4 4 2" xfId="14445" xr:uid="{00000000-0005-0000-0000-0000E8370000}"/>
    <cellStyle name="Currency [2] 7 4 4 3" xfId="14446" xr:uid="{00000000-0005-0000-0000-0000E9370000}"/>
    <cellStyle name="Currency [2] 7 4 5" xfId="14447" xr:uid="{00000000-0005-0000-0000-0000EA370000}"/>
    <cellStyle name="Currency [2] 7 4 5 2" xfId="14448" xr:uid="{00000000-0005-0000-0000-0000EB370000}"/>
    <cellStyle name="Currency [2] 7 4 5 3" xfId="14449" xr:uid="{00000000-0005-0000-0000-0000EC370000}"/>
    <cellStyle name="Currency [2] 7 4 6" xfId="14450" xr:uid="{00000000-0005-0000-0000-0000ED370000}"/>
    <cellStyle name="Currency [2] 7 4 6 2" xfId="14451" xr:uid="{00000000-0005-0000-0000-0000EE370000}"/>
    <cellStyle name="Currency [2] 7 4 6 3" xfId="14452" xr:uid="{00000000-0005-0000-0000-0000EF370000}"/>
    <cellStyle name="Currency [2] 7 4 7" xfId="14453" xr:uid="{00000000-0005-0000-0000-0000F0370000}"/>
    <cellStyle name="Currency [2] 7 4 7 2" xfId="14454" xr:uid="{00000000-0005-0000-0000-0000F1370000}"/>
    <cellStyle name="Currency [2] 7 4 7 3" xfId="14455" xr:uid="{00000000-0005-0000-0000-0000F2370000}"/>
    <cellStyle name="Currency [2] 7 4 8" xfId="14456" xr:uid="{00000000-0005-0000-0000-0000F3370000}"/>
    <cellStyle name="Currency [2] 7 4 8 2" xfId="14457" xr:uid="{00000000-0005-0000-0000-0000F4370000}"/>
    <cellStyle name="Currency [2] 7 4 8 3" xfId="14458" xr:uid="{00000000-0005-0000-0000-0000F5370000}"/>
    <cellStyle name="Currency [2] 7 4 9" xfId="14459" xr:uid="{00000000-0005-0000-0000-0000F6370000}"/>
    <cellStyle name="Currency [2] 7 4 9 2" xfId="14460" xr:uid="{00000000-0005-0000-0000-0000F7370000}"/>
    <cellStyle name="Currency [2] 7 4 9 3" xfId="14461" xr:uid="{00000000-0005-0000-0000-0000F8370000}"/>
    <cellStyle name="Currency [2] 7 5" xfId="14462" xr:uid="{00000000-0005-0000-0000-0000F9370000}"/>
    <cellStyle name="Currency [2] 7 5 10" xfId="14463" xr:uid="{00000000-0005-0000-0000-0000FA370000}"/>
    <cellStyle name="Currency [2] 7 5 10 2" xfId="14464" xr:uid="{00000000-0005-0000-0000-0000FB370000}"/>
    <cellStyle name="Currency [2] 7 5 10 3" xfId="14465" xr:uid="{00000000-0005-0000-0000-0000FC370000}"/>
    <cellStyle name="Currency [2] 7 5 11" xfId="14466" xr:uid="{00000000-0005-0000-0000-0000FD370000}"/>
    <cellStyle name="Currency [2] 7 5 11 2" xfId="14467" xr:uid="{00000000-0005-0000-0000-0000FE370000}"/>
    <cellStyle name="Currency [2] 7 5 11 3" xfId="14468" xr:uid="{00000000-0005-0000-0000-0000FF370000}"/>
    <cellStyle name="Currency [2] 7 5 12" xfId="14469" xr:uid="{00000000-0005-0000-0000-000000380000}"/>
    <cellStyle name="Currency [2] 7 5 13" xfId="14470" xr:uid="{00000000-0005-0000-0000-000001380000}"/>
    <cellStyle name="Currency [2] 7 5 2" xfId="14471" xr:uid="{00000000-0005-0000-0000-000002380000}"/>
    <cellStyle name="Currency [2] 7 5 2 2" xfId="14472" xr:uid="{00000000-0005-0000-0000-000003380000}"/>
    <cellStyle name="Currency [2] 7 5 2 3" xfId="14473" xr:uid="{00000000-0005-0000-0000-000004380000}"/>
    <cellStyle name="Currency [2] 7 5 3" xfId="14474" xr:uid="{00000000-0005-0000-0000-000005380000}"/>
    <cellStyle name="Currency [2] 7 5 3 2" xfId="14475" xr:uid="{00000000-0005-0000-0000-000006380000}"/>
    <cellStyle name="Currency [2] 7 5 3 3" xfId="14476" xr:uid="{00000000-0005-0000-0000-000007380000}"/>
    <cellStyle name="Currency [2] 7 5 4" xfId="14477" xr:uid="{00000000-0005-0000-0000-000008380000}"/>
    <cellStyle name="Currency [2] 7 5 4 2" xfId="14478" xr:uid="{00000000-0005-0000-0000-000009380000}"/>
    <cellStyle name="Currency [2] 7 5 4 3" xfId="14479" xr:uid="{00000000-0005-0000-0000-00000A380000}"/>
    <cellStyle name="Currency [2] 7 5 5" xfId="14480" xr:uid="{00000000-0005-0000-0000-00000B380000}"/>
    <cellStyle name="Currency [2] 7 5 5 2" xfId="14481" xr:uid="{00000000-0005-0000-0000-00000C380000}"/>
    <cellStyle name="Currency [2] 7 5 5 3" xfId="14482" xr:uid="{00000000-0005-0000-0000-00000D380000}"/>
    <cellStyle name="Currency [2] 7 5 6" xfId="14483" xr:uid="{00000000-0005-0000-0000-00000E380000}"/>
    <cellStyle name="Currency [2] 7 5 6 2" xfId="14484" xr:uid="{00000000-0005-0000-0000-00000F380000}"/>
    <cellStyle name="Currency [2] 7 5 6 3" xfId="14485" xr:uid="{00000000-0005-0000-0000-000010380000}"/>
    <cellStyle name="Currency [2] 7 5 7" xfId="14486" xr:uid="{00000000-0005-0000-0000-000011380000}"/>
    <cellStyle name="Currency [2] 7 5 7 2" xfId="14487" xr:uid="{00000000-0005-0000-0000-000012380000}"/>
    <cellStyle name="Currency [2] 7 5 7 3" xfId="14488" xr:uid="{00000000-0005-0000-0000-000013380000}"/>
    <cellStyle name="Currency [2] 7 5 8" xfId="14489" xr:uid="{00000000-0005-0000-0000-000014380000}"/>
    <cellStyle name="Currency [2] 7 5 8 2" xfId="14490" xr:uid="{00000000-0005-0000-0000-000015380000}"/>
    <cellStyle name="Currency [2] 7 5 8 3" xfId="14491" xr:uid="{00000000-0005-0000-0000-000016380000}"/>
    <cellStyle name="Currency [2] 7 5 9" xfId="14492" xr:uid="{00000000-0005-0000-0000-000017380000}"/>
    <cellStyle name="Currency [2] 7 5 9 2" xfId="14493" xr:uid="{00000000-0005-0000-0000-000018380000}"/>
    <cellStyle name="Currency [2] 7 5 9 3" xfId="14494" xr:uid="{00000000-0005-0000-0000-000019380000}"/>
    <cellStyle name="Currency [2] 7 6" xfId="14495" xr:uid="{00000000-0005-0000-0000-00001A380000}"/>
    <cellStyle name="Currency [2] 7 6 10" xfId="14496" xr:uid="{00000000-0005-0000-0000-00001B380000}"/>
    <cellStyle name="Currency [2] 7 6 10 2" xfId="14497" xr:uid="{00000000-0005-0000-0000-00001C380000}"/>
    <cellStyle name="Currency [2] 7 6 10 3" xfId="14498" xr:uid="{00000000-0005-0000-0000-00001D380000}"/>
    <cellStyle name="Currency [2] 7 6 11" xfId="14499" xr:uid="{00000000-0005-0000-0000-00001E380000}"/>
    <cellStyle name="Currency [2] 7 6 11 2" xfId="14500" xr:uid="{00000000-0005-0000-0000-00001F380000}"/>
    <cellStyle name="Currency [2] 7 6 11 3" xfId="14501" xr:uid="{00000000-0005-0000-0000-000020380000}"/>
    <cellStyle name="Currency [2] 7 6 12" xfId="14502" xr:uid="{00000000-0005-0000-0000-000021380000}"/>
    <cellStyle name="Currency [2] 7 6 13" xfId="14503" xr:uid="{00000000-0005-0000-0000-000022380000}"/>
    <cellStyle name="Currency [2] 7 6 2" xfId="14504" xr:uid="{00000000-0005-0000-0000-000023380000}"/>
    <cellStyle name="Currency [2] 7 6 2 2" xfId="14505" xr:uid="{00000000-0005-0000-0000-000024380000}"/>
    <cellStyle name="Currency [2] 7 6 2 3" xfId="14506" xr:uid="{00000000-0005-0000-0000-000025380000}"/>
    <cellStyle name="Currency [2] 7 6 3" xfId="14507" xr:uid="{00000000-0005-0000-0000-000026380000}"/>
    <cellStyle name="Currency [2] 7 6 3 2" xfId="14508" xr:uid="{00000000-0005-0000-0000-000027380000}"/>
    <cellStyle name="Currency [2] 7 6 3 3" xfId="14509" xr:uid="{00000000-0005-0000-0000-000028380000}"/>
    <cellStyle name="Currency [2] 7 6 4" xfId="14510" xr:uid="{00000000-0005-0000-0000-000029380000}"/>
    <cellStyle name="Currency [2] 7 6 4 2" xfId="14511" xr:uid="{00000000-0005-0000-0000-00002A380000}"/>
    <cellStyle name="Currency [2] 7 6 4 3" xfId="14512" xr:uid="{00000000-0005-0000-0000-00002B380000}"/>
    <cellStyle name="Currency [2] 7 6 5" xfId="14513" xr:uid="{00000000-0005-0000-0000-00002C380000}"/>
    <cellStyle name="Currency [2] 7 6 5 2" xfId="14514" xr:uid="{00000000-0005-0000-0000-00002D380000}"/>
    <cellStyle name="Currency [2] 7 6 5 3" xfId="14515" xr:uid="{00000000-0005-0000-0000-00002E380000}"/>
    <cellStyle name="Currency [2] 7 6 6" xfId="14516" xr:uid="{00000000-0005-0000-0000-00002F380000}"/>
    <cellStyle name="Currency [2] 7 6 6 2" xfId="14517" xr:uid="{00000000-0005-0000-0000-000030380000}"/>
    <cellStyle name="Currency [2] 7 6 6 3" xfId="14518" xr:uid="{00000000-0005-0000-0000-000031380000}"/>
    <cellStyle name="Currency [2] 7 6 7" xfId="14519" xr:uid="{00000000-0005-0000-0000-000032380000}"/>
    <cellStyle name="Currency [2] 7 6 7 2" xfId="14520" xr:uid="{00000000-0005-0000-0000-000033380000}"/>
    <cellStyle name="Currency [2] 7 6 7 3" xfId="14521" xr:uid="{00000000-0005-0000-0000-000034380000}"/>
    <cellStyle name="Currency [2] 7 6 8" xfId="14522" xr:uid="{00000000-0005-0000-0000-000035380000}"/>
    <cellStyle name="Currency [2] 7 6 8 2" xfId="14523" xr:uid="{00000000-0005-0000-0000-000036380000}"/>
    <cellStyle name="Currency [2] 7 6 8 3" xfId="14524" xr:uid="{00000000-0005-0000-0000-000037380000}"/>
    <cellStyle name="Currency [2] 7 6 9" xfId="14525" xr:uid="{00000000-0005-0000-0000-000038380000}"/>
    <cellStyle name="Currency [2] 7 6 9 2" xfId="14526" xr:uid="{00000000-0005-0000-0000-000039380000}"/>
    <cellStyle name="Currency [2] 7 6 9 3" xfId="14527" xr:uid="{00000000-0005-0000-0000-00003A380000}"/>
    <cellStyle name="Currency [2] 7 7" xfId="14528" xr:uid="{00000000-0005-0000-0000-00003B380000}"/>
    <cellStyle name="Currency [2] 7 7 10" xfId="14529" xr:uid="{00000000-0005-0000-0000-00003C380000}"/>
    <cellStyle name="Currency [2] 7 7 10 2" xfId="14530" xr:uid="{00000000-0005-0000-0000-00003D380000}"/>
    <cellStyle name="Currency [2] 7 7 10 3" xfId="14531" xr:uid="{00000000-0005-0000-0000-00003E380000}"/>
    <cellStyle name="Currency [2] 7 7 11" xfId="14532" xr:uid="{00000000-0005-0000-0000-00003F380000}"/>
    <cellStyle name="Currency [2] 7 7 11 2" xfId="14533" xr:uid="{00000000-0005-0000-0000-000040380000}"/>
    <cellStyle name="Currency [2] 7 7 11 3" xfId="14534" xr:uid="{00000000-0005-0000-0000-000041380000}"/>
    <cellStyle name="Currency [2] 7 7 12" xfId="14535" xr:uid="{00000000-0005-0000-0000-000042380000}"/>
    <cellStyle name="Currency [2] 7 7 13" xfId="14536" xr:uid="{00000000-0005-0000-0000-000043380000}"/>
    <cellStyle name="Currency [2] 7 7 2" xfId="14537" xr:uid="{00000000-0005-0000-0000-000044380000}"/>
    <cellStyle name="Currency [2] 7 7 2 2" xfId="14538" xr:uid="{00000000-0005-0000-0000-000045380000}"/>
    <cellStyle name="Currency [2] 7 7 2 3" xfId="14539" xr:uid="{00000000-0005-0000-0000-000046380000}"/>
    <cellStyle name="Currency [2] 7 7 3" xfId="14540" xr:uid="{00000000-0005-0000-0000-000047380000}"/>
    <cellStyle name="Currency [2] 7 7 3 2" xfId="14541" xr:uid="{00000000-0005-0000-0000-000048380000}"/>
    <cellStyle name="Currency [2] 7 7 3 3" xfId="14542" xr:uid="{00000000-0005-0000-0000-000049380000}"/>
    <cellStyle name="Currency [2] 7 7 4" xfId="14543" xr:uid="{00000000-0005-0000-0000-00004A380000}"/>
    <cellStyle name="Currency [2] 7 7 4 2" xfId="14544" xr:uid="{00000000-0005-0000-0000-00004B380000}"/>
    <cellStyle name="Currency [2] 7 7 4 3" xfId="14545" xr:uid="{00000000-0005-0000-0000-00004C380000}"/>
    <cellStyle name="Currency [2] 7 7 5" xfId="14546" xr:uid="{00000000-0005-0000-0000-00004D380000}"/>
    <cellStyle name="Currency [2] 7 7 5 2" xfId="14547" xr:uid="{00000000-0005-0000-0000-00004E380000}"/>
    <cellStyle name="Currency [2] 7 7 5 3" xfId="14548" xr:uid="{00000000-0005-0000-0000-00004F380000}"/>
    <cellStyle name="Currency [2] 7 7 6" xfId="14549" xr:uid="{00000000-0005-0000-0000-000050380000}"/>
    <cellStyle name="Currency [2] 7 7 6 2" xfId="14550" xr:uid="{00000000-0005-0000-0000-000051380000}"/>
    <cellStyle name="Currency [2] 7 7 6 3" xfId="14551" xr:uid="{00000000-0005-0000-0000-000052380000}"/>
    <cellStyle name="Currency [2] 7 7 7" xfId="14552" xr:uid="{00000000-0005-0000-0000-000053380000}"/>
    <cellStyle name="Currency [2] 7 7 7 2" xfId="14553" xr:uid="{00000000-0005-0000-0000-000054380000}"/>
    <cellStyle name="Currency [2] 7 7 7 3" xfId="14554" xr:uid="{00000000-0005-0000-0000-000055380000}"/>
    <cellStyle name="Currency [2] 7 7 8" xfId="14555" xr:uid="{00000000-0005-0000-0000-000056380000}"/>
    <cellStyle name="Currency [2] 7 7 8 2" xfId="14556" xr:uid="{00000000-0005-0000-0000-000057380000}"/>
    <cellStyle name="Currency [2] 7 7 8 3" xfId="14557" xr:uid="{00000000-0005-0000-0000-000058380000}"/>
    <cellStyle name="Currency [2] 7 7 9" xfId="14558" xr:uid="{00000000-0005-0000-0000-000059380000}"/>
    <cellStyle name="Currency [2] 7 7 9 2" xfId="14559" xr:uid="{00000000-0005-0000-0000-00005A380000}"/>
    <cellStyle name="Currency [2] 7 7 9 3" xfId="14560" xr:uid="{00000000-0005-0000-0000-00005B380000}"/>
    <cellStyle name="Currency [2] 7 8" xfId="14561" xr:uid="{00000000-0005-0000-0000-00005C380000}"/>
    <cellStyle name="Currency [2] 7 8 2" xfId="14562" xr:uid="{00000000-0005-0000-0000-00005D380000}"/>
    <cellStyle name="Currency [2] 7 8 3" xfId="14563" xr:uid="{00000000-0005-0000-0000-00005E380000}"/>
    <cellStyle name="Currency [2] 7 9" xfId="14564" xr:uid="{00000000-0005-0000-0000-00005F380000}"/>
    <cellStyle name="Currency [2] 7 9 2" xfId="14565" xr:uid="{00000000-0005-0000-0000-000060380000}"/>
    <cellStyle name="Currency [2] 7 9 3" xfId="14566" xr:uid="{00000000-0005-0000-0000-000061380000}"/>
    <cellStyle name="Currency [2] 8" xfId="14567" xr:uid="{00000000-0005-0000-0000-000062380000}"/>
    <cellStyle name="Currency [2] 8 2" xfId="14568" xr:uid="{00000000-0005-0000-0000-000063380000}"/>
    <cellStyle name="Currency [2] 8 3" xfId="14569" xr:uid="{00000000-0005-0000-0000-000064380000}"/>
    <cellStyle name="Currency [2] 9" xfId="14570" xr:uid="{00000000-0005-0000-0000-000065380000}"/>
    <cellStyle name="Currency [2] 9 2" xfId="14571" xr:uid="{00000000-0005-0000-0000-000066380000}"/>
    <cellStyle name="Currency [2] 9 3" xfId="14572" xr:uid="{00000000-0005-0000-0000-000067380000}"/>
    <cellStyle name="Currency 2" xfId="14573" xr:uid="{00000000-0005-0000-0000-000068380000}"/>
    <cellStyle name="Currency 2 2" xfId="14574" xr:uid="{00000000-0005-0000-0000-000069380000}"/>
    <cellStyle name="Currency 2 2 2" xfId="14575" xr:uid="{00000000-0005-0000-0000-00006A380000}"/>
    <cellStyle name="Currency 2 3" xfId="14576" xr:uid="{00000000-0005-0000-0000-00006B380000}"/>
    <cellStyle name="Currency 3" xfId="14577" xr:uid="{00000000-0005-0000-0000-00006C380000}"/>
    <cellStyle name="Currency 3 2" xfId="14578" xr:uid="{00000000-0005-0000-0000-00006D380000}"/>
    <cellStyle name="Currency 3 2 2" xfId="14579" xr:uid="{00000000-0005-0000-0000-00006E380000}"/>
    <cellStyle name="Currency 3 3" xfId="14580" xr:uid="{00000000-0005-0000-0000-00006F380000}"/>
    <cellStyle name="Currency 4" xfId="14581" xr:uid="{00000000-0005-0000-0000-000070380000}"/>
    <cellStyle name="Currency 4 2" xfId="14582" xr:uid="{00000000-0005-0000-0000-000071380000}"/>
    <cellStyle name="Currency 4 2 2" xfId="14583" xr:uid="{00000000-0005-0000-0000-000072380000}"/>
    <cellStyle name="Currency 4 3" xfId="14584" xr:uid="{00000000-0005-0000-0000-000073380000}"/>
    <cellStyle name="Currency Euro" xfId="14585" xr:uid="{00000000-0005-0000-0000-000074380000}"/>
    <cellStyle name="Currency Pound" xfId="14586" xr:uid="{00000000-0005-0000-0000-000075380000}"/>
    <cellStyle name="Dash" xfId="14587" xr:uid="{00000000-0005-0000-0000-000076380000}"/>
    <cellStyle name="data" xfId="14588" xr:uid="{00000000-0005-0000-0000-000077380000}"/>
    <cellStyle name="data 2" xfId="14589" xr:uid="{00000000-0005-0000-0000-000078380000}"/>
    <cellStyle name="Date" xfId="14590" xr:uid="{00000000-0005-0000-0000-000079380000}"/>
    <cellStyle name="date [dd mmm]" xfId="14591" xr:uid="{00000000-0005-0000-0000-00007A380000}"/>
    <cellStyle name="date [mmm yyyy]" xfId="14592" xr:uid="{00000000-0005-0000-0000-00007B380000}"/>
    <cellStyle name="Date [mmm-yyyy]" xfId="14593" xr:uid="{00000000-0005-0000-0000-00007C380000}"/>
    <cellStyle name="Date [mmm-yyyy] 2" xfId="14594" xr:uid="{00000000-0005-0000-0000-00007D380000}"/>
    <cellStyle name="Date [mmm-yyyy] 2 2" xfId="14595" xr:uid="{00000000-0005-0000-0000-00007E380000}"/>
    <cellStyle name="Date [mmm-yyyy] 2 2 2" xfId="14596" xr:uid="{00000000-0005-0000-0000-00007F380000}"/>
    <cellStyle name="Date [mmm-yyyy] 2 2 2 2" xfId="14597" xr:uid="{00000000-0005-0000-0000-000080380000}"/>
    <cellStyle name="Date [mmm-yyyy] 2 2 3" xfId="14598" xr:uid="{00000000-0005-0000-0000-000081380000}"/>
    <cellStyle name="Date [mmm-yyyy] 2 2 3 2" xfId="14599" xr:uid="{00000000-0005-0000-0000-000082380000}"/>
    <cellStyle name="Date [mmm-yyyy] 2 2 4" xfId="14600" xr:uid="{00000000-0005-0000-0000-000083380000}"/>
    <cellStyle name="Date [mmm-yyyy] 2 2 4 2" xfId="14601" xr:uid="{00000000-0005-0000-0000-000084380000}"/>
    <cellStyle name="Date [mmm-yyyy] 2 2 5" xfId="14602" xr:uid="{00000000-0005-0000-0000-000085380000}"/>
    <cellStyle name="Date [mmm-yyyy] 2 2 5 2" xfId="14603" xr:uid="{00000000-0005-0000-0000-000086380000}"/>
    <cellStyle name="Date [mmm-yyyy] 2 2 6" xfId="14604" xr:uid="{00000000-0005-0000-0000-000087380000}"/>
    <cellStyle name="Date [mmm-yyyy] 2 2 6 2" xfId="14605" xr:uid="{00000000-0005-0000-0000-000088380000}"/>
    <cellStyle name="Date [mmm-yyyy] 2 2 7" xfId="14606" xr:uid="{00000000-0005-0000-0000-000089380000}"/>
    <cellStyle name="Date [mmm-yyyy] 2 2 8" xfId="14607" xr:uid="{00000000-0005-0000-0000-00008A380000}"/>
    <cellStyle name="Date [mmm-yyyy] 2 2 9" xfId="14608" xr:uid="{00000000-0005-0000-0000-00008B380000}"/>
    <cellStyle name="Date [mmm-yyyy] 2 3" xfId="14609" xr:uid="{00000000-0005-0000-0000-00008C380000}"/>
    <cellStyle name="Date [mmm-yyyy] 2 3 2" xfId="14610" xr:uid="{00000000-0005-0000-0000-00008D380000}"/>
    <cellStyle name="Date [mmm-yyyy] 3" xfId="14611" xr:uid="{00000000-0005-0000-0000-00008E380000}"/>
    <cellStyle name="Date [mmm-yyyy] 3 2" xfId="14612" xr:uid="{00000000-0005-0000-0000-00008F380000}"/>
    <cellStyle name="Date [mmm-yyyy] 3 2 2" xfId="14613" xr:uid="{00000000-0005-0000-0000-000090380000}"/>
    <cellStyle name="Date [mmm-yyyy] 3 3" xfId="14614" xr:uid="{00000000-0005-0000-0000-000091380000}"/>
    <cellStyle name="Date [mmm-yyyy] 3 3 2" xfId="14615" xr:uid="{00000000-0005-0000-0000-000092380000}"/>
    <cellStyle name="Date [mmm-yyyy] 3 4" xfId="14616" xr:uid="{00000000-0005-0000-0000-000093380000}"/>
    <cellStyle name="Date [mmm-yyyy] 3 4 2" xfId="14617" xr:uid="{00000000-0005-0000-0000-000094380000}"/>
    <cellStyle name="Date [mmm-yyyy] 3 5" xfId="14618" xr:uid="{00000000-0005-0000-0000-000095380000}"/>
    <cellStyle name="Date [mmm-yyyy] 3 5 2" xfId="14619" xr:uid="{00000000-0005-0000-0000-000096380000}"/>
    <cellStyle name="Date [mmm-yyyy] 3 6" xfId="14620" xr:uid="{00000000-0005-0000-0000-000097380000}"/>
    <cellStyle name="Date [mmm-yyyy] 4" xfId="14621" xr:uid="{00000000-0005-0000-0000-000098380000}"/>
    <cellStyle name="Date [mmm-yyyy] 4 2" xfId="14622" xr:uid="{00000000-0005-0000-0000-000099380000}"/>
    <cellStyle name="Date [mmm-yyyy] 5" xfId="14623" xr:uid="{00000000-0005-0000-0000-00009A380000}"/>
    <cellStyle name="Date Short" xfId="14624" xr:uid="{00000000-0005-0000-0000-00009B380000}"/>
    <cellStyle name="date_161021_12" xfId="14625" xr:uid="{00000000-0005-0000-0000-00009C380000}"/>
    <cellStyle name="DateLong" xfId="2" xr:uid="{00000000-0005-0000-0000-00009D380000}"/>
    <cellStyle name="DateShort" xfId="3" xr:uid="{00000000-0005-0000-0000-00009E380000}"/>
    <cellStyle name="Dave" xfId="14626" xr:uid="{00000000-0005-0000-0000-00009F380000}"/>
    <cellStyle name="days" xfId="14627" xr:uid="{00000000-0005-0000-0000-0000A0380000}"/>
    <cellStyle name="decimal [4]" xfId="14628" xr:uid="{00000000-0005-0000-0000-0000A1380000}"/>
    <cellStyle name="Descriptor text" xfId="14629" xr:uid="{00000000-0005-0000-0000-0000A2380000}"/>
    <cellStyle name="Dezimal [0]_Aufbereitungsdaten" xfId="14630" xr:uid="{00000000-0005-0000-0000-0000A3380000}"/>
    <cellStyle name="Dezimal_Aufbereitungsdaten" xfId="14631" xr:uid="{00000000-0005-0000-0000-0000A4380000}"/>
    <cellStyle name="Disabled" xfId="14632" xr:uid="{00000000-0005-0000-0000-0000A5380000}"/>
    <cellStyle name="Efficio_Table" xfId="14633" xr:uid="{00000000-0005-0000-0000-0000A6380000}"/>
    <cellStyle name="Emphasis 1" xfId="14634" xr:uid="{00000000-0005-0000-0000-0000A7380000}"/>
    <cellStyle name="Emphasis 2" xfId="14635" xr:uid="{00000000-0005-0000-0000-0000A8380000}"/>
    <cellStyle name="Emphasis 3" xfId="14636" xr:uid="{00000000-0005-0000-0000-0000A9380000}"/>
    <cellStyle name="Enter Currency (0)" xfId="14637" xr:uid="{00000000-0005-0000-0000-0000AA380000}"/>
    <cellStyle name="Enter Currency (2)" xfId="14638" xr:uid="{00000000-0005-0000-0000-0000AB380000}"/>
    <cellStyle name="Enter Units (0)" xfId="14639" xr:uid="{00000000-0005-0000-0000-0000AC380000}"/>
    <cellStyle name="Enter Units (1)" xfId="14640" xr:uid="{00000000-0005-0000-0000-0000AD380000}"/>
    <cellStyle name="Enter Units (2)" xfId="14641" xr:uid="{00000000-0005-0000-0000-0000AE380000}"/>
    <cellStyle name="Entered" xfId="14642" xr:uid="{00000000-0005-0000-0000-0000AF380000}"/>
    <cellStyle name="Error" xfId="110" xr:uid="{00000000-0005-0000-0000-0000B0380000}"/>
    <cellStyle name="Euro" xfId="14643" xr:uid="{00000000-0005-0000-0000-0000B1380000}"/>
    <cellStyle name="Euro 2" xfId="14644" xr:uid="{00000000-0005-0000-0000-0000B2380000}"/>
    <cellStyle name="Euro 2 2" xfId="14645" xr:uid="{00000000-0005-0000-0000-0000B3380000}"/>
    <cellStyle name="Euro 3" xfId="14646" xr:uid="{00000000-0005-0000-0000-0000B4380000}"/>
    <cellStyle name="Euro 3 2" xfId="14647" xr:uid="{00000000-0005-0000-0000-0000B5380000}"/>
    <cellStyle name="Explanatory Text" xfId="24" builtinId="53" customBuiltin="1"/>
    <cellStyle name="Explanatory Text 2" xfId="111" xr:uid="{00000000-0005-0000-0000-0000B7380000}"/>
    <cellStyle name="Factor" xfId="4" xr:uid="{00000000-0005-0000-0000-0000B8380000}"/>
    <cellStyle name="False" xfId="14648" xr:uid="{00000000-0005-0000-0000-0000B9380000}"/>
    <cellStyle name="Footnotes" xfId="14649" xr:uid="{00000000-0005-0000-0000-0000BA380000}"/>
    <cellStyle name="Fountain Col Header" xfId="112" xr:uid="{00000000-0005-0000-0000-0000BB380000}"/>
    <cellStyle name="Fountain Error" xfId="113" xr:uid="{00000000-0005-0000-0000-0000BC380000}"/>
    <cellStyle name="Fountain Error 2" xfId="14650" xr:uid="{00000000-0005-0000-0000-0000BD380000}"/>
    <cellStyle name="Fountain Input" xfId="114" xr:uid="{00000000-0005-0000-0000-0000BE380000}"/>
    <cellStyle name="Fountain Input 10" xfId="14651" xr:uid="{00000000-0005-0000-0000-0000BF380000}"/>
    <cellStyle name="Fountain Input 2" xfId="115" xr:uid="{00000000-0005-0000-0000-0000C0380000}"/>
    <cellStyle name="Fountain Input 2 2" xfId="14652" xr:uid="{00000000-0005-0000-0000-0000C1380000}"/>
    <cellStyle name="Fountain Input 2 2 10" xfId="14653" xr:uid="{00000000-0005-0000-0000-0000C2380000}"/>
    <cellStyle name="Fountain Input 2 2 11" xfId="14654" xr:uid="{00000000-0005-0000-0000-0000C3380000}"/>
    <cellStyle name="Fountain Input 2 2 2" xfId="14655" xr:uid="{00000000-0005-0000-0000-0000C4380000}"/>
    <cellStyle name="Fountain Input 2 2 2 10" xfId="14656" xr:uid="{00000000-0005-0000-0000-0000C5380000}"/>
    <cellStyle name="Fountain Input 2 2 2 10 2" xfId="14657" xr:uid="{00000000-0005-0000-0000-0000C6380000}"/>
    <cellStyle name="Fountain Input 2 2 2 10 3" xfId="14658" xr:uid="{00000000-0005-0000-0000-0000C7380000}"/>
    <cellStyle name="Fountain Input 2 2 2 11" xfId="14659" xr:uid="{00000000-0005-0000-0000-0000C8380000}"/>
    <cellStyle name="Fountain Input 2 2 2 11 2" xfId="14660" xr:uid="{00000000-0005-0000-0000-0000C9380000}"/>
    <cellStyle name="Fountain Input 2 2 2 11 3" xfId="14661" xr:uid="{00000000-0005-0000-0000-0000CA380000}"/>
    <cellStyle name="Fountain Input 2 2 2 12" xfId="14662" xr:uid="{00000000-0005-0000-0000-0000CB380000}"/>
    <cellStyle name="Fountain Input 2 2 2 12 2" xfId="14663" xr:uid="{00000000-0005-0000-0000-0000CC380000}"/>
    <cellStyle name="Fountain Input 2 2 2 12 3" xfId="14664" xr:uid="{00000000-0005-0000-0000-0000CD380000}"/>
    <cellStyle name="Fountain Input 2 2 2 13" xfId="14665" xr:uid="{00000000-0005-0000-0000-0000CE380000}"/>
    <cellStyle name="Fountain Input 2 2 2 13 2" xfId="14666" xr:uid="{00000000-0005-0000-0000-0000CF380000}"/>
    <cellStyle name="Fountain Input 2 2 2 13 3" xfId="14667" xr:uid="{00000000-0005-0000-0000-0000D0380000}"/>
    <cellStyle name="Fountain Input 2 2 2 14" xfId="14668" xr:uid="{00000000-0005-0000-0000-0000D1380000}"/>
    <cellStyle name="Fountain Input 2 2 2 14 2" xfId="14669" xr:uid="{00000000-0005-0000-0000-0000D2380000}"/>
    <cellStyle name="Fountain Input 2 2 2 14 3" xfId="14670" xr:uid="{00000000-0005-0000-0000-0000D3380000}"/>
    <cellStyle name="Fountain Input 2 2 2 15" xfId="14671" xr:uid="{00000000-0005-0000-0000-0000D4380000}"/>
    <cellStyle name="Fountain Input 2 2 2 15 2" xfId="14672" xr:uid="{00000000-0005-0000-0000-0000D5380000}"/>
    <cellStyle name="Fountain Input 2 2 2 15 3" xfId="14673" xr:uid="{00000000-0005-0000-0000-0000D6380000}"/>
    <cellStyle name="Fountain Input 2 2 2 16" xfId="14674" xr:uid="{00000000-0005-0000-0000-0000D7380000}"/>
    <cellStyle name="Fountain Input 2 2 2 17" xfId="14675" xr:uid="{00000000-0005-0000-0000-0000D8380000}"/>
    <cellStyle name="Fountain Input 2 2 2 2" xfId="14676" xr:uid="{00000000-0005-0000-0000-0000D9380000}"/>
    <cellStyle name="Fountain Input 2 2 2 2 10" xfId="14677" xr:uid="{00000000-0005-0000-0000-0000DA380000}"/>
    <cellStyle name="Fountain Input 2 2 2 2 10 2" xfId="14678" xr:uid="{00000000-0005-0000-0000-0000DB380000}"/>
    <cellStyle name="Fountain Input 2 2 2 2 10 3" xfId="14679" xr:uid="{00000000-0005-0000-0000-0000DC380000}"/>
    <cellStyle name="Fountain Input 2 2 2 2 11" xfId="14680" xr:uid="{00000000-0005-0000-0000-0000DD380000}"/>
    <cellStyle name="Fountain Input 2 2 2 2 11 2" xfId="14681" xr:uid="{00000000-0005-0000-0000-0000DE380000}"/>
    <cellStyle name="Fountain Input 2 2 2 2 11 3" xfId="14682" xr:uid="{00000000-0005-0000-0000-0000DF380000}"/>
    <cellStyle name="Fountain Input 2 2 2 2 12" xfId="14683" xr:uid="{00000000-0005-0000-0000-0000E0380000}"/>
    <cellStyle name="Fountain Input 2 2 2 2 12 2" xfId="14684" xr:uid="{00000000-0005-0000-0000-0000E1380000}"/>
    <cellStyle name="Fountain Input 2 2 2 2 12 3" xfId="14685" xr:uid="{00000000-0005-0000-0000-0000E2380000}"/>
    <cellStyle name="Fountain Input 2 2 2 2 13" xfId="14686" xr:uid="{00000000-0005-0000-0000-0000E3380000}"/>
    <cellStyle name="Fountain Input 2 2 2 2 14" xfId="14687" xr:uid="{00000000-0005-0000-0000-0000E4380000}"/>
    <cellStyle name="Fountain Input 2 2 2 2 2" xfId="14688" xr:uid="{00000000-0005-0000-0000-0000E5380000}"/>
    <cellStyle name="Fountain Input 2 2 2 2 2 2" xfId="14689" xr:uid="{00000000-0005-0000-0000-0000E6380000}"/>
    <cellStyle name="Fountain Input 2 2 2 2 2 3" xfId="14690" xr:uid="{00000000-0005-0000-0000-0000E7380000}"/>
    <cellStyle name="Fountain Input 2 2 2 2 3" xfId="14691" xr:uid="{00000000-0005-0000-0000-0000E8380000}"/>
    <cellStyle name="Fountain Input 2 2 2 2 3 2" xfId="14692" xr:uid="{00000000-0005-0000-0000-0000E9380000}"/>
    <cellStyle name="Fountain Input 2 2 2 2 3 3" xfId="14693" xr:uid="{00000000-0005-0000-0000-0000EA380000}"/>
    <cellStyle name="Fountain Input 2 2 2 2 4" xfId="14694" xr:uid="{00000000-0005-0000-0000-0000EB380000}"/>
    <cellStyle name="Fountain Input 2 2 2 2 4 2" xfId="14695" xr:uid="{00000000-0005-0000-0000-0000EC380000}"/>
    <cellStyle name="Fountain Input 2 2 2 2 4 3" xfId="14696" xr:uid="{00000000-0005-0000-0000-0000ED380000}"/>
    <cellStyle name="Fountain Input 2 2 2 2 5" xfId="14697" xr:uid="{00000000-0005-0000-0000-0000EE380000}"/>
    <cellStyle name="Fountain Input 2 2 2 2 5 2" xfId="14698" xr:uid="{00000000-0005-0000-0000-0000EF380000}"/>
    <cellStyle name="Fountain Input 2 2 2 2 5 3" xfId="14699" xr:uid="{00000000-0005-0000-0000-0000F0380000}"/>
    <cellStyle name="Fountain Input 2 2 2 2 6" xfId="14700" xr:uid="{00000000-0005-0000-0000-0000F1380000}"/>
    <cellStyle name="Fountain Input 2 2 2 2 6 2" xfId="14701" xr:uid="{00000000-0005-0000-0000-0000F2380000}"/>
    <cellStyle name="Fountain Input 2 2 2 2 6 3" xfId="14702" xr:uid="{00000000-0005-0000-0000-0000F3380000}"/>
    <cellStyle name="Fountain Input 2 2 2 2 7" xfId="14703" xr:uid="{00000000-0005-0000-0000-0000F4380000}"/>
    <cellStyle name="Fountain Input 2 2 2 2 7 2" xfId="14704" xr:uid="{00000000-0005-0000-0000-0000F5380000}"/>
    <cellStyle name="Fountain Input 2 2 2 2 7 3" xfId="14705" xr:uid="{00000000-0005-0000-0000-0000F6380000}"/>
    <cellStyle name="Fountain Input 2 2 2 2 8" xfId="14706" xr:uid="{00000000-0005-0000-0000-0000F7380000}"/>
    <cellStyle name="Fountain Input 2 2 2 2 8 2" xfId="14707" xr:uid="{00000000-0005-0000-0000-0000F8380000}"/>
    <cellStyle name="Fountain Input 2 2 2 2 8 3" xfId="14708" xr:uid="{00000000-0005-0000-0000-0000F9380000}"/>
    <cellStyle name="Fountain Input 2 2 2 2 9" xfId="14709" xr:uid="{00000000-0005-0000-0000-0000FA380000}"/>
    <cellStyle name="Fountain Input 2 2 2 2 9 2" xfId="14710" xr:uid="{00000000-0005-0000-0000-0000FB380000}"/>
    <cellStyle name="Fountain Input 2 2 2 2 9 3" xfId="14711" xr:uid="{00000000-0005-0000-0000-0000FC380000}"/>
    <cellStyle name="Fountain Input 2 2 2 3" xfId="14712" xr:uid="{00000000-0005-0000-0000-0000FD380000}"/>
    <cellStyle name="Fountain Input 2 2 2 3 10" xfId="14713" xr:uid="{00000000-0005-0000-0000-0000FE380000}"/>
    <cellStyle name="Fountain Input 2 2 2 3 10 2" xfId="14714" xr:uid="{00000000-0005-0000-0000-0000FF380000}"/>
    <cellStyle name="Fountain Input 2 2 2 3 10 3" xfId="14715" xr:uid="{00000000-0005-0000-0000-000000390000}"/>
    <cellStyle name="Fountain Input 2 2 2 3 11" xfId="14716" xr:uid="{00000000-0005-0000-0000-000001390000}"/>
    <cellStyle name="Fountain Input 2 2 2 3 11 2" xfId="14717" xr:uid="{00000000-0005-0000-0000-000002390000}"/>
    <cellStyle name="Fountain Input 2 2 2 3 11 3" xfId="14718" xr:uid="{00000000-0005-0000-0000-000003390000}"/>
    <cellStyle name="Fountain Input 2 2 2 3 12" xfId="14719" xr:uid="{00000000-0005-0000-0000-000004390000}"/>
    <cellStyle name="Fountain Input 2 2 2 3 12 2" xfId="14720" xr:uid="{00000000-0005-0000-0000-000005390000}"/>
    <cellStyle name="Fountain Input 2 2 2 3 12 3" xfId="14721" xr:uid="{00000000-0005-0000-0000-000006390000}"/>
    <cellStyle name="Fountain Input 2 2 2 3 13" xfId="14722" xr:uid="{00000000-0005-0000-0000-000007390000}"/>
    <cellStyle name="Fountain Input 2 2 2 3 14" xfId="14723" xr:uid="{00000000-0005-0000-0000-000008390000}"/>
    <cellStyle name="Fountain Input 2 2 2 3 2" xfId="14724" xr:uid="{00000000-0005-0000-0000-000009390000}"/>
    <cellStyle name="Fountain Input 2 2 2 3 2 2" xfId="14725" xr:uid="{00000000-0005-0000-0000-00000A390000}"/>
    <cellStyle name="Fountain Input 2 2 2 3 2 3" xfId="14726" xr:uid="{00000000-0005-0000-0000-00000B390000}"/>
    <cellStyle name="Fountain Input 2 2 2 3 3" xfId="14727" xr:uid="{00000000-0005-0000-0000-00000C390000}"/>
    <cellStyle name="Fountain Input 2 2 2 3 3 2" xfId="14728" xr:uid="{00000000-0005-0000-0000-00000D390000}"/>
    <cellStyle name="Fountain Input 2 2 2 3 3 3" xfId="14729" xr:uid="{00000000-0005-0000-0000-00000E390000}"/>
    <cellStyle name="Fountain Input 2 2 2 3 4" xfId="14730" xr:uid="{00000000-0005-0000-0000-00000F390000}"/>
    <cellStyle name="Fountain Input 2 2 2 3 4 2" xfId="14731" xr:uid="{00000000-0005-0000-0000-000010390000}"/>
    <cellStyle name="Fountain Input 2 2 2 3 4 3" xfId="14732" xr:uid="{00000000-0005-0000-0000-000011390000}"/>
    <cellStyle name="Fountain Input 2 2 2 3 5" xfId="14733" xr:uid="{00000000-0005-0000-0000-000012390000}"/>
    <cellStyle name="Fountain Input 2 2 2 3 5 2" xfId="14734" xr:uid="{00000000-0005-0000-0000-000013390000}"/>
    <cellStyle name="Fountain Input 2 2 2 3 5 3" xfId="14735" xr:uid="{00000000-0005-0000-0000-000014390000}"/>
    <cellStyle name="Fountain Input 2 2 2 3 6" xfId="14736" xr:uid="{00000000-0005-0000-0000-000015390000}"/>
    <cellStyle name="Fountain Input 2 2 2 3 6 2" xfId="14737" xr:uid="{00000000-0005-0000-0000-000016390000}"/>
    <cellStyle name="Fountain Input 2 2 2 3 6 3" xfId="14738" xr:uid="{00000000-0005-0000-0000-000017390000}"/>
    <cellStyle name="Fountain Input 2 2 2 3 7" xfId="14739" xr:uid="{00000000-0005-0000-0000-000018390000}"/>
    <cellStyle name="Fountain Input 2 2 2 3 7 2" xfId="14740" xr:uid="{00000000-0005-0000-0000-000019390000}"/>
    <cellStyle name="Fountain Input 2 2 2 3 7 3" xfId="14741" xr:uid="{00000000-0005-0000-0000-00001A390000}"/>
    <cellStyle name="Fountain Input 2 2 2 3 8" xfId="14742" xr:uid="{00000000-0005-0000-0000-00001B390000}"/>
    <cellStyle name="Fountain Input 2 2 2 3 8 2" xfId="14743" xr:uid="{00000000-0005-0000-0000-00001C390000}"/>
    <cellStyle name="Fountain Input 2 2 2 3 8 3" xfId="14744" xr:uid="{00000000-0005-0000-0000-00001D390000}"/>
    <cellStyle name="Fountain Input 2 2 2 3 9" xfId="14745" xr:uid="{00000000-0005-0000-0000-00001E390000}"/>
    <cellStyle name="Fountain Input 2 2 2 3 9 2" xfId="14746" xr:uid="{00000000-0005-0000-0000-00001F390000}"/>
    <cellStyle name="Fountain Input 2 2 2 3 9 3" xfId="14747" xr:uid="{00000000-0005-0000-0000-000020390000}"/>
    <cellStyle name="Fountain Input 2 2 2 4" xfId="14748" xr:uid="{00000000-0005-0000-0000-000021390000}"/>
    <cellStyle name="Fountain Input 2 2 2 4 10" xfId="14749" xr:uid="{00000000-0005-0000-0000-000022390000}"/>
    <cellStyle name="Fountain Input 2 2 2 4 10 2" xfId="14750" xr:uid="{00000000-0005-0000-0000-000023390000}"/>
    <cellStyle name="Fountain Input 2 2 2 4 10 3" xfId="14751" xr:uid="{00000000-0005-0000-0000-000024390000}"/>
    <cellStyle name="Fountain Input 2 2 2 4 11" xfId="14752" xr:uid="{00000000-0005-0000-0000-000025390000}"/>
    <cellStyle name="Fountain Input 2 2 2 4 11 2" xfId="14753" xr:uid="{00000000-0005-0000-0000-000026390000}"/>
    <cellStyle name="Fountain Input 2 2 2 4 11 3" xfId="14754" xr:uid="{00000000-0005-0000-0000-000027390000}"/>
    <cellStyle name="Fountain Input 2 2 2 4 12" xfId="14755" xr:uid="{00000000-0005-0000-0000-000028390000}"/>
    <cellStyle name="Fountain Input 2 2 2 4 13" xfId="14756" xr:uid="{00000000-0005-0000-0000-000029390000}"/>
    <cellStyle name="Fountain Input 2 2 2 4 2" xfId="14757" xr:uid="{00000000-0005-0000-0000-00002A390000}"/>
    <cellStyle name="Fountain Input 2 2 2 4 2 2" xfId="14758" xr:uid="{00000000-0005-0000-0000-00002B390000}"/>
    <cellStyle name="Fountain Input 2 2 2 4 2 3" xfId="14759" xr:uid="{00000000-0005-0000-0000-00002C390000}"/>
    <cellStyle name="Fountain Input 2 2 2 4 3" xfId="14760" xr:uid="{00000000-0005-0000-0000-00002D390000}"/>
    <cellStyle name="Fountain Input 2 2 2 4 3 2" xfId="14761" xr:uid="{00000000-0005-0000-0000-00002E390000}"/>
    <cellStyle name="Fountain Input 2 2 2 4 3 3" xfId="14762" xr:uid="{00000000-0005-0000-0000-00002F390000}"/>
    <cellStyle name="Fountain Input 2 2 2 4 4" xfId="14763" xr:uid="{00000000-0005-0000-0000-000030390000}"/>
    <cellStyle name="Fountain Input 2 2 2 4 4 2" xfId="14764" xr:uid="{00000000-0005-0000-0000-000031390000}"/>
    <cellStyle name="Fountain Input 2 2 2 4 4 3" xfId="14765" xr:uid="{00000000-0005-0000-0000-000032390000}"/>
    <cellStyle name="Fountain Input 2 2 2 4 5" xfId="14766" xr:uid="{00000000-0005-0000-0000-000033390000}"/>
    <cellStyle name="Fountain Input 2 2 2 4 5 2" xfId="14767" xr:uid="{00000000-0005-0000-0000-000034390000}"/>
    <cellStyle name="Fountain Input 2 2 2 4 5 3" xfId="14768" xr:uid="{00000000-0005-0000-0000-000035390000}"/>
    <cellStyle name="Fountain Input 2 2 2 4 6" xfId="14769" xr:uid="{00000000-0005-0000-0000-000036390000}"/>
    <cellStyle name="Fountain Input 2 2 2 4 6 2" xfId="14770" xr:uid="{00000000-0005-0000-0000-000037390000}"/>
    <cellStyle name="Fountain Input 2 2 2 4 6 3" xfId="14771" xr:uid="{00000000-0005-0000-0000-000038390000}"/>
    <cellStyle name="Fountain Input 2 2 2 4 7" xfId="14772" xr:uid="{00000000-0005-0000-0000-000039390000}"/>
    <cellStyle name="Fountain Input 2 2 2 4 7 2" xfId="14773" xr:uid="{00000000-0005-0000-0000-00003A390000}"/>
    <cellStyle name="Fountain Input 2 2 2 4 7 3" xfId="14774" xr:uid="{00000000-0005-0000-0000-00003B390000}"/>
    <cellStyle name="Fountain Input 2 2 2 4 8" xfId="14775" xr:uid="{00000000-0005-0000-0000-00003C390000}"/>
    <cellStyle name="Fountain Input 2 2 2 4 8 2" xfId="14776" xr:uid="{00000000-0005-0000-0000-00003D390000}"/>
    <cellStyle name="Fountain Input 2 2 2 4 8 3" xfId="14777" xr:uid="{00000000-0005-0000-0000-00003E390000}"/>
    <cellStyle name="Fountain Input 2 2 2 4 9" xfId="14778" xr:uid="{00000000-0005-0000-0000-00003F390000}"/>
    <cellStyle name="Fountain Input 2 2 2 4 9 2" xfId="14779" xr:uid="{00000000-0005-0000-0000-000040390000}"/>
    <cellStyle name="Fountain Input 2 2 2 4 9 3" xfId="14780" xr:uid="{00000000-0005-0000-0000-000041390000}"/>
    <cellStyle name="Fountain Input 2 2 2 5" xfId="14781" xr:uid="{00000000-0005-0000-0000-000042390000}"/>
    <cellStyle name="Fountain Input 2 2 2 5 10" xfId="14782" xr:uid="{00000000-0005-0000-0000-000043390000}"/>
    <cellStyle name="Fountain Input 2 2 2 5 10 2" xfId="14783" xr:uid="{00000000-0005-0000-0000-000044390000}"/>
    <cellStyle name="Fountain Input 2 2 2 5 10 3" xfId="14784" xr:uid="{00000000-0005-0000-0000-000045390000}"/>
    <cellStyle name="Fountain Input 2 2 2 5 11" xfId="14785" xr:uid="{00000000-0005-0000-0000-000046390000}"/>
    <cellStyle name="Fountain Input 2 2 2 5 11 2" xfId="14786" xr:uid="{00000000-0005-0000-0000-000047390000}"/>
    <cellStyle name="Fountain Input 2 2 2 5 11 3" xfId="14787" xr:uid="{00000000-0005-0000-0000-000048390000}"/>
    <cellStyle name="Fountain Input 2 2 2 5 12" xfId="14788" xr:uid="{00000000-0005-0000-0000-000049390000}"/>
    <cellStyle name="Fountain Input 2 2 2 5 13" xfId="14789" xr:uid="{00000000-0005-0000-0000-00004A390000}"/>
    <cellStyle name="Fountain Input 2 2 2 5 2" xfId="14790" xr:uid="{00000000-0005-0000-0000-00004B390000}"/>
    <cellStyle name="Fountain Input 2 2 2 5 2 2" xfId="14791" xr:uid="{00000000-0005-0000-0000-00004C390000}"/>
    <cellStyle name="Fountain Input 2 2 2 5 2 3" xfId="14792" xr:uid="{00000000-0005-0000-0000-00004D390000}"/>
    <cellStyle name="Fountain Input 2 2 2 5 3" xfId="14793" xr:uid="{00000000-0005-0000-0000-00004E390000}"/>
    <cellStyle name="Fountain Input 2 2 2 5 3 2" xfId="14794" xr:uid="{00000000-0005-0000-0000-00004F390000}"/>
    <cellStyle name="Fountain Input 2 2 2 5 3 3" xfId="14795" xr:uid="{00000000-0005-0000-0000-000050390000}"/>
    <cellStyle name="Fountain Input 2 2 2 5 4" xfId="14796" xr:uid="{00000000-0005-0000-0000-000051390000}"/>
    <cellStyle name="Fountain Input 2 2 2 5 4 2" xfId="14797" xr:uid="{00000000-0005-0000-0000-000052390000}"/>
    <cellStyle name="Fountain Input 2 2 2 5 4 3" xfId="14798" xr:uid="{00000000-0005-0000-0000-000053390000}"/>
    <cellStyle name="Fountain Input 2 2 2 5 5" xfId="14799" xr:uid="{00000000-0005-0000-0000-000054390000}"/>
    <cellStyle name="Fountain Input 2 2 2 5 5 2" xfId="14800" xr:uid="{00000000-0005-0000-0000-000055390000}"/>
    <cellStyle name="Fountain Input 2 2 2 5 5 3" xfId="14801" xr:uid="{00000000-0005-0000-0000-000056390000}"/>
    <cellStyle name="Fountain Input 2 2 2 5 6" xfId="14802" xr:uid="{00000000-0005-0000-0000-000057390000}"/>
    <cellStyle name="Fountain Input 2 2 2 5 6 2" xfId="14803" xr:uid="{00000000-0005-0000-0000-000058390000}"/>
    <cellStyle name="Fountain Input 2 2 2 5 6 3" xfId="14804" xr:uid="{00000000-0005-0000-0000-000059390000}"/>
    <cellStyle name="Fountain Input 2 2 2 5 7" xfId="14805" xr:uid="{00000000-0005-0000-0000-00005A390000}"/>
    <cellStyle name="Fountain Input 2 2 2 5 7 2" xfId="14806" xr:uid="{00000000-0005-0000-0000-00005B390000}"/>
    <cellStyle name="Fountain Input 2 2 2 5 7 3" xfId="14807" xr:uid="{00000000-0005-0000-0000-00005C390000}"/>
    <cellStyle name="Fountain Input 2 2 2 5 8" xfId="14808" xr:uid="{00000000-0005-0000-0000-00005D390000}"/>
    <cellStyle name="Fountain Input 2 2 2 5 8 2" xfId="14809" xr:uid="{00000000-0005-0000-0000-00005E390000}"/>
    <cellStyle name="Fountain Input 2 2 2 5 8 3" xfId="14810" xr:uid="{00000000-0005-0000-0000-00005F390000}"/>
    <cellStyle name="Fountain Input 2 2 2 5 9" xfId="14811" xr:uid="{00000000-0005-0000-0000-000060390000}"/>
    <cellStyle name="Fountain Input 2 2 2 5 9 2" xfId="14812" xr:uid="{00000000-0005-0000-0000-000061390000}"/>
    <cellStyle name="Fountain Input 2 2 2 5 9 3" xfId="14813" xr:uid="{00000000-0005-0000-0000-000062390000}"/>
    <cellStyle name="Fountain Input 2 2 2 6" xfId="14814" xr:uid="{00000000-0005-0000-0000-000063390000}"/>
    <cellStyle name="Fountain Input 2 2 2 6 2" xfId="14815" xr:uid="{00000000-0005-0000-0000-000064390000}"/>
    <cellStyle name="Fountain Input 2 2 2 6 3" xfId="14816" xr:uid="{00000000-0005-0000-0000-000065390000}"/>
    <cellStyle name="Fountain Input 2 2 2 7" xfId="14817" xr:uid="{00000000-0005-0000-0000-000066390000}"/>
    <cellStyle name="Fountain Input 2 2 2 7 2" xfId="14818" xr:uid="{00000000-0005-0000-0000-000067390000}"/>
    <cellStyle name="Fountain Input 2 2 2 7 3" xfId="14819" xr:uid="{00000000-0005-0000-0000-000068390000}"/>
    <cellStyle name="Fountain Input 2 2 2 8" xfId="14820" xr:uid="{00000000-0005-0000-0000-000069390000}"/>
    <cellStyle name="Fountain Input 2 2 2 8 2" xfId="14821" xr:uid="{00000000-0005-0000-0000-00006A390000}"/>
    <cellStyle name="Fountain Input 2 2 2 8 3" xfId="14822" xr:uid="{00000000-0005-0000-0000-00006B390000}"/>
    <cellStyle name="Fountain Input 2 2 2 9" xfId="14823" xr:uid="{00000000-0005-0000-0000-00006C390000}"/>
    <cellStyle name="Fountain Input 2 2 2 9 2" xfId="14824" xr:uid="{00000000-0005-0000-0000-00006D390000}"/>
    <cellStyle name="Fountain Input 2 2 2 9 3" xfId="14825" xr:uid="{00000000-0005-0000-0000-00006E390000}"/>
    <cellStyle name="Fountain Input 2 2 3" xfId="14826" xr:uid="{00000000-0005-0000-0000-00006F390000}"/>
    <cellStyle name="Fountain Input 2 2 3 10" xfId="14827" xr:uid="{00000000-0005-0000-0000-000070390000}"/>
    <cellStyle name="Fountain Input 2 2 3 10 2" xfId="14828" xr:uid="{00000000-0005-0000-0000-000071390000}"/>
    <cellStyle name="Fountain Input 2 2 3 10 3" xfId="14829" xr:uid="{00000000-0005-0000-0000-000072390000}"/>
    <cellStyle name="Fountain Input 2 2 3 11" xfId="14830" xr:uid="{00000000-0005-0000-0000-000073390000}"/>
    <cellStyle name="Fountain Input 2 2 3 11 2" xfId="14831" xr:uid="{00000000-0005-0000-0000-000074390000}"/>
    <cellStyle name="Fountain Input 2 2 3 11 3" xfId="14832" xr:uid="{00000000-0005-0000-0000-000075390000}"/>
    <cellStyle name="Fountain Input 2 2 3 12" xfId="14833" xr:uid="{00000000-0005-0000-0000-000076390000}"/>
    <cellStyle name="Fountain Input 2 2 3 12 2" xfId="14834" xr:uid="{00000000-0005-0000-0000-000077390000}"/>
    <cellStyle name="Fountain Input 2 2 3 12 3" xfId="14835" xr:uid="{00000000-0005-0000-0000-000078390000}"/>
    <cellStyle name="Fountain Input 2 2 3 13" xfId="14836" xr:uid="{00000000-0005-0000-0000-000079390000}"/>
    <cellStyle name="Fountain Input 2 2 3 13 2" xfId="14837" xr:uid="{00000000-0005-0000-0000-00007A390000}"/>
    <cellStyle name="Fountain Input 2 2 3 13 3" xfId="14838" xr:uid="{00000000-0005-0000-0000-00007B390000}"/>
    <cellStyle name="Fountain Input 2 2 3 14" xfId="14839" xr:uid="{00000000-0005-0000-0000-00007C390000}"/>
    <cellStyle name="Fountain Input 2 2 3 14 2" xfId="14840" xr:uid="{00000000-0005-0000-0000-00007D390000}"/>
    <cellStyle name="Fountain Input 2 2 3 14 3" xfId="14841" xr:uid="{00000000-0005-0000-0000-00007E390000}"/>
    <cellStyle name="Fountain Input 2 2 3 15" xfId="14842" xr:uid="{00000000-0005-0000-0000-00007F390000}"/>
    <cellStyle name="Fountain Input 2 2 3 15 2" xfId="14843" xr:uid="{00000000-0005-0000-0000-000080390000}"/>
    <cellStyle name="Fountain Input 2 2 3 15 3" xfId="14844" xr:uid="{00000000-0005-0000-0000-000081390000}"/>
    <cellStyle name="Fountain Input 2 2 3 16" xfId="14845" xr:uid="{00000000-0005-0000-0000-000082390000}"/>
    <cellStyle name="Fountain Input 2 2 3 16 2" xfId="14846" xr:uid="{00000000-0005-0000-0000-000083390000}"/>
    <cellStyle name="Fountain Input 2 2 3 16 3" xfId="14847" xr:uid="{00000000-0005-0000-0000-000084390000}"/>
    <cellStyle name="Fountain Input 2 2 3 17" xfId="14848" xr:uid="{00000000-0005-0000-0000-000085390000}"/>
    <cellStyle name="Fountain Input 2 2 3 17 2" xfId="14849" xr:uid="{00000000-0005-0000-0000-000086390000}"/>
    <cellStyle name="Fountain Input 2 2 3 17 3" xfId="14850" xr:uid="{00000000-0005-0000-0000-000087390000}"/>
    <cellStyle name="Fountain Input 2 2 3 18" xfId="14851" xr:uid="{00000000-0005-0000-0000-000088390000}"/>
    <cellStyle name="Fountain Input 2 2 3 18 2" xfId="14852" xr:uid="{00000000-0005-0000-0000-000089390000}"/>
    <cellStyle name="Fountain Input 2 2 3 18 3" xfId="14853" xr:uid="{00000000-0005-0000-0000-00008A390000}"/>
    <cellStyle name="Fountain Input 2 2 3 19" xfId="14854" xr:uid="{00000000-0005-0000-0000-00008B390000}"/>
    <cellStyle name="Fountain Input 2 2 3 2" xfId="14855" xr:uid="{00000000-0005-0000-0000-00008C390000}"/>
    <cellStyle name="Fountain Input 2 2 3 2 10" xfId="14856" xr:uid="{00000000-0005-0000-0000-00008D390000}"/>
    <cellStyle name="Fountain Input 2 2 3 2 10 2" xfId="14857" xr:uid="{00000000-0005-0000-0000-00008E390000}"/>
    <cellStyle name="Fountain Input 2 2 3 2 10 3" xfId="14858" xr:uid="{00000000-0005-0000-0000-00008F390000}"/>
    <cellStyle name="Fountain Input 2 2 3 2 11" xfId="14859" xr:uid="{00000000-0005-0000-0000-000090390000}"/>
    <cellStyle name="Fountain Input 2 2 3 2 11 2" xfId="14860" xr:uid="{00000000-0005-0000-0000-000091390000}"/>
    <cellStyle name="Fountain Input 2 2 3 2 11 3" xfId="14861" xr:uid="{00000000-0005-0000-0000-000092390000}"/>
    <cellStyle name="Fountain Input 2 2 3 2 12" xfId="14862" xr:uid="{00000000-0005-0000-0000-000093390000}"/>
    <cellStyle name="Fountain Input 2 2 3 2 12 2" xfId="14863" xr:uid="{00000000-0005-0000-0000-000094390000}"/>
    <cellStyle name="Fountain Input 2 2 3 2 12 3" xfId="14864" xr:uid="{00000000-0005-0000-0000-000095390000}"/>
    <cellStyle name="Fountain Input 2 2 3 2 13" xfId="14865" xr:uid="{00000000-0005-0000-0000-000096390000}"/>
    <cellStyle name="Fountain Input 2 2 3 2 14" xfId="14866" xr:uid="{00000000-0005-0000-0000-000097390000}"/>
    <cellStyle name="Fountain Input 2 2 3 2 2" xfId="14867" xr:uid="{00000000-0005-0000-0000-000098390000}"/>
    <cellStyle name="Fountain Input 2 2 3 2 2 2" xfId="14868" xr:uid="{00000000-0005-0000-0000-000099390000}"/>
    <cellStyle name="Fountain Input 2 2 3 2 2 3" xfId="14869" xr:uid="{00000000-0005-0000-0000-00009A390000}"/>
    <cellStyle name="Fountain Input 2 2 3 2 3" xfId="14870" xr:uid="{00000000-0005-0000-0000-00009B390000}"/>
    <cellStyle name="Fountain Input 2 2 3 2 3 2" xfId="14871" xr:uid="{00000000-0005-0000-0000-00009C390000}"/>
    <cellStyle name="Fountain Input 2 2 3 2 3 3" xfId="14872" xr:uid="{00000000-0005-0000-0000-00009D390000}"/>
    <cellStyle name="Fountain Input 2 2 3 2 4" xfId="14873" xr:uid="{00000000-0005-0000-0000-00009E390000}"/>
    <cellStyle name="Fountain Input 2 2 3 2 4 2" xfId="14874" xr:uid="{00000000-0005-0000-0000-00009F390000}"/>
    <cellStyle name="Fountain Input 2 2 3 2 4 3" xfId="14875" xr:uid="{00000000-0005-0000-0000-0000A0390000}"/>
    <cellStyle name="Fountain Input 2 2 3 2 5" xfId="14876" xr:uid="{00000000-0005-0000-0000-0000A1390000}"/>
    <cellStyle name="Fountain Input 2 2 3 2 5 2" xfId="14877" xr:uid="{00000000-0005-0000-0000-0000A2390000}"/>
    <cellStyle name="Fountain Input 2 2 3 2 5 3" xfId="14878" xr:uid="{00000000-0005-0000-0000-0000A3390000}"/>
    <cellStyle name="Fountain Input 2 2 3 2 6" xfId="14879" xr:uid="{00000000-0005-0000-0000-0000A4390000}"/>
    <cellStyle name="Fountain Input 2 2 3 2 6 2" xfId="14880" xr:uid="{00000000-0005-0000-0000-0000A5390000}"/>
    <cellStyle name="Fountain Input 2 2 3 2 6 3" xfId="14881" xr:uid="{00000000-0005-0000-0000-0000A6390000}"/>
    <cellStyle name="Fountain Input 2 2 3 2 7" xfId="14882" xr:uid="{00000000-0005-0000-0000-0000A7390000}"/>
    <cellStyle name="Fountain Input 2 2 3 2 7 2" xfId="14883" xr:uid="{00000000-0005-0000-0000-0000A8390000}"/>
    <cellStyle name="Fountain Input 2 2 3 2 7 3" xfId="14884" xr:uid="{00000000-0005-0000-0000-0000A9390000}"/>
    <cellStyle name="Fountain Input 2 2 3 2 8" xfId="14885" xr:uid="{00000000-0005-0000-0000-0000AA390000}"/>
    <cellStyle name="Fountain Input 2 2 3 2 8 2" xfId="14886" xr:uid="{00000000-0005-0000-0000-0000AB390000}"/>
    <cellStyle name="Fountain Input 2 2 3 2 8 3" xfId="14887" xr:uid="{00000000-0005-0000-0000-0000AC390000}"/>
    <cellStyle name="Fountain Input 2 2 3 2 9" xfId="14888" xr:uid="{00000000-0005-0000-0000-0000AD390000}"/>
    <cellStyle name="Fountain Input 2 2 3 2 9 2" xfId="14889" xr:uid="{00000000-0005-0000-0000-0000AE390000}"/>
    <cellStyle name="Fountain Input 2 2 3 2 9 3" xfId="14890" xr:uid="{00000000-0005-0000-0000-0000AF390000}"/>
    <cellStyle name="Fountain Input 2 2 3 20" xfId="14891" xr:uid="{00000000-0005-0000-0000-0000B0390000}"/>
    <cellStyle name="Fountain Input 2 2 3 3" xfId="14892" xr:uid="{00000000-0005-0000-0000-0000B1390000}"/>
    <cellStyle name="Fountain Input 2 2 3 3 10" xfId="14893" xr:uid="{00000000-0005-0000-0000-0000B2390000}"/>
    <cellStyle name="Fountain Input 2 2 3 3 10 2" xfId="14894" xr:uid="{00000000-0005-0000-0000-0000B3390000}"/>
    <cellStyle name="Fountain Input 2 2 3 3 10 3" xfId="14895" xr:uid="{00000000-0005-0000-0000-0000B4390000}"/>
    <cellStyle name="Fountain Input 2 2 3 3 11" xfId="14896" xr:uid="{00000000-0005-0000-0000-0000B5390000}"/>
    <cellStyle name="Fountain Input 2 2 3 3 11 2" xfId="14897" xr:uid="{00000000-0005-0000-0000-0000B6390000}"/>
    <cellStyle name="Fountain Input 2 2 3 3 11 3" xfId="14898" xr:uid="{00000000-0005-0000-0000-0000B7390000}"/>
    <cellStyle name="Fountain Input 2 2 3 3 12" xfId="14899" xr:uid="{00000000-0005-0000-0000-0000B8390000}"/>
    <cellStyle name="Fountain Input 2 2 3 3 12 2" xfId="14900" xr:uid="{00000000-0005-0000-0000-0000B9390000}"/>
    <cellStyle name="Fountain Input 2 2 3 3 12 3" xfId="14901" xr:uid="{00000000-0005-0000-0000-0000BA390000}"/>
    <cellStyle name="Fountain Input 2 2 3 3 13" xfId="14902" xr:uid="{00000000-0005-0000-0000-0000BB390000}"/>
    <cellStyle name="Fountain Input 2 2 3 3 14" xfId="14903" xr:uid="{00000000-0005-0000-0000-0000BC390000}"/>
    <cellStyle name="Fountain Input 2 2 3 3 2" xfId="14904" xr:uid="{00000000-0005-0000-0000-0000BD390000}"/>
    <cellStyle name="Fountain Input 2 2 3 3 2 2" xfId="14905" xr:uid="{00000000-0005-0000-0000-0000BE390000}"/>
    <cellStyle name="Fountain Input 2 2 3 3 2 3" xfId="14906" xr:uid="{00000000-0005-0000-0000-0000BF390000}"/>
    <cellStyle name="Fountain Input 2 2 3 3 3" xfId="14907" xr:uid="{00000000-0005-0000-0000-0000C0390000}"/>
    <cellStyle name="Fountain Input 2 2 3 3 3 2" xfId="14908" xr:uid="{00000000-0005-0000-0000-0000C1390000}"/>
    <cellStyle name="Fountain Input 2 2 3 3 3 3" xfId="14909" xr:uid="{00000000-0005-0000-0000-0000C2390000}"/>
    <cellStyle name="Fountain Input 2 2 3 3 4" xfId="14910" xr:uid="{00000000-0005-0000-0000-0000C3390000}"/>
    <cellStyle name="Fountain Input 2 2 3 3 4 2" xfId="14911" xr:uid="{00000000-0005-0000-0000-0000C4390000}"/>
    <cellStyle name="Fountain Input 2 2 3 3 4 3" xfId="14912" xr:uid="{00000000-0005-0000-0000-0000C5390000}"/>
    <cellStyle name="Fountain Input 2 2 3 3 5" xfId="14913" xr:uid="{00000000-0005-0000-0000-0000C6390000}"/>
    <cellStyle name="Fountain Input 2 2 3 3 5 2" xfId="14914" xr:uid="{00000000-0005-0000-0000-0000C7390000}"/>
    <cellStyle name="Fountain Input 2 2 3 3 5 3" xfId="14915" xr:uid="{00000000-0005-0000-0000-0000C8390000}"/>
    <cellStyle name="Fountain Input 2 2 3 3 6" xfId="14916" xr:uid="{00000000-0005-0000-0000-0000C9390000}"/>
    <cellStyle name="Fountain Input 2 2 3 3 6 2" xfId="14917" xr:uid="{00000000-0005-0000-0000-0000CA390000}"/>
    <cellStyle name="Fountain Input 2 2 3 3 6 3" xfId="14918" xr:uid="{00000000-0005-0000-0000-0000CB390000}"/>
    <cellStyle name="Fountain Input 2 2 3 3 7" xfId="14919" xr:uid="{00000000-0005-0000-0000-0000CC390000}"/>
    <cellStyle name="Fountain Input 2 2 3 3 7 2" xfId="14920" xr:uid="{00000000-0005-0000-0000-0000CD390000}"/>
    <cellStyle name="Fountain Input 2 2 3 3 7 3" xfId="14921" xr:uid="{00000000-0005-0000-0000-0000CE390000}"/>
    <cellStyle name="Fountain Input 2 2 3 3 8" xfId="14922" xr:uid="{00000000-0005-0000-0000-0000CF390000}"/>
    <cellStyle name="Fountain Input 2 2 3 3 8 2" xfId="14923" xr:uid="{00000000-0005-0000-0000-0000D0390000}"/>
    <cellStyle name="Fountain Input 2 2 3 3 8 3" xfId="14924" xr:uid="{00000000-0005-0000-0000-0000D1390000}"/>
    <cellStyle name="Fountain Input 2 2 3 3 9" xfId="14925" xr:uid="{00000000-0005-0000-0000-0000D2390000}"/>
    <cellStyle name="Fountain Input 2 2 3 3 9 2" xfId="14926" xr:uid="{00000000-0005-0000-0000-0000D3390000}"/>
    <cellStyle name="Fountain Input 2 2 3 3 9 3" xfId="14927" xr:uid="{00000000-0005-0000-0000-0000D4390000}"/>
    <cellStyle name="Fountain Input 2 2 3 4" xfId="14928" xr:uid="{00000000-0005-0000-0000-0000D5390000}"/>
    <cellStyle name="Fountain Input 2 2 3 4 10" xfId="14929" xr:uid="{00000000-0005-0000-0000-0000D6390000}"/>
    <cellStyle name="Fountain Input 2 2 3 4 10 2" xfId="14930" xr:uid="{00000000-0005-0000-0000-0000D7390000}"/>
    <cellStyle name="Fountain Input 2 2 3 4 10 3" xfId="14931" xr:uid="{00000000-0005-0000-0000-0000D8390000}"/>
    <cellStyle name="Fountain Input 2 2 3 4 11" xfId="14932" xr:uid="{00000000-0005-0000-0000-0000D9390000}"/>
    <cellStyle name="Fountain Input 2 2 3 4 11 2" xfId="14933" xr:uid="{00000000-0005-0000-0000-0000DA390000}"/>
    <cellStyle name="Fountain Input 2 2 3 4 11 3" xfId="14934" xr:uid="{00000000-0005-0000-0000-0000DB390000}"/>
    <cellStyle name="Fountain Input 2 2 3 4 12" xfId="14935" xr:uid="{00000000-0005-0000-0000-0000DC390000}"/>
    <cellStyle name="Fountain Input 2 2 3 4 13" xfId="14936" xr:uid="{00000000-0005-0000-0000-0000DD390000}"/>
    <cellStyle name="Fountain Input 2 2 3 4 2" xfId="14937" xr:uid="{00000000-0005-0000-0000-0000DE390000}"/>
    <cellStyle name="Fountain Input 2 2 3 4 2 2" xfId="14938" xr:uid="{00000000-0005-0000-0000-0000DF390000}"/>
    <cellStyle name="Fountain Input 2 2 3 4 2 3" xfId="14939" xr:uid="{00000000-0005-0000-0000-0000E0390000}"/>
    <cellStyle name="Fountain Input 2 2 3 4 3" xfId="14940" xr:uid="{00000000-0005-0000-0000-0000E1390000}"/>
    <cellStyle name="Fountain Input 2 2 3 4 3 2" xfId="14941" xr:uid="{00000000-0005-0000-0000-0000E2390000}"/>
    <cellStyle name="Fountain Input 2 2 3 4 3 3" xfId="14942" xr:uid="{00000000-0005-0000-0000-0000E3390000}"/>
    <cellStyle name="Fountain Input 2 2 3 4 4" xfId="14943" xr:uid="{00000000-0005-0000-0000-0000E4390000}"/>
    <cellStyle name="Fountain Input 2 2 3 4 4 2" xfId="14944" xr:uid="{00000000-0005-0000-0000-0000E5390000}"/>
    <cellStyle name="Fountain Input 2 2 3 4 4 3" xfId="14945" xr:uid="{00000000-0005-0000-0000-0000E6390000}"/>
    <cellStyle name="Fountain Input 2 2 3 4 5" xfId="14946" xr:uid="{00000000-0005-0000-0000-0000E7390000}"/>
    <cellStyle name="Fountain Input 2 2 3 4 5 2" xfId="14947" xr:uid="{00000000-0005-0000-0000-0000E8390000}"/>
    <cellStyle name="Fountain Input 2 2 3 4 5 3" xfId="14948" xr:uid="{00000000-0005-0000-0000-0000E9390000}"/>
    <cellStyle name="Fountain Input 2 2 3 4 6" xfId="14949" xr:uid="{00000000-0005-0000-0000-0000EA390000}"/>
    <cellStyle name="Fountain Input 2 2 3 4 6 2" xfId="14950" xr:uid="{00000000-0005-0000-0000-0000EB390000}"/>
    <cellStyle name="Fountain Input 2 2 3 4 6 3" xfId="14951" xr:uid="{00000000-0005-0000-0000-0000EC390000}"/>
    <cellStyle name="Fountain Input 2 2 3 4 7" xfId="14952" xr:uid="{00000000-0005-0000-0000-0000ED390000}"/>
    <cellStyle name="Fountain Input 2 2 3 4 7 2" xfId="14953" xr:uid="{00000000-0005-0000-0000-0000EE390000}"/>
    <cellStyle name="Fountain Input 2 2 3 4 7 3" xfId="14954" xr:uid="{00000000-0005-0000-0000-0000EF390000}"/>
    <cellStyle name="Fountain Input 2 2 3 4 8" xfId="14955" xr:uid="{00000000-0005-0000-0000-0000F0390000}"/>
    <cellStyle name="Fountain Input 2 2 3 4 8 2" xfId="14956" xr:uid="{00000000-0005-0000-0000-0000F1390000}"/>
    <cellStyle name="Fountain Input 2 2 3 4 8 3" xfId="14957" xr:uid="{00000000-0005-0000-0000-0000F2390000}"/>
    <cellStyle name="Fountain Input 2 2 3 4 9" xfId="14958" xr:uid="{00000000-0005-0000-0000-0000F3390000}"/>
    <cellStyle name="Fountain Input 2 2 3 4 9 2" xfId="14959" xr:uid="{00000000-0005-0000-0000-0000F4390000}"/>
    <cellStyle name="Fountain Input 2 2 3 4 9 3" xfId="14960" xr:uid="{00000000-0005-0000-0000-0000F5390000}"/>
    <cellStyle name="Fountain Input 2 2 3 5" xfId="14961" xr:uid="{00000000-0005-0000-0000-0000F6390000}"/>
    <cellStyle name="Fountain Input 2 2 3 5 10" xfId="14962" xr:uid="{00000000-0005-0000-0000-0000F7390000}"/>
    <cellStyle name="Fountain Input 2 2 3 5 10 2" xfId="14963" xr:uid="{00000000-0005-0000-0000-0000F8390000}"/>
    <cellStyle name="Fountain Input 2 2 3 5 10 3" xfId="14964" xr:uid="{00000000-0005-0000-0000-0000F9390000}"/>
    <cellStyle name="Fountain Input 2 2 3 5 11" xfId="14965" xr:uid="{00000000-0005-0000-0000-0000FA390000}"/>
    <cellStyle name="Fountain Input 2 2 3 5 11 2" xfId="14966" xr:uid="{00000000-0005-0000-0000-0000FB390000}"/>
    <cellStyle name="Fountain Input 2 2 3 5 11 3" xfId="14967" xr:uid="{00000000-0005-0000-0000-0000FC390000}"/>
    <cellStyle name="Fountain Input 2 2 3 5 12" xfId="14968" xr:uid="{00000000-0005-0000-0000-0000FD390000}"/>
    <cellStyle name="Fountain Input 2 2 3 5 13" xfId="14969" xr:uid="{00000000-0005-0000-0000-0000FE390000}"/>
    <cellStyle name="Fountain Input 2 2 3 5 2" xfId="14970" xr:uid="{00000000-0005-0000-0000-0000FF390000}"/>
    <cellStyle name="Fountain Input 2 2 3 5 2 2" xfId="14971" xr:uid="{00000000-0005-0000-0000-0000003A0000}"/>
    <cellStyle name="Fountain Input 2 2 3 5 2 3" xfId="14972" xr:uid="{00000000-0005-0000-0000-0000013A0000}"/>
    <cellStyle name="Fountain Input 2 2 3 5 3" xfId="14973" xr:uid="{00000000-0005-0000-0000-0000023A0000}"/>
    <cellStyle name="Fountain Input 2 2 3 5 3 2" xfId="14974" xr:uid="{00000000-0005-0000-0000-0000033A0000}"/>
    <cellStyle name="Fountain Input 2 2 3 5 3 3" xfId="14975" xr:uid="{00000000-0005-0000-0000-0000043A0000}"/>
    <cellStyle name="Fountain Input 2 2 3 5 4" xfId="14976" xr:uid="{00000000-0005-0000-0000-0000053A0000}"/>
    <cellStyle name="Fountain Input 2 2 3 5 4 2" xfId="14977" xr:uid="{00000000-0005-0000-0000-0000063A0000}"/>
    <cellStyle name="Fountain Input 2 2 3 5 4 3" xfId="14978" xr:uid="{00000000-0005-0000-0000-0000073A0000}"/>
    <cellStyle name="Fountain Input 2 2 3 5 5" xfId="14979" xr:uid="{00000000-0005-0000-0000-0000083A0000}"/>
    <cellStyle name="Fountain Input 2 2 3 5 5 2" xfId="14980" xr:uid="{00000000-0005-0000-0000-0000093A0000}"/>
    <cellStyle name="Fountain Input 2 2 3 5 5 3" xfId="14981" xr:uid="{00000000-0005-0000-0000-00000A3A0000}"/>
    <cellStyle name="Fountain Input 2 2 3 5 6" xfId="14982" xr:uid="{00000000-0005-0000-0000-00000B3A0000}"/>
    <cellStyle name="Fountain Input 2 2 3 5 6 2" xfId="14983" xr:uid="{00000000-0005-0000-0000-00000C3A0000}"/>
    <cellStyle name="Fountain Input 2 2 3 5 6 3" xfId="14984" xr:uid="{00000000-0005-0000-0000-00000D3A0000}"/>
    <cellStyle name="Fountain Input 2 2 3 5 7" xfId="14985" xr:uid="{00000000-0005-0000-0000-00000E3A0000}"/>
    <cellStyle name="Fountain Input 2 2 3 5 7 2" xfId="14986" xr:uid="{00000000-0005-0000-0000-00000F3A0000}"/>
    <cellStyle name="Fountain Input 2 2 3 5 7 3" xfId="14987" xr:uid="{00000000-0005-0000-0000-0000103A0000}"/>
    <cellStyle name="Fountain Input 2 2 3 5 8" xfId="14988" xr:uid="{00000000-0005-0000-0000-0000113A0000}"/>
    <cellStyle name="Fountain Input 2 2 3 5 8 2" xfId="14989" xr:uid="{00000000-0005-0000-0000-0000123A0000}"/>
    <cellStyle name="Fountain Input 2 2 3 5 8 3" xfId="14990" xr:uid="{00000000-0005-0000-0000-0000133A0000}"/>
    <cellStyle name="Fountain Input 2 2 3 5 9" xfId="14991" xr:uid="{00000000-0005-0000-0000-0000143A0000}"/>
    <cellStyle name="Fountain Input 2 2 3 5 9 2" xfId="14992" xr:uid="{00000000-0005-0000-0000-0000153A0000}"/>
    <cellStyle name="Fountain Input 2 2 3 5 9 3" xfId="14993" xr:uid="{00000000-0005-0000-0000-0000163A0000}"/>
    <cellStyle name="Fountain Input 2 2 3 6" xfId="14994" xr:uid="{00000000-0005-0000-0000-0000173A0000}"/>
    <cellStyle name="Fountain Input 2 2 3 6 10" xfId="14995" xr:uid="{00000000-0005-0000-0000-0000183A0000}"/>
    <cellStyle name="Fountain Input 2 2 3 6 10 2" xfId="14996" xr:uid="{00000000-0005-0000-0000-0000193A0000}"/>
    <cellStyle name="Fountain Input 2 2 3 6 10 3" xfId="14997" xr:uid="{00000000-0005-0000-0000-00001A3A0000}"/>
    <cellStyle name="Fountain Input 2 2 3 6 11" xfId="14998" xr:uid="{00000000-0005-0000-0000-00001B3A0000}"/>
    <cellStyle name="Fountain Input 2 2 3 6 11 2" xfId="14999" xr:uid="{00000000-0005-0000-0000-00001C3A0000}"/>
    <cellStyle name="Fountain Input 2 2 3 6 11 3" xfId="15000" xr:uid="{00000000-0005-0000-0000-00001D3A0000}"/>
    <cellStyle name="Fountain Input 2 2 3 6 12" xfId="15001" xr:uid="{00000000-0005-0000-0000-00001E3A0000}"/>
    <cellStyle name="Fountain Input 2 2 3 6 13" xfId="15002" xr:uid="{00000000-0005-0000-0000-00001F3A0000}"/>
    <cellStyle name="Fountain Input 2 2 3 6 2" xfId="15003" xr:uid="{00000000-0005-0000-0000-0000203A0000}"/>
    <cellStyle name="Fountain Input 2 2 3 6 2 2" xfId="15004" xr:uid="{00000000-0005-0000-0000-0000213A0000}"/>
    <cellStyle name="Fountain Input 2 2 3 6 2 3" xfId="15005" xr:uid="{00000000-0005-0000-0000-0000223A0000}"/>
    <cellStyle name="Fountain Input 2 2 3 6 3" xfId="15006" xr:uid="{00000000-0005-0000-0000-0000233A0000}"/>
    <cellStyle name="Fountain Input 2 2 3 6 3 2" xfId="15007" xr:uid="{00000000-0005-0000-0000-0000243A0000}"/>
    <cellStyle name="Fountain Input 2 2 3 6 3 3" xfId="15008" xr:uid="{00000000-0005-0000-0000-0000253A0000}"/>
    <cellStyle name="Fountain Input 2 2 3 6 4" xfId="15009" xr:uid="{00000000-0005-0000-0000-0000263A0000}"/>
    <cellStyle name="Fountain Input 2 2 3 6 4 2" xfId="15010" xr:uid="{00000000-0005-0000-0000-0000273A0000}"/>
    <cellStyle name="Fountain Input 2 2 3 6 4 3" xfId="15011" xr:uid="{00000000-0005-0000-0000-0000283A0000}"/>
    <cellStyle name="Fountain Input 2 2 3 6 5" xfId="15012" xr:uid="{00000000-0005-0000-0000-0000293A0000}"/>
    <cellStyle name="Fountain Input 2 2 3 6 5 2" xfId="15013" xr:uid="{00000000-0005-0000-0000-00002A3A0000}"/>
    <cellStyle name="Fountain Input 2 2 3 6 5 3" xfId="15014" xr:uid="{00000000-0005-0000-0000-00002B3A0000}"/>
    <cellStyle name="Fountain Input 2 2 3 6 6" xfId="15015" xr:uid="{00000000-0005-0000-0000-00002C3A0000}"/>
    <cellStyle name="Fountain Input 2 2 3 6 6 2" xfId="15016" xr:uid="{00000000-0005-0000-0000-00002D3A0000}"/>
    <cellStyle name="Fountain Input 2 2 3 6 6 3" xfId="15017" xr:uid="{00000000-0005-0000-0000-00002E3A0000}"/>
    <cellStyle name="Fountain Input 2 2 3 6 7" xfId="15018" xr:uid="{00000000-0005-0000-0000-00002F3A0000}"/>
    <cellStyle name="Fountain Input 2 2 3 6 7 2" xfId="15019" xr:uid="{00000000-0005-0000-0000-0000303A0000}"/>
    <cellStyle name="Fountain Input 2 2 3 6 7 3" xfId="15020" xr:uid="{00000000-0005-0000-0000-0000313A0000}"/>
    <cellStyle name="Fountain Input 2 2 3 6 8" xfId="15021" xr:uid="{00000000-0005-0000-0000-0000323A0000}"/>
    <cellStyle name="Fountain Input 2 2 3 6 8 2" xfId="15022" xr:uid="{00000000-0005-0000-0000-0000333A0000}"/>
    <cellStyle name="Fountain Input 2 2 3 6 8 3" xfId="15023" xr:uid="{00000000-0005-0000-0000-0000343A0000}"/>
    <cellStyle name="Fountain Input 2 2 3 6 9" xfId="15024" xr:uid="{00000000-0005-0000-0000-0000353A0000}"/>
    <cellStyle name="Fountain Input 2 2 3 6 9 2" xfId="15025" xr:uid="{00000000-0005-0000-0000-0000363A0000}"/>
    <cellStyle name="Fountain Input 2 2 3 6 9 3" xfId="15026" xr:uid="{00000000-0005-0000-0000-0000373A0000}"/>
    <cellStyle name="Fountain Input 2 2 3 7" xfId="15027" xr:uid="{00000000-0005-0000-0000-0000383A0000}"/>
    <cellStyle name="Fountain Input 2 2 3 7 10" xfId="15028" xr:uid="{00000000-0005-0000-0000-0000393A0000}"/>
    <cellStyle name="Fountain Input 2 2 3 7 10 2" xfId="15029" xr:uid="{00000000-0005-0000-0000-00003A3A0000}"/>
    <cellStyle name="Fountain Input 2 2 3 7 10 3" xfId="15030" xr:uid="{00000000-0005-0000-0000-00003B3A0000}"/>
    <cellStyle name="Fountain Input 2 2 3 7 11" xfId="15031" xr:uid="{00000000-0005-0000-0000-00003C3A0000}"/>
    <cellStyle name="Fountain Input 2 2 3 7 11 2" xfId="15032" xr:uid="{00000000-0005-0000-0000-00003D3A0000}"/>
    <cellStyle name="Fountain Input 2 2 3 7 11 3" xfId="15033" xr:uid="{00000000-0005-0000-0000-00003E3A0000}"/>
    <cellStyle name="Fountain Input 2 2 3 7 12" xfId="15034" xr:uid="{00000000-0005-0000-0000-00003F3A0000}"/>
    <cellStyle name="Fountain Input 2 2 3 7 13" xfId="15035" xr:uid="{00000000-0005-0000-0000-0000403A0000}"/>
    <cellStyle name="Fountain Input 2 2 3 7 2" xfId="15036" xr:uid="{00000000-0005-0000-0000-0000413A0000}"/>
    <cellStyle name="Fountain Input 2 2 3 7 2 2" xfId="15037" xr:uid="{00000000-0005-0000-0000-0000423A0000}"/>
    <cellStyle name="Fountain Input 2 2 3 7 2 3" xfId="15038" xr:uid="{00000000-0005-0000-0000-0000433A0000}"/>
    <cellStyle name="Fountain Input 2 2 3 7 3" xfId="15039" xr:uid="{00000000-0005-0000-0000-0000443A0000}"/>
    <cellStyle name="Fountain Input 2 2 3 7 3 2" xfId="15040" xr:uid="{00000000-0005-0000-0000-0000453A0000}"/>
    <cellStyle name="Fountain Input 2 2 3 7 3 3" xfId="15041" xr:uid="{00000000-0005-0000-0000-0000463A0000}"/>
    <cellStyle name="Fountain Input 2 2 3 7 4" xfId="15042" xr:uid="{00000000-0005-0000-0000-0000473A0000}"/>
    <cellStyle name="Fountain Input 2 2 3 7 4 2" xfId="15043" xr:uid="{00000000-0005-0000-0000-0000483A0000}"/>
    <cellStyle name="Fountain Input 2 2 3 7 4 3" xfId="15044" xr:uid="{00000000-0005-0000-0000-0000493A0000}"/>
    <cellStyle name="Fountain Input 2 2 3 7 5" xfId="15045" xr:uid="{00000000-0005-0000-0000-00004A3A0000}"/>
    <cellStyle name="Fountain Input 2 2 3 7 5 2" xfId="15046" xr:uid="{00000000-0005-0000-0000-00004B3A0000}"/>
    <cellStyle name="Fountain Input 2 2 3 7 5 3" xfId="15047" xr:uid="{00000000-0005-0000-0000-00004C3A0000}"/>
    <cellStyle name="Fountain Input 2 2 3 7 6" xfId="15048" xr:uid="{00000000-0005-0000-0000-00004D3A0000}"/>
    <cellStyle name="Fountain Input 2 2 3 7 6 2" xfId="15049" xr:uid="{00000000-0005-0000-0000-00004E3A0000}"/>
    <cellStyle name="Fountain Input 2 2 3 7 6 3" xfId="15050" xr:uid="{00000000-0005-0000-0000-00004F3A0000}"/>
    <cellStyle name="Fountain Input 2 2 3 7 7" xfId="15051" xr:uid="{00000000-0005-0000-0000-0000503A0000}"/>
    <cellStyle name="Fountain Input 2 2 3 7 7 2" xfId="15052" xr:uid="{00000000-0005-0000-0000-0000513A0000}"/>
    <cellStyle name="Fountain Input 2 2 3 7 7 3" xfId="15053" xr:uid="{00000000-0005-0000-0000-0000523A0000}"/>
    <cellStyle name="Fountain Input 2 2 3 7 8" xfId="15054" xr:uid="{00000000-0005-0000-0000-0000533A0000}"/>
    <cellStyle name="Fountain Input 2 2 3 7 8 2" xfId="15055" xr:uid="{00000000-0005-0000-0000-0000543A0000}"/>
    <cellStyle name="Fountain Input 2 2 3 7 8 3" xfId="15056" xr:uid="{00000000-0005-0000-0000-0000553A0000}"/>
    <cellStyle name="Fountain Input 2 2 3 7 9" xfId="15057" xr:uid="{00000000-0005-0000-0000-0000563A0000}"/>
    <cellStyle name="Fountain Input 2 2 3 7 9 2" xfId="15058" xr:uid="{00000000-0005-0000-0000-0000573A0000}"/>
    <cellStyle name="Fountain Input 2 2 3 7 9 3" xfId="15059" xr:uid="{00000000-0005-0000-0000-0000583A0000}"/>
    <cellStyle name="Fountain Input 2 2 3 8" xfId="15060" xr:uid="{00000000-0005-0000-0000-0000593A0000}"/>
    <cellStyle name="Fountain Input 2 2 3 8 2" xfId="15061" xr:uid="{00000000-0005-0000-0000-00005A3A0000}"/>
    <cellStyle name="Fountain Input 2 2 3 8 3" xfId="15062" xr:uid="{00000000-0005-0000-0000-00005B3A0000}"/>
    <cellStyle name="Fountain Input 2 2 3 9" xfId="15063" xr:uid="{00000000-0005-0000-0000-00005C3A0000}"/>
    <cellStyle name="Fountain Input 2 2 3 9 2" xfId="15064" xr:uid="{00000000-0005-0000-0000-00005D3A0000}"/>
    <cellStyle name="Fountain Input 2 2 3 9 3" xfId="15065" xr:uid="{00000000-0005-0000-0000-00005E3A0000}"/>
    <cellStyle name="Fountain Input 2 2 4" xfId="15066" xr:uid="{00000000-0005-0000-0000-00005F3A0000}"/>
    <cellStyle name="Fountain Input 2 2 4 10" xfId="15067" xr:uid="{00000000-0005-0000-0000-0000603A0000}"/>
    <cellStyle name="Fountain Input 2 2 4 10 2" xfId="15068" xr:uid="{00000000-0005-0000-0000-0000613A0000}"/>
    <cellStyle name="Fountain Input 2 2 4 10 3" xfId="15069" xr:uid="{00000000-0005-0000-0000-0000623A0000}"/>
    <cellStyle name="Fountain Input 2 2 4 11" xfId="15070" xr:uid="{00000000-0005-0000-0000-0000633A0000}"/>
    <cellStyle name="Fountain Input 2 2 4 11 2" xfId="15071" xr:uid="{00000000-0005-0000-0000-0000643A0000}"/>
    <cellStyle name="Fountain Input 2 2 4 11 3" xfId="15072" xr:uid="{00000000-0005-0000-0000-0000653A0000}"/>
    <cellStyle name="Fountain Input 2 2 4 12" xfId="15073" xr:uid="{00000000-0005-0000-0000-0000663A0000}"/>
    <cellStyle name="Fountain Input 2 2 4 12 2" xfId="15074" xr:uid="{00000000-0005-0000-0000-0000673A0000}"/>
    <cellStyle name="Fountain Input 2 2 4 12 3" xfId="15075" xr:uid="{00000000-0005-0000-0000-0000683A0000}"/>
    <cellStyle name="Fountain Input 2 2 4 13" xfId="15076" xr:uid="{00000000-0005-0000-0000-0000693A0000}"/>
    <cellStyle name="Fountain Input 2 2 4 13 2" xfId="15077" xr:uid="{00000000-0005-0000-0000-00006A3A0000}"/>
    <cellStyle name="Fountain Input 2 2 4 13 3" xfId="15078" xr:uid="{00000000-0005-0000-0000-00006B3A0000}"/>
    <cellStyle name="Fountain Input 2 2 4 14" xfId="15079" xr:uid="{00000000-0005-0000-0000-00006C3A0000}"/>
    <cellStyle name="Fountain Input 2 2 4 14 2" xfId="15080" xr:uid="{00000000-0005-0000-0000-00006D3A0000}"/>
    <cellStyle name="Fountain Input 2 2 4 14 3" xfId="15081" xr:uid="{00000000-0005-0000-0000-00006E3A0000}"/>
    <cellStyle name="Fountain Input 2 2 4 15" xfId="15082" xr:uid="{00000000-0005-0000-0000-00006F3A0000}"/>
    <cellStyle name="Fountain Input 2 2 4 15 2" xfId="15083" xr:uid="{00000000-0005-0000-0000-0000703A0000}"/>
    <cellStyle name="Fountain Input 2 2 4 15 3" xfId="15084" xr:uid="{00000000-0005-0000-0000-0000713A0000}"/>
    <cellStyle name="Fountain Input 2 2 4 16" xfId="15085" xr:uid="{00000000-0005-0000-0000-0000723A0000}"/>
    <cellStyle name="Fountain Input 2 2 4 16 2" xfId="15086" xr:uid="{00000000-0005-0000-0000-0000733A0000}"/>
    <cellStyle name="Fountain Input 2 2 4 16 3" xfId="15087" xr:uid="{00000000-0005-0000-0000-0000743A0000}"/>
    <cellStyle name="Fountain Input 2 2 4 17" xfId="15088" xr:uid="{00000000-0005-0000-0000-0000753A0000}"/>
    <cellStyle name="Fountain Input 2 2 4 17 2" xfId="15089" xr:uid="{00000000-0005-0000-0000-0000763A0000}"/>
    <cellStyle name="Fountain Input 2 2 4 17 3" xfId="15090" xr:uid="{00000000-0005-0000-0000-0000773A0000}"/>
    <cellStyle name="Fountain Input 2 2 4 18" xfId="15091" xr:uid="{00000000-0005-0000-0000-0000783A0000}"/>
    <cellStyle name="Fountain Input 2 2 4 18 2" xfId="15092" xr:uid="{00000000-0005-0000-0000-0000793A0000}"/>
    <cellStyle name="Fountain Input 2 2 4 18 3" xfId="15093" xr:uid="{00000000-0005-0000-0000-00007A3A0000}"/>
    <cellStyle name="Fountain Input 2 2 4 19" xfId="15094" xr:uid="{00000000-0005-0000-0000-00007B3A0000}"/>
    <cellStyle name="Fountain Input 2 2 4 2" xfId="15095" xr:uid="{00000000-0005-0000-0000-00007C3A0000}"/>
    <cellStyle name="Fountain Input 2 2 4 2 10" xfId="15096" xr:uid="{00000000-0005-0000-0000-00007D3A0000}"/>
    <cellStyle name="Fountain Input 2 2 4 2 10 2" xfId="15097" xr:uid="{00000000-0005-0000-0000-00007E3A0000}"/>
    <cellStyle name="Fountain Input 2 2 4 2 10 3" xfId="15098" xr:uid="{00000000-0005-0000-0000-00007F3A0000}"/>
    <cellStyle name="Fountain Input 2 2 4 2 11" xfId="15099" xr:uid="{00000000-0005-0000-0000-0000803A0000}"/>
    <cellStyle name="Fountain Input 2 2 4 2 11 2" xfId="15100" xr:uid="{00000000-0005-0000-0000-0000813A0000}"/>
    <cellStyle name="Fountain Input 2 2 4 2 11 3" xfId="15101" xr:uid="{00000000-0005-0000-0000-0000823A0000}"/>
    <cellStyle name="Fountain Input 2 2 4 2 12" xfId="15102" xr:uid="{00000000-0005-0000-0000-0000833A0000}"/>
    <cellStyle name="Fountain Input 2 2 4 2 12 2" xfId="15103" xr:uid="{00000000-0005-0000-0000-0000843A0000}"/>
    <cellStyle name="Fountain Input 2 2 4 2 12 3" xfId="15104" xr:uid="{00000000-0005-0000-0000-0000853A0000}"/>
    <cellStyle name="Fountain Input 2 2 4 2 13" xfId="15105" xr:uid="{00000000-0005-0000-0000-0000863A0000}"/>
    <cellStyle name="Fountain Input 2 2 4 2 14" xfId="15106" xr:uid="{00000000-0005-0000-0000-0000873A0000}"/>
    <cellStyle name="Fountain Input 2 2 4 2 2" xfId="15107" xr:uid="{00000000-0005-0000-0000-0000883A0000}"/>
    <cellStyle name="Fountain Input 2 2 4 2 2 2" xfId="15108" xr:uid="{00000000-0005-0000-0000-0000893A0000}"/>
    <cellStyle name="Fountain Input 2 2 4 2 2 3" xfId="15109" xr:uid="{00000000-0005-0000-0000-00008A3A0000}"/>
    <cellStyle name="Fountain Input 2 2 4 2 3" xfId="15110" xr:uid="{00000000-0005-0000-0000-00008B3A0000}"/>
    <cellStyle name="Fountain Input 2 2 4 2 3 2" xfId="15111" xr:uid="{00000000-0005-0000-0000-00008C3A0000}"/>
    <cellStyle name="Fountain Input 2 2 4 2 3 3" xfId="15112" xr:uid="{00000000-0005-0000-0000-00008D3A0000}"/>
    <cellStyle name="Fountain Input 2 2 4 2 4" xfId="15113" xr:uid="{00000000-0005-0000-0000-00008E3A0000}"/>
    <cellStyle name="Fountain Input 2 2 4 2 4 2" xfId="15114" xr:uid="{00000000-0005-0000-0000-00008F3A0000}"/>
    <cellStyle name="Fountain Input 2 2 4 2 4 3" xfId="15115" xr:uid="{00000000-0005-0000-0000-0000903A0000}"/>
    <cellStyle name="Fountain Input 2 2 4 2 5" xfId="15116" xr:uid="{00000000-0005-0000-0000-0000913A0000}"/>
    <cellStyle name="Fountain Input 2 2 4 2 5 2" xfId="15117" xr:uid="{00000000-0005-0000-0000-0000923A0000}"/>
    <cellStyle name="Fountain Input 2 2 4 2 5 3" xfId="15118" xr:uid="{00000000-0005-0000-0000-0000933A0000}"/>
    <cellStyle name="Fountain Input 2 2 4 2 6" xfId="15119" xr:uid="{00000000-0005-0000-0000-0000943A0000}"/>
    <cellStyle name="Fountain Input 2 2 4 2 6 2" xfId="15120" xr:uid="{00000000-0005-0000-0000-0000953A0000}"/>
    <cellStyle name="Fountain Input 2 2 4 2 6 3" xfId="15121" xr:uid="{00000000-0005-0000-0000-0000963A0000}"/>
    <cellStyle name="Fountain Input 2 2 4 2 7" xfId="15122" xr:uid="{00000000-0005-0000-0000-0000973A0000}"/>
    <cellStyle name="Fountain Input 2 2 4 2 7 2" xfId="15123" xr:uid="{00000000-0005-0000-0000-0000983A0000}"/>
    <cellStyle name="Fountain Input 2 2 4 2 7 3" xfId="15124" xr:uid="{00000000-0005-0000-0000-0000993A0000}"/>
    <cellStyle name="Fountain Input 2 2 4 2 8" xfId="15125" xr:uid="{00000000-0005-0000-0000-00009A3A0000}"/>
    <cellStyle name="Fountain Input 2 2 4 2 8 2" xfId="15126" xr:uid="{00000000-0005-0000-0000-00009B3A0000}"/>
    <cellStyle name="Fountain Input 2 2 4 2 8 3" xfId="15127" xr:uid="{00000000-0005-0000-0000-00009C3A0000}"/>
    <cellStyle name="Fountain Input 2 2 4 2 9" xfId="15128" xr:uid="{00000000-0005-0000-0000-00009D3A0000}"/>
    <cellStyle name="Fountain Input 2 2 4 2 9 2" xfId="15129" xr:uid="{00000000-0005-0000-0000-00009E3A0000}"/>
    <cellStyle name="Fountain Input 2 2 4 2 9 3" xfId="15130" xr:uid="{00000000-0005-0000-0000-00009F3A0000}"/>
    <cellStyle name="Fountain Input 2 2 4 20" xfId="15131" xr:uid="{00000000-0005-0000-0000-0000A03A0000}"/>
    <cellStyle name="Fountain Input 2 2 4 3" xfId="15132" xr:uid="{00000000-0005-0000-0000-0000A13A0000}"/>
    <cellStyle name="Fountain Input 2 2 4 3 10" xfId="15133" xr:uid="{00000000-0005-0000-0000-0000A23A0000}"/>
    <cellStyle name="Fountain Input 2 2 4 3 10 2" xfId="15134" xr:uid="{00000000-0005-0000-0000-0000A33A0000}"/>
    <cellStyle name="Fountain Input 2 2 4 3 10 3" xfId="15135" xr:uid="{00000000-0005-0000-0000-0000A43A0000}"/>
    <cellStyle name="Fountain Input 2 2 4 3 11" xfId="15136" xr:uid="{00000000-0005-0000-0000-0000A53A0000}"/>
    <cellStyle name="Fountain Input 2 2 4 3 11 2" xfId="15137" xr:uid="{00000000-0005-0000-0000-0000A63A0000}"/>
    <cellStyle name="Fountain Input 2 2 4 3 11 3" xfId="15138" xr:uid="{00000000-0005-0000-0000-0000A73A0000}"/>
    <cellStyle name="Fountain Input 2 2 4 3 12" xfId="15139" xr:uid="{00000000-0005-0000-0000-0000A83A0000}"/>
    <cellStyle name="Fountain Input 2 2 4 3 12 2" xfId="15140" xr:uid="{00000000-0005-0000-0000-0000A93A0000}"/>
    <cellStyle name="Fountain Input 2 2 4 3 12 3" xfId="15141" xr:uid="{00000000-0005-0000-0000-0000AA3A0000}"/>
    <cellStyle name="Fountain Input 2 2 4 3 13" xfId="15142" xr:uid="{00000000-0005-0000-0000-0000AB3A0000}"/>
    <cellStyle name="Fountain Input 2 2 4 3 14" xfId="15143" xr:uid="{00000000-0005-0000-0000-0000AC3A0000}"/>
    <cellStyle name="Fountain Input 2 2 4 3 2" xfId="15144" xr:uid="{00000000-0005-0000-0000-0000AD3A0000}"/>
    <cellStyle name="Fountain Input 2 2 4 3 2 2" xfId="15145" xr:uid="{00000000-0005-0000-0000-0000AE3A0000}"/>
    <cellStyle name="Fountain Input 2 2 4 3 2 3" xfId="15146" xr:uid="{00000000-0005-0000-0000-0000AF3A0000}"/>
    <cellStyle name="Fountain Input 2 2 4 3 3" xfId="15147" xr:uid="{00000000-0005-0000-0000-0000B03A0000}"/>
    <cellStyle name="Fountain Input 2 2 4 3 3 2" xfId="15148" xr:uid="{00000000-0005-0000-0000-0000B13A0000}"/>
    <cellStyle name="Fountain Input 2 2 4 3 3 3" xfId="15149" xr:uid="{00000000-0005-0000-0000-0000B23A0000}"/>
    <cellStyle name="Fountain Input 2 2 4 3 4" xfId="15150" xr:uid="{00000000-0005-0000-0000-0000B33A0000}"/>
    <cellStyle name="Fountain Input 2 2 4 3 4 2" xfId="15151" xr:uid="{00000000-0005-0000-0000-0000B43A0000}"/>
    <cellStyle name="Fountain Input 2 2 4 3 4 3" xfId="15152" xr:uid="{00000000-0005-0000-0000-0000B53A0000}"/>
    <cellStyle name="Fountain Input 2 2 4 3 5" xfId="15153" xr:uid="{00000000-0005-0000-0000-0000B63A0000}"/>
    <cellStyle name="Fountain Input 2 2 4 3 5 2" xfId="15154" xr:uid="{00000000-0005-0000-0000-0000B73A0000}"/>
    <cellStyle name="Fountain Input 2 2 4 3 5 3" xfId="15155" xr:uid="{00000000-0005-0000-0000-0000B83A0000}"/>
    <cellStyle name="Fountain Input 2 2 4 3 6" xfId="15156" xr:uid="{00000000-0005-0000-0000-0000B93A0000}"/>
    <cellStyle name="Fountain Input 2 2 4 3 6 2" xfId="15157" xr:uid="{00000000-0005-0000-0000-0000BA3A0000}"/>
    <cellStyle name="Fountain Input 2 2 4 3 6 3" xfId="15158" xr:uid="{00000000-0005-0000-0000-0000BB3A0000}"/>
    <cellStyle name="Fountain Input 2 2 4 3 7" xfId="15159" xr:uid="{00000000-0005-0000-0000-0000BC3A0000}"/>
    <cellStyle name="Fountain Input 2 2 4 3 7 2" xfId="15160" xr:uid="{00000000-0005-0000-0000-0000BD3A0000}"/>
    <cellStyle name="Fountain Input 2 2 4 3 7 3" xfId="15161" xr:uid="{00000000-0005-0000-0000-0000BE3A0000}"/>
    <cellStyle name="Fountain Input 2 2 4 3 8" xfId="15162" xr:uid="{00000000-0005-0000-0000-0000BF3A0000}"/>
    <cellStyle name="Fountain Input 2 2 4 3 8 2" xfId="15163" xr:uid="{00000000-0005-0000-0000-0000C03A0000}"/>
    <cellStyle name="Fountain Input 2 2 4 3 8 3" xfId="15164" xr:uid="{00000000-0005-0000-0000-0000C13A0000}"/>
    <cellStyle name="Fountain Input 2 2 4 3 9" xfId="15165" xr:uid="{00000000-0005-0000-0000-0000C23A0000}"/>
    <cellStyle name="Fountain Input 2 2 4 3 9 2" xfId="15166" xr:uid="{00000000-0005-0000-0000-0000C33A0000}"/>
    <cellStyle name="Fountain Input 2 2 4 3 9 3" xfId="15167" xr:uid="{00000000-0005-0000-0000-0000C43A0000}"/>
    <cellStyle name="Fountain Input 2 2 4 4" xfId="15168" xr:uid="{00000000-0005-0000-0000-0000C53A0000}"/>
    <cellStyle name="Fountain Input 2 2 4 4 10" xfId="15169" xr:uid="{00000000-0005-0000-0000-0000C63A0000}"/>
    <cellStyle name="Fountain Input 2 2 4 4 10 2" xfId="15170" xr:uid="{00000000-0005-0000-0000-0000C73A0000}"/>
    <cellStyle name="Fountain Input 2 2 4 4 10 3" xfId="15171" xr:uid="{00000000-0005-0000-0000-0000C83A0000}"/>
    <cellStyle name="Fountain Input 2 2 4 4 11" xfId="15172" xr:uid="{00000000-0005-0000-0000-0000C93A0000}"/>
    <cellStyle name="Fountain Input 2 2 4 4 11 2" xfId="15173" xr:uid="{00000000-0005-0000-0000-0000CA3A0000}"/>
    <cellStyle name="Fountain Input 2 2 4 4 11 3" xfId="15174" xr:uid="{00000000-0005-0000-0000-0000CB3A0000}"/>
    <cellStyle name="Fountain Input 2 2 4 4 12" xfId="15175" xr:uid="{00000000-0005-0000-0000-0000CC3A0000}"/>
    <cellStyle name="Fountain Input 2 2 4 4 13" xfId="15176" xr:uid="{00000000-0005-0000-0000-0000CD3A0000}"/>
    <cellStyle name="Fountain Input 2 2 4 4 2" xfId="15177" xr:uid="{00000000-0005-0000-0000-0000CE3A0000}"/>
    <cellStyle name="Fountain Input 2 2 4 4 2 2" xfId="15178" xr:uid="{00000000-0005-0000-0000-0000CF3A0000}"/>
    <cellStyle name="Fountain Input 2 2 4 4 2 3" xfId="15179" xr:uid="{00000000-0005-0000-0000-0000D03A0000}"/>
    <cellStyle name="Fountain Input 2 2 4 4 3" xfId="15180" xr:uid="{00000000-0005-0000-0000-0000D13A0000}"/>
    <cellStyle name="Fountain Input 2 2 4 4 3 2" xfId="15181" xr:uid="{00000000-0005-0000-0000-0000D23A0000}"/>
    <cellStyle name="Fountain Input 2 2 4 4 3 3" xfId="15182" xr:uid="{00000000-0005-0000-0000-0000D33A0000}"/>
    <cellStyle name="Fountain Input 2 2 4 4 4" xfId="15183" xr:uid="{00000000-0005-0000-0000-0000D43A0000}"/>
    <cellStyle name="Fountain Input 2 2 4 4 4 2" xfId="15184" xr:uid="{00000000-0005-0000-0000-0000D53A0000}"/>
    <cellStyle name="Fountain Input 2 2 4 4 4 3" xfId="15185" xr:uid="{00000000-0005-0000-0000-0000D63A0000}"/>
    <cellStyle name="Fountain Input 2 2 4 4 5" xfId="15186" xr:uid="{00000000-0005-0000-0000-0000D73A0000}"/>
    <cellStyle name="Fountain Input 2 2 4 4 5 2" xfId="15187" xr:uid="{00000000-0005-0000-0000-0000D83A0000}"/>
    <cellStyle name="Fountain Input 2 2 4 4 5 3" xfId="15188" xr:uid="{00000000-0005-0000-0000-0000D93A0000}"/>
    <cellStyle name="Fountain Input 2 2 4 4 6" xfId="15189" xr:uid="{00000000-0005-0000-0000-0000DA3A0000}"/>
    <cellStyle name="Fountain Input 2 2 4 4 6 2" xfId="15190" xr:uid="{00000000-0005-0000-0000-0000DB3A0000}"/>
    <cellStyle name="Fountain Input 2 2 4 4 6 3" xfId="15191" xr:uid="{00000000-0005-0000-0000-0000DC3A0000}"/>
    <cellStyle name="Fountain Input 2 2 4 4 7" xfId="15192" xr:uid="{00000000-0005-0000-0000-0000DD3A0000}"/>
    <cellStyle name="Fountain Input 2 2 4 4 7 2" xfId="15193" xr:uid="{00000000-0005-0000-0000-0000DE3A0000}"/>
    <cellStyle name="Fountain Input 2 2 4 4 7 3" xfId="15194" xr:uid="{00000000-0005-0000-0000-0000DF3A0000}"/>
    <cellStyle name="Fountain Input 2 2 4 4 8" xfId="15195" xr:uid="{00000000-0005-0000-0000-0000E03A0000}"/>
    <cellStyle name="Fountain Input 2 2 4 4 8 2" xfId="15196" xr:uid="{00000000-0005-0000-0000-0000E13A0000}"/>
    <cellStyle name="Fountain Input 2 2 4 4 8 3" xfId="15197" xr:uid="{00000000-0005-0000-0000-0000E23A0000}"/>
    <cellStyle name="Fountain Input 2 2 4 4 9" xfId="15198" xr:uid="{00000000-0005-0000-0000-0000E33A0000}"/>
    <cellStyle name="Fountain Input 2 2 4 4 9 2" xfId="15199" xr:uid="{00000000-0005-0000-0000-0000E43A0000}"/>
    <cellStyle name="Fountain Input 2 2 4 4 9 3" xfId="15200" xr:uid="{00000000-0005-0000-0000-0000E53A0000}"/>
    <cellStyle name="Fountain Input 2 2 4 5" xfId="15201" xr:uid="{00000000-0005-0000-0000-0000E63A0000}"/>
    <cellStyle name="Fountain Input 2 2 4 5 10" xfId="15202" xr:uid="{00000000-0005-0000-0000-0000E73A0000}"/>
    <cellStyle name="Fountain Input 2 2 4 5 10 2" xfId="15203" xr:uid="{00000000-0005-0000-0000-0000E83A0000}"/>
    <cellStyle name="Fountain Input 2 2 4 5 10 3" xfId="15204" xr:uid="{00000000-0005-0000-0000-0000E93A0000}"/>
    <cellStyle name="Fountain Input 2 2 4 5 11" xfId="15205" xr:uid="{00000000-0005-0000-0000-0000EA3A0000}"/>
    <cellStyle name="Fountain Input 2 2 4 5 11 2" xfId="15206" xr:uid="{00000000-0005-0000-0000-0000EB3A0000}"/>
    <cellStyle name="Fountain Input 2 2 4 5 11 3" xfId="15207" xr:uid="{00000000-0005-0000-0000-0000EC3A0000}"/>
    <cellStyle name="Fountain Input 2 2 4 5 12" xfId="15208" xr:uid="{00000000-0005-0000-0000-0000ED3A0000}"/>
    <cellStyle name="Fountain Input 2 2 4 5 13" xfId="15209" xr:uid="{00000000-0005-0000-0000-0000EE3A0000}"/>
    <cellStyle name="Fountain Input 2 2 4 5 2" xfId="15210" xr:uid="{00000000-0005-0000-0000-0000EF3A0000}"/>
    <cellStyle name="Fountain Input 2 2 4 5 2 2" xfId="15211" xr:uid="{00000000-0005-0000-0000-0000F03A0000}"/>
    <cellStyle name="Fountain Input 2 2 4 5 2 3" xfId="15212" xr:uid="{00000000-0005-0000-0000-0000F13A0000}"/>
    <cellStyle name="Fountain Input 2 2 4 5 3" xfId="15213" xr:uid="{00000000-0005-0000-0000-0000F23A0000}"/>
    <cellStyle name="Fountain Input 2 2 4 5 3 2" xfId="15214" xr:uid="{00000000-0005-0000-0000-0000F33A0000}"/>
    <cellStyle name="Fountain Input 2 2 4 5 3 3" xfId="15215" xr:uid="{00000000-0005-0000-0000-0000F43A0000}"/>
    <cellStyle name="Fountain Input 2 2 4 5 4" xfId="15216" xr:uid="{00000000-0005-0000-0000-0000F53A0000}"/>
    <cellStyle name="Fountain Input 2 2 4 5 4 2" xfId="15217" xr:uid="{00000000-0005-0000-0000-0000F63A0000}"/>
    <cellStyle name="Fountain Input 2 2 4 5 4 3" xfId="15218" xr:uid="{00000000-0005-0000-0000-0000F73A0000}"/>
    <cellStyle name="Fountain Input 2 2 4 5 5" xfId="15219" xr:uid="{00000000-0005-0000-0000-0000F83A0000}"/>
    <cellStyle name="Fountain Input 2 2 4 5 5 2" xfId="15220" xr:uid="{00000000-0005-0000-0000-0000F93A0000}"/>
    <cellStyle name="Fountain Input 2 2 4 5 5 3" xfId="15221" xr:uid="{00000000-0005-0000-0000-0000FA3A0000}"/>
    <cellStyle name="Fountain Input 2 2 4 5 6" xfId="15222" xr:uid="{00000000-0005-0000-0000-0000FB3A0000}"/>
    <cellStyle name="Fountain Input 2 2 4 5 6 2" xfId="15223" xr:uid="{00000000-0005-0000-0000-0000FC3A0000}"/>
    <cellStyle name="Fountain Input 2 2 4 5 6 3" xfId="15224" xr:uid="{00000000-0005-0000-0000-0000FD3A0000}"/>
    <cellStyle name="Fountain Input 2 2 4 5 7" xfId="15225" xr:uid="{00000000-0005-0000-0000-0000FE3A0000}"/>
    <cellStyle name="Fountain Input 2 2 4 5 7 2" xfId="15226" xr:uid="{00000000-0005-0000-0000-0000FF3A0000}"/>
    <cellStyle name="Fountain Input 2 2 4 5 7 3" xfId="15227" xr:uid="{00000000-0005-0000-0000-0000003B0000}"/>
    <cellStyle name="Fountain Input 2 2 4 5 8" xfId="15228" xr:uid="{00000000-0005-0000-0000-0000013B0000}"/>
    <cellStyle name="Fountain Input 2 2 4 5 8 2" xfId="15229" xr:uid="{00000000-0005-0000-0000-0000023B0000}"/>
    <cellStyle name="Fountain Input 2 2 4 5 8 3" xfId="15230" xr:uid="{00000000-0005-0000-0000-0000033B0000}"/>
    <cellStyle name="Fountain Input 2 2 4 5 9" xfId="15231" xr:uid="{00000000-0005-0000-0000-0000043B0000}"/>
    <cellStyle name="Fountain Input 2 2 4 5 9 2" xfId="15232" xr:uid="{00000000-0005-0000-0000-0000053B0000}"/>
    <cellStyle name="Fountain Input 2 2 4 5 9 3" xfId="15233" xr:uid="{00000000-0005-0000-0000-0000063B0000}"/>
    <cellStyle name="Fountain Input 2 2 4 6" xfId="15234" xr:uid="{00000000-0005-0000-0000-0000073B0000}"/>
    <cellStyle name="Fountain Input 2 2 4 6 10" xfId="15235" xr:uid="{00000000-0005-0000-0000-0000083B0000}"/>
    <cellStyle name="Fountain Input 2 2 4 6 10 2" xfId="15236" xr:uid="{00000000-0005-0000-0000-0000093B0000}"/>
    <cellStyle name="Fountain Input 2 2 4 6 10 3" xfId="15237" xr:uid="{00000000-0005-0000-0000-00000A3B0000}"/>
    <cellStyle name="Fountain Input 2 2 4 6 11" xfId="15238" xr:uid="{00000000-0005-0000-0000-00000B3B0000}"/>
    <cellStyle name="Fountain Input 2 2 4 6 11 2" xfId="15239" xr:uid="{00000000-0005-0000-0000-00000C3B0000}"/>
    <cellStyle name="Fountain Input 2 2 4 6 11 3" xfId="15240" xr:uid="{00000000-0005-0000-0000-00000D3B0000}"/>
    <cellStyle name="Fountain Input 2 2 4 6 12" xfId="15241" xr:uid="{00000000-0005-0000-0000-00000E3B0000}"/>
    <cellStyle name="Fountain Input 2 2 4 6 13" xfId="15242" xr:uid="{00000000-0005-0000-0000-00000F3B0000}"/>
    <cellStyle name="Fountain Input 2 2 4 6 2" xfId="15243" xr:uid="{00000000-0005-0000-0000-0000103B0000}"/>
    <cellStyle name="Fountain Input 2 2 4 6 2 2" xfId="15244" xr:uid="{00000000-0005-0000-0000-0000113B0000}"/>
    <cellStyle name="Fountain Input 2 2 4 6 2 3" xfId="15245" xr:uid="{00000000-0005-0000-0000-0000123B0000}"/>
    <cellStyle name="Fountain Input 2 2 4 6 3" xfId="15246" xr:uid="{00000000-0005-0000-0000-0000133B0000}"/>
    <cellStyle name="Fountain Input 2 2 4 6 3 2" xfId="15247" xr:uid="{00000000-0005-0000-0000-0000143B0000}"/>
    <cellStyle name="Fountain Input 2 2 4 6 3 3" xfId="15248" xr:uid="{00000000-0005-0000-0000-0000153B0000}"/>
    <cellStyle name="Fountain Input 2 2 4 6 4" xfId="15249" xr:uid="{00000000-0005-0000-0000-0000163B0000}"/>
    <cellStyle name="Fountain Input 2 2 4 6 4 2" xfId="15250" xr:uid="{00000000-0005-0000-0000-0000173B0000}"/>
    <cellStyle name="Fountain Input 2 2 4 6 4 3" xfId="15251" xr:uid="{00000000-0005-0000-0000-0000183B0000}"/>
    <cellStyle name="Fountain Input 2 2 4 6 5" xfId="15252" xr:uid="{00000000-0005-0000-0000-0000193B0000}"/>
    <cellStyle name="Fountain Input 2 2 4 6 5 2" xfId="15253" xr:uid="{00000000-0005-0000-0000-00001A3B0000}"/>
    <cellStyle name="Fountain Input 2 2 4 6 5 3" xfId="15254" xr:uid="{00000000-0005-0000-0000-00001B3B0000}"/>
    <cellStyle name="Fountain Input 2 2 4 6 6" xfId="15255" xr:uid="{00000000-0005-0000-0000-00001C3B0000}"/>
    <cellStyle name="Fountain Input 2 2 4 6 6 2" xfId="15256" xr:uid="{00000000-0005-0000-0000-00001D3B0000}"/>
    <cellStyle name="Fountain Input 2 2 4 6 6 3" xfId="15257" xr:uid="{00000000-0005-0000-0000-00001E3B0000}"/>
    <cellStyle name="Fountain Input 2 2 4 6 7" xfId="15258" xr:uid="{00000000-0005-0000-0000-00001F3B0000}"/>
    <cellStyle name="Fountain Input 2 2 4 6 7 2" xfId="15259" xr:uid="{00000000-0005-0000-0000-0000203B0000}"/>
    <cellStyle name="Fountain Input 2 2 4 6 7 3" xfId="15260" xr:uid="{00000000-0005-0000-0000-0000213B0000}"/>
    <cellStyle name="Fountain Input 2 2 4 6 8" xfId="15261" xr:uid="{00000000-0005-0000-0000-0000223B0000}"/>
    <cellStyle name="Fountain Input 2 2 4 6 8 2" xfId="15262" xr:uid="{00000000-0005-0000-0000-0000233B0000}"/>
    <cellStyle name="Fountain Input 2 2 4 6 8 3" xfId="15263" xr:uid="{00000000-0005-0000-0000-0000243B0000}"/>
    <cellStyle name="Fountain Input 2 2 4 6 9" xfId="15264" xr:uid="{00000000-0005-0000-0000-0000253B0000}"/>
    <cellStyle name="Fountain Input 2 2 4 6 9 2" xfId="15265" xr:uid="{00000000-0005-0000-0000-0000263B0000}"/>
    <cellStyle name="Fountain Input 2 2 4 6 9 3" xfId="15266" xr:uid="{00000000-0005-0000-0000-0000273B0000}"/>
    <cellStyle name="Fountain Input 2 2 4 7" xfId="15267" xr:uid="{00000000-0005-0000-0000-0000283B0000}"/>
    <cellStyle name="Fountain Input 2 2 4 7 10" xfId="15268" xr:uid="{00000000-0005-0000-0000-0000293B0000}"/>
    <cellStyle name="Fountain Input 2 2 4 7 10 2" xfId="15269" xr:uid="{00000000-0005-0000-0000-00002A3B0000}"/>
    <cellStyle name="Fountain Input 2 2 4 7 10 3" xfId="15270" xr:uid="{00000000-0005-0000-0000-00002B3B0000}"/>
    <cellStyle name="Fountain Input 2 2 4 7 11" xfId="15271" xr:uid="{00000000-0005-0000-0000-00002C3B0000}"/>
    <cellStyle name="Fountain Input 2 2 4 7 11 2" xfId="15272" xr:uid="{00000000-0005-0000-0000-00002D3B0000}"/>
    <cellStyle name="Fountain Input 2 2 4 7 11 3" xfId="15273" xr:uid="{00000000-0005-0000-0000-00002E3B0000}"/>
    <cellStyle name="Fountain Input 2 2 4 7 12" xfId="15274" xr:uid="{00000000-0005-0000-0000-00002F3B0000}"/>
    <cellStyle name="Fountain Input 2 2 4 7 13" xfId="15275" xr:uid="{00000000-0005-0000-0000-0000303B0000}"/>
    <cellStyle name="Fountain Input 2 2 4 7 2" xfId="15276" xr:uid="{00000000-0005-0000-0000-0000313B0000}"/>
    <cellStyle name="Fountain Input 2 2 4 7 2 2" xfId="15277" xr:uid="{00000000-0005-0000-0000-0000323B0000}"/>
    <cellStyle name="Fountain Input 2 2 4 7 2 3" xfId="15278" xr:uid="{00000000-0005-0000-0000-0000333B0000}"/>
    <cellStyle name="Fountain Input 2 2 4 7 3" xfId="15279" xr:uid="{00000000-0005-0000-0000-0000343B0000}"/>
    <cellStyle name="Fountain Input 2 2 4 7 3 2" xfId="15280" xr:uid="{00000000-0005-0000-0000-0000353B0000}"/>
    <cellStyle name="Fountain Input 2 2 4 7 3 3" xfId="15281" xr:uid="{00000000-0005-0000-0000-0000363B0000}"/>
    <cellStyle name="Fountain Input 2 2 4 7 4" xfId="15282" xr:uid="{00000000-0005-0000-0000-0000373B0000}"/>
    <cellStyle name="Fountain Input 2 2 4 7 4 2" xfId="15283" xr:uid="{00000000-0005-0000-0000-0000383B0000}"/>
    <cellStyle name="Fountain Input 2 2 4 7 4 3" xfId="15284" xr:uid="{00000000-0005-0000-0000-0000393B0000}"/>
    <cellStyle name="Fountain Input 2 2 4 7 5" xfId="15285" xr:uid="{00000000-0005-0000-0000-00003A3B0000}"/>
    <cellStyle name="Fountain Input 2 2 4 7 5 2" xfId="15286" xr:uid="{00000000-0005-0000-0000-00003B3B0000}"/>
    <cellStyle name="Fountain Input 2 2 4 7 5 3" xfId="15287" xr:uid="{00000000-0005-0000-0000-00003C3B0000}"/>
    <cellStyle name="Fountain Input 2 2 4 7 6" xfId="15288" xr:uid="{00000000-0005-0000-0000-00003D3B0000}"/>
    <cellStyle name="Fountain Input 2 2 4 7 6 2" xfId="15289" xr:uid="{00000000-0005-0000-0000-00003E3B0000}"/>
    <cellStyle name="Fountain Input 2 2 4 7 6 3" xfId="15290" xr:uid="{00000000-0005-0000-0000-00003F3B0000}"/>
    <cellStyle name="Fountain Input 2 2 4 7 7" xfId="15291" xr:uid="{00000000-0005-0000-0000-0000403B0000}"/>
    <cellStyle name="Fountain Input 2 2 4 7 7 2" xfId="15292" xr:uid="{00000000-0005-0000-0000-0000413B0000}"/>
    <cellStyle name="Fountain Input 2 2 4 7 7 3" xfId="15293" xr:uid="{00000000-0005-0000-0000-0000423B0000}"/>
    <cellStyle name="Fountain Input 2 2 4 7 8" xfId="15294" xr:uid="{00000000-0005-0000-0000-0000433B0000}"/>
    <cellStyle name="Fountain Input 2 2 4 7 8 2" xfId="15295" xr:uid="{00000000-0005-0000-0000-0000443B0000}"/>
    <cellStyle name="Fountain Input 2 2 4 7 8 3" xfId="15296" xr:uid="{00000000-0005-0000-0000-0000453B0000}"/>
    <cellStyle name="Fountain Input 2 2 4 7 9" xfId="15297" xr:uid="{00000000-0005-0000-0000-0000463B0000}"/>
    <cellStyle name="Fountain Input 2 2 4 7 9 2" xfId="15298" xr:uid="{00000000-0005-0000-0000-0000473B0000}"/>
    <cellStyle name="Fountain Input 2 2 4 7 9 3" xfId="15299" xr:uid="{00000000-0005-0000-0000-0000483B0000}"/>
    <cellStyle name="Fountain Input 2 2 4 8" xfId="15300" xr:uid="{00000000-0005-0000-0000-0000493B0000}"/>
    <cellStyle name="Fountain Input 2 2 4 8 2" xfId="15301" xr:uid="{00000000-0005-0000-0000-00004A3B0000}"/>
    <cellStyle name="Fountain Input 2 2 4 8 3" xfId="15302" xr:uid="{00000000-0005-0000-0000-00004B3B0000}"/>
    <cellStyle name="Fountain Input 2 2 4 9" xfId="15303" xr:uid="{00000000-0005-0000-0000-00004C3B0000}"/>
    <cellStyle name="Fountain Input 2 2 4 9 2" xfId="15304" xr:uid="{00000000-0005-0000-0000-00004D3B0000}"/>
    <cellStyle name="Fountain Input 2 2 4 9 3" xfId="15305" xr:uid="{00000000-0005-0000-0000-00004E3B0000}"/>
    <cellStyle name="Fountain Input 2 2 5" xfId="15306" xr:uid="{00000000-0005-0000-0000-00004F3B0000}"/>
    <cellStyle name="Fountain Input 2 2 5 10" xfId="15307" xr:uid="{00000000-0005-0000-0000-0000503B0000}"/>
    <cellStyle name="Fountain Input 2 2 5 10 2" xfId="15308" xr:uid="{00000000-0005-0000-0000-0000513B0000}"/>
    <cellStyle name="Fountain Input 2 2 5 10 3" xfId="15309" xr:uid="{00000000-0005-0000-0000-0000523B0000}"/>
    <cellStyle name="Fountain Input 2 2 5 11" xfId="15310" xr:uid="{00000000-0005-0000-0000-0000533B0000}"/>
    <cellStyle name="Fountain Input 2 2 5 11 2" xfId="15311" xr:uid="{00000000-0005-0000-0000-0000543B0000}"/>
    <cellStyle name="Fountain Input 2 2 5 11 3" xfId="15312" xr:uid="{00000000-0005-0000-0000-0000553B0000}"/>
    <cellStyle name="Fountain Input 2 2 5 12" xfId="15313" xr:uid="{00000000-0005-0000-0000-0000563B0000}"/>
    <cellStyle name="Fountain Input 2 2 5 12 2" xfId="15314" xr:uid="{00000000-0005-0000-0000-0000573B0000}"/>
    <cellStyle name="Fountain Input 2 2 5 12 3" xfId="15315" xr:uid="{00000000-0005-0000-0000-0000583B0000}"/>
    <cellStyle name="Fountain Input 2 2 5 13" xfId="15316" xr:uid="{00000000-0005-0000-0000-0000593B0000}"/>
    <cellStyle name="Fountain Input 2 2 5 13 2" xfId="15317" xr:uid="{00000000-0005-0000-0000-00005A3B0000}"/>
    <cellStyle name="Fountain Input 2 2 5 13 3" xfId="15318" xr:uid="{00000000-0005-0000-0000-00005B3B0000}"/>
    <cellStyle name="Fountain Input 2 2 5 14" xfId="15319" xr:uid="{00000000-0005-0000-0000-00005C3B0000}"/>
    <cellStyle name="Fountain Input 2 2 5 14 2" xfId="15320" xr:uid="{00000000-0005-0000-0000-00005D3B0000}"/>
    <cellStyle name="Fountain Input 2 2 5 14 3" xfId="15321" xr:uid="{00000000-0005-0000-0000-00005E3B0000}"/>
    <cellStyle name="Fountain Input 2 2 5 15" xfId="15322" xr:uid="{00000000-0005-0000-0000-00005F3B0000}"/>
    <cellStyle name="Fountain Input 2 2 5 15 2" xfId="15323" xr:uid="{00000000-0005-0000-0000-0000603B0000}"/>
    <cellStyle name="Fountain Input 2 2 5 15 3" xfId="15324" xr:uid="{00000000-0005-0000-0000-0000613B0000}"/>
    <cellStyle name="Fountain Input 2 2 5 16" xfId="15325" xr:uid="{00000000-0005-0000-0000-0000623B0000}"/>
    <cellStyle name="Fountain Input 2 2 5 16 2" xfId="15326" xr:uid="{00000000-0005-0000-0000-0000633B0000}"/>
    <cellStyle name="Fountain Input 2 2 5 16 3" xfId="15327" xr:uid="{00000000-0005-0000-0000-0000643B0000}"/>
    <cellStyle name="Fountain Input 2 2 5 17" xfId="15328" xr:uid="{00000000-0005-0000-0000-0000653B0000}"/>
    <cellStyle name="Fountain Input 2 2 5 17 2" xfId="15329" xr:uid="{00000000-0005-0000-0000-0000663B0000}"/>
    <cellStyle name="Fountain Input 2 2 5 17 3" xfId="15330" xr:uid="{00000000-0005-0000-0000-0000673B0000}"/>
    <cellStyle name="Fountain Input 2 2 5 18" xfId="15331" xr:uid="{00000000-0005-0000-0000-0000683B0000}"/>
    <cellStyle name="Fountain Input 2 2 5 18 2" xfId="15332" xr:uid="{00000000-0005-0000-0000-0000693B0000}"/>
    <cellStyle name="Fountain Input 2 2 5 18 3" xfId="15333" xr:uid="{00000000-0005-0000-0000-00006A3B0000}"/>
    <cellStyle name="Fountain Input 2 2 5 19" xfId="15334" xr:uid="{00000000-0005-0000-0000-00006B3B0000}"/>
    <cellStyle name="Fountain Input 2 2 5 2" xfId="15335" xr:uid="{00000000-0005-0000-0000-00006C3B0000}"/>
    <cellStyle name="Fountain Input 2 2 5 2 10" xfId="15336" xr:uid="{00000000-0005-0000-0000-00006D3B0000}"/>
    <cellStyle name="Fountain Input 2 2 5 2 10 2" xfId="15337" xr:uid="{00000000-0005-0000-0000-00006E3B0000}"/>
    <cellStyle name="Fountain Input 2 2 5 2 10 3" xfId="15338" xr:uid="{00000000-0005-0000-0000-00006F3B0000}"/>
    <cellStyle name="Fountain Input 2 2 5 2 11" xfId="15339" xr:uid="{00000000-0005-0000-0000-0000703B0000}"/>
    <cellStyle name="Fountain Input 2 2 5 2 11 2" xfId="15340" xr:uid="{00000000-0005-0000-0000-0000713B0000}"/>
    <cellStyle name="Fountain Input 2 2 5 2 11 3" xfId="15341" xr:uid="{00000000-0005-0000-0000-0000723B0000}"/>
    <cellStyle name="Fountain Input 2 2 5 2 12" xfId="15342" xr:uid="{00000000-0005-0000-0000-0000733B0000}"/>
    <cellStyle name="Fountain Input 2 2 5 2 12 2" xfId="15343" xr:uid="{00000000-0005-0000-0000-0000743B0000}"/>
    <cellStyle name="Fountain Input 2 2 5 2 12 3" xfId="15344" xr:uid="{00000000-0005-0000-0000-0000753B0000}"/>
    <cellStyle name="Fountain Input 2 2 5 2 13" xfId="15345" xr:uid="{00000000-0005-0000-0000-0000763B0000}"/>
    <cellStyle name="Fountain Input 2 2 5 2 14" xfId="15346" xr:uid="{00000000-0005-0000-0000-0000773B0000}"/>
    <cellStyle name="Fountain Input 2 2 5 2 2" xfId="15347" xr:uid="{00000000-0005-0000-0000-0000783B0000}"/>
    <cellStyle name="Fountain Input 2 2 5 2 2 2" xfId="15348" xr:uid="{00000000-0005-0000-0000-0000793B0000}"/>
    <cellStyle name="Fountain Input 2 2 5 2 2 3" xfId="15349" xr:uid="{00000000-0005-0000-0000-00007A3B0000}"/>
    <cellStyle name="Fountain Input 2 2 5 2 3" xfId="15350" xr:uid="{00000000-0005-0000-0000-00007B3B0000}"/>
    <cellStyle name="Fountain Input 2 2 5 2 3 2" xfId="15351" xr:uid="{00000000-0005-0000-0000-00007C3B0000}"/>
    <cellStyle name="Fountain Input 2 2 5 2 3 3" xfId="15352" xr:uid="{00000000-0005-0000-0000-00007D3B0000}"/>
    <cellStyle name="Fountain Input 2 2 5 2 4" xfId="15353" xr:uid="{00000000-0005-0000-0000-00007E3B0000}"/>
    <cellStyle name="Fountain Input 2 2 5 2 4 2" xfId="15354" xr:uid="{00000000-0005-0000-0000-00007F3B0000}"/>
    <cellStyle name="Fountain Input 2 2 5 2 4 3" xfId="15355" xr:uid="{00000000-0005-0000-0000-0000803B0000}"/>
    <cellStyle name="Fountain Input 2 2 5 2 5" xfId="15356" xr:uid="{00000000-0005-0000-0000-0000813B0000}"/>
    <cellStyle name="Fountain Input 2 2 5 2 5 2" xfId="15357" xr:uid="{00000000-0005-0000-0000-0000823B0000}"/>
    <cellStyle name="Fountain Input 2 2 5 2 5 3" xfId="15358" xr:uid="{00000000-0005-0000-0000-0000833B0000}"/>
    <cellStyle name="Fountain Input 2 2 5 2 6" xfId="15359" xr:uid="{00000000-0005-0000-0000-0000843B0000}"/>
    <cellStyle name="Fountain Input 2 2 5 2 6 2" xfId="15360" xr:uid="{00000000-0005-0000-0000-0000853B0000}"/>
    <cellStyle name="Fountain Input 2 2 5 2 6 3" xfId="15361" xr:uid="{00000000-0005-0000-0000-0000863B0000}"/>
    <cellStyle name="Fountain Input 2 2 5 2 7" xfId="15362" xr:uid="{00000000-0005-0000-0000-0000873B0000}"/>
    <cellStyle name="Fountain Input 2 2 5 2 7 2" xfId="15363" xr:uid="{00000000-0005-0000-0000-0000883B0000}"/>
    <cellStyle name="Fountain Input 2 2 5 2 7 3" xfId="15364" xr:uid="{00000000-0005-0000-0000-0000893B0000}"/>
    <cellStyle name="Fountain Input 2 2 5 2 8" xfId="15365" xr:uid="{00000000-0005-0000-0000-00008A3B0000}"/>
    <cellStyle name="Fountain Input 2 2 5 2 8 2" xfId="15366" xr:uid="{00000000-0005-0000-0000-00008B3B0000}"/>
    <cellStyle name="Fountain Input 2 2 5 2 8 3" xfId="15367" xr:uid="{00000000-0005-0000-0000-00008C3B0000}"/>
    <cellStyle name="Fountain Input 2 2 5 2 9" xfId="15368" xr:uid="{00000000-0005-0000-0000-00008D3B0000}"/>
    <cellStyle name="Fountain Input 2 2 5 2 9 2" xfId="15369" xr:uid="{00000000-0005-0000-0000-00008E3B0000}"/>
    <cellStyle name="Fountain Input 2 2 5 2 9 3" xfId="15370" xr:uid="{00000000-0005-0000-0000-00008F3B0000}"/>
    <cellStyle name="Fountain Input 2 2 5 20" xfId="15371" xr:uid="{00000000-0005-0000-0000-0000903B0000}"/>
    <cellStyle name="Fountain Input 2 2 5 3" xfId="15372" xr:uid="{00000000-0005-0000-0000-0000913B0000}"/>
    <cellStyle name="Fountain Input 2 2 5 3 10" xfId="15373" xr:uid="{00000000-0005-0000-0000-0000923B0000}"/>
    <cellStyle name="Fountain Input 2 2 5 3 10 2" xfId="15374" xr:uid="{00000000-0005-0000-0000-0000933B0000}"/>
    <cellStyle name="Fountain Input 2 2 5 3 10 3" xfId="15375" xr:uid="{00000000-0005-0000-0000-0000943B0000}"/>
    <cellStyle name="Fountain Input 2 2 5 3 11" xfId="15376" xr:uid="{00000000-0005-0000-0000-0000953B0000}"/>
    <cellStyle name="Fountain Input 2 2 5 3 11 2" xfId="15377" xr:uid="{00000000-0005-0000-0000-0000963B0000}"/>
    <cellStyle name="Fountain Input 2 2 5 3 11 3" xfId="15378" xr:uid="{00000000-0005-0000-0000-0000973B0000}"/>
    <cellStyle name="Fountain Input 2 2 5 3 12" xfId="15379" xr:uid="{00000000-0005-0000-0000-0000983B0000}"/>
    <cellStyle name="Fountain Input 2 2 5 3 12 2" xfId="15380" xr:uid="{00000000-0005-0000-0000-0000993B0000}"/>
    <cellStyle name="Fountain Input 2 2 5 3 12 3" xfId="15381" xr:uid="{00000000-0005-0000-0000-00009A3B0000}"/>
    <cellStyle name="Fountain Input 2 2 5 3 13" xfId="15382" xr:uid="{00000000-0005-0000-0000-00009B3B0000}"/>
    <cellStyle name="Fountain Input 2 2 5 3 14" xfId="15383" xr:uid="{00000000-0005-0000-0000-00009C3B0000}"/>
    <cellStyle name="Fountain Input 2 2 5 3 2" xfId="15384" xr:uid="{00000000-0005-0000-0000-00009D3B0000}"/>
    <cellStyle name="Fountain Input 2 2 5 3 2 2" xfId="15385" xr:uid="{00000000-0005-0000-0000-00009E3B0000}"/>
    <cellStyle name="Fountain Input 2 2 5 3 2 3" xfId="15386" xr:uid="{00000000-0005-0000-0000-00009F3B0000}"/>
    <cellStyle name="Fountain Input 2 2 5 3 3" xfId="15387" xr:uid="{00000000-0005-0000-0000-0000A03B0000}"/>
    <cellStyle name="Fountain Input 2 2 5 3 3 2" xfId="15388" xr:uid="{00000000-0005-0000-0000-0000A13B0000}"/>
    <cellStyle name="Fountain Input 2 2 5 3 3 3" xfId="15389" xr:uid="{00000000-0005-0000-0000-0000A23B0000}"/>
    <cellStyle name="Fountain Input 2 2 5 3 4" xfId="15390" xr:uid="{00000000-0005-0000-0000-0000A33B0000}"/>
    <cellStyle name="Fountain Input 2 2 5 3 4 2" xfId="15391" xr:uid="{00000000-0005-0000-0000-0000A43B0000}"/>
    <cellStyle name="Fountain Input 2 2 5 3 4 3" xfId="15392" xr:uid="{00000000-0005-0000-0000-0000A53B0000}"/>
    <cellStyle name="Fountain Input 2 2 5 3 5" xfId="15393" xr:uid="{00000000-0005-0000-0000-0000A63B0000}"/>
    <cellStyle name="Fountain Input 2 2 5 3 5 2" xfId="15394" xr:uid="{00000000-0005-0000-0000-0000A73B0000}"/>
    <cellStyle name="Fountain Input 2 2 5 3 5 3" xfId="15395" xr:uid="{00000000-0005-0000-0000-0000A83B0000}"/>
    <cellStyle name="Fountain Input 2 2 5 3 6" xfId="15396" xr:uid="{00000000-0005-0000-0000-0000A93B0000}"/>
    <cellStyle name="Fountain Input 2 2 5 3 6 2" xfId="15397" xr:uid="{00000000-0005-0000-0000-0000AA3B0000}"/>
    <cellStyle name="Fountain Input 2 2 5 3 6 3" xfId="15398" xr:uid="{00000000-0005-0000-0000-0000AB3B0000}"/>
    <cellStyle name="Fountain Input 2 2 5 3 7" xfId="15399" xr:uid="{00000000-0005-0000-0000-0000AC3B0000}"/>
    <cellStyle name="Fountain Input 2 2 5 3 7 2" xfId="15400" xr:uid="{00000000-0005-0000-0000-0000AD3B0000}"/>
    <cellStyle name="Fountain Input 2 2 5 3 7 3" xfId="15401" xr:uid="{00000000-0005-0000-0000-0000AE3B0000}"/>
    <cellStyle name="Fountain Input 2 2 5 3 8" xfId="15402" xr:uid="{00000000-0005-0000-0000-0000AF3B0000}"/>
    <cellStyle name="Fountain Input 2 2 5 3 8 2" xfId="15403" xr:uid="{00000000-0005-0000-0000-0000B03B0000}"/>
    <cellStyle name="Fountain Input 2 2 5 3 8 3" xfId="15404" xr:uid="{00000000-0005-0000-0000-0000B13B0000}"/>
    <cellStyle name="Fountain Input 2 2 5 3 9" xfId="15405" xr:uid="{00000000-0005-0000-0000-0000B23B0000}"/>
    <cellStyle name="Fountain Input 2 2 5 3 9 2" xfId="15406" xr:uid="{00000000-0005-0000-0000-0000B33B0000}"/>
    <cellStyle name="Fountain Input 2 2 5 3 9 3" xfId="15407" xr:uid="{00000000-0005-0000-0000-0000B43B0000}"/>
    <cellStyle name="Fountain Input 2 2 5 4" xfId="15408" xr:uid="{00000000-0005-0000-0000-0000B53B0000}"/>
    <cellStyle name="Fountain Input 2 2 5 4 10" xfId="15409" xr:uid="{00000000-0005-0000-0000-0000B63B0000}"/>
    <cellStyle name="Fountain Input 2 2 5 4 10 2" xfId="15410" xr:uid="{00000000-0005-0000-0000-0000B73B0000}"/>
    <cellStyle name="Fountain Input 2 2 5 4 10 3" xfId="15411" xr:uid="{00000000-0005-0000-0000-0000B83B0000}"/>
    <cellStyle name="Fountain Input 2 2 5 4 11" xfId="15412" xr:uid="{00000000-0005-0000-0000-0000B93B0000}"/>
    <cellStyle name="Fountain Input 2 2 5 4 11 2" xfId="15413" xr:uid="{00000000-0005-0000-0000-0000BA3B0000}"/>
    <cellStyle name="Fountain Input 2 2 5 4 11 3" xfId="15414" xr:uid="{00000000-0005-0000-0000-0000BB3B0000}"/>
    <cellStyle name="Fountain Input 2 2 5 4 12" xfId="15415" xr:uid="{00000000-0005-0000-0000-0000BC3B0000}"/>
    <cellStyle name="Fountain Input 2 2 5 4 13" xfId="15416" xr:uid="{00000000-0005-0000-0000-0000BD3B0000}"/>
    <cellStyle name="Fountain Input 2 2 5 4 2" xfId="15417" xr:uid="{00000000-0005-0000-0000-0000BE3B0000}"/>
    <cellStyle name="Fountain Input 2 2 5 4 2 2" xfId="15418" xr:uid="{00000000-0005-0000-0000-0000BF3B0000}"/>
    <cellStyle name="Fountain Input 2 2 5 4 2 3" xfId="15419" xr:uid="{00000000-0005-0000-0000-0000C03B0000}"/>
    <cellStyle name="Fountain Input 2 2 5 4 3" xfId="15420" xr:uid="{00000000-0005-0000-0000-0000C13B0000}"/>
    <cellStyle name="Fountain Input 2 2 5 4 3 2" xfId="15421" xr:uid="{00000000-0005-0000-0000-0000C23B0000}"/>
    <cellStyle name="Fountain Input 2 2 5 4 3 3" xfId="15422" xr:uid="{00000000-0005-0000-0000-0000C33B0000}"/>
    <cellStyle name="Fountain Input 2 2 5 4 4" xfId="15423" xr:uid="{00000000-0005-0000-0000-0000C43B0000}"/>
    <cellStyle name="Fountain Input 2 2 5 4 4 2" xfId="15424" xr:uid="{00000000-0005-0000-0000-0000C53B0000}"/>
    <cellStyle name="Fountain Input 2 2 5 4 4 3" xfId="15425" xr:uid="{00000000-0005-0000-0000-0000C63B0000}"/>
    <cellStyle name="Fountain Input 2 2 5 4 5" xfId="15426" xr:uid="{00000000-0005-0000-0000-0000C73B0000}"/>
    <cellStyle name="Fountain Input 2 2 5 4 5 2" xfId="15427" xr:uid="{00000000-0005-0000-0000-0000C83B0000}"/>
    <cellStyle name="Fountain Input 2 2 5 4 5 3" xfId="15428" xr:uid="{00000000-0005-0000-0000-0000C93B0000}"/>
    <cellStyle name="Fountain Input 2 2 5 4 6" xfId="15429" xr:uid="{00000000-0005-0000-0000-0000CA3B0000}"/>
    <cellStyle name="Fountain Input 2 2 5 4 6 2" xfId="15430" xr:uid="{00000000-0005-0000-0000-0000CB3B0000}"/>
    <cellStyle name="Fountain Input 2 2 5 4 6 3" xfId="15431" xr:uid="{00000000-0005-0000-0000-0000CC3B0000}"/>
    <cellStyle name="Fountain Input 2 2 5 4 7" xfId="15432" xr:uid="{00000000-0005-0000-0000-0000CD3B0000}"/>
    <cellStyle name="Fountain Input 2 2 5 4 7 2" xfId="15433" xr:uid="{00000000-0005-0000-0000-0000CE3B0000}"/>
    <cellStyle name="Fountain Input 2 2 5 4 7 3" xfId="15434" xr:uid="{00000000-0005-0000-0000-0000CF3B0000}"/>
    <cellStyle name="Fountain Input 2 2 5 4 8" xfId="15435" xr:uid="{00000000-0005-0000-0000-0000D03B0000}"/>
    <cellStyle name="Fountain Input 2 2 5 4 8 2" xfId="15436" xr:uid="{00000000-0005-0000-0000-0000D13B0000}"/>
    <cellStyle name="Fountain Input 2 2 5 4 8 3" xfId="15437" xr:uid="{00000000-0005-0000-0000-0000D23B0000}"/>
    <cellStyle name="Fountain Input 2 2 5 4 9" xfId="15438" xr:uid="{00000000-0005-0000-0000-0000D33B0000}"/>
    <cellStyle name="Fountain Input 2 2 5 4 9 2" xfId="15439" xr:uid="{00000000-0005-0000-0000-0000D43B0000}"/>
    <cellStyle name="Fountain Input 2 2 5 4 9 3" xfId="15440" xr:uid="{00000000-0005-0000-0000-0000D53B0000}"/>
    <cellStyle name="Fountain Input 2 2 5 5" xfId="15441" xr:uid="{00000000-0005-0000-0000-0000D63B0000}"/>
    <cellStyle name="Fountain Input 2 2 5 5 10" xfId="15442" xr:uid="{00000000-0005-0000-0000-0000D73B0000}"/>
    <cellStyle name="Fountain Input 2 2 5 5 10 2" xfId="15443" xr:uid="{00000000-0005-0000-0000-0000D83B0000}"/>
    <cellStyle name="Fountain Input 2 2 5 5 10 3" xfId="15444" xr:uid="{00000000-0005-0000-0000-0000D93B0000}"/>
    <cellStyle name="Fountain Input 2 2 5 5 11" xfId="15445" xr:uid="{00000000-0005-0000-0000-0000DA3B0000}"/>
    <cellStyle name="Fountain Input 2 2 5 5 11 2" xfId="15446" xr:uid="{00000000-0005-0000-0000-0000DB3B0000}"/>
    <cellStyle name="Fountain Input 2 2 5 5 11 3" xfId="15447" xr:uid="{00000000-0005-0000-0000-0000DC3B0000}"/>
    <cellStyle name="Fountain Input 2 2 5 5 12" xfId="15448" xr:uid="{00000000-0005-0000-0000-0000DD3B0000}"/>
    <cellStyle name="Fountain Input 2 2 5 5 13" xfId="15449" xr:uid="{00000000-0005-0000-0000-0000DE3B0000}"/>
    <cellStyle name="Fountain Input 2 2 5 5 2" xfId="15450" xr:uid="{00000000-0005-0000-0000-0000DF3B0000}"/>
    <cellStyle name="Fountain Input 2 2 5 5 2 2" xfId="15451" xr:uid="{00000000-0005-0000-0000-0000E03B0000}"/>
    <cellStyle name="Fountain Input 2 2 5 5 2 3" xfId="15452" xr:uid="{00000000-0005-0000-0000-0000E13B0000}"/>
    <cellStyle name="Fountain Input 2 2 5 5 3" xfId="15453" xr:uid="{00000000-0005-0000-0000-0000E23B0000}"/>
    <cellStyle name="Fountain Input 2 2 5 5 3 2" xfId="15454" xr:uid="{00000000-0005-0000-0000-0000E33B0000}"/>
    <cellStyle name="Fountain Input 2 2 5 5 3 3" xfId="15455" xr:uid="{00000000-0005-0000-0000-0000E43B0000}"/>
    <cellStyle name="Fountain Input 2 2 5 5 4" xfId="15456" xr:uid="{00000000-0005-0000-0000-0000E53B0000}"/>
    <cellStyle name="Fountain Input 2 2 5 5 4 2" xfId="15457" xr:uid="{00000000-0005-0000-0000-0000E63B0000}"/>
    <cellStyle name="Fountain Input 2 2 5 5 4 3" xfId="15458" xr:uid="{00000000-0005-0000-0000-0000E73B0000}"/>
    <cellStyle name="Fountain Input 2 2 5 5 5" xfId="15459" xr:uid="{00000000-0005-0000-0000-0000E83B0000}"/>
    <cellStyle name="Fountain Input 2 2 5 5 5 2" xfId="15460" xr:uid="{00000000-0005-0000-0000-0000E93B0000}"/>
    <cellStyle name="Fountain Input 2 2 5 5 5 3" xfId="15461" xr:uid="{00000000-0005-0000-0000-0000EA3B0000}"/>
    <cellStyle name="Fountain Input 2 2 5 5 6" xfId="15462" xr:uid="{00000000-0005-0000-0000-0000EB3B0000}"/>
    <cellStyle name="Fountain Input 2 2 5 5 6 2" xfId="15463" xr:uid="{00000000-0005-0000-0000-0000EC3B0000}"/>
    <cellStyle name="Fountain Input 2 2 5 5 6 3" xfId="15464" xr:uid="{00000000-0005-0000-0000-0000ED3B0000}"/>
    <cellStyle name="Fountain Input 2 2 5 5 7" xfId="15465" xr:uid="{00000000-0005-0000-0000-0000EE3B0000}"/>
    <cellStyle name="Fountain Input 2 2 5 5 7 2" xfId="15466" xr:uid="{00000000-0005-0000-0000-0000EF3B0000}"/>
    <cellStyle name="Fountain Input 2 2 5 5 7 3" xfId="15467" xr:uid="{00000000-0005-0000-0000-0000F03B0000}"/>
    <cellStyle name="Fountain Input 2 2 5 5 8" xfId="15468" xr:uid="{00000000-0005-0000-0000-0000F13B0000}"/>
    <cellStyle name="Fountain Input 2 2 5 5 8 2" xfId="15469" xr:uid="{00000000-0005-0000-0000-0000F23B0000}"/>
    <cellStyle name="Fountain Input 2 2 5 5 8 3" xfId="15470" xr:uid="{00000000-0005-0000-0000-0000F33B0000}"/>
    <cellStyle name="Fountain Input 2 2 5 5 9" xfId="15471" xr:uid="{00000000-0005-0000-0000-0000F43B0000}"/>
    <cellStyle name="Fountain Input 2 2 5 5 9 2" xfId="15472" xr:uid="{00000000-0005-0000-0000-0000F53B0000}"/>
    <cellStyle name="Fountain Input 2 2 5 5 9 3" xfId="15473" xr:uid="{00000000-0005-0000-0000-0000F63B0000}"/>
    <cellStyle name="Fountain Input 2 2 5 6" xfId="15474" xr:uid="{00000000-0005-0000-0000-0000F73B0000}"/>
    <cellStyle name="Fountain Input 2 2 5 6 10" xfId="15475" xr:uid="{00000000-0005-0000-0000-0000F83B0000}"/>
    <cellStyle name="Fountain Input 2 2 5 6 10 2" xfId="15476" xr:uid="{00000000-0005-0000-0000-0000F93B0000}"/>
    <cellStyle name="Fountain Input 2 2 5 6 10 3" xfId="15477" xr:uid="{00000000-0005-0000-0000-0000FA3B0000}"/>
    <cellStyle name="Fountain Input 2 2 5 6 11" xfId="15478" xr:uid="{00000000-0005-0000-0000-0000FB3B0000}"/>
    <cellStyle name="Fountain Input 2 2 5 6 11 2" xfId="15479" xr:uid="{00000000-0005-0000-0000-0000FC3B0000}"/>
    <cellStyle name="Fountain Input 2 2 5 6 11 3" xfId="15480" xr:uid="{00000000-0005-0000-0000-0000FD3B0000}"/>
    <cellStyle name="Fountain Input 2 2 5 6 12" xfId="15481" xr:uid="{00000000-0005-0000-0000-0000FE3B0000}"/>
    <cellStyle name="Fountain Input 2 2 5 6 13" xfId="15482" xr:uid="{00000000-0005-0000-0000-0000FF3B0000}"/>
    <cellStyle name="Fountain Input 2 2 5 6 2" xfId="15483" xr:uid="{00000000-0005-0000-0000-0000003C0000}"/>
    <cellStyle name="Fountain Input 2 2 5 6 2 2" xfId="15484" xr:uid="{00000000-0005-0000-0000-0000013C0000}"/>
    <cellStyle name="Fountain Input 2 2 5 6 2 3" xfId="15485" xr:uid="{00000000-0005-0000-0000-0000023C0000}"/>
    <cellStyle name="Fountain Input 2 2 5 6 3" xfId="15486" xr:uid="{00000000-0005-0000-0000-0000033C0000}"/>
    <cellStyle name="Fountain Input 2 2 5 6 3 2" xfId="15487" xr:uid="{00000000-0005-0000-0000-0000043C0000}"/>
    <cellStyle name="Fountain Input 2 2 5 6 3 3" xfId="15488" xr:uid="{00000000-0005-0000-0000-0000053C0000}"/>
    <cellStyle name="Fountain Input 2 2 5 6 4" xfId="15489" xr:uid="{00000000-0005-0000-0000-0000063C0000}"/>
    <cellStyle name="Fountain Input 2 2 5 6 4 2" xfId="15490" xr:uid="{00000000-0005-0000-0000-0000073C0000}"/>
    <cellStyle name="Fountain Input 2 2 5 6 4 3" xfId="15491" xr:uid="{00000000-0005-0000-0000-0000083C0000}"/>
    <cellStyle name="Fountain Input 2 2 5 6 5" xfId="15492" xr:uid="{00000000-0005-0000-0000-0000093C0000}"/>
    <cellStyle name="Fountain Input 2 2 5 6 5 2" xfId="15493" xr:uid="{00000000-0005-0000-0000-00000A3C0000}"/>
    <cellStyle name="Fountain Input 2 2 5 6 5 3" xfId="15494" xr:uid="{00000000-0005-0000-0000-00000B3C0000}"/>
    <cellStyle name="Fountain Input 2 2 5 6 6" xfId="15495" xr:uid="{00000000-0005-0000-0000-00000C3C0000}"/>
    <cellStyle name="Fountain Input 2 2 5 6 6 2" xfId="15496" xr:uid="{00000000-0005-0000-0000-00000D3C0000}"/>
    <cellStyle name="Fountain Input 2 2 5 6 6 3" xfId="15497" xr:uid="{00000000-0005-0000-0000-00000E3C0000}"/>
    <cellStyle name="Fountain Input 2 2 5 6 7" xfId="15498" xr:uid="{00000000-0005-0000-0000-00000F3C0000}"/>
    <cellStyle name="Fountain Input 2 2 5 6 7 2" xfId="15499" xr:uid="{00000000-0005-0000-0000-0000103C0000}"/>
    <cellStyle name="Fountain Input 2 2 5 6 7 3" xfId="15500" xr:uid="{00000000-0005-0000-0000-0000113C0000}"/>
    <cellStyle name="Fountain Input 2 2 5 6 8" xfId="15501" xr:uid="{00000000-0005-0000-0000-0000123C0000}"/>
    <cellStyle name="Fountain Input 2 2 5 6 8 2" xfId="15502" xr:uid="{00000000-0005-0000-0000-0000133C0000}"/>
    <cellStyle name="Fountain Input 2 2 5 6 8 3" xfId="15503" xr:uid="{00000000-0005-0000-0000-0000143C0000}"/>
    <cellStyle name="Fountain Input 2 2 5 6 9" xfId="15504" xr:uid="{00000000-0005-0000-0000-0000153C0000}"/>
    <cellStyle name="Fountain Input 2 2 5 6 9 2" xfId="15505" xr:uid="{00000000-0005-0000-0000-0000163C0000}"/>
    <cellStyle name="Fountain Input 2 2 5 6 9 3" xfId="15506" xr:uid="{00000000-0005-0000-0000-0000173C0000}"/>
    <cellStyle name="Fountain Input 2 2 5 7" xfId="15507" xr:uid="{00000000-0005-0000-0000-0000183C0000}"/>
    <cellStyle name="Fountain Input 2 2 5 7 10" xfId="15508" xr:uid="{00000000-0005-0000-0000-0000193C0000}"/>
    <cellStyle name="Fountain Input 2 2 5 7 10 2" xfId="15509" xr:uid="{00000000-0005-0000-0000-00001A3C0000}"/>
    <cellStyle name="Fountain Input 2 2 5 7 10 3" xfId="15510" xr:uid="{00000000-0005-0000-0000-00001B3C0000}"/>
    <cellStyle name="Fountain Input 2 2 5 7 11" xfId="15511" xr:uid="{00000000-0005-0000-0000-00001C3C0000}"/>
    <cellStyle name="Fountain Input 2 2 5 7 11 2" xfId="15512" xr:uid="{00000000-0005-0000-0000-00001D3C0000}"/>
    <cellStyle name="Fountain Input 2 2 5 7 11 3" xfId="15513" xr:uid="{00000000-0005-0000-0000-00001E3C0000}"/>
    <cellStyle name="Fountain Input 2 2 5 7 12" xfId="15514" xr:uid="{00000000-0005-0000-0000-00001F3C0000}"/>
    <cellStyle name="Fountain Input 2 2 5 7 13" xfId="15515" xr:uid="{00000000-0005-0000-0000-0000203C0000}"/>
    <cellStyle name="Fountain Input 2 2 5 7 2" xfId="15516" xr:uid="{00000000-0005-0000-0000-0000213C0000}"/>
    <cellStyle name="Fountain Input 2 2 5 7 2 2" xfId="15517" xr:uid="{00000000-0005-0000-0000-0000223C0000}"/>
    <cellStyle name="Fountain Input 2 2 5 7 2 3" xfId="15518" xr:uid="{00000000-0005-0000-0000-0000233C0000}"/>
    <cellStyle name="Fountain Input 2 2 5 7 3" xfId="15519" xr:uid="{00000000-0005-0000-0000-0000243C0000}"/>
    <cellStyle name="Fountain Input 2 2 5 7 3 2" xfId="15520" xr:uid="{00000000-0005-0000-0000-0000253C0000}"/>
    <cellStyle name="Fountain Input 2 2 5 7 3 3" xfId="15521" xr:uid="{00000000-0005-0000-0000-0000263C0000}"/>
    <cellStyle name="Fountain Input 2 2 5 7 4" xfId="15522" xr:uid="{00000000-0005-0000-0000-0000273C0000}"/>
    <cellStyle name="Fountain Input 2 2 5 7 4 2" xfId="15523" xr:uid="{00000000-0005-0000-0000-0000283C0000}"/>
    <cellStyle name="Fountain Input 2 2 5 7 4 3" xfId="15524" xr:uid="{00000000-0005-0000-0000-0000293C0000}"/>
    <cellStyle name="Fountain Input 2 2 5 7 5" xfId="15525" xr:uid="{00000000-0005-0000-0000-00002A3C0000}"/>
    <cellStyle name="Fountain Input 2 2 5 7 5 2" xfId="15526" xr:uid="{00000000-0005-0000-0000-00002B3C0000}"/>
    <cellStyle name="Fountain Input 2 2 5 7 5 3" xfId="15527" xr:uid="{00000000-0005-0000-0000-00002C3C0000}"/>
    <cellStyle name="Fountain Input 2 2 5 7 6" xfId="15528" xr:uid="{00000000-0005-0000-0000-00002D3C0000}"/>
    <cellStyle name="Fountain Input 2 2 5 7 6 2" xfId="15529" xr:uid="{00000000-0005-0000-0000-00002E3C0000}"/>
    <cellStyle name="Fountain Input 2 2 5 7 6 3" xfId="15530" xr:uid="{00000000-0005-0000-0000-00002F3C0000}"/>
    <cellStyle name="Fountain Input 2 2 5 7 7" xfId="15531" xr:uid="{00000000-0005-0000-0000-0000303C0000}"/>
    <cellStyle name="Fountain Input 2 2 5 7 7 2" xfId="15532" xr:uid="{00000000-0005-0000-0000-0000313C0000}"/>
    <cellStyle name="Fountain Input 2 2 5 7 7 3" xfId="15533" xr:uid="{00000000-0005-0000-0000-0000323C0000}"/>
    <cellStyle name="Fountain Input 2 2 5 7 8" xfId="15534" xr:uid="{00000000-0005-0000-0000-0000333C0000}"/>
    <cellStyle name="Fountain Input 2 2 5 7 8 2" xfId="15535" xr:uid="{00000000-0005-0000-0000-0000343C0000}"/>
    <cellStyle name="Fountain Input 2 2 5 7 8 3" xfId="15536" xr:uid="{00000000-0005-0000-0000-0000353C0000}"/>
    <cellStyle name="Fountain Input 2 2 5 7 9" xfId="15537" xr:uid="{00000000-0005-0000-0000-0000363C0000}"/>
    <cellStyle name="Fountain Input 2 2 5 7 9 2" xfId="15538" xr:uid="{00000000-0005-0000-0000-0000373C0000}"/>
    <cellStyle name="Fountain Input 2 2 5 7 9 3" xfId="15539" xr:uid="{00000000-0005-0000-0000-0000383C0000}"/>
    <cellStyle name="Fountain Input 2 2 5 8" xfId="15540" xr:uid="{00000000-0005-0000-0000-0000393C0000}"/>
    <cellStyle name="Fountain Input 2 2 5 8 2" xfId="15541" xr:uid="{00000000-0005-0000-0000-00003A3C0000}"/>
    <cellStyle name="Fountain Input 2 2 5 8 3" xfId="15542" xr:uid="{00000000-0005-0000-0000-00003B3C0000}"/>
    <cellStyle name="Fountain Input 2 2 5 9" xfId="15543" xr:uid="{00000000-0005-0000-0000-00003C3C0000}"/>
    <cellStyle name="Fountain Input 2 2 5 9 2" xfId="15544" xr:uid="{00000000-0005-0000-0000-00003D3C0000}"/>
    <cellStyle name="Fountain Input 2 2 5 9 3" xfId="15545" xr:uid="{00000000-0005-0000-0000-00003E3C0000}"/>
    <cellStyle name="Fountain Input 2 2 6" xfId="15546" xr:uid="{00000000-0005-0000-0000-00003F3C0000}"/>
    <cellStyle name="Fountain Input 2 2 6 10" xfId="15547" xr:uid="{00000000-0005-0000-0000-0000403C0000}"/>
    <cellStyle name="Fountain Input 2 2 6 10 2" xfId="15548" xr:uid="{00000000-0005-0000-0000-0000413C0000}"/>
    <cellStyle name="Fountain Input 2 2 6 10 3" xfId="15549" xr:uid="{00000000-0005-0000-0000-0000423C0000}"/>
    <cellStyle name="Fountain Input 2 2 6 11" xfId="15550" xr:uid="{00000000-0005-0000-0000-0000433C0000}"/>
    <cellStyle name="Fountain Input 2 2 6 11 2" xfId="15551" xr:uid="{00000000-0005-0000-0000-0000443C0000}"/>
    <cellStyle name="Fountain Input 2 2 6 11 3" xfId="15552" xr:uid="{00000000-0005-0000-0000-0000453C0000}"/>
    <cellStyle name="Fountain Input 2 2 6 12" xfId="15553" xr:uid="{00000000-0005-0000-0000-0000463C0000}"/>
    <cellStyle name="Fountain Input 2 2 6 12 2" xfId="15554" xr:uid="{00000000-0005-0000-0000-0000473C0000}"/>
    <cellStyle name="Fountain Input 2 2 6 12 3" xfId="15555" xr:uid="{00000000-0005-0000-0000-0000483C0000}"/>
    <cellStyle name="Fountain Input 2 2 6 13" xfId="15556" xr:uid="{00000000-0005-0000-0000-0000493C0000}"/>
    <cellStyle name="Fountain Input 2 2 6 13 2" xfId="15557" xr:uid="{00000000-0005-0000-0000-00004A3C0000}"/>
    <cellStyle name="Fountain Input 2 2 6 13 3" xfId="15558" xr:uid="{00000000-0005-0000-0000-00004B3C0000}"/>
    <cellStyle name="Fountain Input 2 2 6 14" xfId="15559" xr:uid="{00000000-0005-0000-0000-00004C3C0000}"/>
    <cellStyle name="Fountain Input 2 2 6 14 2" xfId="15560" xr:uid="{00000000-0005-0000-0000-00004D3C0000}"/>
    <cellStyle name="Fountain Input 2 2 6 14 3" xfId="15561" xr:uid="{00000000-0005-0000-0000-00004E3C0000}"/>
    <cellStyle name="Fountain Input 2 2 6 15" xfId="15562" xr:uid="{00000000-0005-0000-0000-00004F3C0000}"/>
    <cellStyle name="Fountain Input 2 2 6 15 2" xfId="15563" xr:uid="{00000000-0005-0000-0000-0000503C0000}"/>
    <cellStyle name="Fountain Input 2 2 6 15 3" xfId="15564" xr:uid="{00000000-0005-0000-0000-0000513C0000}"/>
    <cellStyle name="Fountain Input 2 2 6 16" xfId="15565" xr:uid="{00000000-0005-0000-0000-0000523C0000}"/>
    <cellStyle name="Fountain Input 2 2 6 16 2" xfId="15566" xr:uid="{00000000-0005-0000-0000-0000533C0000}"/>
    <cellStyle name="Fountain Input 2 2 6 16 3" xfId="15567" xr:uid="{00000000-0005-0000-0000-0000543C0000}"/>
    <cellStyle name="Fountain Input 2 2 6 17" xfId="15568" xr:uid="{00000000-0005-0000-0000-0000553C0000}"/>
    <cellStyle name="Fountain Input 2 2 6 17 2" xfId="15569" xr:uid="{00000000-0005-0000-0000-0000563C0000}"/>
    <cellStyle name="Fountain Input 2 2 6 17 3" xfId="15570" xr:uid="{00000000-0005-0000-0000-0000573C0000}"/>
    <cellStyle name="Fountain Input 2 2 6 18" xfId="15571" xr:uid="{00000000-0005-0000-0000-0000583C0000}"/>
    <cellStyle name="Fountain Input 2 2 6 18 2" xfId="15572" xr:uid="{00000000-0005-0000-0000-0000593C0000}"/>
    <cellStyle name="Fountain Input 2 2 6 18 3" xfId="15573" xr:uid="{00000000-0005-0000-0000-00005A3C0000}"/>
    <cellStyle name="Fountain Input 2 2 6 19" xfId="15574" xr:uid="{00000000-0005-0000-0000-00005B3C0000}"/>
    <cellStyle name="Fountain Input 2 2 6 2" xfId="15575" xr:uid="{00000000-0005-0000-0000-00005C3C0000}"/>
    <cellStyle name="Fountain Input 2 2 6 2 10" xfId="15576" xr:uid="{00000000-0005-0000-0000-00005D3C0000}"/>
    <cellStyle name="Fountain Input 2 2 6 2 10 2" xfId="15577" xr:uid="{00000000-0005-0000-0000-00005E3C0000}"/>
    <cellStyle name="Fountain Input 2 2 6 2 10 3" xfId="15578" xr:uid="{00000000-0005-0000-0000-00005F3C0000}"/>
    <cellStyle name="Fountain Input 2 2 6 2 11" xfId="15579" xr:uid="{00000000-0005-0000-0000-0000603C0000}"/>
    <cellStyle name="Fountain Input 2 2 6 2 11 2" xfId="15580" xr:uid="{00000000-0005-0000-0000-0000613C0000}"/>
    <cellStyle name="Fountain Input 2 2 6 2 11 3" xfId="15581" xr:uid="{00000000-0005-0000-0000-0000623C0000}"/>
    <cellStyle name="Fountain Input 2 2 6 2 12" xfId="15582" xr:uid="{00000000-0005-0000-0000-0000633C0000}"/>
    <cellStyle name="Fountain Input 2 2 6 2 12 2" xfId="15583" xr:uid="{00000000-0005-0000-0000-0000643C0000}"/>
    <cellStyle name="Fountain Input 2 2 6 2 12 3" xfId="15584" xr:uid="{00000000-0005-0000-0000-0000653C0000}"/>
    <cellStyle name="Fountain Input 2 2 6 2 13" xfId="15585" xr:uid="{00000000-0005-0000-0000-0000663C0000}"/>
    <cellStyle name="Fountain Input 2 2 6 2 14" xfId="15586" xr:uid="{00000000-0005-0000-0000-0000673C0000}"/>
    <cellStyle name="Fountain Input 2 2 6 2 2" xfId="15587" xr:uid="{00000000-0005-0000-0000-0000683C0000}"/>
    <cellStyle name="Fountain Input 2 2 6 2 2 2" xfId="15588" xr:uid="{00000000-0005-0000-0000-0000693C0000}"/>
    <cellStyle name="Fountain Input 2 2 6 2 2 3" xfId="15589" xr:uid="{00000000-0005-0000-0000-00006A3C0000}"/>
    <cellStyle name="Fountain Input 2 2 6 2 3" xfId="15590" xr:uid="{00000000-0005-0000-0000-00006B3C0000}"/>
    <cellStyle name="Fountain Input 2 2 6 2 3 2" xfId="15591" xr:uid="{00000000-0005-0000-0000-00006C3C0000}"/>
    <cellStyle name="Fountain Input 2 2 6 2 3 3" xfId="15592" xr:uid="{00000000-0005-0000-0000-00006D3C0000}"/>
    <cellStyle name="Fountain Input 2 2 6 2 4" xfId="15593" xr:uid="{00000000-0005-0000-0000-00006E3C0000}"/>
    <cellStyle name="Fountain Input 2 2 6 2 4 2" xfId="15594" xr:uid="{00000000-0005-0000-0000-00006F3C0000}"/>
    <cellStyle name="Fountain Input 2 2 6 2 4 3" xfId="15595" xr:uid="{00000000-0005-0000-0000-0000703C0000}"/>
    <cellStyle name="Fountain Input 2 2 6 2 5" xfId="15596" xr:uid="{00000000-0005-0000-0000-0000713C0000}"/>
    <cellStyle name="Fountain Input 2 2 6 2 5 2" xfId="15597" xr:uid="{00000000-0005-0000-0000-0000723C0000}"/>
    <cellStyle name="Fountain Input 2 2 6 2 5 3" xfId="15598" xr:uid="{00000000-0005-0000-0000-0000733C0000}"/>
    <cellStyle name="Fountain Input 2 2 6 2 6" xfId="15599" xr:uid="{00000000-0005-0000-0000-0000743C0000}"/>
    <cellStyle name="Fountain Input 2 2 6 2 6 2" xfId="15600" xr:uid="{00000000-0005-0000-0000-0000753C0000}"/>
    <cellStyle name="Fountain Input 2 2 6 2 6 3" xfId="15601" xr:uid="{00000000-0005-0000-0000-0000763C0000}"/>
    <cellStyle name="Fountain Input 2 2 6 2 7" xfId="15602" xr:uid="{00000000-0005-0000-0000-0000773C0000}"/>
    <cellStyle name="Fountain Input 2 2 6 2 7 2" xfId="15603" xr:uid="{00000000-0005-0000-0000-0000783C0000}"/>
    <cellStyle name="Fountain Input 2 2 6 2 7 3" xfId="15604" xr:uid="{00000000-0005-0000-0000-0000793C0000}"/>
    <cellStyle name="Fountain Input 2 2 6 2 8" xfId="15605" xr:uid="{00000000-0005-0000-0000-00007A3C0000}"/>
    <cellStyle name="Fountain Input 2 2 6 2 8 2" xfId="15606" xr:uid="{00000000-0005-0000-0000-00007B3C0000}"/>
    <cellStyle name="Fountain Input 2 2 6 2 8 3" xfId="15607" xr:uid="{00000000-0005-0000-0000-00007C3C0000}"/>
    <cellStyle name="Fountain Input 2 2 6 2 9" xfId="15608" xr:uid="{00000000-0005-0000-0000-00007D3C0000}"/>
    <cellStyle name="Fountain Input 2 2 6 2 9 2" xfId="15609" xr:uid="{00000000-0005-0000-0000-00007E3C0000}"/>
    <cellStyle name="Fountain Input 2 2 6 2 9 3" xfId="15610" xr:uid="{00000000-0005-0000-0000-00007F3C0000}"/>
    <cellStyle name="Fountain Input 2 2 6 20" xfId="15611" xr:uid="{00000000-0005-0000-0000-0000803C0000}"/>
    <cellStyle name="Fountain Input 2 2 6 3" xfId="15612" xr:uid="{00000000-0005-0000-0000-0000813C0000}"/>
    <cellStyle name="Fountain Input 2 2 6 3 10" xfId="15613" xr:uid="{00000000-0005-0000-0000-0000823C0000}"/>
    <cellStyle name="Fountain Input 2 2 6 3 10 2" xfId="15614" xr:uid="{00000000-0005-0000-0000-0000833C0000}"/>
    <cellStyle name="Fountain Input 2 2 6 3 10 3" xfId="15615" xr:uid="{00000000-0005-0000-0000-0000843C0000}"/>
    <cellStyle name="Fountain Input 2 2 6 3 11" xfId="15616" xr:uid="{00000000-0005-0000-0000-0000853C0000}"/>
    <cellStyle name="Fountain Input 2 2 6 3 11 2" xfId="15617" xr:uid="{00000000-0005-0000-0000-0000863C0000}"/>
    <cellStyle name="Fountain Input 2 2 6 3 11 3" xfId="15618" xr:uid="{00000000-0005-0000-0000-0000873C0000}"/>
    <cellStyle name="Fountain Input 2 2 6 3 12" xfId="15619" xr:uid="{00000000-0005-0000-0000-0000883C0000}"/>
    <cellStyle name="Fountain Input 2 2 6 3 12 2" xfId="15620" xr:uid="{00000000-0005-0000-0000-0000893C0000}"/>
    <cellStyle name="Fountain Input 2 2 6 3 12 3" xfId="15621" xr:uid="{00000000-0005-0000-0000-00008A3C0000}"/>
    <cellStyle name="Fountain Input 2 2 6 3 13" xfId="15622" xr:uid="{00000000-0005-0000-0000-00008B3C0000}"/>
    <cellStyle name="Fountain Input 2 2 6 3 14" xfId="15623" xr:uid="{00000000-0005-0000-0000-00008C3C0000}"/>
    <cellStyle name="Fountain Input 2 2 6 3 2" xfId="15624" xr:uid="{00000000-0005-0000-0000-00008D3C0000}"/>
    <cellStyle name="Fountain Input 2 2 6 3 2 2" xfId="15625" xr:uid="{00000000-0005-0000-0000-00008E3C0000}"/>
    <cellStyle name="Fountain Input 2 2 6 3 2 3" xfId="15626" xr:uid="{00000000-0005-0000-0000-00008F3C0000}"/>
    <cellStyle name="Fountain Input 2 2 6 3 3" xfId="15627" xr:uid="{00000000-0005-0000-0000-0000903C0000}"/>
    <cellStyle name="Fountain Input 2 2 6 3 3 2" xfId="15628" xr:uid="{00000000-0005-0000-0000-0000913C0000}"/>
    <cellStyle name="Fountain Input 2 2 6 3 3 3" xfId="15629" xr:uid="{00000000-0005-0000-0000-0000923C0000}"/>
    <cellStyle name="Fountain Input 2 2 6 3 4" xfId="15630" xr:uid="{00000000-0005-0000-0000-0000933C0000}"/>
    <cellStyle name="Fountain Input 2 2 6 3 4 2" xfId="15631" xr:uid="{00000000-0005-0000-0000-0000943C0000}"/>
    <cellStyle name="Fountain Input 2 2 6 3 4 3" xfId="15632" xr:uid="{00000000-0005-0000-0000-0000953C0000}"/>
    <cellStyle name="Fountain Input 2 2 6 3 5" xfId="15633" xr:uid="{00000000-0005-0000-0000-0000963C0000}"/>
    <cellStyle name="Fountain Input 2 2 6 3 5 2" xfId="15634" xr:uid="{00000000-0005-0000-0000-0000973C0000}"/>
    <cellStyle name="Fountain Input 2 2 6 3 5 3" xfId="15635" xr:uid="{00000000-0005-0000-0000-0000983C0000}"/>
    <cellStyle name="Fountain Input 2 2 6 3 6" xfId="15636" xr:uid="{00000000-0005-0000-0000-0000993C0000}"/>
    <cellStyle name="Fountain Input 2 2 6 3 6 2" xfId="15637" xr:uid="{00000000-0005-0000-0000-00009A3C0000}"/>
    <cellStyle name="Fountain Input 2 2 6 3 6 3" xfId="15638" xr:uid="{00000000-0005-0000-0000-00009B3C0000}"/>
    <cellStyle name="Fountain Input 2 2 6 3 7" xfId="15639" xr:uid="{00000000-0005-0000-0000-00009C3C0000}"/>
    <cellStyle name="Fountain Input 2 2 6 3 7 2" xfId="15640" xr:uid="{00000000-0005-0000-0000-00009D3C0000}"/>
    <cellStyle name="Fountain Input 2 2 6 3 7 3" xfId="15641" xr:uid="{00000000-0005-0000-0000-00009E3C0000}"/>
    <cellStyle name="Fountain Input 2 2 6 3 8" xfId="15642" xr:uid="{00000000-0005-0000-0000-00009F3C0000}"/>
    <cellStyle name="Fountain Input 2 2 6 3 8 2" xfId="15643" xr:uid="{00000000-0005-0000-0000-0000A03C0000}"/>
    <cellStyle name="Fountain Input 2 2 6 3 8 3" xfId="15644" xr:uid="{00000000-0005-0000-0000-0000A13C0000}"/>
    <cellStyle name="Fountain Input 2 2 6 3 9" xfId="15645" xr:uid="{00000000-0005-0000-0000-0000A23C0000}"/>
    <cellStyle name="Fountain Input 2 2 6 3 9 2" xfId="15646" xr:uid="{00000000-0005-0000-0000-0000A33C0000}"/>
    <cellStyle name="Fountain Input 2 2 6 3 9 3" xfId="15647" xr:uid="{00000000-0005-0000-0000-0000A43C0000}"/>
    <cellStyle name="Fountain Input 2 2 6 4" xfId="15648" xr:uid="{00000000-0005-0000-0000-0000A53C0000}"/>
    <cellStyle name="Fountain Input 2 2 6 4 10" xfId="15649" xr:uid="{00000000-0005-0000-0000-0000A63C0000}"/>
    <cellStyle name="Fountain Input 2 2 6 4 10 2" xfId="15650" xr:uid="{00000000-0005-0000-0000-0000A73C0000}"/>
    <cellStyle name="Fountain Input 2 2 6 4 10 3" xfId="15651" xr:uid="{00000000-0005-0000-0000-0000A83C0000}"/>
    <cellStyle name="Fountain Input 2 2 6 4 11" xfId="15652" xr:uid="{00000000-0005-0000-0000-0000A93C0000}"/>
    <cellStyle name="Fountain Input 2 2 6 4 11 2" xfId="15653" xr:uid="{00000000-0005-0000-0000-0000AA3C0000}"/>
    <cellStyle name="Fountain Input 2 2 6 4 11 3" xfId="15654" xr:uid="{00000000-0005-0000-0000-0000AB3C0000}"/>
    <cellStyle name="Fountain Input 2 2 6 4 12" xfId="15655" xr:uid="{00000000-0005-0000-0000-0000AC3C0000}"/>
    <cellStyle name="Fountain Input 2 2 6 4 13" xfId="15656" xr:uid="{00000000-0005-0000-0000-0000AD3C0000}"/>
    <cellStyle name="Fountain Input 2 2 6 4 2" xfId="15657" xr:uid="{00000000-0005-0000-0000-0000AE3C0000}"/>
    <cellStyle name="Fountain Input 2 2 6 4 2 2" xfId="15658" xr:uid="{00000000-0005-0000-0000-0000AF3C0000}"/>
    <cellStyle name="Fountain Input 2 2 6 4 2 3" xfId="15659" xr:uid="{00000000-0005-0000-0000-0000B03C0000}"/>
    <cellStyle name="Fountain Input 2 2 6 4 3" xfId="15660" xr:uid="{00000000-0005-0000-0000-0000B13C0000}"/>
    <cellStyle name="Fountain Input 2 2 6 4 3 2" xfId="15661" xr:uid="{00000000-0005-0000-0000-0000B23C0000}"/>
    <cellStyle name="Fountain Input 2 2 6 4 3 3" xfId="15662" xr:uid="{00000000-0005-0000-0000-0000B33C0000}"/>
    <cellStyle name="Fountain Input 2 2 6 4 4" xfId="15663" xr:uid="{00000000-0005-0000-0000-0000B43C0000}"/>
    <cellStyle name="Fountain Input 2 2 6 4 4 2" xfId="15664" xr:uid="{00000000-0005-0000-0000-0000B53C0000}"/>
    <cellStyle name="Fountain Input 2 2 6 4 4 3" xfId="15665" xr:uid="{00000000-0005-0000-0000-0000B63C0000}"/>
    <cellStyle name="Fountain Input 2 2 6 4 5" xfId="15666" xr:uid="{00000000-0005-0000-0000-0000B73C0000}"/>
    <cellStyle name="Fountain Input 2 2 6 4 5 2" xfId="15667" xr:uid="{00000000-0005-0000-0000-0000B83C0000}"/>
    <cellStyle name="Fountain Input 2 2 6 4 5 3" xfId="15668" xr:uid="{00000000-0005-0000-0000-0000B93C0000}"/>
    <cellStyle name="Fountain Input 2 2 6 4 6" xfId="15669" xr:uid="{00000000-0005-0000-0000-0000BA3C0000}"/>
    <cellStyle name="Fountain Input 2 2 6 4 6 2" xfId="15670" xr:uid="{00000000-0005-0000-0000-0000BB3C0000}"/>
    <cellStyle name="Fountain Input 2 2 6 4 6 3" xfId="15671" xr:uid="{00000000-0005-0000-0000-0000BC3C0000}"/>
    <cellStyle name="Fountain Input 2 2 6 4 7" xfId="15672" xr:uid="{00000000-0005-0000-0000-0000BD3C0000}"/>
    <cellStyle name="Fountain Input 2 2 6 4 7 2" xfId="15673" xr:uid="{00000000-0005-0000-0000-0000BE3C0000}"/>
    <cellStyle name="Fountain Input 2 2 6 4 7 3" xfId="15674" xr:uid="{00000000-0005-0000-0000-0000BF3C0000}"/>
    <cellStyle name="Fountain Input 2 2 6 4 8" xfId="15675" xr:uid="{00000000-0005-0000-0000-0000C03C0000}"/>
    <cellStyle name="Fountain Input 2 2 6 4 8 2" xfId="15676" xr:uid="{00000000-0005-0000-0000-0000C13C0000}"/>
    <cellStyle name="Fountain Input 2 2 6 4 8 3" xfId="15677" xr:uid="{00000000-0005-0000-0000-0000C23C0000}"/>
    <cellStyle name="Fountain Input 2 2 6 4 9" xfId="15678" xr:uid="{00000000-0005-0000-0000-0000C33C0000}"/>
    <cellStyle name="Fountain Input 2 2 6 4 9 2" xfId="15679" xr:uid="{00000000-0005-0000-0000-0000C43C0000}"/>
    <cellStyle name="Fountain Input 2 2 6 4 9 3" xfId="15680" xr:uid="{00000000-0005-0000-0000-0000C53C0000}"/>
    <cellStyle name="Fountain Input 2 2 6 5" xfId="15681" xr:uid="{00000000-0005-0000-0000-0000C63C0000}"/>
    <cellStyle name="Fountain Input 2 2 6 5 10" xfId="15682" xr:uid="{00000000-0005-0000-0000-0000C73C0000}"/>
    <cellStyle name="Fountain Input 2 2 6 5 10 2" xfId="15683" xr:uid="{00000000-0005-0000-0000-0000C83C0000}"/>
    <cellStyle name="Fountain Input 2 2 6 5 10 3" xfId="15684" xr:uid="{00000000-0005-0000-0000-0000C93C0000}"/>
    <cellStyle name="Fountain Input 2 2 6 5 11" xfId="15685" xr:uid="{00000000-0005-0000-0000-0000CA3C0000}"/>
    <cellStyle name="Fountain Input 2 2 6 5 11 2" xfId="15686" xr:uid="{00000000-0005-0000-0000-0000CB3C0000}"/>
    <cellStyle name="Fountain Input 2 2 6 5 11 3" xfId="15687" xr:uid="{00000000-0005-0000-0000-0000CC3C0000}"/>
    <cellStyle name="Fountain Input 2 2 6 5 12" xfId="15688" xr:uid="{00000000-0005-0000-0000-0000CD3C0000}"/>
    <cellStyle name="Fountain Input 2 2 6 5 13" xfId="15689" xr:uid="{00000000-0005-0000-0000-0000CE3C0000}"/>
    <cellStyle name="Fountain Input 2 2 6 5 2" xfId="15690" xr:uid="{00000000-0005-0000-0000-0000CF3C0000}"/>
    <cellStyle name="Fountain Input 2 2 6 5 2 2" xfId="15691" xr:uid="{00000000-0005-0000-0000-0000D03C0000}"/>
    <cellStyle name="Fountain Input 2 2 6 5 2 3" xfId="15692" xr:uid="{00000000-0005-0000-0000-0000D13C0000}"/>
    <cellStyle name="Fountain Input 2 2 6 5 3" xfId="15693" xr:uid="{00000000-0005-0000-0000-0000D23C0000}"/>
    <cellStyle name="Fountain Input 2 2 6 5 3 2" xfId="15694" xr:uid="{00000000-0005-0000-0000-0000D33C0000}"/>
    <cellStyle name="Fountain Input 2 2 6 5 3 3" xfId="15695" xr:uid="{00000000-0005-0000-0000-0000D43C0000}"/>
    <cellStyle name="Fountain Input 2 2 6 5 4" xfId="15696" xr:uid="{00000000-0005-0000-0000-0000D53C0000}"/>
    <cellStyle name="Fountain Input 2 2 6 5 4 2" xfId="15697" xr:uid="{00000000-0005-0000-0000-0000D63C0000}"/>
    <cellStyle name="Fountain Input 2 2 6 5 4 3" xfId="15698" xr:uid="{00000000-0005-0000-0000-0000D73C0000}"/>
    <cellStyle name="Fountain Input 2 2 6 5 5" xfId="15699" xr:uid="{00000000-0005-0000-0000-0000D83C0000}"/>
    <cellStyle name="Fountain Input 2 2 6 5 5 2" xfId="15700" xr:uid="{00000000-0005-0000-0000-0000D93C0000}"/>
    <cellStyle name="Fountain Input 2 2 6 5 5 3" xfId="15701" xr:uid="{00000000-0005-0000-0000-0000DA3C0000}"/>
    <cellStyle name="Fountain Input 2 2 6 5 6" xfId="15702" xr:uid="{00000000-0005-0000-0000-0000DB3C0000}"/>
    <cellStyle name="Fountain Input 2 2 6 5 6 2" xfId="15703" xr:uid="{00000000-0005-0000-0000-0000DC3C0000}"/>
    <cellStyle name="Fountain Input 2 2 6 5 6 3" xfId="15704" xr:uid="{00000000-0005-0000-0000-0000DD3C0000}"/>
    <cellStyle name="Fountain Input 2 2 6 5 7" xfId="15705" xr:uid="{00000000-0005-0000-0000-0000DE3C0000}"/>
    <cellStyle name="Fountain Input 2 2 6 5 7 2" xfId="15706" xr:uid="{00000000-0005-0000-0000-0000DF3C0000}"/>
    <cellStyle name="Fountain Input 2 2 6 5 7 3" xfId="15707" xr:uid="{00000000-0005-0000-0000-0000E03C0000}"/>
    <cellStyle name="Fountain Input 2 2 6 5 8" xfId="15708" xr:uid="{00000000-0005-0000-0000-0000E13C0000}"/>
    <cellStyle name="Fountain Input 2 2 6 5 8 2" xfId="15709" xr:uid="{00000000-0005-0000-0000-0000E23C0000}"/>
    <cellStyle name="Fountain Input 2 2 6 5 8 3" xfId="15710" xr:uid="{00000000-0005-0000-0000-0000E33C0000}"/>
    <cellStyle name="Fountain Input 2 2 6 5 9" xfId="15711" xr:uid="{00000000-0005-0000-0000-0000E43C0000}"/>
    <cellStyle name="Fountain Input 2 2 6 5 9 2" xfId="15712" xr:uid="{00000000-0005-0000-0000-0000E53C0000}"/>
    <cellStyle name="Fountain Input 2 2 6 5 9 3" xfId="15713" xr:uid="{00000000-0005-0000-0000-0000E63C0000}"/>
    <cellStyle name="Fountain Input 2 2 6 6" xfId="15714" xr:uid="{00000000-0005-0000-0000-0000E73C0000}"/>
    <cellStyle name="Fountain Input 2 2 6 6 10" xfId="15715" xr:uid="{00000000-0005-0000-0000-0000E83C0000}"/>
    <cellStyle name="Fountain Input 2 2 6 6 10 2" xfId="15716" xr:uid="{00000000-0005-0000-0000-0000E93C0000}"/>
    <cellStyle name="Fountain Input 2 2 6 6 10 3" xfId="15717" xr:uid="{00000000-0005-0000-0000-0000EA3C0000}"/>
    <cellStyle name="Fountain Input 2 2 6 6 11" xfId="15718" xr:uid="{00000000-0005-0000-0000-0000EB3C0000}"/>
    <cellStyle name="Fountain Input 2 2 6 6 11 2" xfId="15719" xr:uid="{00000000-0005-0000-0000-0000EC3C0000}"/>
    <cellStyle name="Fountain Input 2 2 6 6 11 3" xfId="15720" xr:uid="{00000000-0005-0000-0000-0000ED3C0000}"/>
    <cellStyle name="Fountain Input 2 2 6 6 12" xfId="15721" xr:uid="{00000000-0005-0000-0000-0000EE3C0000}"/>
    <cellStyle name="Fountain Input 2 2 6 6 13" xfId="15722" xr:uid="{00000000-0005-0000-0000-0000EF3C0000}"/>
    <cellStyle name="Fountain Input 2 2 6 6 2" xfId="15723" xr:uid="{00000000-0005-0000-0000-0000F03C0000}"/>
    <cellStyle name="Fountain Input 2 2 6 6 2 2" xfId="15724" xr:uid="{00000000-0005-0000-0000-0000F13C0000}"/>
    <cellStyle name="Fountain Input 2 2 6 6 2 3" xfId="15725" xr:uid="{00000000-0005-0000-0000-0000F23C0000}"/>
    <cellStyle name="Fountain Input 2 2 6 6 3" xfId="15726" xr:uid="{00000000-0005-0000-0000-0000F33C0000}"/>
    <cellStyle name="Fountain Input 2 2 6 6 3 2" xfId="15727" xr:uid="{00000000-0005-0000-0000-0000F43C0000}"/>
    <cellStyle name="Fountain Input 2 2 6 6 3 3" xfId="15728" xr:uid="{00000000-0005-0000-0000-0000F53C0000}"/>
    <cellStyle name="Fountain Input 2 2 6 6 4" xfId="15729" xr:uid="{00000000-0005-0000-0000-0000F63C0000}"/>
    <cellStyle name="Fountain Input 2 2 6 6 4 2" xfId="15730" xr:uid="{00000000-0005-0000-0000-0000F73C0000}"/>
    <cellStyle name="Fountain Input 2 2 6 6 4 3" xfId="15731" xr:uid="{00000000-0005-0000-0000-0000F83C0000}"/>
    <cellStyle name="Fountain Input 2 2 6 6 5" xfId="15732" xr:uid="{00000000-0005-0000-0000-0000F93C0000}"/>
    <cellStyle name="Fountain Input 2 2 6 6 5 2" xfId="15733" xr:uid="{00000000-0005-0000-0000-0000FA3C0000}"/>
    <cellStyle name="Fountain Input 2 2 6 6 5 3" xfId="15734" xr:uid="{00000000-0005-0000-0000-0000FB3C0000}"/>
    <cellStyle name="Fountain Input 2 2 6 6 6" xfId="15735" xr:uid="{00000000-0005-0000-0000-0000FC3C0000}"/>
    <cellStyle name="Fountain Input 2 2 6 6 6 2" xfId="15736" xr:uid="{00000000-0005-0000-0000-0000FD3C0000}"/>
    <cellStyle name="Fountain Input 2 2 6 6 6 3" xfId="15737" xr:uid="{00000000-0005-0000-0000-0000FE3C0000}"/>
    <cellStyle name="Fountain Input 2 2 6 6 7" xfId="15738" xr:uid="{00000000-0005-0000-0000-0000FF3C0000}"/>
    <cellStyle name="Fountain Input 2 2 6 6 7 2" xfId="15739" xr:uid="{00000000-0005-0000-0000-0000003D0000}"/>
    <cellStyle name="Fountain Input 2 2 6 6 7 3" xfId="15740" xr:uid="{00000000-0005-0000-0000-0000013D0000}"/>
    <cellStyle name="Fountain Input 2 2 6 6 8" xfId="15741" xr:uid="{00000000-0005-0000-0000-0000023D0000}"/>
    <cellStyle name="Fountain Input 2 2 6 6 8 2" xfId="15742" xr:uid="{00000000-0005-0000-0000-0000033D0000}"/>
    <cellStyle name="Fountain Input 2 2 6 6 8 3" xfId="15743" xr:uid="{00000000-0005-0000-0000-0000043D0000}"/>
    <cellStyle name="Fountain Input 2 2 6 6 9" xfId="15744" xr:uid="{00000000-0005-0000-0000-0000053D0000}"/>
    <cellStyle name="Fountain Input 2 2 6 6 9 2" xfId="15745" xr:uid="{00000000-0005-0000-0000-0000063D0000}"/>
    <cellStyle name="Fountain Input 2 2 6 6 9 3" xfId="15746" xr:uid="{00000000-0005-0000-0000-0000073D0000}"/>
    <cellStyle name="Fountain Input 2 2 6 7" xfId="15747" xr:uid="{00000000-0005-0000-0000-0000083D0000}"/>
    <cellStyle name="Fountain Input 2 2 6 7 10" xfId="15748" xr:uid="{00000000-0005-0000-0000-0000093D0000}"/>
    <cellStyle name="Fountain Input 2 2 6 7 10 2" xfId="15749" xr:uid="{00000000-0005-0000-0000-00000A3D0000}"/>
    <cellStyle name="Fountain Input 2 2 6 7 10 3" xfId="15750" xr:uid="{00000000-0005-0000-0000-00000B3D0000}"/>
    <cellStyle name="Fountain Input 2 2 6 7 11" xfId="15751" xr:uid="{00000000-0005-0000-0000-00000C3D0000}"/>
    <cellStyle name="Fountain Input 2 2 6 7 11 2" xfId="15752" xr:uid="{00000000-0005-0000-0000-00000D3D0000}"/>
    <cellStyle name="Fountain Input 2 2 6 7 11 3" xfId="15753" xr:uid="{00000000-0005-0000-0000-00000E3D0000}"/>
    <cellStyle name="Fountain Input 2 2 6 7 12" xfId="15754" xr:uid="{00000000-0005-0000-0000-00000F3D0000}"/>
    <cellStyle name="Fountain Input 2 2 6 7 13" xfId="15755" xr:uid="{00000000-0005-0000-0000-0000103D0000}"/>
    <cellStyle name="Fountain Input 2 2 6 7 2" xfId="15756" xr:uid="{00000000-0005-0000-0000-0000113D0000}"/>
    <cellStyle name="Fountain Input 2 2 6 7 2 2" xfId="15757" xr:uid="{00000000-0005-0000-0000-0000123D0000}"/>
    <cellStyle name="Fountain Input 2 2 6 7 2 3" xfId="15758" xr:uid="{00000000-0005-0000-0000-0000133D0000}"/>
    <cellStyle name="Fountain Input 2 2 6 7 3" xfId="15759" xr:uid="{00000000-0005-0000-0000-0000143D0000}"/>
    <cellStyle name="Fountain Input 2 2 6 7 3 2" xfId="15760" xr:uid="{00000000-0005-0000-0000-0000153D0000}"/>
    <cellStyle name="Fountain Input 2 2 6 7 3 3" xfId="15761" xr:uid="{00000000-0005-0000-0000-0000163D0000}"/>
    <cellStyle name="Fountain Input 2 2 6 7 4" xfId="15762" xr:uid="{00000000-0005-0000-0000-0000173D0000}"/>
    <cellStyle name="Fountain Input 2 2 6 7 4 2" xfId="15763" xr:uid="{00000000-0005-0000-0000-0000183D0000}"/>
    <cellStyle name="Fountain Input 2 2 6 7 4 3" xfId="15764" xr:uid="{00000000-0005-0000-0000-0000193D0000}"/>
    <cellStyle name="Fountain Input 2 2 6 7 5" xfId="15765" xr:uid="{00000000-0005-0000-0000-00001A3D0000}"/>
    <cellStyle name="Fountain Input 2 2 6 7 5 2" xfId="15766" xr:uid="{00000000-0005-0000-0000-00001B3D0000}"/>
    <cellStyle name="Fountain Input 2 2 6 7 5 3" xfId="15767" xr:uid="{00000000-0005-0000-0000-00001C3D0000}"/>
    <cellStyle name="Fountain Input 2 2 6 7 6" xfId="15768" xr:uid="{00000000-0005-0000-0000-00001D3D0000}"/>
    <cellStyle name="Fountain Input 2 2 6 7 6 2" xfId="15769" xr:uid="{00000000-0005-0000-0000-00001E3D0000}"/>
    <cellStyle name="Fountain Input 2 2 6 7 6 3" xfId="15770" xr:uid="{00000000-0005-0000-0000-00001F3D0000}"/>
    <cellStyle name="Fountain Input 2 2 6 7 7" xfId="15771" xr:uid="{00000000-0005-0000-0000-0000203D0000}"/>
    <cellStyle name="Fountain Input 2 2 6 7 7 2" xfId="15772" xr:uid="{00000000-0005-0000-0000-0000213D0000}"/>
    <cellStyle name="Fountain Input 2 2 6 7 7 3" xfId="15773" xr:uid="{00000000-0005-0000-0000-0000223D0000}"/>
    <cellStyle name="Fountain Input 2 2 6 7 8" xfId="15774" xr:uid="{00000000-0005-0000-0000-0000233D0000}"/>
    <cellStyle name="Fountain Input 2 2 6 7 8 2" xfId="15775" xr:uid="{00000000-0005-0000-0000-0000243D0000}"/>
    <cellStyle name="Fountain Input 2 2 6 7 8 3" xfId="15776" xr:uid="{00000000-0005-0000-0000-0000253D0000}"/>
    <cellStyle name="Fountain Input 2 2 6 7 9" xfId="15777" xr:uid="{00000000-0005-0000-0000-0000263D0000}"/>
    <cellStyle name="Fountain Input 2 2 6 7 9 2" xfId="15778" xr:uid="{00000000-0005-0000-0000-0000273D0000}"/>
    <cellStyle name="Fountain Input 2 2 6 7 9 3" xfId="15779" xr:uid="{00000000-0005-0000-0000-0000283D0000}"/>
    <cellStyle name="Fountain Input 2 2 6 8" xfId="15780" xr:uid="{00000000-0005-0000-0000-0000293D0000}"/>
    <cellStyle name="Fountain Input 2 2 6 8 2" xfId="15781" xr:uid="{00000000-0005-0000-0000-00002A3D0000}"/>
    <cellStyle name="Fountain Input 2 2 6 8 3" xfId="15782" xr:uid="{00000000-0005-0000-0000-00002B3D0000}"/>
    <cellStyle name="Fountain Input 2 2 6 9" xfId="15783" xr:uid="{00000000-0005-0000-0000-00002C3D0000}"/>
    <cellStyle name="Fountain Input 2 2 6 9 2" xfId="15784" xr:uid="{00000000-0005-0000-0000-00002D3D0000}"/>
    <cellStyle name="Fountain Input 2 2 6 9 3" xfId="15785" xr:uid="{00000000-0005-0000-0000-00002E3D0000}"/>
    <cellStyle name="Fountain Input 2 2 7" xfId="15786" xr:uid="{00000000-0005-0000-0000-00002F3D0000}"/>
    <cellStyle name="Fountain Input 2 2 7 2" xfId="15787" xr:uid="{00000000-0005-0000-0000-0000303D0000}"/>
    <cellStyle name="Fountain Input 2 2 7 3" xfId="15788" xr:uid="{00000000-0005-0000-0000-0000313D0000}"/>
    <cellStyle name="Fountain Input 2 2 8" xfId="15789" xr:uid="{00000000-0005-0000-0000-0000323D0000}"/>
    <cellStyle name="Fountain Input 2 2 8 2" xfId="15790" xr:uid="{00000000-0005-0000-0000-0000333D0000}"/>
    <cellStyle name="Fountain Input 2 2 8 3" xfId="15791" xr:uid="{00000000-0005-0000-0000-0000343D0000}"/>
    <cellStyle name="Fountain Input 2 2 9" xfId="15792" xr:uid="{00000000-0005-0000-0000-0000353D0000}"/>
    <cellStyle name="Fountain Input 2 2 9 2" xfId="15793" xr:uid="{00000000-0005-0000-0000-0000363D0000}"/>
    <cellStyle name="Fountain Input 2 2 9 3" xfId="15794" xr:uid="{00000000-0005-0000-0000-0000373D0000}"/>
    <cellStyle name="Fountain Input 2 3" xfId="15795" xr:uid="{00000000-0005-0000-0000-0000383D0000}"/>
    <cellStyle name="Fountain Input 2 3 10" xfId="15796" xr:uid="{00000000-0005-0000-0000-0000393D0000}"/>
    <cellStyle name="Fountain Input 2 3 10 2" xfId="15797" xr:uid="{00000000-0005-0000-0000-00003A3D0000}"/>
    <cellStyle name="Fountain Input 2 3 10 3" xfId="15798" xr:uid="{00000000-0005-0000-0000-00003B3D0000}"/>
    <cellStyle name="Fountain Input 2 3 11" xfId="15799" xr:uid="{00000000-0005-0000-0000-00003C3D0000}"/>
    <cellStyle name="Fountain Input 2 3 11 2" xfId="15800" xr:uid="{00000000-0005-0000-0000-00003D3D0000}"/>
    <cellStyle name="Fountain Input 2 3 11 3" xfId="15801" xr:uid="{00000000-0005-0000-0000-00003E3D0000}"/>
    <cellStyle name="Fountain Input 2 3 12" xfId="15802" xr:uid="{00000000-0005-0000-0000-00003F3D0000}"/>
    <cellStyle name="Fountain Input 2 3 12 2" xfId="15803" xr:uid="{00000000-0005-0000-0000-0000403D0000}"/>
    <cellStyle name="Fountain Input 2 3 12 3" xfId="15804" xr:uid="{00000000-0005-0000-0000-0000413D0000}"/>
    <cellStyle name="Fountain Input 2 3 13" xfId="15805" xr:uid="{00000000-0005-0000-0000-0000423D0000}"/>
    <cellStyle name="Fountain Input 2 3 13 2" xfId="15806" xr:uid="{00000000-0005-0000-0000-0000433D0000}"/>
    <cellStyle name="Fountain Input 2 3 13 3" xfId="15807" xr:uid="{00000000-0005-0000-0000-0000443D0000}"/>
    <cellStyle name="Fountain Input 2 3 14" xfId="15808" xr:uid="{00000000-0005-0000-0000-0000453D0000}"/>
    <cellStyle name="Fountain Input 2 3 14 2" xfId="15809" xr:uid="{00000000-0005-0000-0000-0000463D0000}"/>
    <cellStyle name="Fountain Input 2 3 14 3" xfId="15810" xr:uid="{00000000-0005-0000-0000-0000473D0000}"/>
    <cellStyle name="Fountain Input 2 3 15" xfId="15811" xr:uid="{00000000-0005-0000-0000-0000483D0000}"/>
    <cellStyle name="Fountain Input 2 3 15 2" xfId="15812" xr:uid="{00000000-0005-0000-0000-0000493D0000}"/>
    <cellStyle name="Fountain Input 2 3 15 3" xfId="15813" xr:uid="{00000000-0005-0000-0000-00004A3D0000}"/>
    <cellStyle name="Fountain Input 2 3 16" xfId="15814" xr:uid="{00000000-0005-0000-0000-00004B3D0000}"/>
    <cellStyle name="Fountain Input 2 3 16 2" xfId="15815" xr:uid="{00000000-0005-0000-0000-00004C3D0000}"/>
    <cellStyle name="Fountain Input 2 3 16 3" xfId="15816" xr:uid="{00000000-0005-0000-0000-00004D3D0000}"/>
    <cellStyle name="Fountain Input 2 3 17" xfId="15817" xr:uid="{00000000-0005-0000-0000-00004E3D0000}"/>
    <cellStyle name="Fountain Input 2 3 18" xfId="15818" xr:uid="{00000000-0005-0000-0000-00004F3D0000}"/>
    <cellStyle name="Fountain Input 2 3 2" xfId="15819" xr:uid="{00000000-0005-0000-0000-0000503D0000}"/>
    <cellStyle name="Fountain Input 2 3 2 10" xfId="15820" xr:uid="{00000000-0005-0000-0000-0000513D0000}"/>
    <cellStyle name="Fountain Input 2 3 2 10 2" xfId="15821" xr:uid="{00000000-0005-0000-0000-0000523D0000}"/>
    <cellStyle name="Fountain Input 2 3 2 10 3" xfId="15822" xr:uid="{00000000-0005-0000-0000-0000533D0000}"/>
    <cellStyle name="Fountain Input 2 3 2 11" xfId="15823" xr:uid="{00000000-0005-0000-0000-0000543D0000}"/>
    <cellStyle name="Fountain Input 2 3 2 11 2" xfId="15824" xr:uid="{00000000-0005-0000-0000-0000553D0000}"/>
    <cellStyle name="Fountain Input 2 3 2 11 3" xfId="15825" xr:uid="{00000000-0005-0000-0000-0000563D0000}"/>
    <cellStyle name="Fountain Input 2 3 2 12" xfId="15826" xr:uid="{00000000-0005-0000-0000-0000573D0000}"/>
    <cellStyle name="Fountain Input 2 3 2 12 2" xfId="15827" xr:uid="{00000000-0005-0000-0000-0000583D0000}"/>
    <cellStyle name="Fountain Input 2 3 2 12 3" xfId="15828" xr:uid="{00000000-0005-0000-0000-0000593D0000}"/>
    <cellStyle name="Fountain Input 2 3 2 13" xfId="15829" xr:uid="{00000000-0005-0000-0000-00005A3D0000}"/>
    <cellStyle name="Fountain Input 2 3 2 13 2" xfId="15830" xr:uid="{00000000-0005-0000-0000-00005B3D0000}"/>
    <cellStyle name="Fountain Input 2 3 2 13 3" xfId="15831" xr:uid="{00000000-0005-0000-0000-00005C3D0000}"/>
    <cellStyle name="Fountain Input 2 3 2 14" xfId="15832" xr:uid="{00000000-0005-0000-0000-00005D3D0000}"/>
    <cellStyle name="Fountain Input 2 3 2 14 2" xfId="15833" xr:uid="{00000000-0005-0000-0000-00005E3D0000}"/>
    <cellStyle name="Fountain Input 2 3 2 14 3" xfId="15834" xr:uid="{00000000-0005-0000-0000-00005F3D0000}"/>
    <cellStyle name="Fountain Input 2 3 2 15" xfId="15835" xr:uid="{00000000-0005-0000-0000-0000603D0000}"/>
    <cellStyle name="Fountain Input 2 3 2 15 2" xfId="15836" xr:uid="{00000000-0005-0000-0000-0000613D0000}"/>
    <cellStyle name="Fountain Input 2 3 2 15 3" xfId="15837" xr:uid="{00000000-0005-0000-0000-0000623D0000}"/>
    <cellStyle name="Fountain Input 2 3 2 16" xfId="15838" xr:uid="{00000000-0005-0000-0000-0000633D0000}"/>
    <cellStyle name="Fountain Input 2 3 2 17" xfId="15839" xr:uid="{00000000-0005-0000-0000-0000643D0000}"/>
    <cellStyle name="Fountain Input 2 3 2 2" xfId="15840" xr:uid="{00000000-0005-0000-0000-0000653D0000}"/>
    <cellStyle name="Fountain Input 2 3 2 2 10" xfId="15841" xr:uid="{00000000-0005-0000-0000-0000663D0000}"/>
    <cellStyle name="Fountain Input 2 3 2 2 10 2" xfId="15842" xr:uid="{00000000-0005-0000-0000-0000673D0000}"/>
    <cellStyle name="Fountain Input 2 3 2 2 10 3" xfId="15843" xr:uid="{00000000-0005-0000-0000-0000683D0000}"/>
    <cellStyle name="Fountain Input 2 3 2 2 11" xfId="15844" xr:uid="{00000000-0005-0000-0000-0000693D0000}"/>
    <cellStyle name="Fountain Input 2 3 2 2 11 2" xfId="15845" xr:uid="{00000000-0005-0000-0000-00006A3D0000}"/>
    <cellStyle name="Fountain Input 2 3 2 2 11 3" xfId="15846" xr:uid="{00000000-0005-0000-0000-00006B3D0000}"/>
    <cellStyle name="Fountain Input 2 3 2 2 12" xfId="15847" xr:uid="{00000000-0005-0000-0000-00006C3D0000}"/>
    <cellStyle name="Fountain Input 2 3 2 2 12 2" xfId="15848" xr:uid="{00000000-0005-0000-0000-00006D3D0000}"/>
    <cellStyle name="Fountain Input 2 3 2 2 12 3" xfId="15849" xr:uid="{00000000-0005-0000-0000-00006E3D0000}"/>
    <cellStyle name="Fountain Input 2 3 2 2 13" xfId="15850" xr:uid="{00000000-0005-0000-0000-00006F3D0000}"/>
    <cellStyle name="Fountain Input 2 3 2 2 14" xfId="15851" xr:uid="{00000000-0005-0000-0000-0000703D0000}"/>
    <cellStyle name="Fountain Input 2 3 2 2 2" xfId="15852" xr:uid="{00000000-0005-0000-0000-0000713D0000}"/>
    <cellStyle name="Fountain Input 2 3 2 2 2 2" xfId="15853" xr:uid="{00000000-0005-0000-0000-0000723D0000}"/>
    <cellStyle name="Fountain Input 2 3 2 2 2 3" xfId="15854" xr:uid="{00000000-0005-0000-0000-0000733D0000}"/>
    <cellStyle name="Fountain Input 2 3 2 2 3" xfId="15855" xr:uid="{00000000-0005-0000-0000-0000743D0000}"/>
    <cellStyle name="Fountain Input 2 3 2 2 3 2" xfId="15856" xr:uid="{00000000-0005-0000-0000-0000753D0000}"/>
    <cellStyle name="Fountain Input 2 3 2 2 3 3" xfId="15857" xr:uid="{00000000-0005-0000-0000-0000763D0000}"/>
    <cellStyle name="Fountain Input 2 3 2 2 4" xfId="15858" xr:uid="{00000000-0005-0000-0000-0000773D0000}"/>
    <cellStyle name="Fountain Input 2 3 2 2 4 2" xfId="15859" xr:uid="{00000000-0005-0000-0000-0000783D0000}"/>
    <cellStyle name="Fountain Input 2 3 2 2 4 3" xfId="15860" xr:uid="{00000000-0005-0000-0000-0000793D0000}"/>
    <cellStyle name="Fountain Input 2 3 2 2 5" xfId="15861" xr:uid="{00000000-0005-0000-0000-00007A3D0000}"/>
    <cellStyle name="Fountain Input 2 3 2 2 5 2" xfId="15862" xr:uid="{00000000-0005-0000-0000-00007B3D0000}"/>
    <cellStyle name="Fountain Input 2 3 2 2 5 3" xfId="15863" xr:uid="{00000000-0005-0000-0000-00007C3D0000}"/>
    <cellStyle name="Fountain Input 2 3 2 2 6" xfId="15864" xr:uid="{00000000-0005-0000-0000-00007D3D0000}"/>
    <cellStyle name="Fountain Input 2 3 2 2 6 2" xfId="15865" xr:uid="{00000000-0005-0000-0000-00007E3D0000}"/>
    <cellStyle name="Fountain Input 2 3 2 2 6 3" xfId="15866" xr:uid="{00000000-0005-0000-0000-00007F3D0000}"/>
    <cellStyle name="Fountain Input 2 3 2 2 7" xfId="15867" xr:uid="{00000000-0005-0000-0000-0000803D0000}"/>
    <cellStyle name="Fountain Input 2 3 2 2 7 2" xfId="15868" xr:uid="{00000000-0005-0000-0000-0000813D0000}"/>
    <cellStyle name="Fountain Input 2 3 2 2 7 3" xfId="15869" xr:uid="{00000000-0005-0000-0000-0000823D0000}"/>
    <cellStyle name="Fountain Input 2 3 2 2 8" xfId="15870" xr:uid="{00000000-0005-0000-0000-0000833D0000}"/>
    <cellStyle name="Fountain Input 2 3 2 2 8 2" xfId="15871" xr:uid="{00000000-0005-0000-0000-0000843D0000}"/>
    <cellStyle name="Fountain Input 2 3 2 2 8 3" xfId="15872" xr:uid="{00000000-0005-0000-0000-0000853D0000}"/>
    <cellStyle name="Fountain Input 2 3 2 2 9" xfId="15873" xr:uid="{00000000-0005-0000-0000-0000863D0000}"/>
    <cellStyle name="Fountain Input 2 3 2 2 9 2" xfId="15874" xr:uid="{00000000-0005-0000-0000-0000873D0000}"/>
    <cellStyle name="Fountain Input 2 3 2 2 9 3" xfId="15875" xr:uid="{00000000-0005-0000-0000-0000883D0000}"/>
    <cellStyle name="Fountain Input 2 3 2 3" xfId="15876" xr:uid="{00000000-0005-0000-0000-0000893D0000}"/>
    <cellStyle name="Fountain Input 2 3 2 3 10" xfId="15877" xr:uid="{00000000-0005-0000-0000-00008A3D0000}"/>
    <cellStyle name="Fountain Input 2 3 2 3 10 2" xfId="15878" xr:uid="{00000000-0005-0000-0000-00008B3D0000}"/>
    <cellStyle name="Fountain Input 2 3 2 3 10 3" xfId="15879" xr:uid="{00000000-0005-0000-0000-00008C3D0000}"/>
    <cellStyle name="Fountain Input 2 3 2 3 11" xfId="15880" xr:uid="{00000000-0005-0000-0000-00008D3D0000}"/>
    <cellStyle name="Fountain Input 2 3 2 3 11 2" xfId="15881" xr:uid="{00000000-0005-0000-0000-00008E3D0000}"/>
    <cellStyle name="Fountain Input 2 3 2 3 11 3" xfId="15882" xr:uid="{00000000-0005-0000-0000-00008F3D0000}"/>
    <cellStyle name="Fountain Input 2 3 2 3 12" xfId="15883" xr:uid="{00000000-0005-0000-0000-0000903D0000}"/>
    <cellStyle name="Fountain Input 2 3 2 3 12 2" xfId="15884" xr:uid="{00000000-0005-0000-0000-0000913D0000}"/>
    <cellStyle name="Fountain Input 2 3 2 3 12 3" xfId="15885" xr:uid="{00000000-0005-0000-0000-0000923D0000}"/>
    <cellStyle name="Fountain Input 2 3 2 3 13" xfId="15886" xr:uid="{00000000-0005-0000-0000-0000933D0000}"/>
    <cellStyle name="Fountain Input 2 3 2 3 14" xfId="15887" xr:uid="{00000000-0005-0000-0000-0000943D0000}"/>
    <cellStyle name="Fountain Input 2 3 2 3 2" xfId="15888" xr:uid="{00000000-0005-0000-0000-0000953D0000}"/>
    <cellStyle name="Fountain Input 2 3 2 3 2 2" xfId="15889" xr:uid="{00000000-0005-0000-0000-0000963D0000}"/>
    <cellStyle name="Fountain Input 2 3 2 3 2 3" xfId="15890" xr:uid="{00000000-0005-0000-0000-0000973D0000}"/>
    <cellStyle name="Fountain Input 2 3 2 3 3" xfId="15891" xr:uid="{00000000-0005-0000-0000-0000983D0000}"/>
    <cellStyle name="Fountain Input 2 3 2 3 3 2" xfId="15892" xr:uid="{00000000-0005-0000-0000-0000993D0000}"/>
    <cellStyle name="Fountain Input 2 3 2 3 3 3" xfId="15893" xr:uid="{00000000-0005-0000-0000-00009A3D0000}"/>
    <cellStyle name="Fountain Input 2 3 2 3 4" xfId="15894" xr:uid="{00000000-0005-0000-0000-00009B3D0000}"/>
    <cellStyle name="Fountain Input 2 3 2 3 4 2" xfId="15895" xr:uid="{00000000-0005-0000-0000-00009C3D0000}"/>
    <cellStyle name="Fountain Input 2 3 2 3 4 3" xfId="15896" xr:uid="{00000000-0005-0000-0000-00009D3D0000}"/>
    <cellStyle name="Fountain Input 2 3 2 3 5" xfId="15897" xr:uid="{00000000-0005-0000-0000-00009E3D0000}"/>
    <cellStyle name="Fountain Input 2 3 2 3 5 2" xfId="15898" xr:uid="{00000000-0005-0000-0000-00009F3D0000}"/>
    <cellStyle name="Fountain Input 2 3 2 3 5 3" xfId="15899" xr:uid="{00000000-0005-0000-0000-0000A03D0000}"/>
    <cellStyle name="Fountain Input 2 3 2 3 6" xfId="15900" xr:uid="{00000000-0005-0000-0000-0000A13D0000}"/>
    <cellStyle name="Fountain Input 2 3 2 3 6 2" xfId="15901" xr:uid="{00000000-0005-0000-0000-0000A23D0000}"/>
    <cellStyle name="Fountain Input 2 3 2 3 6 3" xfId="15902" xr:uid="{00000000-0005-0000-0000-0000A33D0000}"/>
    <cellStyle name="Fountain Input 2 3 2 3 7" xfId="15903" xr:uid="{00000000-0005-0000-0000-0000A43D0000}"/>
    <cellStyle name="Fountain Input 2 3 2 3 7 2" xfId="15904" xr:uid="{00000000-0005-0000-0000-0000A53D0000}"/>
    <cellStyle name="Fountain Input 2 3 2 3 7 3" xfId="15905" xr:uid="{00000000-0005-0000-0000-0000A63D0000}"/>
    <cellStyle name="Fountain Input 2 3 2 3 8" xfId="15906" xr:uid="{00000000-0005-0000-0000-0000A73D0000}"/>
    <cellStyle name="Fountain Input 2 3 2 3 8 2" xfId="15907" xr:uid="{00000000-0005-0000-0000-0000A83D0000}"/>
    <cellStyle name="Fountain Input 2 3 2 3 8 3" xfId="15908" xr:uid="{00000000-0005-0000-0000-0000A93D0000}"/>
    <cellStyle name="Fountain Input 2 3 2 3 9" xfId="15909" xr:uid="{00000000-0005-0000-0000-0000AA3D0000}"/>
    <cellStyle name="Fountain Input 2 3 2 3 9 2" xfId="15910" xr:uid="{00000000-0005-0000-0000-0000AB3D0000}"/>
    <cellStyle name="Fountain Input 2 3 2 3 9 3" xfId="15911" xr:uid="{00000000-0005-0000-0000-0000AC3D0000}"/>
    <cellStyle name="Fountain Input 2 3 2 4" xfId="15912" xr:uid="{00000000-0005-0000-0000-0000AD3D0000}"/>
    <cellStyle name="Fountain Input 2 3 2 4 10" xfId="15913" xr:uid="{00000000-0005-0000-0000-0000AE3D0000}"/>
    <cellStyle name="Fountain Input 2 3 2 4 10 2" xfId="15914" xr:uid="{00000000-0005-0000-0000-0000AF3D0000}"/>
    <cellStyle name="Fountain Input 2 3 2 4 10 3" xfId="15915" xr:uid="{00000000-0005-0000-0000-0000B03D0000}"/>
    <cellStyle name="Fountain Input 2 3 2 4 11" xfId="15916" xr:uid="{00000000-0005-0000-0000-0000B13D0000}"/>
    <cellStyle name="Fountain Input 2 3 2 4 11 2" xfId="15917" xr:uid="{00000000-0005-0000-0000-0000B23D0000}"/>
    <cellStyle name="Fountain Input 2 3 2 4 11 3" xfId="15918" xr:uid="{00000000-0005-0000-0000-0000B33D0000}"/>
    <cellStyle name="Fountain Input 2 3 2 4 12" xfId="15919" xr:uid="{00000000-0005-0000-0000-0000B43D0000}"/>
    <cellStyle name="Fountain Input 2 3 2 4 13" xfId="15920" xr:uid="{00000000-0005-0000-0000-0000B53D0000}"/>
    <cellStyle name="Fountain Input 2 3 2 4 2" xfId="15921" xr:uid="{00000000-0005-0000-0000-0000B63D0000}"/>
    <cellStyle name="Fountain Input 2 3 2 4 2 2" xfId="15922" xr:uid="{00000000-0005-0000-0000-0000B73D0000}"/>
    <cellStyle name="Fountain Input 2 3 2 4 2 3" xfId="15923" xr:uid="{00000000-0005-0000-0000-0000B83D0000}"/>
    <cellStyle name="Fountain Input 2 3 2 4 3" xfId="15924" xr:uid="{00000000-0005-0000-0000-0000B93D0000}"/>
    <cellStyle name="Fountain Input 2 3 2 4 3 2" xfId="15925" xr:uid="{00000000-0005-0000-0000-0000BA3D0000}"/>
    <cellStyle name="Fountain Input 2 3 2 4 3 3" xfId="15926" xr:uid="{00000000-0005-0000-0000-0000BB3D0000}"/>
    <cellStyle name="Fountain Input 2 3 2 4 4" xfId="15927" xr:uid="{00000000-0005-0000-0000-0000BC3D0000}"/>
    <cellStyle name="Fountain Input 2 3 2 4 4 2" xfId="15928" xr:uid="{00000000-0005-0000-0000-0000BD3D0000}"/>
    <cellStyle name="Fountain Input 2 3 2 4 4 3" xfId="15929" xr:uid="{00000000-0005-0000-0000-0000BE3D0000}"/>
    <cellStyle name="Fountain Input 2 3 2 4 5" xfId="15930" xr:uid="{00000000-0005-0000-0000-0000BF3D0000}"/>
    <cellStyle name="Fountain Input 2 3 2 4 5 2" xfId="15931" xr:uid="{00000000-0005-0000-0000-0000C03D0000}"/>
    <cellStyle name="Fountain Input 2 3 2 4 5 3" xfId="15932" xr:uid="{00000000-0005-0000-0000-0000C13D0000}"/>
    <cellStyle name="Fountain Input 2 3 2 4 6" xfId="15933" xr:uid="{00000000-0005-0000-0000-0000C23D0000}"/>
    <cellStyle name="Fountain Input 2 3 2 4 6 2" xfId="15934" xr:uid="{00000000-0005-0000-0000-0000C33D0000}"/>
    <cellStyle name="Fountain Input 2 3 2 4 6 3" xfId="15935" xr:uid="{00000000-0005-0000-0000-0000C43D0000}"/>
    <cellStyle name="Fountain Input 2 3 2 4 7" xfId="15936" xr:uid="{00000000-0005-0000-0000-0000C53D0000}"/>
    <cellStyle name="Fountain Input 2 3 2 4 7 2" xfId="15937" xr:uid="{00000000-0005-0000-0000-0000C63D0000}"/>
    <cellStyle name="Fountain Input 2 3 2 4 7 3" xfId="15938" xr:uid="{00000000-0005-0000-0000-0000C73D0000}"/>
    <cellStyle name="Fountain Input 2 3 2 4 8" xfId="15939" xr:uid="{00000000-0005-0000-0000-0000C83D0000}"/>
    <cellStyle name="Fountain Input 2 3 2 4 8 2" xfId="15940" xr:uid="{00000000-0005-0000-0000-0000C93D0000}"/>
    <cellStyle name="Fountain Input 2 3 2 4 8 3" xfId="15941" xr:uid="{00000000-0005-0000-0000-0000CA3D0000}"/>
    <cellStyle name="Fountain Input 2 3 2 4 9" xfId="15942" xr:uid="{00000000-0005-0000-0000-0000CB3D0000}"/>
    <cellStyle name="Fountain Input 2 3 2 4 9 2" xfId="15943" xr:uid="{00000000-0005-0000-0000-0000CC3D0000}"/>
    <cellStyle name="Fountain Input 2 3 2 4 9 3" xfId="15944" xr:uid="{00000000-0005-0000-0000-0000CD3D0000}"/>
    <cellStyle name="Fountain Input 2 3 2 5" xfId="15945" xr:uid="{00000000-0005-0000-0000-0000CE3D0000}"/>
    <cellStyle name="Fountain Input 2 3 2 5 10" xfId="15946" xr:uid="{00000000-0005-0000-0000-0000CF3D0000}"/>
    <cellStyle name="Fountain Input 2 3 2 5 10 2" xfId="15947" xr:uid="{00000000-0005-0000-0000-0000D03D0000}"/>
    <cellStyle name="Fountain Input 2 3 2 5 10 3" xfId="15948" xr:uid="{00000000-0005-0000-0000-0000D13D0000}"/>
    <cellStyle name="Fountain Input 2 3 2 5 11" xfId="15949" xr:uid="{00000000-0005-0000-0000-0000D23D0000}"/>
    <cellStyle name="Fountain Input 2 3 2 5 11 2" xfId="15950" xr:uid="{00000000-0005-0000-0000-0000D33D0000}"/>
    <cellStyle name="Fountain Input 2 3 2 5 11 3" xfId="15951" xr:uid="{00000000-0005-0000-0000-0000D43D0000}"/>
    <cellStyle name="Fountain Input 2 3 2 5 12" xfId="15952" xr:uid="{00000000-0005-0000-0000-0000D53D0000}"/>
    <cellStyle name="Fountain Input 2 3 2 5 13" xfId="15953" xr:uid="{00000000-0005-0000-0000-0000D63D0000}"/>
    <cellStyle name="Fountain Input 2 3 2 5 2" xfId="15954" xr:uid="{00000000-0005-0000-0000-0000D73D0000}"/>
    <cellStyle name="Fountain Input 2 3 2 5 2 2" xfId="15955" xr:uid="{00000000-0005-0000-0000-0000D83D0000}"/>
    <cellStyle name="Fountain Input 2 3 2 5 2 3" xfId="15956" xr:uid="{00000000-0005-0000-0000-0000D93D0000}"/>
    <cellStyle name="Fountain Input 2 3 2 5 3" xfId="15957" xr:uid="{00000000-0005-0000-0000-0000DA3D0000}"/>
    <cellStyle name="Fountain Input 2 3 2 5 3 2" xfId="15958" xr:uid="{00000000-0005-0000-0000-0000DB3D0000}"/>
    <cellStyle name="Fountain Input 2 3 2 5 3 3" xfId="15959" xr:uid="{00000000-0005-0000-0000-0000DC3D0000}"/>
    <cellStyle name="Fountain Input 2 3 2 5 4" xfId="15960" xr:uid="{00000000-0005-0000-0000-0000DD3D0000}"/>
    <cellStyle name="Fountain Input 2 3 2 5 4 2" xfId="15961" xr:uid="{00000000-0005-0000-0000-0000DE3D0000}"/>
    <cellStyle name="Fountain Input 2 3 2 5 4 3" xfId="15962" xr:uid="{00000000-0005-0000-0000-0000DF3D0000}"/>
    <cellStyle name="Fountain Input 2 3 2 5 5" xfId="15963" xr:uid="{00000000-0005-0000-0000-0000E03D0000}"/>
    <cellStyle name="Fountain Input 2 3 2 5 5 2" xfId="15964" xr:uid="{00000000-0005-0000-0000-0000E13D0000}"/>
    <cellStyle name="Fountain Input 2 3 2 5 5 3" xfId="15965" xr:uid="{00000000-0005-0000-0000-0000E23D0000}"/>
    <cellStyle name="Fountain Input 2 3 2 5 6" xfId="15966" xr:uid="{00000000-0005-0000-0000-0000E33D0000}"/>
    <cellStyle name="Fountain Input 2 3 2 5 6 2" xfId="15967" xr:uid="{00000000-0005-0000-0000-0000E43D0000}"/>
    <cellStyle name="Fountain Input 2 3 2 5 6 3" xfId="15968" xr:uid="{00000000-0005-0000-0000-0000E53D0000}"/>
    <cellStyle name="Fountain Input 2 3 2 5 7" xfId="15969" xr:uid="{00000000-0005-0000-0000-0000E63D0000}"/>
    <cellStyle name="Fountain Input 2 3 2 5 7 2" xfId="15970" xr:uid="{00000000-0005-0000-0000-0000E73D0000}"/>
    <cellStyle name="Fountain Input 2 3 2 5 7 3" xfId="15971" xr:uid="{00000000-0005-0000-0000-0000E83D0000}"/>
    <cellStyle name="Fountain Input 2 3 2 5 8" xfId="15972" xr:uid="{00000000-0005-0000-0000-0000E93D0000}"/>
    <cellStyle name="Fountain Input 2 3 2 5 8 2" xfId="15973" xr:uid="{00000000-0005-0000-0000-0000EA3D0000}"/>
    <cellStyle name="Fountain Input 2 3 2 5 8 3" xfId="15974" xr:uid="{00000000-0005-0000-0000-0000EB3D0000}"/>
    <cellStyle name="Fountain Input 2 3 2 5 9" xfId="15975" xr:uid="{00000000-0005-0000-0000-0000EC3D0000}"/>
    <cellStyle name="Fountain Input 2 3 2 5 9 2" xfId="15976" xr:uid="{00000000-0005-0000-0000-0000ED3D0000}"/>
    <cellStyle name="Fountain Input 2 3 2 5 9 3" xfId="15977" xr:uid="{00000000-0005-0000-0000-0000EE3D0000}"/>
    <cellStyle name="Fountain Input 2 3 2 6" xfId="15978" xr:uid="{00000000-0005-0000-0000-0000EF3D0000}"/>
    <cellStyle name="Fountain Input 2 3 2 6 2" xfId="15979" xr:uid="{00000000-0005-0000-0000-0000F03D0000}"/>
    <cellStyle name="Fountain Input 2 3 2 6 3" xfId="15980" xr:uid="{00000000-0005-0000-0000-0000F13D0000}"/>
    <cellStyle name="Fountain Input 2 3 2 7" xfId="15981" xr:uid="{00000000-0005-0000-0000-0000F23D0000}"/>
    <cellStyle name="Fountain Input 2 3 2 7 2" xfId="15982" xr:uid="{00000000-0005-0000-0000-0000F33D0000}"/>
    <cellStyle name="Fountain Input 2 3 2 7 3" xfId="15983" xr:uid="{00000000-0005-0000-0000-0000F43D0000}"/>
    <cellStyle name="Fountain Input 2 3 2 8" xfId="15984" xr:uid="{00000000-0005-0000-0000-0000F53D0000}"/>
    <cellStyle name="Fountain Input 2 3 2 8 2" xfId="15985" xr:uid="{00000000-0005-0000-0000-0000F63D0000}"/>
    <cellStyle name="Fountain Input 2 3 2 8 3" xfId="15986" xr:uid="{00000000-0005-0000-0000-0000F73D0000}"/>
    <cellStyle name="Fountain Input 2 3 2 9" xfId="15987" xr:uid="{00000000-0005-0000-0000-0000F83D0000}"/>
    <cellStyle name="Fountain Input 2 3 2 9 2" xfId="15988" xr:uid="{00000000-0005-0000-0000-0000F93D0000}"/>
    <cellStyle name="Fountain Input 2 3 2 9 3" xfId="15989" xr:uid="{00000000-0005-0000-0000-0000FA3D0000}"/>
    <cellStyle name="Fountain Input 2 3 3" xfId="15990" xr:uid="{00000000-0005-0000-0000-0000FB3D0000}"/>
    <cellStyle name="Fountain Input 2 3 3 10" xfId="15991" xr:uid="{00000000-0005-0000-0000-0000FC3D0000}"/>
    <cellStyle name="Fountain Input 2 3 3 10 2" xfId="15992" xr:uid="{00000000-0005-0000-0000-0000FD3D0000}"/>
    <cellStyle name="Fountain Input 2 3 3 10 3" xfId="15993" xr:uid="{00000000-0005-0000-0000-0000FE3D0000}"/>
    <cellStyle name="Fountain Input 2 3 3 11" xfId="15994" xr:uid="{00000000-0005-0000-0000-0000FF3D0000}"/>
    <cellStyle name="Fountain Input 2 3 3 11 2" xfId="15995" xr:uid="{00000000-0005-0000-0000-0000003E0000}"/>
    <cellStyle name="Fountain Input 2 3 3 11 3" xfId="15996" xr:uid="{00000000-0005-0000-0000-0000013E0000}"/>
    <cellStyle name="Fountain Input 2 3 3 12" xfId="15997" xr:uid="{00000000-0005-0000-0000-0000023E0000}"/>
    <cellStyle name="Fountain Input 2 3 3 12 2" xfId="15998" xr:uid="{00000000-0005-0000-0000-0000033E0000}"/>
    <cellStyle name="Fountain Input 2 3 3 12 3" xfId="15999" xr:uid="{00000000-0005-0000-0000-0000043E0000}"/>
    <cellStyle name="Fountain Input 2 3 3 13" xfId="16000" xr:uid="{00000000-0005-0000-0000-0000053E0000}"/>
    <cellStyle name="Fountain Input 2 3 3 14" xfId="16001" xr:uid="{00000000-0005-0000-0000-0000063E0000}"/>
    <cellStyle name="Fountain Input 2 3 3 2" xfId="16002" xr:uid="{00000000-0005-0000-0000-0000073E0000}"/>
    <cellStyle name="Fountain Input 2 3 3 2 2" xfId="16003" xr:uid="{00000000-0005-0000-0000-0000083E0000}"/>
    <cellStyle name="Fountain Input 2 3 3 2 3" xfId="16004" xr:uid="{00000000-0005-0000-0000-0000093E0000}"/>
    <cellStyle name="Fountain Input 2 3 3 3" xfId="16005" xr:uid="{00000000-0005-0000-0000-00000A3E0000}"/>
    <cellStyle name="Fountain Input 2 3 3 3 2" xfId="16006" xr:uid="{00000000-0005-0000-0000-00000B3E0000}"/>
    <cellStyle name="Fountain Input 2 3 3 3 3" xfId="16007" xr:uid="{00000000-0005-0000-0000-00000C3E0000}"/>
    <cellStyle name="Fountain Input 2 3 3 4" xfId="16008" xr:uid="{00000000-0005-0000-0000-00000D3E0000}"/>
    <cellStyle name="Fountain Input 2 3 3 4 2" xfId="16009" xr:uid="{00000000-0005-0000-0000-00000E3E0000}"/>
    <cellStyle name="Fountain Input 2 3 3 4 3" xfId="16010" xr:uid="{00000000-0005-0000-0000-00000F3E0000}"/>
    <cellStyle name="Fountain Input 2 3 3 5" xfId="16011" xr:uid="{00000000-0005-0000-0000-0000103E0000}"/>
    <cellStyle name="Fountain Input 2 3 3 5 2" xfId="16012" xr:uid="{00000000-0005-0000-0000-0000113E0000}"/>
    <cellStyle name="Fountain Input 2 3 3 5 3" xfId="16013" xr:uid="{00000000-0005-0000-0000-0000123E0000}"/>
    <cellStyle name="Fountain Input 2 3 3 6" xfId="16014" xr:uid="{00000000-0005-0000-0000-0000133E0000}"/>
    <cellStyle name="Fountain Input 2 3 3 6 2" xfId="16015" xr:uid="{00000000-0005-0000-0000-0000143E0000}"/>
    <cellStyle name="Fountain Input 2 3 3 6 3" xfId="16016" xr:uid="{00000000-0005-0000-0000-0000153E0000}"/>
    <cellStyle name="Fountain Input 2 3 3 7" xfId="16017" xr:uid="{00000000-0005-0000-0000-0000163E0000}"/>
    <cellStyle name="Fountain Input 2 3 3 7 2" xfId="16018" xr:uid="{00000000-0005-0000-0000-0000173E0000}"/>
    <cellStyle name="Fountain Input 2 3 3 7 3" xfId="16019" xr:uid="{00000000-0005-0000-0000-0000183E0000}"/>
    <cellStyle name="Fountain Input 2 3 3 8" xfId="16020" xr:uid="{00000000-0005-0000-0000-0000193E0000}"/>
    <cellStyle name="Fountain Input 2 3 3 8 2" xfId="16021" xr:uid="{00000000-0005-0000-0000-00001A3E0000}"/>
    <cellStyle name="Fountain Input 2 3 3 8 3" xfId="16022" xr:uid="{00000000-0005-0000-0000-00001B3E0000}"/>
    <cellStyle name="Fountain Input 2 3 3 9" xfId="16023" xr:uid="{00000000-0005-0000-0000-00001C3E0000}"/>
    <cellStyle name="Fountain Input 2 3 3 9 2" xfId="16024" xr:uid="{00000000-0005-0000-0000-00001D3E0000}"/>
    <cellStyle name="Fountain Input 2 3 3 9 3" xfId="16025" xr:uid="{00000000-0005-0000-0000-00001E3E0000}"/>
    <cellStyle name="Fountain Input 2 3 4" xfId="16026" xr:uid="{00000000-0005-0000-0000-00001F3E0000}"/>
    <cellStyle name="Fountain Input 2 3 4 10" xfId="16027" xr:uid="{00000000-0005-0000-0000-0000203E0000}"/>
    <cellStyle name="Fountain Input 2 3 4 10 2" xfId="16028" xr:uid="{00000000-0005-0000-0000-0000213E0000}"/>
    <cellStyle name="Fountain Input 2 3 4 10 3" xfId="16029" xr:uid="{00000000-0005-0000-0000-0000223E0000}"/>
    <cellStyle name="Fountain Input 2 3 4 11" xfId="16030" xr:uid="{00000000-0005-0000-0000-0000233E0000}"/>
    <cellStyle name="Fountain Input 2 3 4 11 2" xfId="16031" xr:uid="{00000000-0005-0000-0000-0000243E0000}"/>
    <cellStyle name="Fountain Input 2 3 4 11 3" xfId="16032" xr:uid="{00000000-0005-0000-0000-0000253E0000}"/>
    <cellStyle name="Fountain Input 2 3 4 12" xfId="16033" xr:uid="{00000000-0005-0000-0000-0000263E0000}"/>
    <cellStyle name="Fountain Input 2 3 4 12 2" xfId="16034" xr:uid="{00000000-0005-0000-0000-0000273E0000}"/>
    <cellStyle name="Fountain Input 2 3 4 12 3" xfId="16035" xr:uid="{00000000-0005-0000-0000-0000283E0000}"/>
    <cellStyle name="Fountain Input 2 3 4 13" xfId="16036" xr:uid="{00000000-0005-0000-0000-0000293E0000}"/>
    <cellStyle name="Fountain Input 2 3 4 14" xfId="16037" xr:uid="{00000000-0005-0000-0000-00002A3E0000}"/>
    <cellStyle name="Fountain Input 2 3 4 2" xfId="16038" xr:uid="{00000000-0005-0000-0000-00002B3E0000}"/>
    <cellStyle name="Fountain Input 2 3 4 2 2" xfId="16039" xr:uid="{00000000-0005-0000-0000-00002C3E0000}"/>
    <cellStyle name="Fountain Input 2 3 4 2 3" xfId="16040" xr:uid="{00000000-0005-0000-0000-00002D3E0000}"/>
    <cellStyle name="Fountain Input 2 3 4 3" xfId="16041" xr:uid="{00000000-0005-0000-0000-00002E3E0000}"/>
    <cellStyle name="Fountain Input 2 3 4 3 2" xfId="16042" xr:uid="{00000000-0005-0000-0000-00002F3E0000}"/>
    <cellStyle name="Fountain Input 2 3 4 3 3" xfId="16043" xr:uid="{00000000-0005-0000-0000-0000303E0000}"/>
    <cellStyle name="Fountain Input 2 3 4 4" xfId="16044" xr:uid="{00000000-0005-0000-0000-0000313E0000}"/>
    <cellStyle name="Fountain Input 2 3 4 4 2" xfId="16045" xr:uid="{00000000-0005-0000-0000-0000323E0000}"/>
    <cellStyle name="Fountain Input 2 3 4 4 3" xfId="16046" xr:uid="{00000000-0005-0000-0000-0000333E0000}"/>
    <cellStyle name="Fountain Input 2 3 4 5" xfId="16047" xr:uid="{00000000-0005-0000-0000-0000343E0000}"/>
    <cellStyle name="Fountain Input 2 3 4 5 2" xfId="16048" xr:uid="{00000000-0005-0000-0000-0000353E0000}"/>
    <cellStyle name="Fountain Input 2 3 4 5 3" xfId="16049" xr:uid="{00000000-0005-0000-0000-0000363E0000}"/>
    <cellStyle name="Fountain Input 2 3 4 6" xfId="16050" xr:uid="{00000000-0005-0000-0000-0000373E0000}"/>
    <cellStyle name="Fountain Input 2 3 4 6 2" xfId="16051" xr:uid="{00000000-0005-0000-0000-0000383E0000}"/>
    <cellStyle name="Fountain Input 2 3 4 6 3" xfId="16052" xr:uid="{00000000-0005-0000-0000-0000393E0000}"/>
    <cellStyle name="Fountain Input 2 3 4 7" xfId="16053" xr:uid="{00000000-0005-0000-0000-00003A3E0000}"/>
    <cellStyle name="Fountain Input 2 3 4 7 2" xfId="16054" xr:uid="{00000000-0005-0000-0000-00003B3E0000}"/>
    <cellStyle name="Fountain Input 2 3 4 7 3" xfId="16055" xr:uid="{00000000-0005-0000-0000-00003C3E0000}"/>
    <cellStyle name="Fountain Input 2 3 4 8" xfId="16056" xr:uid="{00000000-0005-0000-0000-00003D3E0000}"/>
    <cellStyle name="Fountain Input 2 3 4 8 2" xfId="16057" xr:uid="{00000000-0005-0000-0000-00003E3E0000}"/>
    <cellStyle name="Fountain Input 2 3 4 8 3" xfId="16058" xr:uid="{00000000-0005-0000-0000-00003F3E0000}"/>
    <cellStyle name="Fountain Input 2 3 4 9" xfId="16059" xr:uid="{00000000-0005-0000-0000-0000403E0000}"/>
    <cellStyle name="Fountain Input 2 3 4 9 2" xfId="16060" xr:uid="{00000000-0005-0000-0000-0000413E0000}"/>
    <cellStyle name="Fountain Input 2 3 4 9 3" xfId="16061" xr:uid="{00000000-0005-0000-0000-0000423E0000}"/>
    <cellStyle name="Fountain Input 2 3 5" xfId="16062" xr:uid="{00000000-0005-0000-0000-0000433E0000}"/>
    <cellStyle name="Fountain Input 2 3 5 10" xfId="16063" xr:uid="{00000000-0005-0000-0000-0000443E0000}"/>
    <cellStyle name="Fountain Input 2 3 5 10 2" xfId="16064" xr:uid="{00000000-0005-0000-0000-0000453E0000}"/>
    <cellStyle name="Fountain Input 2 3 5 10 3" xfId="16065" xr:uid="{00000000-0005-0000-0000-0000463E0000}"/>
    <cellStyle name="Fountain Input 2 3 5 11" xfId="16066" xr:uid="{00000000-0005-0000-0000-0000473E0000}"/>
    <cellStyle name="Fountain Input 2 3 5 11 2" xfId="16067" xr:uid="{00000000-0005-0000-0000-0000483E0000}"/>
    <cellStyle name="Fountain Input 2 3 5 11 3" xfId="16068" xr:uid="{00000000-0005-0000-0000-0000493E0000}"/>
    <cellStyle name="Fountain Input 2 3 5 12" xfId="16069" xr:uid="{00000000-0005-0000-0000-00004A3E0000}"/>
    <cellStyle name="Fountain Input 2 3 5 13" xfId="16070" xr:uid="{00000000-0005-0000-0000-00004B3E0000}"/>
    <cellStyle name="Fountain Input 2 3 5 2" xfId="16071" xr:uid="{00000000-0005-0000-0000-00004C3E0000}"/>
    <cellStyle name="Fountain Input 2 3 5 2 2" xfId="16072" xr:uid="{00000000-0005-0000-0000-00004D3E0000}"/>
    <cellStyle name="Fountain Input 2 3 5 2 3" xfId="16073" xr:uid="{00000000-0005-0000-0000-00004E3E0000}"/>
    <cellStyle name="Fountain Input 2 3 5 3" xfId="16074" xr:uid="{00000000-0005-0000-0000-00004F3E0000}"/>
    <cellStyle name="Fountain Input 2 3 5 3 2" xfId="16075" xr:uid="{00000000-0005-0000-0000-0000503E0000}"/>
    <cellStyle name="Fountain Input 2 3 5 3 3" xfId="16076" xr:uid="{00000000-0005-0000-0000-0000513E0000}"/>
    <cellStyle name="Fountain Input 2 3 5 4" xfId="16077" xr:uid="{00000000-0005-0000-0000-0000523E0000}"/>
    <cellStyle name="Fountain Input 2 3 5 4 2" xfId="16078" xr:uid="{00000000-0005-0000-0000-0000533E0000}"/>
    <cellStyle name="Fountain Input 2 3 5 4 3" xfId="16079" xr:uid="{00000000-0005-0000-0000-0000543E0000}"/>
    <cellStyle name="Fountain Input 2 3 5 5" xfId="16080" xr:uid="{00000000-0005-0000-0000-0000553E0000}"/>
    <cellStyle name="Fountain Input 2 3 5 5 2" xfId="16081" xr:uid="{00000000-0005-0000-0000-0000563E0000}"/>
    <cellStyle name="Fountain Input 2 3 5 5 3" xfId="16082" xr:uid="{00000000-0005-0000-0000-0000573E0000}"/>
    <cellStyle name="Fountain Input 2 3 5 6" xfId="16083" xr:uid="{00000000-0005-0000-0000-0000583E0000}"/>
    <cellStyle name="Fountain Input 2 3 5 6 2" xfId="16084" xr:uid="{00000000-0005-0000-0000-0000593E0000}"/>
    <cellStyle name="Fountain Input 2 3 5 6 3" xfId="16085" xr:uid="{00000000-0005-0000-0000-00005A3E0000}"/>
    <cellStyle name="Fountain Input 2 3 5 7" xfId="16086" xr:uid="{00000000-0005-0000-0000-00005B3E0000}"/>
    <cellStyle name="Fountain Input 2 3 5 7 2" xfId="16087" xr:uid="{00000000-0005-0000-0000-00005C3E0000}"/>
    <cellStyle name="Fountain Input 2 3 5 7 3" xfId="16088" xr:uid="{00000000-0005-0000-0000-00005D3E0000}"/>
    <cellStyle name="Fountain Input 2 3 5 8" xfId="16089" xr:uid="{00000000-0005-0000-0000-00005E3E0000}"/>
    <cellStyle name="Fountain Input 2 3 5 8 2" xfId="16090" xr:uid="{00000000-0005-0000-0000-00005F3E0000}"/>
    <cellStyle name="Fountain Input 2 3 5 8 3" xfId="16091" xr:uid="{00000000-0005-0000-0000-0000603E0000}"/>
    <cellStyle name="Fountain Input 2 3 5 9" xfId="16092" xr:uid="{00000000-0005-0000-0000-0000613E0000}"/>
    <cellStyle name="Fountain Input 2 3 5 9 2" xfId="16093" xr:uid="{00000000-0005-0000-0000-0000623E0000}"/>
    <cellStyle name="Fountain Input 2 3 5 9 3" xfId="16094" xr:uid="{00000000-0005-0000-0000-0000633E0000}"/>
    <cellStyle name="Fountain Input 2 3 6" xfId="16095" xr:uid="{00000000-0005-0000-0000-0000643E0000}"/>
    <cellStyle name="Fountain Input 2 3 6 10" xfId="16096" xr:uid="{00000000-0005-0000-0000-0000653E0000}"/>
    <cellStyle name="Fountain Input 2 3 6 10 2" xfId="16097" xr:uid="{00000000-0005-0000-0000-0000663E0000}"/>
    <cellStyle name="Fountain Input 2 3 6 10 3" xfId="16098" xr:uid="{00000000-0005-0000-0000-0000673E0000}"/>
    <cellStyle name="Fountain Input 2 3 6 11" xfId="16099" xr:uid="{00000000-0005-0000-0000-0000683E0000}"/>
    <cellStyle name="Fountain Input 2 3 6 11 2" xfId="16100" xr:uid="{00000000-0005-0000-0000-0000693E0000}"/>
    <cellStyle name="Fountain Input 2 3 6 11 3" xfId="16101" xr:uid="{00000000-0005-0000-0000-00006A3E0000}"/>
    <cellStyle name="Fountain Input 2 3 6 12" xfId="16102" xr:uid="{00000000-0005-0000-0000-00006B3E0000}"/>
    <cellStyle name="Fountain Input 2 3 6 13" xfId="16103" xr:uid="{00000000-0005-0000-0000-00006C3E0000}"/>
    <cellStyle name="Fountain Input 2 3 6 2" xfId="16104" xr:uid="{00000000-0005-0000-0000-00006D3E0000}"/>
    <cellStyle name="Fountain Input 2 3 6 2 2" xfId="16105" xr:uid="{00000000-0005-0000-0000-00006E3E0000}"/>
    <cellStyle name="Fountain Input 2 3 6 2 3" xfId="16106" xr:uid="{00000000-0005-0000-0000-00006F3E0000}"/>
    <cellStyle name="Fountain Input 2 3 6 3" xfId="16107" xr:uid="{00000000-0005-0000-0000-0000703E0000}"/>
    <cellStyle name="Fountain Input 2 3 6 3 2" xfId="16108" xr:uid="{00000000-0005-0000-0000-0000713E0000}"/>
    <cellStyle name="Fountain Input 2 3 6 3 3" xfId="16109" xr:uid="{00000000-0005-0000-0000-0000723E0000}"/>
    <cellStyle name="Fountain Input 2 3 6 4" xfId="16110" xr:uid="{00000000-0005-0000-0000-0000733E0000}"/>
    <cellStyle name="Fountain Input 2 3 6 4 2" xfId="16111" xr:uid="{00000000-0005-0000-0000-0000743E0000}"/>
    <cellStyle name="Fountain Input 2 3 6 4 3" xfId="16112" xr:uid="{00000000-0005-0000-0000-0000753E0000}"/>
    <cellStyle name="Fountain Input 2 3 6 5" xfId="16113" xr:uid="{00000000-0005-0000-0000-0000763E0000}"/>
    <cellStyle name="Fountain Input 2 3 6 5 2" xfId="16114" xr:uid="{00000000-0005-0000-0000-0000773E0000}"/>
    <cellStyle name="Fountain Input 2 3 6 5 3" xfId="16115" xr:uid="{00000000-0005-0000-0000-0000783E0000}"/>
    <cellStyle name="Fountain Input 2 3 6 6" xfId="16116" xr:uid="{00000000-0005-0000-0000-0000793E0000}"/>
    <cellStyle name="Fountain Input 2 3 6 6 2" xfId="16117" xr:uid="{00000000-0005-0000-0000-00007A3E0000}"/>
    <cellStyle name="Fountain Input 2 3 6 6 3" xfId="16118" xr:uid="{00000000-0005-0000-0000-00007B3E0000}"/>
    <cellStyle name="Fountain Input 2 3 6 7" xfId="16119" xr:uid="{00000000-0005-0000-0000-00007C3E0000}"/>
    <cellStyle name="Fountain Input 2 3 6 7 2" xfId="16120" xr:uid="{00000000-0005-0000-0000-00007D3E0000}"/>
    <cellStyle name="Fountain Input 2 3 6 7 3" xfId="16121" xr:uid="{00000000-0005-0000-0000-00007E3E0000}"/>
    <cellStyle name="Fountain Input 2 3 6 8" xfId="16122" xr:uid="{00000000-0005-0000-0000-00007F3E0000}"/>
    <cellStyle name="Fountain Input 2 3 6 8 2" xfId="16123" xr:uid="{00000000-0005-0000-0000-0000803E0000}"/>
    <cellStyle name="Fountain Input 2 3 6 8 3" xfId="16124" xr:uid="{00000000-0005-0000-0000-0000813E0000}"/>
    <cellStyle name="Fountain Input 2 3 6 9" xfId="16125" xr:uid="{00000000-0005-0000-0000-0000823E0000}"/>
    <cellStyle name="Fountain Input 2 3 6 9 2" xfId="16126" xr:uid="{00000000-0005-0000-0000-0000833E0000}"/>
    <cellStyle name="Fountain Input 2 3 6 9 3" xfId="16127" xr:uid="{00000000-0005-0000-0000-0000843E0000}"/>
    <cellStyle name="Fountain Input 2 3 7" xfId="16128" xr:uid="{00000000-0005-0000-0000-0000853E0000}"/>
    <cellStyle name="Fountain Input 2 3 7 2" xfId="16129" xr:uid="{00000000-0005-0000-0000-0000863E0000}"/>
    <cellStyle name="Fountain Input 2 3 7 3" xfId="16130" xr:uid="{00000000-0005-0000-0000-0000873E0000}"/>
    <cellStyle name="Fountain Input 2 3 8" xfId="16131" xr:uid="{00000000-0005-0000-0000-0000883E0000}"/>
    <cellStyle name="Fountain Input 2 3 8 2" xfId="16132" xr:uid="{00000000-0005-0000-0000-0000893E0000}"/>
    <cellStyle name="Fountain Input 2 3 8 3" xfId="16133" xr:uid="{00000000-0005-0000-0000-00008A3E0000}"/>
    <cellStyle name="Fountain Input 2 3 9" xfId="16134" xr:uid="{00000000-0005-0000-0000-00008B3E0000}"/>
    <cellStyle name="Fountain Input 2 3 9 2" xfId="16135" xr:uid="{00000000-0005-0000-0000-00008C3E0000}"/>
    <cellStyle name="Fountain Input 2 3 9 3" xfId="16136" xr:uid="{00000000-0005-0000-0000-00008D3E0000}"/>
    <cellStyle name="Fountain Input 2 4" xfId="16137" xr:uid="{00000000-0005-0000-0000-00008E3E0000}"/>
    <cellStyle name="Fountain Input 2 4 10" xfId="16138" xr:uid="{00000000-0005-0000-0000-00008F3E0000}"/>
    <cellStyle name="Fountain Input 2 4 10 2" xfId="16139" xr:uid="{00000000-0005-0000-0000-0000903E0000}"/>
    <cellStyle name="Fountain Input 2 4 10 3" xfId="16140" xr:uid="{00000000-0005-0000-0000-0000913E0000}"/>
    <cellStyle name="Fountain Input 2 4 11" xfId="16141" xr:uid="{00000000-0005-0000-0000-0000923E0000}"/>
    <cellStyle name="Fountain Input 2 4 11 2" xfId="16142" xr:uid="{00000000-0005-0000-0000-0000933E0000}"/>
    <cellStyle name="Fountain Input 2 4 11 3" xfId="16143" xr:uid="{00000000-0005-0000-0000-0000943E0000}"/>
    <cellStyle name="Fountain Input 2 4 12" xfId="16144" xr:uid="{00000000-0005-0000-0000-0000953E0000}"/>
    <cellStyle name="Fountain Input 2 4 12 2" xfId="16145" xr:uid="{00000000-0005-0000-0000-0000963E0000}"/>
    <cellStyle name="Fountain Input 2 4 12 3" xfId="16146" xr:uid="{00000000-0005-0000-0000-0000973E0000}"/>
    <cellStyle name="Fountain Input 2 4 13" xfId="16147" xr:uid="{00000000-0005-0000-0000-0000983E0000}"/>
    <cellStyle name="Fountain Input 2 4 13 2" xfId="16148" xr:uid="{00000000-0005-0000-0000-0000993E0000}"/>
    <cellStyle name="Fountain Input 2 4 13 3" xfId="16149" xr:uid="{00000000-0005-0000-0000-00009A3E0000}"/>
    <cellStyle name="Fountain Input 2 4 14" xfId="16150" xr:uid="{00000000-0005-0000-0000-00009B3E0000}"/>
    <cellStyle name="Fountain Input 2 4 14 2" xfId="16151" xr:uid="{00000000-0005-0000-0000-00009C3E0000}"/>
    <cellStyle name="Fountain Input 2 4 14 3" xfId="16152" xr:uid="{00000000-0005-0000-0000-00009D3E0000}"/>
    <cellStyle name="Fountain Input 2 4 15" xfId="16153" xr:uid="{00000000-0005-0000-0000-00009E3E0000}"/>
    <cellStyle name="Fountain Input 2 4 15 2" xfId="16154" xr:uid="{00000000-0005-0000-0000-00009F3E0000}"/>
    <cellStyle name="Fountain Input 2 4 15 3" xfId="16155" xr:uid="{00000000-0005-0000-0000-0000A03E0000}"/>
    <cellStyle name="Fountain Input 2 4 16" xfId="16156" xr:uid="{00000000-0005-0000-0000-0000A13E0000}"/>
    <cellStyle name="Fountain Input 2 4 16 2" xfId="16157" xr:uid="{00000000-0005-0000-0000-0000A23E0000}"/>
    <cellStyle name="Fountain Input 2 4 16 3" xfId="16158" xr:uid="{00000000-0005-0000-0000-0000A33E0000}"/>
    <cellStyle name="Fountain Input 2 4 17" xfId="16159" xr:uid="{00000000-0005-0000-0000-0000A43E0000}"/>
    <cellStyle name="Fountain Input 2 4 17 2" xfId="16160" xr:uid="{00000000-0005-0000-0000-0000A53E0000}"/>
    <cellStyle name="Fountain Input 2 4 17 3" xfId="16161" xr:uid="{00000000-0005-0000-0000-0000A63E0000}"/>
    <cellStyle name="Fountain Input 2 4 18" xfId="16162" xr:uid="{00000000-0005-0000-0000-0000A73E0000}"/>
    <cellStyle name="Fountain Input 2 4 18 2" xfId="16163" xr:uid="{00000000-0005-0000-0000-0000A83E0000}"/>
    <cellStyle name="Fountain Input 2 4 18 3" xfId="16164" xr:uid="{00000000-0005-0000-0000-0000A93E0000}"/>
    <cellStyle name="Fountain Input 2 4 19" xfId="16165" xr:uid="{00000000-0005-0000-0000-0000AA3E0000}"/>
    <cellStyle name="Fountain Input 2 4 2" xfId="16166" xr:uid="{00000000-0005-0000-0000-0000AB3E0000}"/>
    <cellStyle name="Fountain Input 2 4 2 10" xfId="16167" xr:uid="{00000000-0005-0000-0000-0000AC3E0000}"/>
    <cellStyle name="Fountain Input 2 4 2 10 2" xfId="16168" xr:uid="{00000000-0005-0000-0000-0000AD3E0000}"/>
    <cellStyle name="Fountain Input 2 4 2 10 3" xfId="16169" xr:uid="{00000000-0005-0000-0000-0000AE3E0000}"/>
    <cellStyle name="Fountain Input 2 4 2 11" xfId="16170" xr:uid="{00000000-0005-0000-0000-0000AF3E0000}"/>
    <cellStyle name="Fountain Input 2 4 2 11 2" xfId="16171" xr:uid="{00000000-0005-0000-0000-0000B03E0000}"/>
    <cellStyle name="Fountain Input 2 4 2 11 3" xfId="16172" xr:uid="{00000000-0005-0000-0000-0000B13E0000}"/>
    <cellStyle name="Fountain Input 2 4 2 12" xfId="16173" xr:uid="{00000000-0005-0000-0000-0000B23E0000}"/>
    <cellStyle name="Fountain Input 2 4 2 12 2" xfId="16174" xr:uid="{00000000-0005-0000-0000-0000B33E0000}"/>
    <cellStyle name="Fountain Input 2 4 2 12 3" xfId="16175" xr:uid="{00000000-0005-0000-0000-0000B43E0000}"/>
    <cellStyle name="Fountain Input 2 4 2 13" xfId="16176" xr:uid="{00000000-0005-0000-0000-0000B53E0000}"/>
    <cellStyle name="Fountain Input 2 4 2 14" xfId="16177" xr:uid="{00000000-0005-0000-0000-0000B63E0000}"/>
    <cellStyle name="Fountain Input 2 4 2 2" xfId="16178" xr:uid="{00000000-0005-0000-0000-0000B73E0000}"/>
    <cellStyle name="Fountain Input 2 4 2 2 2" xfId="16179" xr:uid="{00000000-0005-0000-0000-0000B83E0000}"/>
    <cellStyle name="Fountain Input 2 4 2 2 3" xfId="16180" xr:uid="{00000000-0005-0000-0000-0000B93E0000}"/>
    <cellStyle name="Fountain Input 2 4 2 3" xfId="16181" xr:uid="{00000000-0005-0000-0000-0000BA3E0000}"/>
    <cellStyle name="Fountain Input 2 4 2 3 2" xfId="16182" xr:uid="{00000000-0005-0000-0000-0000BB3E0000}"/>
    <cellStyle name="Fountain Input 2 4 2 3 3" xfId="16183" xr:uid="{00000000-0005-0000-0000-0000BC3E0000}"/>
    <cellStyle name="Fountain Input 2 4 2 4" xfId="16184" xr:uid="{00000000-0005-0000-0000-0000BD3E0000}"/>
    <cellStyle name="Fountain Input 2 4 2 4 2" xfId="16185" xr:uid="{00000000-0005-0000-0000-0000BE3E0000}"/>
    <cellStyle name="Fountain Input 2 4 2 4 3" xfId="16186" xr:uid="{00000000-0005-0000-0000-0000BF3E0000}"/>
    <cellStyle name="Fountain Input 2 4 2 5" xfId="16187" xr:uid="{00000000-0005-0000-0000-0000C03E0000}"/>
    <cellStyle name="Fountain Input 2 4 2 5 2" xfId="16188" xr:uid="{00000000-0005-0000-0000-0000C13E0000}"/>
    <cellStyle name="Fountain Input 2 4 2 5 3" xfId="16189" xr:uid="{00000000-0005-0000-0000-0000C23E0000}"/>
    <cellStyle name="Fountain Input 2 4 2 6" xfId="16190" xr:uid="{00000000-0005-0000-0000-0000C33E0000}"/>
    <cellStyle name="Fountain Input 2 4 2 6 2" xfId="16191" xr:uid="{00000000-0005-0000-0000-0000C43E0000}"/>
    <cellStyle name="Fountain Input 2 4 2 6 3" xfId="16192" xr:uid="{00000000-0005-0000-0000-0000C53E0000}"/>
    <cellStyle name="Fountain Input 2 4 2 7" xfId="16193" xr:uid="{00000000-0005-0000-0000-0000C63E0000}"/>
    <cellStyle name="Fountain Input 2 4 2 7 2" xfId="16194" xr:uid="{00000000-0005-0000-0000-0000C73E0000}"/>
    <cellStyle name="Fountain Input 2 4 2 7 3" xfId="16195" xr:uid="{00000000-0005-0000-0000-0000C83E0000}"/>
    <cellStyle name="Fountain Input 2 4 2 8" xfId="16196" xr:uid="{00000000-0005-0000-0000-0000C93E0000}"/>
    <cellStyle name="Fountain Input 2 4 2 8 2" xfId="16197" xr:uid="{00000000-0005-0000-0000-0000CA3E0000}"/>
    <cellStyle name="Fountain Input 2 4 2 8 3" xfId="16198" xr:uid="{00000000-0005-0000-0000-0000CB3E0000}"/>
    <cellStyle name="Fountain Input 2 4 2 9" xfId="16199" xr:uid="{00000000-0005-0000-0000-0000CC3E0000}"/>
    <cellStyle name="Fountain Input 2 4 2 9 2" xfId="16200" xr:uid="{00000000-0005-0000-0000-0000CD3E0000}"/>
    <cellStyle name="Fountain Input 2 4 2 9 3" xfId="16201" xr:uid="{00000000-0005-0000-0000-0000CE3E0000}"/>
    <cellStyle name="Fountain Input 2 4 20" xfId="16202" xr:uid="{00000000-0005-0000-0000-0000CF3E0000}"/>
    <cellStyle name="Fountain Input 2 4 3" xfId="16203" xr:uid="{00000000-0005-0000-0000-0000D03E0000}"/>
    <cellStyle name="Fountain Input 2 4 3 10" xfId="16204" xr:uid="{00000000-0005-0000-0000-0000D13E0000}"/>
    <cellStyle name="Fountain Input 2 4 3 10 2" xfId="16205" xr:uid="{00000000-0005-0000-0000-0000D23E0000}"/>
    <cellStyle name="Fountain Input 2 4 3 10 3" xfId="16206" xr:uid="{00000000-0005-0000-0000-0000D33E0000}"/>
    <cellStyle name="Fountain Input 2 4 3 11" xfId="16207" xr:uid="{00000000-0005-0000-0000-0000D43E0000}"/>
    <cellStyle name="Fountain Input 2 4 3 11 2" xfId="16208" xr:uid="{00000000-0005-0000-0000-0000D53E0000}"/>
    <cellStyle name="Fountain Input 2 4 3 11 3" xfId="16209" xr:uid="{00000000-0005-0000-0000-0000D63E0000}"/>
    <cellStyle name="Fountain Input 2 4 3 12" xfId="16210" xr:uid="{00000000-0005-0000-0000-0000D73E0000}"/>
    <cellStyle name="Fountain Input 2 4 3 12 2" xfId="16211" xr:uid="{00000000-0005-0000-0000-0000D83E0000}"/>
    <cellStyle name="Fountain Input 2 4 3 12 3" xfId="16212" xr:uid="{00000000-0005-0000-0000-0000D93E0000}"/>
    <cellStyle name="Fountain Input 2 4 3 13" xfId="16213" xr:uid="{00000000-0005-0000-0000-0000DA3E0000}"/>
    <cellStyle name="Fountain Input 2 4 3 14" xfId="16214" xr:uid="{00000000-0005-0000-0000-0000DB3E0000}"/>
    <cellStyle name="Fountain Input 2 4 3 2" xfId="16215" xr:uid="{00000000-0005-0000-0000-0000DC3E0000}"/>
    <cellStyle name="Fountain Input 2 4 3 2 2" xfId="16216" xr:uid="{00000000-0005-0000-0000-0000DD3E0000}"/>
    <cellStyle name="Fountain Input 2 4 3 2 3" xfId="16217" xr:uid="{00000000-0005-0000-0000-0000DE3E0000}"/>
    <cellStyle name="Fountain Input 2 4 3 3" xfId="16218" xr:uid="{00000000-0005-0000-0000-0000DF3E0000}"/>
    <cellStyle name="Fountain Input 2 4 3 3 2" xfId="16219" xr:uid="{00000000-0005-0000-0000-0000E03E0000}"/>
    <cellStyle name="Fountain Input 2 4 3 3 3" xfId="16220" xr:uid="{00000000-0005-0000-0000-0000E13E0000}"/>
    <cellStyle name="Fountain Input 2 4 3 4" xfId="16221" xr:uid="{00000000-0005-0000-0000-0000E23E0000}"/>
    <cellStyle name="Fountain Input 2 4 3 4 2" xfId="16222" xr:uid="{00000000-0005-0000-0000-0000E33E0000}"/>
    <cellStyle name="Fountain Input 2 4 3 4 3" xfId="16223" xr:uid="{00000000-0005-0000-0000-0000E43E0000}"/>
    <cellStyle name="Fountain Input 2 4 3 5" xfId="16224" xr:uid="{00000000-0005-0000-0000-0000E53E0000}"/>
    <cellStyle name="Fountain Input 2 4 3 5 2" xfId="16225" xr:uid="{00000000-0005-0000-0000-0000E63E0000}"/>
    <cellStyle name="Fountain Input 2 4 3 5 3" xfId="16226" xr:uid="{00000000-0005-0000-0000-0000E73E0000}"/>
    <cellStyle name="Fountain Input 2 4 3 6" xfId="16227" xr:uid="{00000000-0005-0000-0000-0000E83E0000}"/>
    <cellStyle name="Fountain Input 2 4 3 6 2" xfId="16228" xr:uid="{00000000-0005-0000-0000-0000E93E0000}"/>
    <cellStyle name="Fountain Input 2 4 3 6 3" xfId="16229" xr:uid="{00000000-0005-0000-0000-0000EA3E0000}"/>
    <cellStyle name="Fountain Input 2 4 3 7" xfId="16230" xr:uid="{00000000-0005-0000-0000-0000EB3E0000}"/>
    <cellStyle name="Fountain Input 2 4 3 7 2" xfId="16231" xr:uid="{00000000-0005-0000-0000-0000EC3E0000}"/>
    <cellStyle name="Fountain Input 2 4 3 7 3" xfId="16232" xr:uid="{00000000-0005-0000-0000-0000ED3E0000}"/>
    <cellStyle name="Fountain Input 2 4 3 8" xfId="16233" xr:uid="{00000000-0005-0000-0000-0000EE3E0000}"/>
    <cellStyle name="Fountain Input 2 4 3 8 2" xfId="16234" xr:uid="{00000000-0005-0000-0000-0000EF3E0000}"/>
    <cellStyle name="Fountain Input 2 4 3 8 3" xfId="16235" xr:uid="{00000000-0005-0000-0000-0000F03E0000}"/>
    <cellStyle name="Fountain Input 2 4 3 9" xfId="16236" xr:uid="{00000000-0005-0000-0000-0000F13E0000}"/>
    <cellStyle name="Fountain Input 2 4 3 9 2" xfId="16237" xr:uid="{00000000-0005-0000-0000-0000F23E0000}"/>
    <cellStyle name="Fountain Input 2 4 3 9 3" xfId="16238" xr:uid="{00000000-0005-0000-0000-0000F33E0000}"/>
    <cellStyle name="Fountain Input 2 4 4" xfId="16239" xr:uid="{00000000-0005-0000-0000-0000F43E0000}"/>
    <cellStyle name="Fountain Input 2 4 4 10" xfId="16240" xr:uid="{00000000-0005-0000-0000-0000F53E0000}"/>
    <cellStyle name="Fountain Input 2 4 4 10 2" xfId="16241" xr:uid="{00000000-0005-0000-0000-0000F63E0000}"/>
    <cellStyle name="Fountain Input 2 4 4 10 3" xfId="16242" xr:uid="{00000000-0005-0000-0000-0000F73E0000}"/>
    <cellStyle name="Fountain Input 2 4 4 11" xfId="16243" xr:uid="{00000000-0005-0000-0000-0000F83E0000}"/>
    <cellStyle name="Fountain Input 2 4 4 11 2" xfId="16244" xr:uid="{00000000-0005-0000-0000-0000F93E0000}"/>
    <cellStyle name="Fountain Input 2 4 4 11 3" xfId="16245" xr:uid="{00000000-0005-0000-0000-0000FA3E0000}"/>
    <cellStyle name="Fountain Input 2 4 4 12" xfId="16246" xr:uid="{00000000-0005-0000-0000-0000FB3E0000}"/>
    <cellStyle name="Fountain Input 2 4 4 13" xfId="16247" xr:uid="{00000000-0005-0000-0000-0000FC3E0000}"/>
    <cellStyle name="Fountain Input 2 4 4 2" xfId="16248" xr:uid="{00000000-0005-0000-0000-0000FD3E0000}"/>
    <cellStyle name="Fountain Input 2 4 4 2 2" xfId="16249" xr:uid="{00000000-0005-0000-0000-0000FE3E0000}"/>
    <cellStyle name="Fountain Input 2 4 4 2 3" xfId="16250" xr:uid="{00000000-0005-0000-0000-0000FF3E0000}"/>
    <cellStyle name="Fountain Input 2 4 4 3" xfId="16251" xr:uid="{00000000-0005-0000-0000-0000003F0000}"/>
    <cellStyle name="Fountain Input 2 4 4 3 2" xfId="16252" xr:uid="{00000000-0005-0000-0000-0000013F0000}"/>
    <cellStyle name="Fountain Input 2 4 4 3 3" xfId="16253" xr:uid="{00000000-0005-0000-0000-0000023F0000}"/>
    <cellStyle name="Fountain Input 2 4 4 4" xfId="16254" xr:uid="{00000000-0005-0000-0000-0000033F0000}"/>
    <cellStyle name="Fountain Input 2 4 4 4 2" xfId="16255" xr:uid="{00000000-0005-0000-0000-0000043F0000}"/>
    <cellStyle name="Fountain Input 2 4 4 4 3" xfId="16256" xr:uid="{00000000-0005-0000-0000-0000053F0000}"/>
    <cellStyle name="Fountain Input 2 4 4 5" xfId="16257" xr:uid="{00000000-0005-0000-0000-0000063F0000}"/>
    <cellStyle name="Fountain Input 2 4 4 5 2" xfId="16258" xr:uid="{00000000-0005-0000-0000-0000073F0000}"/>
    <cellStyle name="Fountain Input 2 4 4 5 3" xfId="16259" xr:uid="{00000000-0005-0000-0000-0000083F0000}"/>
    <cellStyle name="Fountain Input 2 4 4 6" xfId="16260" xr:uid="{00000000-0005-0000-0000-0000093F0000}"/>
    <cellStyle name="Fountain Input 2 4 4 6 2" xfId="16261" xr:uid="{00000000-0005-0000-0000-00000A3F0000}"/>
    <cellStyle name="Fountain Input 2 4 4 6 3" xfId="16262" xr:uid="{00000000-0005-0000-0000-00000B3F0000}"/>
    <cellStyle name="Fountain Input 2 4 4 7" xfId="16263" xr:uid="{00000000-0005-0000-0000-00000C3F0000}"/>
    <cellStyle name="Fountain Input 2 4 4 7 2" xfId="16264" xr:uid="{00000000-0005-0000-0000-00000D3F0000}"/>
    <cellStyle name="Fountain Input 2 4 4 7 3" xfId="16265" xr:uid="{00000000-0005-0000-0000-00000E3F0000}"/>
    <cellStyle name="Fountain Input 2 4 4 8" xfId="16266" xr:uid="{00000000-0005-0000-0000-00000F3F0000}"/>
    <cellStyle name="Fountain Input 2 4 4 8 2" xfId="16267" xr:uid="{00000000-0005-0000-0000-0000103F0000}"/>
    <cellStyle name="Fountain Input 2 4 4 8 3" xfId="16268" xr:uid="{00000000-0005-0000-0000-0000113F0000}"/>
    <cellStyle name="Fountain Input 2 4 4 9" xfId="16269" xr:uid="{00000000-0005-0000-0000-0000123F0000}"/>
    <cellStyle name="Fountain Input 2 4 4 9 2" xfId="16270" xr:uid="{00000000-0005-0000-0000-0000133F0000}"/>
    <cellStyle name="Fountain Input 2 4 4 9 3" xfId="16271" xr:uid="{00000000-0005-0000-0000-0000143F0000}"/>
    <cellStyle name="Fountain Input 2 4 5" xfId="16272" xr:uid="{00000000-0005-0000-0000-0000153F0000}"/>
    <cellStyle name="Fountain Input 2 4 5 10" xfId="16273" xr:uid="{00000000-0005-0000-0000-0000163F0000}"/>
    <cellStyle name="Fountain Input 2 4 5 10 2" xfId="16274" xr:uid="{00000000-0005-0000-0000-0000173F0000}"/>
    <cellStyle name="Fountain Input 2 4 5 10 3" xfId="16275" xr:uid="{00000000-0005-0000-0000-0000183F0000}"/>
    <cellStyle name="Fountain Input 2 4 5 11" xfId="16276" xr:uid="{00000000-0005-0000-0000-0000193F0000}"/>
    <cellStyle name="Fountain Input 2 4 5 11 2" xfId="16277" xr:uid="{00000000-0005-0000-0000-00001A3F0000}"/>
    <cellStyle name="Fountain Input 2 4 5 11 3" xfId="16278" xr:uid="{00000000-0005-0000-0000-00001B3F0000}"/>
    <cellStyle name="Fountain Input 2 4 5 12" xfId="16279" xr:uid="{00000000-0005-0000-0000-00001C3F0000}"/>
    <cellStyle name="Fountain Input 2 4 5 13" xfId="16280" xr:uid="{00000000-0005-0000-0000-00001D3F0000}"/>
    <cellStyle name="Fountain Input 2 4 5 2" xfId="16281" xr:uid="{00000000-0005-0000-0000-00001E3F0000}"/>
    <cellStyle name="Fountain Input 2 4 5 2 2" xfId="16282" xr:uid="{00000000-0005-0000-0000-00001F3F0000}"/>
    <cellStyle name="Fountain Input 2 4 5 2 3" xfId="16283" xr:uid="{00000000-0005-0000-0000-0000203F0000}"/>
    <cellStyle name="Fountain Input 2 4 5 3" xfId="16284" xr:uid="{00000000-0005-0000-0000-0000213F0000}"/>
    <cellStyle name="Fountain Input 2 4 5 3 2" xfId="16285" xr:uid="{00000000-0005-0000-0000-0000223F0000}"/>
    <cellStyle name="Fountain Input 2 4 5 3 3" xfId="16286" xr:uid="{00000000-0005-0000-0000-0000233F0000}"/>
    <cellStyle name="Fountain Input 2 4 5 4" xfId="16287" xr:uid="{00000000-0005-0000-0000-0000243F0000}"/>
    <cellStyle name="Fountain Input 2 4 5 4 2" xfId="16288" xr:uid="{00000000-0005-0000-0000-0000253F0000}"/>
    <cellStyle name="Fountain Input 2 4 5 4 3" xfId="16289" xr:uid="{00000000-0005-0000-0000-0000263F0000}"/>
    <cellStyle name="Fountain Input 2 4 5 5" xfId="16290" xr:uid="{00000000-0005-0000-0000-0000273F0000}"/>
    <cellStyle name="Fountain Input 2 4 5 5 2" xfId="16291" xr:uid="{00000000-0005-0000-0000-0000283F0000}"/>
    <cellStyle name="Fountain Input 2 4 5 5 3" xfId="16292" xr:uid="{00000000-0005-0000-0000-0000293F0000}"/>
    <cellStyle name="Fountain Input 2 4 5 6" xfId="16293" xr:uid="{00000000-0005-0000-0000-00002A3F0000}"/>
    <cellStyle name="Fountain Input 2 4 5 6 2" xfId="16294" xr:uid="{00000000-0005-0000-0000-00002B3F0000}"/>
    <cellStyle name="Fountain Input 2 4 5 6 3" xfId="16295" xr:uid="{00000000-0005-0000-0000-00002C3F0000}"/>
    <cellStyle name="Fountain Input 2 4 5 7" xfId="16296" xr:uid="{00000000-0005-0000-0000-00002D3F0000}"/>
    <cellStyle name="Fountain Input 2 4 5 7 2" xfId="16297" xr:uid="{00000000-0005-0000-0000-00002E3F0000}"/>
    <cellStyle name="Fountain Input 2 4 5 7 3" xfId="16298" xr:uid="{00000000-0005-0000-0000-00002F3F0000}"/>
    <cellStyle name="Fountain Input 2 4 5 8" xfId="16299" xr:uid="{00000000-0005-0000-0000-0000303F0000}"/>
    <cellStyle name="Fountain Input 2 4 5 8 2" xfId="16300" xr:uid="{00000000-0005-0000-0000-0000313F0000}"/>
    <cellStyle name="Fountain Input 2 4 5 8 3" xfId="16301" xr:uid="{00000000-0005-0000-0000-0000323F0000}"/>
    <cellStyle name="Fountain Input 2 4 5 9" xfId="16302" xr:uid="{00000000-0005-0000-0000-0000333F0000}"/>
    <cellStyle name="Fountain Input 2 4 5 9 2" xfId="16303" xr:uid="{00000000-0005-0000-0000-0000343F0000}"/>
    <cellStyle name="Fountain Input 2 4 5 9 3" xfId="16304" xr:uid="{00000000-0005-0000-0000-0000353F0000}"/>
    <cellStyle name="Fountain Input 2 4 6" xfId="16305" xr:uid="{00000000-0005-0000-0000-0000363F0000}"/>
    <cellStyle name="Fountain Input 2 4 6 10" xfId="16306" xr:uid="{00000000-0005-0000-0000-0000373F0000}"/>
    <cellStyle name="Fountain Input 2 4 6 10 2" xfId="16307" xr:uid="{00000000-0005-0000-0000-0000383F0000}"/>
    <cellStyle name="Fountain Input 2 4 6 10 3" xfId="16308" xr:uid="{00000000-0005-0000-0000-0000393F0000}"/>
    <cellStyle name="Fountain Input 2 4 6 11" xfId="16309" xr:uid="{00000000-0005-0000-0000-00003A3F0000}"/>
    <cellStyle name="Fountain Input 2 4 6 11 2" xfId="16310" xr:uid="{00000000-0005-0000-0000-00003B3F0000}"/>
    <cellStyle name="Fountain Input 2 4 6 11 3" xfId="16311" xr:uid="{00000000-0005-0000-0000-00003C3F0000}"/>
    <cellStyle name="Fountain Input 2 4 6 12" xfId="16312" xr:uid="{00000000-0005-0000-0000-00003D3F0000}"/>
    <cellStyle name="Fountain Input 2 4 6 13" xfId="16313" xr:uid="{00000000-0005-0000-0000-00003E3F0000}"/>
    <cellStyle name="Fountain Input 2 4 6 2" xfId="16314" xr:uid="{00000000-0005-0000-0000-00003F3F0000}"/>
    <cellStyle name="Fountain Input 2 4 6 2 2" xfId="16315" xr:uid="{00000000-0005-0000-0000-0000403F0000}"/>
    <cellStyle name="Fountain Input 2 4 6 2 3" xfId="16316" xr:uid="{00000000-0005-0000-0000-0000413F0000}"/>
    <cellStyle name="Fountain Input 2 4 6 3" xfId="16317" xr:uid="{00000000-0005-0000-0000-0000423F0000}"/>
    <cellStyle name="Fountain Input 2 4 6 3 2" xfId="16318" xr:uid="{00000000-0005-0000-0000-0000433F0000}"/>
    <cellStyle name="Fountain Input 2 4 6 3 3" xfId="16319" xr:uid="{00000000-0005-0000-0000-0000443F0000}"/>
    <cellStyle name="Fountain Input 2 4 6 4" xfId="16320" xr:uid="{00000000-0005-0000-0000-0000453F0000}"/>
    <cellStyle name="Fountain Input 2 4 6 4 2" xfId="16321" xr:uid="{00000000-0005-0000-0000-0000463F0000}"/>
    <cellStyle name="Fountain Input 2 4 6 4 3" xfId="16322" xr:uid="{00000000-0005-0000-0000-0000473F0000}"/>
    <cellStyle name="Fountain Input 2 4 6 5" xfId="16323" xr:uid="{00000000-0005-0000-0000-0000483F0000}"/>
    <cellStyle name="Fountain Input 2 4 6 5 2" xfId="16324" xr:uid="{00000000-0005-0000-0000-0000493F0000}"/>
    <cellStyle name="Fountain Input 2 4 6 5 3" xfId="16325" xr:uid="{00000000-0005-0000-0000-00004A3F0000}"/>
    <cellStyle name="Fountain Input 2 4 6 6" xfId="16326" xr:uid="{00000000-0005-0000-0000-00004B3F0000}"/>
    <cellStyle name="Fountain Input 2 4 6 6 2" xfId="16327" xr:uid="{00000000-0005-0000-0000-00004C3F0000}"/>
    <cellStyle name="Fountain Input 2 4 6 6 3" xfId="16328" xr:uid="{00000000-0005-0000-0000-00004D3F0000}"/>
    <cellStyle name="Fountain Input 2 4 6 7" xfId="16329" xr:uid="{00000000-0005-0000-0000-00004E3F0000}"/>
    <cellStyle name="Fountain Input 2 4 6 7 2" xfId="16330" xr:uid="{00000000-0005-0000-0000-00004F3F0000}"/>
    <cellStyle name="Fountain Input 2 4 6 7 3" xfId="16331" xr:uid="{00000000-0005-0000-0000-0000503F0000}"/>
    <cellStyle name="Fountain Input 2 4 6 8" xfId="16332" xr:uid="{00000000-0005-0000-0000-0000513F0000}"/>
    <cellStyle name="Fountain Input 2 4 6 8 2" xfId="16333" xr:uid="{00000000-0005-0000-0000-0000523F0000}"/>
    <cellStyle name="Fountain Input 2 4 6 8 3" xfId="16334" xr:uid="{00000000-0005-0000-0000-0000533F0000}"/>
    <cellStyle name="Fountain Input 2 4 6 9" xfId="16335" xr:uid="{00000000-0005-0000-0000-0000543F0000}"/>
    <cellStyle name="Fountain Input 2 4 6 9 2" xfId="16336" xr:uid="{00000000-0005-0000-0000-0000553F0000}"/>
    <cellStyle name="Fountain Input 2 4 6 9 3" xfId="16337" xr:uid="{00000000-0005-0000-0000-0000563F0000}"/>
    <cellStyle name="Fountain Input 2 4 7" xfId="16338" xr:uid="{00000000-0005-0000-0000-0000573F0000}"/>
    <cellStyle name="Fountain Input 2 4 7 10" xfId="16339" xr:uid="{00000000-0005-0000-0000-0000583F0000}"/>
    <cellStyle name="Fountain Input 2 4 7 10 2" xfId="16340" xr:uid="{00000000-0005-0000-0000-0000593F0000}"/>
    <cellStyle name="Fountain Input 2 4 7 10 3" xfId="16341" xr:uid="{00000000-0005-0000-0000-00005A3F0000}"/>
    <cellStyle name="Fountain Input 2 4 7 11" xfId="16342" xr:uid="{00000000-0005-0000-0000-00005B3F0000}"/>
    <cellStyle name="Fountain Input 2 4 7 11 2" xfId="16343" xr:uid="{00000000-0005-0000-0000-00005C3F0000}"/>
    <cellStyle name="Fountain Input 2 4 7 11 3" xfId="16344" xr:uid="{00000000-0005-0000-0000-00005D3F0000}"/>
    <cellStyle name="Fountain Input 2 4 7 12" xfId="16345" xr:uid="{00000000-0005-0000-0000-00005E3F0000}"/>
    <cellStyle name="Fountain Input 2 4 7 13" xfId="16346" xr:uid="{00000000-0005-0000-0000-00005F3F0000}"/>
    <cellStyle name="Fountain Input 2 4 7 2" xfId="16347" xr:uid="{00000000-0005-0000-0000-0000603F0000}"/>
    <cellStyle name="Fountain Input 2 4 7 2 2" xfId="16348" xr:uid="{00000000-0005-0000-0000-0000613F0000}"/>
    <cellStyle name="Fountain Input 2 4 7 2 3" xfId="16349" xr:uid="{00000000-0005-0000-0000-0000623F0000}"/>
    <cellStyle name="Fountain Input 2 4 7 3" xfId="16350" xr:uid="{00000000-0005-0000-0000-0000633F0000}"/>
    <cellStyle name="Fountain Input 2 4 7 3 2" xfId="16351" xr:uid="{00000000-0005-0000-0000-0000643F0000}"/>
    <cellStyle name="Fountain Input 2 4 7 3 3" xfId="16352" xr:uid="{00000000-0005-0000-0000-0000653F0000}"/>
    <cellStyle name="Fountain Input 2 4 7 4" xfId="16353" xr:uid="{00000000-0005-0000-0000-0000663F0000}"/>
    <cellStyle name="Fountain Input 2 4 7 4 2" xfId="16354" xr:uid="{00000000-0005-0000-0000-0000673F0000}"/>
    <cellStyle name="Fountain Input 2 4 7 4 3" xfId="16355" xr:uid="{00000000-0005-0000-0000-0000683F0000}"/>
    <cellStyle name="Fountain Input 2 4 7 5" xfId="16356" xr:uid="{00000000-0005-0000-0000-0000693F0000}"/>
    <cellStyle name="Fountain Input 2 4 7 5 2" xfId="16357" xr:uid="{00000000-0005-0000-0000-00006A3F0000}"/>
    <cellStyle name="Fountain Input 2 4 7 5 3" xfId="16358" xr:uid="{00000000-0005-0000-0000-00006B3F0000}"/>
    <cellStyle name="Fountain Input 2 4 7 6" xfId="16359" xr:uid="{00000000-0005-0000-0000-00006C3F0000}"/>
    <cellStyle name="Fountain Input 2 4 7 6 2" xfId="16360" xr:uid="{00000000-0005-0000-0000-00006D3F0000}"/>
    <cellStyle name="Fountain Input 2 4 7 6 3" xfId="16361" xr:uid="{00000000-0005-0000-0000-00006E3F0000}"/>
    <cellStyle name="Fountain Input 2 4 7 7" xfId="16362" xr:uid="{00000000-0005-0000-0000-00006F3F0000}"/>
    <cellStyle name="Fountain Input 2 4 7 7 2" xfId="16363" xr:uid="{00000000-0005-0000-0000-0000703F0000}"/>
    <cellStyle name="Fountain Input 2 4 7 7 3" xfId="16364" xr:uid="{00000000-0005-0000-0000-0000713F0000}"/>
    <cellStyle name="Fountain Input 2 4 7 8" xfId="16365" xr:uid="{00000000-0005-0000-0000-0000723F0000}"/>
    <cellStyle name="Fountain Input 2 4 7 8 2" xfId="16366" xr:uid="{00000000-0005-0000-0000-0000733F0000}"/>
    <cellStyle name="Fountain Input 2 4 7 8 3" xfId="16367" xr:uid="{00000000-0005-0000-0000-0000743F0000}"/>
    <cellStyle name="Fountain Input 2 4 7 9" xfId="16368" xr:uid="{00000000-0005-0000-0000-0000753F0000}"/>
    <cellStyle name="Fountain Input 2 4 7 9 2" xfId="16369" xr:uid="{00000000-0005-0000-0000-0000763F0000}"/>
    <cellStyle name="Fountain Input 2 4 7 9 3" xfId="16370" xr:uid="{00000000-0005-0000-0000-0000773F0000}"/>
    <cellStyle name="Fountain Input 2 4 8" xfId="16371" xr:uid="{00000000-0005-0000-0000-0000783F0000}"/>
    <cellStyle name="Fountain Input 2 4 8 2" xfId="16372" xr:uid="{00000000-0005-0000-0000-0000793F0000}"/>
    <cellStyle name="Fountain Input 2 4 8 3" xfId="16373" xr:uid="{00000000-0005-0000-0000-00007A3F0000}"/>
    <cellStyle name="Fountain Input 2 4 9" xfId="16374" xr:uid="{00000000-0005-0000-0000-00007B3F0000}"/>
    <cellStyle name="Fountain Input 2 4 9 2" xfId="16375" xr:uid="{00000000-0005-0000-0000-00007C3F0000}"/>
    <cellStyle name="Fountain Input 2 4 9 3" xfId="16376" xr:uid="{00000000-0005-0000-0000-00007D3F0000}"/>
    <cellStyle name="Fountain Input 2 5" xfId="16377" xr:uid="{00000000-0005-0000-0000-00007E3F0000}"/>
    <cellStyle name="Fountain Input 2 5 2" xfId="16378" xr:uid="{00000000-0005-0000-0000-00007F3F0000}"/>
    <cellStyle name="Fountain Input 2 5 3" xfId="16379" xr:uid="{00000000-0005-0000-0000-0000803F0000}"/>
    <cellStyle name="Fountain Input 2 6" xfId="16380" xr:uid="{00000000-0005-0000-0000-0000813F0000}"/>
    <cellStyle name="Fountain Input 2 6 2" xfId="16381" xr:uid="{00000000-0005-0000-0000-0000823F0000}"/>
    <cellStyle name="Fountain Input 2 6 3" xfId="16382" xr:uid="{00000000-0005-0000-0000-0000833F0000}"/>
    <cellStyle name="Fountain Input 2 7" xfId="16383" xr:uid="{00000000-0005-0000-0000-0000843F0000}"/>
    <cellStyle name="Fountain Input 2 8" xfId="16384" xr:uid="{00000000-0005-0000-0000-0000853F0000}"/>
    <cellStyle name="Fountain Input 2 9" xfId="16385" xr:uid="{00000000-0005-0000-0000-0000863F0000}"/>
    <cellStyle name="Fountain Input 3" xfId="16386" xr:uid="{00000000-0005-0000-0000-0000873F0000}"/>
    <cellStyle name="Fountain Input 3 10" xfId="16387" xr:uid="{00000000-0005-0000-0000-0000883F0000}"/>
    <cellStyle name="Fountain Input 3 11" xfId="16388" xr:uid="{00000000-0005-0000-0000-0000893F0000}"/>
    <cellStyle name="Fountain Input 3 2" xfId="16389" xr:uid="{00000000-0005-0000-0000-00008A3F0000}"/>
    <cellStyle name="Fountain Input 3 2 10" xfId="16390" xr:uid="{00000000-0005-0000-0000-00008B3F0000}"/>
    <cellStyle name="Fountain Input 3 2 10 2" xfId="16391" xr:uid="{00000000-0005-0000-0000-00008C3F0000}"/>
    <cellStyle name="Fountain Input 3 2 10 3" xfId="16392" xr:uid="{00000000-0005-0000-0000-00008D3F0000}"/>
    <cellStyle name="Fountain Input 3 2 11" xfId="16393" xr:uid="{00000000-0005-0000-0000-00008E3F0000}"/>
    <cellStyle name="Fountain Input 3 2 11 2" xfId="16394" xr:uid="{00000000-0005-0000-0000-00008F3F0000}"/>
    <cellStyle name="Fountain Input 3 2 11 3" xfId="16395" xr:uid="{00000000-0005-0000-0000-0000903F0000}"/>
    <cellStyle name="Fountain Input 3 2 12" xfId="16396" xr:uid="{00000000-0005-0000-0000-0000913F0000}"/>
    <cellStyle name="Fountain Input 3 2 12 2" xfId="16397" xr:uid="{00000000-0005-0000-0000-0000923F0000}"/>
    <cellStyle name="Fountain Input 3 2 12 3" xfId="16398" xr:uid="{00000000-0005-0000-0000-0000933F0000}"/>
    <cellStyle name="Fountain Input 3 2 13" xfId="16399" xr:uid="{00000000-0005-0000-0000-0000943F0000}"/>
    <cellStyle name="Fountain Input 3 2 13 2" xfId="16400" xr:uid="{00000000-0005-0000-0000-0000953F0000}"/>
    <cellStyle name="Fountain Input 3 2 13 3" xfId="16401" xr:uid="{00000000-0005-0000-0000-0000963F0000}"/>
    <cellStyle name="Fountain Input 3 2 14" xfId="16402" xr:uid="{00000000-0005-0000-0000-0000973F0000}"/>
    <cellStyle name="Fountain Input 3 2 14 2" xfId="16403" xr:uid="{00000000-0005-0000-0000-0000983F0000}"/>
    <cellStyle name="Fountain Input 3 2 14 3" xfId="16404" xr:uid="{00000000-0005-0000-0000-0000993F0000}"/>
    <cellStyle name="Fountain Input 3 2 15" xfId="16405" xr:uid="{00000000-0005-0000-0000-00009A3F0000}"/>
    <cellStyle name="Fountain Input 3 2 15 2" xfId="16406" xr:uid="{00000000-0005-0000-0000-00009B3F0000}"/>
    <cellStyle name="Fountain Input 3 2 15 3" xfId="16407" xr:uid="{00000000-0005-0000-0000-00009C3F0000}"/>
    <cellStyle name="Fountain Input 3 2 16" xfId="16408" xr:uid="{00000000-0005-0000-0000-00009D3F0000}"/>
    <cellStyle name="Fountain Input 3 2 17" xfId="16409" xr:uid="{00000000-0005-0000-0000-00009E3F0000}"/>
    <cellStyle name="Fountain Input 3 2 2" xfId="16410" xr:uid="{00000000-0005-0000-0000-00009F3F0000}"/>
    <cellStyle name="Fountain Input 3 2 2 10" xfId="16411" xr:uid="{00000000-0005-0000-0000-0000A03F0000}"/>
    <cellStyle name="Fountain Input 3 2 2 10 2" xfId="16412" xr:uid="{00000000-0005-0000-0000-0000A13F0000}"/>
    <cellStyle name="Fountain Input 3 2 2 10 3" xfId="16413" xr:uid="{00000000-0005-0000-0000-0000A23F0000}"/>
    <cellStyle name="Fountain Input 3 2 2 11" xfId="16414" xr:uid="{00000000-0005-0000-0000-0000A33F0000}"/>
    <cellStyle name="Fountain Input 3 2 2 11 2" xfId="16415" xr:uid="{00000000-0005-0000-0000-0000A43F0000}"/>
    <cellStyle name="Fountain Input 3 2 2 11 3" xfId="16416" xr:uid="{00000000-0005-0000-0000-0000A53F0000}"/>
    <cellStyle name="Fountain Input 3 2 2 12" xfId="16417" xr:uid="{00000000-0005-0000-0000-0000A63F0000}"/>
    <cellStyle name="Fountain Input 3 2 2 12 2" xfId="16418" xr:uid="{00000000-0005-0000-0000-0000A73F0000}"/>
    <cellStyle name="Fountain Input 3 2 2 12 3" xfId="16419" xr:uid="{00000000-0005-0000-0000-0000A83F0000}"/>
    <cellStyle name="Fountain Input 3 2 2 13" xfId="16420" xr:uid="{00000000-0005-0000-0000-0000A93F0000}"/>
    <cellStyle name="Fountain Input 3 2 2 14" xfId="16421" xr:uid="{00000000-0005-0000-0000-0000AA3F0000}"/>
    <cellStyle name="Fountain Input 3 2 2 2" xfId="16422" xr:uid="{00000000-0005-0000-0000-0000AB3F0000}"/>
    <cellStyle name="Fountain Input 3 2 2 2 2" xfId="16423" xr:uid="{00000000-0005-0000-0000-0000AC3F0000}"/>
    <cellStyle name="Fountain Input 3 2 2 2 3" xfId="16424" xr:uid="{00000000-0005-0000-0000-0000AD3F0000}"/>
    <cellStyle name="Fountain Input 3 2 2 3" xfId="16425" xr:uid="{00000000-0005-0000-0000-0000AE3F0000}"/>
    <cellStyle name="Fountain Input 3 2 2 3 2" xfId="16426" xr:uid="{00000000-0005-0000-0000-0000AF3F0000}"/>
    <cellStyle name="Fountain Input 3 2 2 3 3" xfId="16427" xr:uid="{00000000-0005-0000-0000-0000B03F0000}"/>
    <cellStyle name="Fountain Input 3 2 2 4" xfId="16428" xr:uid="{00000000-0005-0000-0000-0000B13F0000}"/>
    <cellStyle name="Fountain Input 3 2 2 4 2" xfId="16429" xr:uid="{00000000-0005-0000-0000-0000B23F0000}"/>
    <cellStyle name="Fountain Input 3 2 2 4 3" xfId="16430" xr:uid="{00000000-0005-0000-0000-0000B33F0000}"/>
    <cellStyle name="Fountain Input 3 2 2 5" xfId="16431" xr:uid="{00000000-0005-0000-0000-0000B43F0000}"/>
    <cellStyle name="Fountain Input 3 2 2 5 2" xfId="16432" xr:uid="{00000000-0005-0000-0000-0000B53F0000}"/>
    <cellStyle name="Fountain Input 3 2 2 5 3" xfId="16433" xr:uid="{00000000-0005-0000-0000-0000B63F0000}"/>
    <cellStyle name="Fountain Input 3 2 2 6" xfId="16434" xr:uid="{00000000-0005-0000-0000-0000B73F0000}"/>
    <cellStyle name="Fountain Input 3 2 2 6 2" xfId="16435" xr:uid="{00000000-0005-0000-0000-0000B83F0000}"/>
    <cellStyle name="Fountain Input 3 2 2 6 3" xfId="16436" xr:uid="{00000000-0005-0000-0000-0000B93F0000}"/>
    <cellStyle name="Fountain Input 3 2 2 7" xfId="16437" xr:uid="{00000000-0005-0000-0000-0000BA3F0000}"/>
    <cellStyle name="Fountain Input 3 2 2 7 2" xfId="16438" xr:uid="{00000000-0005-0000-0000-0000BB3F0000}"/>
    <cellStyle name="Fountain Input 3 2 2 7 3" xfId="16439" xr:uid="{00000000-0005-0000-0000-0000BC3F0000}"/>
    <cellStyle name="Fountain Input 3 2 2 8" xfId="16440" xr:uid="{00000000-0005-0000-0000-0000BD3F0000}"/>
    <cellStyle name="Fountain Input 3 2 2 8 2" xfId="16441" xr:uid="{00000000-0005-0000-0000-0000BE3F0000}"/>
    <cellStyle name="Fountain Input 3 2 2 8 3" xfId="16442" xr:uid="{00000000-0005-0000-0000-0000BF3F0000}"/>
    <cellStyle name="Fountain Input 3 2 2 9" xfId="16443" xr:uid="{00000000-0005-0000-0000-0000C03F0000}"/>
    <cellStyle name="Fountain Input 3 2 2 9 2" xfId="16444" xr:uid="{00000000-0005-0000-0000-0000C13F0000}"/>
    <cellStyle name="Fountain Input 3 2 2 9 3" xfId="16445" xr:uid="{00000000-0005-0000-0000-0000C23F0000}"/>
    <cellStyle name="Fountain Input 3 2 3" xfId="16446" xr:uid="{00000000-0005-0000-0000-0000C33F0000}"/>
    <cellStyle name="Fountain Input 3 2 3 10" xfId="16447" xr:uid="{00000000-0005-0000-0000-0000C43F0000}"/>
    <cellStyle name="Fountain Input 3 2 3 10 2" xfId="16448" xr:uid="{00000000-0005-0000-0000-0000C53F0000}"/>
    <cellStyle name="Fountain Input 3 2 3 10 3" xfId="16449" xr:uid="{00000000-0005-0000-0000-0000C63F0000}"/>
    <cellStyle name="Fountain Input 3 2 3 11" xfId="16450" xr:uid="{00000000-0005-0000-0000-0000C73F0000}"/>
    <cellStyle name="Fountain Input 3 2 3 11 2" xfId="16451" xr:uid="{00000000-0005-0000-0000-0000C83F0000}"/>
    <cellStyle name="Fountain Input 3 2 3 11 3" xfId="16452" xr:uid="{00000000-0005-0000-0000-0000C93F0000}"/>
    <cellStyle name="Fountain Input 3 2 3 12" xfId="16453" xr:uid="{00000000-0005-0000-0000-0000CA3F0000}"/>
    <cellStyle name="Fountain Input 3 2 3 12 2" xfId="16454" xr:uid="{00000000-0005-0000-0000-0000CB3F0000}"/>
    <cellStyle name="Fountain Input 3 2 3 12 3" xfId="16455" xr:uid="{00000000-0005-0000-0000-0000CC3F0000}"/>
    <cellStyle name="Fountain Input 3 2 3 13" xfId="16456" xr:uid="{00000000-0005-0000-0000-0000CD3F0000}"/>
    <cellStyle name="Fountain Input 3 2 3 14" xfId="16457" xr:uid="{00000000-0005-0000-0000-0000CE3F0000}"/>
    <cellStyle name="Fountain Input 3 2 3 2" xfId="16458" xr:uid="{00000000-0005-0000-0000-0000CF3F0000}"/>
    <cellStyle name="Fountain Input 3 2 3 2 2" xfId="16459" xr:uid="{00000000-0005-0000-0000-0000D03F0000}"/>
    <cellStyle name="Fountain Input 3 2 3 2 3" xfId="16460" xr:uid="{00000000-0005-0000-0000-0000D13F0000}"/>
    <cellStyle name="Fountain Input 3 2 3 3" xfId="16461" xr:uid="{00000000-0005-0000-0000-0000D23F0000}"/>
    <cellStyle name="Fountain Input 3 2 3 3 2" xfId="16462" xr:uid="{00000000-0005-0000-0000-0000D33F0000}"/>
    <cellStyle name="Fountain Input 3 2 3 3 3" xfId="16463" xr:uid="{00000000-0005-0000-0000-0000D43F0000}"/>
    <cellStyle name="Fountain Input 3 2 3 4" xfId="16464" xr:uid="{00000000-0005-0000-0000-0000D53F0000}"/>
    <cellStyle name="Fountain Input 3 2 3 4 2" xfId="16465" xr:uid="{00000000-0005-0000-0000-0000D63F0000}"/>
    <cellStyle name="Fountain Input 3 2 3 4 3" xfId="16466" xr:uid="{00000000-0005-0000-0000-0000D73F0000}"/>
    <cellStyle name="Fountain Input 3 2 3 5" xfId="16467" xr:uid="{00000000-0005-0000-0000-0000D83F0000}"/>
    <cellStyle name="Fountain Input 3 2 3 5 2" xfId="16468" xr:uid="{00000000-0005-0000-0000-0000D93F0000}"/>
    <cellStyle name="Fountain Input 3 2 3 5 3" xfId="16469" xr:uid="{00000000-0005-0000-0000-0000DA3F0000}"/>
    <cellStyle name="Fountain Input 3 2 3 6" xfId="16470" xr:uid="{00000000-0005-0000-0000-0000DB3F0000}"/>
    <cellStyle name="Fountain Input 3 2 3 6 2" xfId="16471" xr:uid="{00000000-0005-0000-0000-0000DC3F0000}"/>
    <cellStyle name="Fountain Input 3 2 3 6 3" xfId="16472" xr:uid="{00000000-0005-0000-0000-0000DD3F0000}"/>
    <cellStyle name="Fountain Input 3 2 3 7" xfId="16473" xr:uid="{00000000-0005-0000-0000-0000DE3F0000}"/>
    <cellStyle name="Fountain Input 3 2 3 7 2" xfId="16474" xr:uid="{00000000-0005-0000-0000-0000DF3F0000}"/>
    <cellStyle name="Fountain Input 3 2 3 7 3" xfId="16475" xr:uid="{00000000-0005-0000-0000-0000E03F0000}"/>
    <cellStyle name="Fountain Input 3 2 3 8" xfId="16476" xr:uid="{00000000-0005-0000-0000-0000E13F0000}"/>
    <cellStyle name="Fountain Input 3 2 3 8 2" xfId="16477" xr:uid="{00000000-0005-0000-0000-0000E23F0000}"/>
    <cellStyle name="Fountain Input 3 2 3 8 3" xfId="16478" xr:uid="{00000000-0005-0000-0000-0000E33F0000}"/>
    <cellStyle name="Fountain Input 3 2 3 9" xfId="16479" xr:uid="{00000000-0005-0000-0000-0000E43F0000}"/>
    <cellStyle name="Fountain Input 3 2 3 9 2" xfId="16480" xr:uid="{00000000-0005-0000-0000-0000E53F0000}"/>
    <cellStyle name="Fountain Input 3 2 3 9 3" xfId="16481" xr:uid="{00000000-0005-0000-0000-0000E63F0000}"/>
    <cellStyle name="Fountain Input 3 2 4" xfId="16482" xr:uid="{00000000-0005-0000-0000-0000E73F0000}"/>
    <cellStyle name="Fountain Input 3 2 4 10" xfId="16483" xr:uid="{00000000-0005-0000-0000-0000E83F0000}"/>
    <cellStyle name="Fountain Input 3 2 4 10 2" xfId="16484" xr:uid="{00000000-0005-0000-0000-0000E93F0000}"/>
    <cellStyle name="Fountain Input 3 2 4 10 3" xfId="16485" xr:uid="{00000000-0005-0000-0000-0000EA3F0000}"/>
    <cellStyle name="Fountain Input 3 2 4 11" xfId="16486" xr:uid="{00000000-0005-0000-0000-0000EB3F0000}"/>
    <cellStyle name="Fountain Input 3 2 4 11 2" xfId="16487" xr:uid="{00000000-0005-0000-0000-0000EC3F0000}"/>
    <cellStyle name="Fountain Input 3 2 4 11 3" xfId="16488" xr:uid="{00000000-0005-0000-0000-0000ED3F0000}"/>
    <cellStyle name="Fountain Input 3 2 4 12" xfId="16489" xr:uid="{00000000-0005-0000-0000-0000EE3F0000}"/>
    <cellStyle name="Fountain Input 3 2 4 13" xfId="16490" xr:uid="{00000000-0005-0000-0000-0000EF3F0000}"/>
    <cellStyle name="Fountain Input 3 2 4 2" xfId="16491" xr:uid="{00000000-0005-0000-0000-0000F03F0000}"/>
    <cellStyle name="Fountain Input 3 2 4 2 2" xfId="16492" xr:uid="{00000000-0005-0000-0000-0000F13F0000}"/>
    <cellStyle name="Fountain Input 3 2 4 2 3" xfId="16493" xr:uid="{00000000-0005-0000-0000-0000F23F0000}"/>
    <cellStyle name="Fountain Input 3 2 4 3" xfId="16494" xr:uid="{00000000-0005-0000-0000-0000F33F0000}"/>
    <cellStyle name="Fountain Input 3 2 4 3 2" xfId="16495" xr:uid="{00000000-0005-0000-0000-0000F43F0000}"/>
    <cellStyle name="Fountain Input 3 2 4 3 3" xfId="16496" xr:uid="{00000000-0005-0000-0000-0000F53F0000}"/>
    <cellStyle name="Fountain Input 3 2 4 4" xfId="16497" xr:uid="{00000000-0005-0000-0000-0000F63F0000}"/>
    <cellStyle name="Fountain Input 3 2 4 4 2" xfId="16498" xr:uid="{00000000-0005-0000-0000-0000F73F0000}"/>
    <cellStyle name="Fountain Input 3 2 4 4 3" xfId="16499" xr:uid="{00000000-0005-0000-0000-0000F83F0000}"/>
    <cellStyle name="Fountain Input 3 2 4 5" xfId="16500" xr:uid="{00000000-0005-0000-0000-0000F93F0000}"/>
    <cellStyle name="Fountain Input 3 2 4 5 2" xfId="16501" xr:uid="{00000000-0005-0000-0000-0000FA3F0000}"/>
    <cellStyle name="Fountain Input 3 2 4 5 3" xfId="16502" xr:uid="{00000000-0005-0000-0000-0000FB3F0000}"/>
    <cellStyle name="Fountain Input 3 2 4 6" xfId="16503" xr:uid="{00000000-0005-0000-0000-0000FC3F0000}"/>
    <cellStyle name="Fountain Input 3 2 4 6 2" xfId="16504" xr:uid="{00000000-0005-0000-0000-0000FD3F0000}"/>
    <cellStyle name="Fountain Input 3 2 4 6 3" xfId="16505" xr:uid="{00000000-0005-0000-0000-0000FE3F0000}"/>
    <cellStyle name="Fountain Input 3 2 4 7" xfId="16506" xr:uid="{00000000-0005-0000-0000-0000FF3F0000}"/>
    <cellStyle name="Fountain Input 3 2 4 7 2" xfId="16507" xr:uid="{00000000-0005-0000-0000-000000400000}"/>
    <cellStyle name="Fountain Input 3 2 4 7 3" xfId="16508" xr:uid="{00000000-0005-0000-0000-000001400000}"/>
    <cellStyle name="Fountain Input 3 2 4 8" xfId="16509" xr:uid="{00000000-0005-0000-0000-000002400000}"/>
    <cellStyle name="Fountain Input 3 2 4 8 2" xfId="16510" xr:uid="{00000000-0005-0000-0000-000003400000}"/>
    <cellStyle name="Fountain Input 3 2 4 8 3" xfId="16511" xr:uid="{00000000-0005-0000-0000-000004400000}"/>
    <cellStyle name="Fountain Input 3 2 4 9" xfId="16512" xr:uid="{00000000-0005-0000-0000-000005400000}"/>
    <cellStyle name="Fountain Input 3 2 4 9 2" xfId="16513" xr:uid="{00000000-0005-0000-0000-000006400000}"/>
    <cellStyle name="Fountain Input 3 2 4 9 3" xfId="16514" xr:uid="{00000000-0005-0000-0000-000007400000}"/>
    <cellStyle name="Fountain Input 3 2 5" xfId="16515" xr:uid="{00000000-0005-0000-0000-000008400000}"/>
    <cellStyle name="Fountain Input 3 2 5 10" xfId="16516" xr:uid="{00000000-0005-0000-0000-000009400000}"/>
    <cellStyle name="Fountain Input 3 2 5 10 2" xfId="16517" xr:uid="{00000000-0005-0000-0000-00000A400000}"/>
    <cellStyle name="Fountain Input 3 2 5 10 3" xfId="16518" xr:uid="{00000000-0005-0000-0000-00000B400000}"/>
    <cellStyle name="Fountain Input 3 2 5 11" xfId="16519" xr:uid="{00000000-0005-0000-0000-00000C400000}"/>
    <cellStyle name="Fountain Input 3 2 5 11 2" xfId="16520" xr:uid="{00000000-0005-0000-0000-00000D400000}"/>
    <cellStyle name="Fountain Input 3 2 5 11 3" xfId="16521" xr:uid="{00000000-0005-0000-0000-00000E400000}"/>
    <cellStyle name="Fountain Input 3 2 5 12" xfId="16522" xr:uid="{00000000-0005-0000-0000-00000F400000}"/>
    <cellStyle name="Fountain Input 3 2 5 13" xfId="16523" xr:uid="{00000000-0005-0000-0000-000010400000}"/>
    <cellStyle name="Fountain Input 3 2 5 2" xfId="16524" xr:uid="{00000000-0005-0000-0000-000011400000}"/>
    <cellStyle name="Fountain Input 3 2 5 2 2" xfId="16525" xr:uid="{00000000-0005-0000-0000-000012400000}"/>
    <cellStyle name="Fountain Input 3 2 5 2 3" xfId="16526" xr:uid="{00000000-0005-0000-0000-000013400000}"/>
    <cellStyle name="Fountain Input 3 2 5 3" xfId="16527" xr:uid="{00000000-0005-0000-0000-000014400000}"/>
    <cellStyle name="Fountain Input 3 2 5 3 2" xfId="16528" xr:uid="{00000000-0005-0000-0000-000015400000}"/>
    <cellStyle name="Fountain Input 3 2 5 3 3" xfId="16529" xr:uid="{00000000-0005-0000-0000-000016400000}"/>
    <cellStyle name="Fountain Input 3 2 5 4" xfId="16530" xr:uid="{00000000-0005-0000-0000-000017400000}"/>
    <cellStyle name="Fountain Input 3 2 5 4 2" xfId="16531" xr:uid="{00000000-0005-0000-0000-000018400000}"/>
    <cellStyle name="Fountain Input 3 2 5 4 3" xfId="16532" xr:uid="{00000000-0005-0000-0000-000019400000}"/>
    <cellStyle name="Fountain Input 3 2 5 5" xfId="16533" xr:uid="{00000000-0005-0000-0000-00001A400000}"/>
    <cellStyle name="Fountain Input 3 2 5 5 2" xfId="16534" xr:uid="{00000000-0005-0000-0000-00001B400000}"/>
    <cellStyle name="Fountain Input 3 2 5 5 3" xfId="16535" xr:uid="{00000000-0005-0000-0000-00001C400000}"/>
    <cellStyle name="Fountain Input 3 2 5 6" xfId="16536" xr:uid="{00000000-0005-0000-0000-00001D400000}"/>
    <cellStyle name="Fountain Input 3 2 5 6 2" xfId="16537" xr:uid="{00000000-0005-0000-0000-00001E400000}"/>
    <cellStyle name="Fountain Input 3 2 5 6 3" xfId="16538" xr:uid="{00000000-0005-0000-0000-00001F400000}"/>
    <cellStyle name="Fountain Input 3 2 5 7" xfId="16539" xr:uid="{00000000-0005-0000-0000-000020400000}"/>
    <cellStyle name="Fountain Input 3 2 5 7 2" xfId="16540" xr:uid="{00000000-0005-0000-0000-000021400000}"/>
    <cellStyle name="Fountain Input 3 2 5 7 3" xfId="16541" xr:uid="{00000000-0005-0000-0000-000022400000}"/>
    <cellStyle name="Fountain Input 3 2 5 8" xfId="16542" xr:uid="{00000000-0005-0000-0000-000023400000}"/>
    <cellStyle name="Fountain Input 3 2 5 8 2" xfId="16543" xr:uid="{00000000-0005-0000-0000-000024400000}"/>
    <cellStyle name="Fountain Input 3 2 5 8 3" xfId="16544" xr:uid="{00000000-0005-0000-0000-000025400000}"/>
    <cellStyle name="Fountain Input 3 2 5 9" xfId="16545" xr:uid="{00000000-0005-0000-0000-000026400000}"/>
    <cellStyle name="Fountain Input 3 2 5 9 2" xfId="16546" xr:uid="{00000000-0005-0000-0000-000027400000}"/>
    <cellStyle name="Fountain Input 3 2 5 9 3" xfId="16547" xr:uid="{00000000-0005-0000-0000-000028400000}"/>
    <cellStyle name="Fountain Input 3 2 6" xfId="16548" xr:uid="{00000000-0005-0000-0000-000029400000}"/>
    <cellStyle name="Fountain Input 3 2 6 2" xfId="16549" xr:uid="{00000000-0005-0000-0000-00002A400000}"/>
    <cellStyle name="Fountain Input 3 2 6 3" xfId="16550" xr:uid="{00000000-0005-0000-0000-00002B400000}"/>
    <cellStyle name="Fountain Input 3 2 7" xfId="16551" xr:uid="{00000000-0005-0000-0000-00002C400000}"/>
    <cellStyle name="Fountain Input 3 2 7 2" xfId="16552" xr:uid="{00000000-0005-0000-0000-00002D400000}"/>
    <cellStyle name="Fountain Input 3 2 7 3" xfId="16553" xr:uid="{00000000-0005-0000-0000-00002E400000}"/>
    <cellStyle name="Fountain Input 3 2 8" xfId="16554" xr:uid="{00000000-0005-0000-0000-00002F400000}"/>
    <cellStyle name="Fountain Input 3 2 8 2" xfId="16555" xr:uid="{00000000-0005-0000-0000-000030400000}"/>
    <cellStyle name="Fountain Input 3 2 8 3" xfId="16556" xr:uid="{00000000-0005-0000-0000-000031400000}"/>
    <cellStyle name="Fountain Input 3 2 9" xfId="16557" xr:uid="{00000000-0005-0000-0000-000032400000}"/>
    <cellStyle name="Fountain Input 3 2 9 2" xfId="16558" xr:uid="{00000000-0005-0000-0000-000033400000}"/>
    <cellStyle name="Fountain Input 3 2 9 3" xfId="16559" xr:uid="{00000000-0005-0000-0000-000034400000}"/>
    <cellStyle name="Fountain Input 3 3" xfId="16560" xr:uid="{00000000-0005-0000-0000-000035400000}"/>
    <cellStyle name="Fountain Input 3 3 10" xfId="16561" xr:uid="{00000000-0005-0000-0000-000036400000}"/>
    <cellStyle name="Fountain Input 3 3 10 2" xfId="16562" xr:uid="{00000000-0005-0000-0000-000037400000}"/>
    <cellStyle name="Fountain Input 3 3 10 3" xfId="16563" xr:uid="{00000000-0005-0000-0000-000038400000}"/>
    <cellStyle name="Fountain Input 3 3 11" xfId="16564" xr:uid="{00000000-0005-0000-0000-000039400000}"/>
    <cellStyle name="Fountain Input 3 3 11 2" xfId="16565" xr:uid="{00000000-0005-0000-0000-00003A400000}"/>
    <cellStyle name="Fountain Input 3 3 11 3" xfId="16566" xr:uid="{00000000-0005-0000-0000-00003B400000}"/>
    <cellStyle name="Fountain Input 3 3 12" xfId="16567" xr:uid="{00000000-0005-0000-0000-00003C400000}"/>
    <cellStyle name="Fountain Input 3 3 12 2" xfId="16568" xr:uid="{00000000-0005-0000-0000-00003D400000}"/>
    <cellStyle name="Fountain Input 3 3 12 3" xfId="16569" xr:uid="{00000000-0005-0000-0000-00003E400000}"/>
    <cellStyle name="Fountain Input 3 3 13" xfId="16570" xr:uid="{00000000-0005-0000-0000-00003F400000}"/>
    <cellStyle name="Fountain Input 3 3 13 2" xfId="16571" xr:uid="{00000000-0005-0000-0000-000040400000}"/>
    <cellStyle name="Fountain Input 3 3 13 3" xfId="16572" xr:uid="{00000000-0005-0000-0000-000041400000}"/>
    <cellStyle name="Fountain Input 3 3 14" xfId="16573" xr:uid="{00000000-0005-0000-0000-000042400000}"/>
    <cellStyle name="Fountain Input 3 3 14 2" xfId="16574" xr:uid="{00000000-0005-0000-0000-000043400000}"/>
    <cellStyle name="Fountain Input 3 3 14 3" xfId="16575" xr:uid="{00000000-0005-0000-0000-000044400000}"/>
    <cellStyle name="Fountain Input 3 3 15" xfId="16576" xr:uid="{00000000-0005-0000-0000-000045400000}"/>
    <cellStyle name="Fountain Input 3 3 15 2" xfId="16577" xr:uid="{00000000-0005-0000-0000-000046400000}"/>
    <cellStyle name="Fountain Input 3 3 15 3" xfId="16578" xr:uid="{00000000-0005-0000-0000-000047400000}"/>
    <cellStyle name="Fountain Input 3 3 16" xfId="16579" xr:uid="{00000000-0005-0000-0000-000048400000}"/>
    <cellStyle name="Fountain Input 3 3 16 2" xfId="16580" xr:uid="{00000000-0005-0000-0000-000049400000}"/>
    <cellStyle name="Fountain Input 3 3 16 3" xfId="16581" xr:uid="{00000000-0005-0000-0000-00004A400000}"/>
    <cellStyle name="Fountain Input 3 3 17" xfId="16582" xr:uid="{00000000-0005-0000-0000-00004B400000}"/>
    <cellStyle name="Fountain Input 3 3 17 2" xfId="16583" xr:uid="{00000000-0005-0000-0000-00004C400000}"/>
    <cellStyle name="Fountain Input 3 3 17 3" xfId="16584" xr:uid="{00000000-0005-0000-0000-00004D400000}"/>
    <cellStyle name="Fountain Input 3 3 18" xfId="16585" xr:uid="{00000000-0005-0000-0000-00004E400000}"/>
    <cellStyle name="Fountain Input 3 3 18 2" xfId="16586" xr:uid="{00000000-0005-0000-0000-00004F400000}"/>
    <cellStyle name="Fountain Input 3 3 18 3" xfId="16587" xr:uid="{00000000-0005-0000-0000-000050400000}"/>
    <cellStyle name="Fountain Input 3 3 19" xfId="16588" xr:uid="{00000000-0005-0000-0000-000051400000}"/>
    <cellStyle name="Fountain Input 3 3 2" xfId="16589" xr:uid="{00000000-0005-0000-0000-000052400000}"/>
    <cellStyle name="Fountain Input 3 3 2 10" xfId="16590" xr:uid="{00000000-0005-0000-0000-000053400000}"/>
    <cellStyle name="Fountain Input 3 3 2 10 2" xfId="16591" xr:uid="{00000000-0005-0000-0000-000054400000}"/>
    <cellStyle name="Fountain Input 3 3 2 10 3" xfId="16592" xr:uid="{00000000-0005-0000-0000-000055400000}"/>
    <cellStyle name="Fountain Input 3 3 2 11" xfId="16593" xr:uid="{00000000-0005-0000-0000-000056400000}"/>
    <cellStyle name="Fountain Input 3 3 2 11 2" xfId="16594" xr:uid="{00000000-0005-0000-0000-000057400000}"/>
    <cellStyle name="Fountain Input 3 3 2 11 3" xfId="16595" xr:uid="{00000000-0005-0000-0000-000058400000}"/>
    <cellStyle name="Fountain Input 3 3 2 12" xfId="16596" xr:uid="{00000000-0005-0000-0000-000059400000}"/>
    <cellStyle name="Fountain Input 3 3 2 12 2" xfId="16597" xr:uid="{00000000-0005-0000-0000-00005A400000}"/>
    <cellStyle name="Fountain Input 3 3 2 12 3" xfId="16598" xr:uid="{00000000-0005-0000-0000-00005B400000}"/>
    <cellStyle name="Fountain Input 3 3 2 13" xfId="16599" xr:uid="{00000000-0005-0000-0000-00005C400000}"/>
    <cellStyle name="Fountain Input 3 3 2 14" xfId="16600" xr:uid="{00000000-0005-0000-0000-00005D400000}"/>
    <cellStyle name="Fountain Input 3 3 2 2" xfId="16601" xr:uid="{00000000-0005-0000-0000-00005E400000}"/>
    <cellStyle name="Fountain Input 3 3 2 2 2" xfId="16602" xr:uid="{00000000-0005-0000-0000-00005F400000}"/>
    <cellStyle name="Fountain Input 3 3 2 2 3" xfId="16603" xr:uid="{00000000-0005-0000-0000-000060400000}"/>
    <cellStyle name="Fountain Input 3 3 2 3" xfId="16604" xr:uid="{00000000-0005-0000-0000-000061400000}"/>
    <cellStyle name="Fountain Input 3 3 2 3 2" xfId="16605" xr:uid="{00000000-0005-0000-0000-000062400000}"/>
    <cellStyle name="Fountain Input 3 3 2 3 3" xfId="16606" xr:uid="{00000000-0005-0000-0000-000063400000}"/>
    <cellStyle name="Fountain Input 3 3 2 4" xfId="16607" xr:uid="{00000000-0005-0000-0000-000064400000}"/>
    <cellStyle name="Fountain Input 3 3 2 4 2" xfId="16608" xr:uid="{00000000-0005-0000-0000-000065400000}"/>
    <cellStyle name="Fountain Input 3 3 2 4 3" xfId="16609" xr:uid="{00000000-0005-0000-0000-000066400000}"/>
    <cellStyle name="Fountain Input 3 3 2 5" xfId="16610" xr:uid="{00000000-0005-0000-0000-000067400000}"/>
    <cellStyle name="Fountain Input 3 3 2 5 2" xfId="16611" xr:uid="{00000000-0005-0000-0000-000068400000}"/>
    <cellStyle name="Fountain Input 3 3 2 5 3" xfId="16612" xr:uid="{00000000-0005-0000-0000-000069400000}"/>
    <cellStyle name="Fountain Input 3 3 2 6" xfId="16613" xr:uid="{00000000-0005-0000-0000-00006A400000}"/>
    <cellStyle name="Fountain Input 3 3 2 6 2" xfId="16614" xr:uid="{00000000-0005-0000-0000-00006B400000}"/>
    <cellStyle name="Fountain Input 3 3 2 6 3" xfId="16615" xr:uid="{00000000-0005-0000-0000-00006C400000}"/>
    <cellStyle name="Fountain Input 3 3 2 7" xfId="16616" xr:uid="{00000000-0005-0000-0000-00006D400000}"/>
    <cellStyle name="Fountain Input 3 3 2 7 2" xfId="16617" xr:uid="{00000000-0005-0000-0000-00006E400000}"/>
    <cellStyle name="Fountain Input 3 3 2 7 3" xfId="16618" xr:uid="{00000000-0005-0000-0000-00006F400000}"/>
    <cellStyle name="Fountain Input 3 3 2 8" xfId="16619" xr:uid="{00000000-0005-0000-0000-000070400000}"/>
    <cellStyle name="Fountain Input 3 3 2 8 2" xfId="16620" xr:uid="{00000000-0005-0000-0000-000071400000}"/>
    <cellStyle name="Fountain Input 3 3 2 8 3" xfId="16621" xr:uid="{00000000-0005-0000-0000-000072400000}"/>
    <cellStyle name="Fountain Input 3 3 2 9" xfId="16622" xr:uid="{00000000-0005-0000-0000-000073400000}"/>
    <cellStyle name="Fountain Input 3 3 2 9 2" xfId="16623" xr:uid="{00000000-0005-0000-0000-000074400000}"/>
    <cellStyle name="Fountain Input 3 3 2 9 3" xfId="16624" xr:uid="{00000000-0005-0000-0000-000075400000}"/>
    <cellStyle name="Fountain Input 3 3 20" xfId="16625" xr:uid="{00000000-0005-0000-0000-000076400000}"/>
    <cellStyle name="Fountain Input 3 3 3" xfId="16626" xr:uid="{00000000-0005-0000-0000-000077400000}"/>
    <cellStyle name="Fountain Input 3 3 3 10" xfId="16627" xr:uid="{00000000-0005-0000-0000-000078400000}"/>
    <cellStyle name="Fountain Input 3 3 3 10 2" xfId="16628" xr:uid="{00000000-0005-0000-0000-000079400000}"/>
    <cellStyle name="Fountain Input 3 3 3 10 3" xfId="16629" xr:uid="{00000000-0005-0000-0000-00007A400000}"/>
    <cellStyle name="Fountain Input 3 3 3 11" xfId="16630" xr:uid="{00000000-0005-0000-0000-00007B400000}"/>
    <cellStyle name="Fountain Input 3 3 3 11 2" xfId="16631" xr:uid="{00000000-0005-0000-0000-00007C400000}"/>
    <cellStyle name="Fountain Input 3 3 3 11 3" xfId="16632" xr:uid="{00000000-0005-0000-0000-00007D400000}"/>
    <cellStyle name="Fountain Input 3 3 3 12" xfId="16633" xr:uid="{00000000-0005-0000-0000-00007E400000}"/>
    <cellStyle name="Fountain Input 3 3 3 12 2" xfId="16634" xr:uid="{00000000-0005-0000-0000-00007F400000}"/>
    <cellStyle name="Fountain Input 3 3 3 12 3" xfId="16635" xr:uid="{00000000-0005-0000-0000-000080400000}"/>
    <cellStyle name="Fountain Input 3 3 3 13" xfId="16636" xr:uid="{00000000-0005-0000-0000-000081400000}"/>
    <cellStyle name="Fountain Input 3 3 3 14" xfId="16637" xr:uid="{00000000-0005-0000-0000-000082400000}"/>
    <cellStyle name="Fountain Input 3 3 3 2" xfId="16638" xr:uid="{00000000-0005-0000-0000-000083400000}"/>
    <cellStyle name="Fountain Input 3 3 3 2 2" xfId="16639" xr:uid="{00000000-0005-0000-0000-000084400000}"/>
    <cellStyle name="Fountain Input 3 3 3 2 3" xfId="16640" xr:uid="{00000000-0005-0000-0000-000085400000}"/>
    <cellStyle name="Fountain Input 3 3 3 3" xfId="16641" xr:uid="{00000000-0005-0000-0000-000086400000}"/>
    <cellStyle name="Fountain Input 3 3 3 3 2" xfId="16642" xr:uid="{00000000-0005-0000-0000-000087400000}"/>
    <cellStyle name="Fountain Input 3 3 3 3 3" xfId="16643" xr:uid="{00000000-0005-0000-0000-000088400000}"/>
    <cellStyle name="Fountain Input 3 3 3 4" xfId="16644" xr:uid="{00000000-0005-0000-0000-000089400000}"/>
    <cellStyle name="Fountain Input 3 3 3 4 2" xfId="16645" xr:uid="{00000000-0005-0000-0000-00008A400000}"/>
    <cellStyle name="Fountain Input 3 3 3 4 3" xfId="16646" xr:uid="{00000000-0005-0000-0000-00008B400000}"/>
    <cellStyle name="Fountain Input 3 3 3 5" xfId="16647" xr:uid="{00000000-0005-0000-0000-00008C400000}"/>
    <cellStyle name="Fountain Input 3 3 3 5 2" xfId="16648" xr:uid="{00000000-0005-0000-0000-00008D400000}"/>
    <cellStyle name="Fountain Input 3 3 3 5 3" xfId="16649" xr:uid="{00000000-0005-0000-0000-00008E400000}"/>
    <cellStyle name="Fountain Input 3 3 3 6" xfId="16650" xr:uid="{00000000-0005-0000-0000-00008F400000}"/>
    <cellStyle name="Fountain Input 3 3 3 6 2" xfId="16651" xr:uid="{00000000-0005-0000-0000-000090400000}"/>
    <cellStyle name="Fountain Input 3 3 3 6 3" xfId="16652" xr:uid="{00000000-0005-0000-0000-000091400000}"/>
    <cellStyle name="Fountain Input 3 3 3 7" xfId="16653" xr:uid="{00000000-0005-0000-0000-000092400000}"/>
    <cellStyle name="Fountain Input 3 3 3 7 2" xfId="16654" xr:uid="{00000000-0005-0000-0000-000093400000}"/>
    <cellStyle name="Fountain Input 3 3 3 7 3" xfId="16655" xr:uid="{00000000-0005-0000-0000-000094400000}"/>
    <cellStyle name="Fountain Input 3 3 3 8" xfId="16656" xr:uid="{00000000-0005-0000-0000-000095400000}"/>
    <cellStyle name="Fountain Input 3 3 3 8 2" xfId="16657" xr:uid="{00000000-0005-0000-0000-000096400000}"/>
    <cellStyle name="Fountain Input 3 3 3 8 3" xfId="16658" xr:uid="{00000000-0005-0000-0000-000097400000}"/>
    <cellStyle name="Fountain Input 3 3 3 9" xfId="16659" xr:uid="{00000000-0005-0000-0000-000098400000}"/>
    <cellStyle name="Fountain Input 3 3 3 9 2" xfId="16660" xr:uid="{00000000-0005-0000-0000-000099400000}"/>
    <cellStyle name="Fountain Input 3 3 3 9 3" xfId="16661" xr:uid="{00000000-0005-0000-0000-00009A400000}"/>
    <cellStyle name="Fountain Input 3 3 4" xfId="16662" xr:uid="{00000000-0005-0000-0000-00009B400000}"/>
    <cellStyle name="Fountain Input 3 3 4 10" xfId="16663" xr:uid="{00000000-0005-0000-0000-00009C400000}"/>
    <cellStyle name="Fountain Input 3 3 4 10 2" xfId="16664" xr:uid="{00000000-0005-0000-0000-00009D400000}"/>
    <cellStyle name="Fountain Input 3 3 4 10 3" xfId="16665" xr:uid="{00000000-0005-0000-0000-00009E400000}"/>
    <cellStyle name="Fountain Input 3 3 4 11" xfId="16666" xr:uid="{00000000-0005-0000-0000-00009F400000}"/>
    <cellStyle name="Fountain Input 3 3 4 11 2" xfId="16667" xr:uid="{00000000-0005-0000-0000-0000A0400000}"/>
    <cellStyle name="Fountain Input 3 3 4 11 3" xfId="16668" xr:uid="{00000000-0005-0000-0000-0000A1400000}"/>
    <cellStyle name="Fountain Input 3 3 4 12" xfId="16669" xr:uid="{00000000-0005-0000-0000-0000A2400000}"/>
    <cellStyle name="Fountain Input 3 3 4 13" xfId="16670" xr:uid="{00000000-0005-0000-0000-0000A3400000}"/>
    <cellStyle name="Fountain Input 3 3 4 2" xfId="16671" xr:uid="{00000000-0005-0000-0000-0000A4400000}"/>
    <cellStyle name="Fountain Input 3 3 4 2 2" xfId="16672" xr:uid="{00000000-0005-0000-0000-0000A5400000}"/>
    <cellStyle name="Fountain Input 3 3 4 2 3" xfId="16673" xr:uid="{00000000-0005-0000-0000-0000A6400000}"/>
    <cellStyle name="Fountain Input 3 3 4 3" xfId="16674" xr:uid="{00000000-0005-0000-0000-0000A7400000}"/>
    <cellStyle name="Fountain Input 3 3 4 3 2" xfId="16675" xr:uid="{00000000-0005-0000-0000-0000A8400000}"/>
    <cellStyle name="Fountain Input 3 3 4 3 3" xfId="16676" xr:uid="{00000000-0005-0000-0000-0000A9400000}"/>
    <cellStyle name="Fountain Input 3 3 4 4" xfId="16677" xr:uid="{00000000-0005-0000-0000-0000AA400000}"/>
    <cellStyle name="Fountain Input 3 3 4 4 2" xfId="16678" xr:uid="{00000000-0005-0000-0000-0000AB400000}"/>
    <cellStyle name="Fountain Input 3 3 4 4 3" xfId="16679" xr:uid="{00000000-0005-0000-0000-0000AC400000}"/>
    <cellStyle name="Fountain Input 3 3 4 5" xfId="16680" xr:uid="{00000000-0005-0000-0000-0000AD400000}"/>
    <cellStyle name="Fountain Input 3 3 4 5 2" xfId="16681" xr:uid="{00000000-0005-0000-0000-0000AE400000}"/>
    <cellStyle name="Fountain Input 3 3 4 5 3" xfId="16682" xr:uid="{00000000-0005-0000-0000-0000AF400000}"/>
    <cellStyle name="Fountain Input 3 3 4 6" xfId="16683" xr:uid="{00000000-0005-0000-0000-0000B0400000}"/>
    <cellStyle name="Fountain Input 3 3 4 6 2" xfId="16684" xr:uid="{00000000-0005-0000-0000-0000B1400000}"/>
    <cellStyle name="Fountain Input 3 3 4 6 3" xfId="16685" xr:uid="{00000000-0005-0000-0000-0000B2400000}"/>
    <cellStyle name="Fountain Input 3 3 4 7" xfId="16686" xr:uid="{00000000-0005-0000-0000-0000B3400000}"/>
    <cellStyle name="Fountain Input 3 3 4 7 2" xfId="16687" xr:uid="{00000000-0005-0000-0000-0000B4400000}"/>
    <cellStyle name="Fountain Input 3 3 4 7 3" xfId="16688" xr:uid="{00000000-0005-0000-0000-0000B5400000}"/>
    <cellStyle name="Fountain Input 3 3 4 8" xfId="16689" xr:uid="{00000000-0005-0000-0000-0000B6400000}"/>
    <cellStyle name="Fountain Input 3 3 4 8 2" xfId="16690" xr:uid="{00000000-0005-0000-0000-0000B7400000}"/>
    <cellStyle name="Fountain Input 3 3 4 8 3" xfId="16691" xr:uid="{00000000-0005-0000-0000-0000B8400000}"/>
    <cellStyle name="Fountain Input 3 3 4 9" xfId="16692" xr:uid="{00000000-0005-0000-0000-0000B9400000}"/>
    <cellStyle name="Fountain Input 3 3 4 9 2" xfId="16693" xr:uid="{00000000-0005-0000-0000-0000BA400000}"/>
    <cellStyle name="Fountain Input 3 3 4 9 3" xfId="16694" xr:uid="{00000000-0005-0000-0000-0000BB400000}"/>
    <cellStyle name="Fountain Input 3 3 5" xfId="16695" xr:uid="{00000000-0005-0000-0000-0000BC400000}"/>
    <cellStyle name="Fountain Input 3 3 5 10" xfId="16696" xr:uid="{00000000-0005-0000-0000-0000BD400000}"/>
    <cellStyle name="Fountain Input 3 3 5 10 2" xfId="16697" xr:uid="{00000000-0005-0000-0000-0000BE400000}"/>
    <cellStyle name="Fountain Input 3 3 5 10 3" xfId="16698" xr:uid="{00000000-0005-0000-0000-0000BF400000}"/>
    <cellStyle name="Fountain Input 3 3 5 11" xfId="16699" xr:uid="{00000000-0005-0000-0000-0000C0400000}"/>
    <cellStyle name="Fountain Input 3 3 5 11 2" xfId="16700" xr:uid="{00000000-0005-0000-0000-0000C1400000}"/>
    <cellStyle name="Fountain Input 3 3 5 11 3" xfId="16701" xr:uid="{00000000-0005-0000-0000-0000C2400000}"/>
    <cellStyle name="Fountain Input 3 3 5 12" xfId="16702" xr:uid="{00000000-0005-0000-0000-0000C3400000}"/>
    <cellStyle name="Fountain Input 3 3 5 13" xfId="16703" xr:uid="{00000000-0005-0000-0000-0000C4400000}"/>
    <cellStyle name="Fountain Input 3 3 5 2" xfId="16704" xr:uid="{00000000-0005-0000-0000-0000C5400000}"/>
    <cellStyle name="Fountain Input 3 3 5 2 2" xfId="16705" xr:uid="{00000000-0005-0000-0000-0000C6400000}"/>
    <cellStyle name="Fountain Input 3 3 5 2 3" xfId="16706" xr:uid="{00000000-0005-0000-0000-0000C7400000}"/>
    <cellStyle name="Fountain Input 3 3 5 3" xfId="16707" xr:uid="{00000000-0005-0000-0000-0000C8400000}"/>
    <cellStyle name="Fountain Input 3 3 5 3 2" xfId="16708" xr:uid="{00000000-0005-0000-0000-0000C9400000}"/>
    <cellStyle name="Fountain Input 3 3 5 3 3" xfId="16709" xr:uid="{00000000-0005-0000-0000-0000CA400000}"/>
    <cellStyle name="Fountain Input 3 3 5 4" xfId="16710" xr:uid="{00000000-0005-0000-0000-0000CB400000}"/>
    <cellStyle name="Fountain Input 3 3 5 4 2" xfId="16711" xr:uid="{00000000-0005-0000-0000-0000CC400000}"/>
    <cellStyle name="Fountain Input 3 3 5 4 3" xfId="16712" xr:uid="{00000000-0005-0000-0000-0000CD400000}"/>
    <cellStyle name="Fountain Input 3 3 5 5" xfId="16713" xr:uid="{00000000-0005-0000-0000-0000CE400000}"/>
    <cellStyle name="Fountain Input 3 3 5 5 2" xfId="16714" xr:uid="{00000000-0005-0000-0000-0000CF400000}"/>
    <cellStyle name="Fountain Input 3 3 5 5 3" xfId="16715" xr:uid="{00000000-0005-0000-0000-0000D0400000}"/>
    <cellStyle name="Fountain Input 3 3 5 6" xfId="16716" xr:uid="{00000000-0005-0000-0000-0000D1400000}"/>
    <cellStyle name="Fountain Input 3 3 5 6 2" xfId="16717" xr:uid="{00000000-0005-0000-0000-0000D2400000}"/>
    <cellStyle name="Fountain Input 3 3 5 6 3" xfId="16718" xr:uid="{00000000-0005-0000-0000-0000D3400000}"/>
    <cellStyle name="Fountain Input 3 3 5 7" xfId="16719" xr:uid="{00000000-0005-0000-0000-0000D4400000}"/>
    <cellStyle name="Fountain Input 3 3 5 7 2" xfId="16720" xr:uid="{00000000-0005-0000-0000-0000D5400000}"/>
    <cellStyle name="Fountain Input 3 3 5 7 3" xfId="16721" xr:uid="{00000000-0005-0000-0000-0000D6400000}"/>
    <cellStyle name="Fountain Input 3 3 5 8" xfId="16722" xr:uid="{00000000-0005-0000-0000-0000D7400000}"/>
    <cellStyle name="Fountain Input 3 3 5 8 2" xfId="16723" xr:uid="{00000000-0005-0000-0000-0000D8400000}"/>
    <cellStyle name="Fountain Input 3 3 5 8 3" xfId="16724" xr:uid="{00000000-0005-0000-0000-0000D9400000}"/>
    <cellStyle name="Fountain Input 3 3 5 9" xfId="16725" xr:uid="{00000000-0005-0000-0000-0000DA400000}"/>
    <cellStyle name="Fountain Input 3 3 5 9 2" xfId="16726" xr:uid="{00000000-0005-0000-0000-0000DB400000}"/>
    <cellStyle name="Fountain Input 3 3 5 9 3" xfId="16727" xr:uid="{00000000-0005-0000-0000-0000DC400000}"/>
    <cellStyle name="Fountain Input 3 3 6" xfId="16728" xr:uid="{00000000-0005-0000-0000-0000DD400000}"/>
    <cellStyle name="Fountain Input 3 3 6 10" xfId="16729" xr:uid="{00000000-0005-0000-0000-0000DE400000}"/>
    <cellStyle name="Fountain Input 3 3 6 10 2" xfId="16730" xr:uid="{00000000-0005-0000-0000-0000DF400000}"/>
    <cellStyle name="Fountain Input 3 3 6 10 3" xfId="16731" xr:uid="{00000000-0005-0000-0000-0000E0400000}"/>
    <cellStyle name="Fountain Input 3 3 6 11" xfId="16732" xr:uid="{00000000-0005-0000-0000-0000E1400000}"/>
    <cellStyle name="Fountain Input 3 3 6 11 2" xfId="16733" xr:uid="{00000000-0005-0000-0000-0000E2400000}"/>
    <cellStyle name="Fountain Input 3 3 6 11 3" xfId="16734" xr:uid="{00000000-0005-0000-0000-0000E3400000}"/>
    <cellStyle name="Fountain Input 3 3 6 12" xfId="16735" xr:uid="{00000000-0005-0000-0000-0000E4400000}"/>
    <cellStyle name="Fountain Input 3 3 6 13" xfId="16736" xr:uid="{00000000-0005-0000-0000-0000E5400000}"/>
    <cellStyle name="Fountain Input 3 3 6 2" xfId="16737" xr:uid="{00000000-0005-0000-0000-0000E6400000}"/>
    <cellStyle name="Fountain Input 3 3 6 2 2" xfId="16738" xr:uid="{00000000-0005-0000-0000-0000E7400000}"/>
    <cellStyle name="Fountain Input 3 3 6 2 3" xfId="16739" xr:uid="{00000000-0005-0000-0000-0000E8400000}"/>
    <cellStyle name="Fountain Input 3 3 6 3" xfId="16740" xr:uid="{00000000-0005-0000-0000-0000E9400000}"/>
    <cellStyle name="Fountain Input 3 3 6 3 2" xfId="16741" xr:uid="{00000000-0005-0000-0000-0000EA400000}"/>
    <cellStyle name="Fountain Input 3 3 6 3 3" xfId="16742" xr:uid="{00000000-0005-0000-0000-0000EB400000}"/>
    <cellStyle name="Fountain Input 3 3 6 4" xfId="16743" xr:uid="{00000000-0005-0000-0000-0000EC400000}"/>
    <cellStyle name="Fountain Input 3 3 6 4 2" xfId="16744" xr:uid="{00000000-0005-0000-0000-0000ED400000}"/>
    <cellStyle name="Fountain Input 3 3 6 4 3" xfId="16745" xr:uid="{00000000-0005-0000-0000-0000EE400000}"/>
    <cellStyle name="Fountain Input 3 3 6 5" xfId="16746" xr:uid="{00000000-0005-0000-0000-0000EF400000}"/>
    <cellStyle name="Fountain Input 3 3 6 5 2" xfId="16747" xr:uid="{00000000-0005-0000-0000-0000F0400000}"/>
    <cellStyle name="Fountain Input 3 3 6 5 3" xfId="16748" xr:uid="{00000000-0005-0000-0000-0000F1400000}"/>
    <cellStyle name="Fountain Input 3 3 6 6" xfId="16749" xr:uid="{00000000-0005-0000-0000-0000F2400000}"/>
    <cellStyle name="Fountain Input 3 3 6 6 2" xfId="16750" xr:uid="{00000000-0005-0000-0000-0000F3400000}"/>
    <cellStyle name="Fountain Input 3 3 6 6 3" xfId="16751" xr:uid="{00000000-0005-0000-0000-0000F4400000}"/>
    <cellStyle name="Fountain Input 3 3 6 7" xfId="16752" xr:uid="{00000000-0005-0000-0000-0000F5400000}"/>
    <cellStyle name="Fountain Input 3 3 6 7 2" xfId="16753" xr:uid="{00000000-0005-0000-0000-0000F6400000}"/>
    <cellStyle name="Fountain Input 3 3 6 7 3" xfId="16754" xr:uid="{00000000-0005-0000-0000-0000F7400000}"/>
    <cellStyle name="Fountain Input 3 3 6 8" xfId="16755" xr:uid="{00000000-0005-0000-0000-0000F8400000}"/>
    <cellStyle name="Fountain Input 3 3 6 8 2" xfId="16756" xr:uid="{00000000-0005-0000-0000-0000F9400000}"/>
    <cellStyle name="Fountain Input 3 3 6 8 3" xfId="16757" xr:uid="{00000000-0005-0000-0000-0000FA400000}"/>
    <cellStyle name="Fountain Input 3 3 6 9" xfId="16758" xr:uid="{00000000-0005-0000-0000-0000FB400000}"/>
    <cellStyle name="Fountain Input 3 3 6 9 2" xfId="16759" xr:uid="{00000000-0005-0000-0000-0000FC400000}"/>
    <cellStyle name="Fountain Input 3 3 6 9 3" xfId="16760" xr:uid="{00000000-0005-0000-0000-0000FD400000}"/>
    <cellStyle name="Fountain Input 3 3 7" xfId="16761" xr:uid="{00000000-0005-0000-0000-0000FE400000}"/>
    <cellStyle name="Fountain Input 3 3 7 10" xfId="16762" xr:uid="{00000000-0005-0000-0000-0000FF400000}"/>
    <cellStyle name="Fountain Input 3 3 7 10 2" xfId="16763" xr:uid="{00000000-0005-0000-0000-000000410000}"/>
    <cellStyle name="Fountain Input 3 3 7 10 3" xfId="16764" xr:uid="{00000000-0005-0000-0000-000001410000}"/>
    <cellStyle name="Fountain Input 3 3 7 11" xfId="16765" xr:uid="{00000000-0005-0000-0000-000002410000}"/>
    <cellStyle name="Fountain Input 3 3 7 11 2" xfId="16766" xr:uid="{00000000-0005-0000-0000-000003410000}"/>
    <cellStyle name="Fountain Input 3 3 7 11 3" xfId="16767" xr:uid="{00000000-0005-0000-0000-000004410000}"/>
    <cellStyle name="Fountain Input 3 3 7 12" xfId="16768" xr:uid="{00000000-0005-0000-0000-000005410000}"/>
    <cellStyle name="Fountain Input 3 3 7 13" xfId="16769" xr:uid="{00000000-0005-0000-0000-000006410000}"/>
    <cellStyle name="Fountain Input 3 3 7 2" xfId="16770" xr:uid="{00000000-0005-0000-0000-000007410000}"/>
    <cellStyle name="Fountain Input 3 3 7 2 2" xfId="16771" xr:uid="{00000000-0005-0000-0000-000008410000}"/>
    <cellStyle name="Fountain Input 3 3 7 2 3" xfId="16772" xr:uid="{00000000-0005-0000-0000-000009410000}"/>
    <cellStyle name="Fountain Input 3 3 7 3" xfId="16773" xr:uid="{00000000-0005-0000-0000-00000A410000}"/>
    <cellStyle name="Fountain Input 3 3 7 3 2" xfId="16774" xr:uid="{00000000-0005-0000-0000-00000B410000}"/>
    <cellStyle name="Fountain Input 3 3 7 3 3" xfId="16775" xr:uid="{00000000-0005-0000-0000-00000C410000}"/>
    <cellStyle name="Fountain Input 3 3 7 4" xfId="16776" xr:uid="{00000000-0005-0000-0000-00000D410000}"/>
    <cellStyle name="Fountain Input 3 3 7 4 2" xfId="16777" xr:uid="{00000000-0005-0000-0000-00000E410000}"/>
    <cellStyle name="Fountain Input 3 3 7 4 3" xfId="16778" xr:uid="{00000000-0005-0000-0000-00000F410000}"/>
    <cellStyle name="Fountain Input 3 3 7 5" xfId="16779" xr:uid="{00000000-0005-0000-0000-000010410000}"/>
    <cellStyle name="Fountain Input 3 3 7 5 2" xfId="16780" xr:uid="{00000000-0005-0000-0000-000011410000}"/>
    <cellStyle name="Fountain Input 3 3 7 5 3" xfId="16781" xr:uid="{00000000-0005-0000-0000-000012410000}"/>
    <cellStyle name="Fountain Input 3 3 7 6" xfId="16782" xr:uid="{00000000-0005-0000-0000-000013410000}"/>
    <cellStyle name="Fountain Input 3 3 7 6 2" xfId="16783" xr:uid="{00000000-0005-0000-0000-000014410000}"/>
    <cellStyle name="Fountain Input 3 3 7 6 3" xfId="16784" xr:uid="{00000000-0005-0000-0000-000015410000}"/>
    <cellStyle name="Fountain Input 3 3 7 7" xfId="16785" xr:uid="{00000000-0005-0000-0000-000016410000}"/>
    <cellStyle name="Fountain Input 3 3 7 7 2" xfId="16786" xr:uid="{00000000-0005-0000-0000-000017410000}"/>
    <cellStyle name="Fountain Input 3 3 7 7 3" xfId="16787" xr:uid="{00000000-0005-0000-0000-000018410000}"/>
    <cellStyle name="Fountain Input 3 3 7 8" xfId="16788" xr:uid="{00000000-0005-0000-0000-000019410000}"/>
    <cellStyle name="Fountain Input 3 3 7 8 2" xfId="16789" xr:uid="{00000000-0005-0000-0000-00001A410000}"/>
    <cellStyle name="Fountain Input 3 3 7 8 3" xfId="16790" xr:uid="{00000000-0005-0000-0000-00001B410000}"/>
    <cellStyle name="Fountain Input 3 3 7 9" xfId="16791" xr:uid="{00000000-0005-0000-0000-00001C410000}"/>
    <cellStyle name="Fountain Input 3 3 7 9 2" xfId="16792" xr:uid="{00000000-0005-0000-0000-00001D410000}"/>
    <cellStyle name="Fountain Input 3 3 7 9 3" xfId="16793" xr:uid="{00000000-0005-0000-0000-00001E410000}"/>
    <cellStyle name="Fountain Input 3 3 8" xfId="16794" xr:uid="{00000000-0005-0000-0000-00001F410000}"/>
    <cellStyle name="Fountain Input 3 3 8 2" xfId="16795" xr:uid="{00000000-0005-0000-0000-000020410000}"/>
    <cellStyle name="Fountain Input 3 3 8 3" xfId="16796" xr:uid="{00000000-0005-0000-0000-000021410000}"/>
    <cellStyle name="Fountain Input 3 3 9" xfId="16797" xr:uid="{00000000-0005-0000-0000-000022410000}"/>
    <cellStyle name="Fountain Input 3 3 9 2" xfId="16798" xr:uid="{00000000-0005-0000-0000-000023410000}"/>
    <cellStyle name="Fountain Input 3 3 9 3" xfId="16799" xr:uid="{00000000-0005-0000-0000-000024410000}"/>
    <cellStyle name="Fountain Input 3 4" xfId="16800" xr:uid="{00000000-0005-0000-0000-000025410000}"/>
    <cellStyle name="Fountain Input 3 4 10" xfId="16801" xr:uid="{00000000-0005-0000-0000-000026410000}"/>
    <cellStyle name="Fountain Input 3 4 10 2" xfId="16802" xr:uid="{00000000-0005-0000-0000-000027410000}"/>
    <cellStyle name="Fountain Input 3 4 10 3" xfId="16803" xr:uid="{00000000-0005-0000-0000-000028410000}"/>
    <cellStyle name="Fountain Input 3 4 11" xfId="16804" xr:uid="{00000000-0005-0000-0000-000029410000}"/>
    <cellStyle name="Fountain Input 3 4 11 2" xfId="16805" xr:uid="{00000000-0005-0000-0000-00002A410000}"/>
    <cellStyle name="Fountain Input 3 4 11 3" xfId="16806" xr:uid="{00000000-0005-0000-0000-00002B410000}"/>
    <cellStyle name="Fountain Input 3 4 12" xfId="16807" xr:uid="{00000000-0005-0000-0000-00002C410000}"/>
    <cellStyle name="Fountain Input 3 4 12 2" xfId="16808" xr:uid="{00000000-0005-0000-0000-00002D410000}"/>
    <cellStyle name="Fountain Input 3 4 12 3" xfId="16809" xr:uid="{00000000-0005-0000-0000-00002E410000}"/>
    <cellStyle name="Fountain Input 3 4 13" xfId="16810" xr:uid="{00000000-0005-0000-0000-00002F410000}"/>
    <cellStyle name="Fountain Input 3 4 13 2" xfId="16811" xr:uid="{00000000-0005-0000-0000-000030410000}"/>
    <cellStyle name="Fountain Input 3 4 13 3" xfId="16812" xr:uid="{00000000-0005-0000-0000-000031410000}"/>
    <cellStyle name="Fountain Input 3 4 14" xfId="16813" xr:uid="{00000000-0005-0000-0000-000032410000}"/>
    <cellStyle name="Fountain Input 3 4 14 2" xfId="16814" xr:uid="{00000000-0005-0000-0000-000033410000}"/>
    <cellStyle name="Fountain Input 3 4 14 3" xfId="16815" xr:uid="{00000000-0005-0000-0000-000034410000}"/>
    <cellStyle name="Fountain Input 3 4 15" xfId="16816" xr:uid="{00000000-0005-0000-0000-000035410000}"/>
    <cellStyle name="Fountain Input 3 4 15 2" xfId="16817" xr:uid="{00000000-0005-0000-0000-000036410000}"/>
    <cellStyle name="Fountain Input 3 4 15 3" xfId="16818" xr:uid="{00000000-0005-0000-0000-000037410000}"/>
    <cellStyle name="Fountain Input 3 4 16" xfId="16819" xr:uid="{00000000-0005-0000-0000-000038410000}"/>
    <cellStyle name="Fountain Input 3 4 16 2" xfId="16820" xr:uid="{00000000-0005-0000-0000-000039410000}"/>
    <cellStyle name="Fountain Input 3 4 16 3" xfId="16821" xr:uid="{00000000-0005-0000-0000-00003A410000}"/>
    <cellStyle name="Fountain Input 3 4 17" xfId="16822" xr:uid="{00000000-0005-0000-0000-00003B410000}"/>
    <cellStyle name="Fountain Input 3 4 17 2" xfId="16823" xr:uid="{00000000-0005-0000-0000-00003C410000}"/>
    <cellStyle name="Fountain Input 3 4 17 3" xfId="16824" xr:uid="{00000000-0005-0000-0000-00003D410000}"/>
    <cellStyle name="Fountain Input 3 4 18" xfId="16825" xr:uid="{00000000-0005-0000-0000-00003E410000}"/>
    <cellStyle name="Fountain Input 3 4 18 2" xfId="16826" xr:uid="{00000000-0005-0000-0000-00003F410000}"/>
    <cellStyle name="Fountain Input 3 4 18 3" xfId="16827" xr:uid="{00000000-0005-0000-0000-000040410000}"/>
    <cellStyle name="Fountain Input 3 4 19" xfId="16828" xr:uid="{00000000-0005-0000-0000-000041410000}"/>
    <cellStyle name="Fountain Input 3 4 2" xfId="16829" xr:uid="{00000000-0005-0000-0000-000042410000}"/>
    <cellStyle name="Fountain Input 3 4 2 10" xfId="16830" xr:uid="{00000000-0005-0000-0000-000043410000}"/>
    <cellStyle name="Fountain Input 3 4 2 10 2" xfId="16831" xr:uid="{00000000-0005-0000-0000-000044410000}"/>
    <cellStyle name="Fountain Input 3 4 2 10 3" xfId="16832" xr:uid="{00000000-0005-0000-0000-000045410000}"/>
    <cellStyle name="Fountain Input 3 4 2 11" xfId="16833" xr:uid="{00000000-0005-0000-0000-000046410000}"/>
    <cellStyle name="Fountain Input 3 4 2 11 2" xfId="16834" xr:uid="{00000000-0005-0000-0000-000047410000}"/>
    <cellStyle name="Fountain Input 3 4 2 11 3" xfId="16835" xr:uid="{00000000-0005-0000-0000-000048410000}"/>
    <cellStyle name="Fountain Input 3 4 2 12" xfId="16836" xr:uid="{00000000-0005-0000-0000-000049410000}"/>
    <cellStyle name="Fountain Input 3 4 2 12 2" xfId="16837" xr:uid="{00000000-0005-0000-0000-00004A410000}"/>
    <cellStyle name="Fountain Input 3 4 2 12 3" xfId="16838" xr:uid="{00000000-0005-0000-0000-00004B410000}"/>
    <cellStyle name="Fountain Input 3 4 2 13" xfId="16839" xr:uid="{00000000-0005-0000-0000-00004C410000}"/>
    <cellStyle name="Fountain Input 3 4 2 14" xfId="16840" xr:uid="{00000000-0005-0000-0000-00004D410000}"/>
    <cellStyle name="Fountain Input 3 4 2 2" xfId="16841" xr:uid="{00000000-0005-0000-0000-00004E410000}"/>
    <cellStyle name="Fountain Input 3 4 2 2 2" xfId="16842" xr:uid="{00000000-0005-0000-0000-00004F410000}"/>
    <cellStyle name="Fountain Input 3 4 2 2 3" xfId="16843" xr:uid="{00000000-0005-0000-0000-000050410000}"/>
    <cellStyle name="Fountain Input 3 4 2 3" xfId="16844" xr:uid="{00000000-0005-0000-0000-000051410000}"/>
    <cellStyle name="Fountain Input 3 4 2 3 2" xfId="16845" xr:uid="{00000000-0005-0000-0000-000052410000}"/>
    <cellStyle name="Fountain Input 3 4 2 3 3" xfId="16846" xr:uid="{00000000-0005-0000-0000-000053410000}"/>
    <cellStyle name="Fountain Input 3 4 2 4" xfId="16847" xr:uid="{00000000-0005-0000-0000-000054410000}"/>
    <cellStyle name="Fountain Input 3 4 2 4 2" xfId="16848" xr:uid="{00000000-0005-0000-0000-000055410000}"/>
    <cellStyle name="Fountain Input 3 4 2 4 3" xfId="16849" xr:uid="{00000000-0005-0000-0000-000056410000}"/>
    <cellStyle name="Fountain Input 3 4 2 5" xfId="16850" xr:uid="{00000000-0005-0000-0000-000057410000}"/>
    <cellStyle name="Fountain Input 3 4 2 5 2" xfId="16851" xr:uid="{00000000-0005-0000-0000-000058410000}"/>
    <cellStyle name="Fountain Input 3 4 2 5 3" xfId="16852" xr:uid="{00000000-0005-0000-0000-000059410000}"/>
    <cellStyle name="Fountain Input 3 4 2 6" xfId="16853" xr:uid="{00000000-0005-0000-0000-00005A410000}"/>
    <cellStyle name="Fountain Input 3 4 2 6 2" xfId="16854" xr:uid="{00000000-0005-0000-0000-00005B410000}"/>
    <cellStyle name="Fountain Input 3 4 2 6 3" xfId="16855" xr:uid="{00000000-0005-0000-0000-00005C410000}"/>
    <cellStyle name="Fountain Input 3 4 2 7" xfId="16856" xr:uid="{00000000-0005-0000-0000-00005D410000}"/>
    <cellStyle name="Fountain Input 3 4 2 7 2" xfId="16857" xr:uid="{00000000-0005-0000-0000-00005E410000}"/>
    <cellStyle name="Fountain Input 3 4 2 7 3" xfId="16858" xr:uid="{00000000-0005-0000-0000-00005F410000}"/>
    <cellStyle name="Fountain Input 3 4 2 8" xfId="16859" xr:uid="{00000000-0005-0000-0000-000060410000}"/>
    <cellStyle name="Fountain Input 3 4 2 8 2" xfId="16860" xr:uid="{00000000-0005-0000-0000-000061410000}"/>
    <cellStyle name="Fountain Input 3 4 2 8 3" xfId="16861" xr:uid="{00000000-0005-0000-0000-000062410000}"/>
    <cellStyle name="Fountain Input 3 4 2 9" xfId="16862" xr:uid="{00000000-0005-0000-0000-000063410000}"/>
    <cellStyle name="Fountain Input 3 4 2 9 2" xfId="16863" xr:uid="{00000000-0005-0000-0000-000064410000}"/>
    <cellStyle name="Fountain Input 3 4 2 9 3" xfId="16864" xr:uid="{00000000-0005-0000-0000-000065410000}"/>
    <cellStyle name="Fountain Input 3 4 20" xfId="16865" xr:uid="{00000000-0005-0000-0000-000066410000}"/>
    <cellStyle name="Fountain Input 3 4 3" xfId="16866" xr:uid="{00000000-0005-0000-0000-000067410000}"/>
    <cellStyle name="Fountain Input 3 4 3 10" xfId="16867" xr:uid="{00000000-0005-0000-0000-000068410000}"/>
    <cellStyle name="Fountain Input 3 4 3 10 2" xfId="16868" xr:uid="{00000000-0005-0000-0000-000069410000}"/>
    <cellStyle name="Fountain Input 3 4 3 10 3" xfId="16869" xr:uid="{00000000-0005-0000-0000-00006A410000}"/>
    <cellStyle name="Fountain Input 3 4 3 11" xfId="16870" xr:uid="{00000000-0005-0000-0000-00006B410000}"/>
    <cellStyle name="Fountain Input 3 4 3 11 2" xfId="16871" xr:uid="{00000000-0005-0000-0000-00006C410000}"/>
    <cellStyle name="Fountain Input 3 4 3 11 3" xfId="16872" xr:uid="{00000000-0005-0000-0000-00006D410000}"/>
    <cellStyle name="Fountain Input 3 4 3 12" xfId="16873" xr:uid="{00000000-0005-0000-0000-00006E410000}"/>
    <cellStyle name="Fountain Input 3 4 3 12 2" xfId="16874" xr:uid="{00000000-0005-0000-0000-00006F410000}"/>
    <cellStyle name="Fountain Input 3 4 3 12 3" xfId="16875" xr:uid="{00000000-0005-0000-0000-000070410000}"/>
    <cellStyle name="Fountain Input 3 4 3 13" xfId="16876" xr:uid="{00000000-0005-0000-0000-000071410000}"/>
    <cellStyle name="Fountain Input 3 4 3 14" xfId="16877" xr:uid="{00000000-0005-0000-0000-000072410000}"/>
    <cellStyle name="Fountain Input 3 4 3 2" xfId="16878" xr:uid="{00000000-0005-0000-0000-000073410000}"/>
    <cellStyle name="Fountain Input 3 4 3 2 2" xfId="16879" xr:uid="{00000000-0005-0000-0000-000074410000}"/>
    <cellStyle name="Fountain Input 3 4 3 2 3" xfId="16880" xr:uid="{00000000-0005-0000-0000-000075410000}"/>
    <cellStyle name="Fountain Input 3 4 3 3" xfId="16881" xr:uid="{00000000-0005-0000-0000-000076410000}"/>
    <cellStyle name="Fountain Input 3 4 3 3 2" xfId="16882" xr:uid="{00000000-0005-0000-0000-000077410000}"/>
    <cellStyle name="Fountain Input 3 4 3 3 3" xfId="16883" xr:uid="{00000000-0005-0000-0000-000078410000}"/>
    <cellStyle name="Fountain Input 3 4 3 4" xfId="16884" xr:uid="{00000000-0005-0000-0000-000079410000}"/>
    <cellStyle name="Fountain Input 3 4 3 4 2" xfId="16885" xr:uid="{00000000-0005-0000-0000-00007A410000}"/>
    <cellStyle name="Fountain Input 3 4 3 4 3" xfId="16886" xr:uid="{00000000-0005-0000-0000-00007B410000}"/>
    <cellStyle name="Fountain Input 3 4 3 5" xfId="16887" xr:uid="{00000000-0005-0000-0000-00007C410000}"/>
    <cellStyle name="Fountain Input 3 4 3 5 2" xfId="16888" xr:uid="{00000000-0005-0000-0000-00007D410000}"/>
    <cellStyle name="Fountain Input 3 4 3 5 3" xfId="16889" xr:uid="{00000000-0005-0000-0000-00007E410000}"/>
    <cellStyle name="Fountain Input 3 4 3 6" xfId="16890" xr:uid="{00000000-0005-0000-0000-00007F410000}"/>
    <cellStyle name="Fountain Input 3 4 3 6 2" xfId="16891" xr:uid="{00000000-0005-0000-0000-000080410000}"/>
    <cellStyle name="Fountain Input 3 4 3 6 3" xfId="16892" xr:uid="{00000000-0005-0000-0000-000081410000}"/>
    <cellStyle name="Fountain Input 3 4 3 7" xfId="16893" xr:uid="{00000000-0005-0000-0000-000082410000}"/>
    <cellStyle name="Fountain Input 3 4 3 7 2" xfId="16894" xr:uid="{00000000-0005-0000-0000-000083410000}"/>
    <cellStyle name="Fountain Input 3 4 3 7 3" xfId="16895" xr:uid="{00000000-0005-0000-0000-000084410000}"/>
    <cellStyle name="Fountain Input 3 4 3 8" xfId="16896" xr:uid="{00000000-0005-0000-0000-000085410000}"/>
    <cellStyle name="Fountain Input 3 4 3 8 2" xfId="16897" xr:uid="{00000000-0005-0000-0000-000086410000}"/>
    <cellStyle name="Fountain Input 3 4 3 8 3" xfId="16898" xr:uid="{00000000-0005-0000-0000-000087410000}"/>
    <cellStyle name="Fountain Input 3 4 3 9" xfId="16899" xr:uid="{00000000-0005-0000-0000-000088410000}"/>
    <cellStyle name="Fountain Input 3 4 3 9 2" xfId="16900" xr:uid="{00000000-0005-0000-0000-000089410000}"/>
    <cellStyle name="Fountain Input 3 4 3 9 3" xfId="16901" xr:uid="{00000000-0005-0000-0000-00008A410000}"/>
    <cellStyle name="Fountain Input 3 4 4" xfId="16902" xr:uid="{00000000-0005-0000-0000-00008B410000}"/>
    <cellStyle name="Fountain Input 3 4 4 10" xfId="16903" xr:uid="{00000000-0005-0000-0000-00008C410000}"/>
    <cellStyle name="Fountain Input 3 4 4 10 2" xfId="16904" xr:uid="{00000000-0005-0000-0000-00008D410000}"/>
    <cellStyle name="Fountain Input 3 4 4 10 3" xfId="16905" xr:uid="{00000000-0005-0000-0000-00008E410000}"/>
    <cellStyle name="Fountain Input 3 4 4 11" xfId="16906" xr:uid="{00000000-0005-0000-0000-00008F410000}"/>
    <cellStyle name="Fountain Input 3 4 4 11 2" xfId="16907" xr:uid="{00000000-0005-0000-0000-000090410000}"/>
    <cellStyle name="Fountain Input 3 4 4 11 3" xfId="16908" xr:uid="{00000000-0005-0000-0000-000091410000}"/>
    <cellStyle name="Fountain Input 3 4 4 12" xfId="16909" xr:uid="{00000000-0005-0000-0000-000092410000}"/>
    <cellStyle name="Fountain Input 3 4 4 13" xfId="16910" xr:uid="{00000000-0005-0000-0000-000093410000}"/>
    <cellStyle name="Fountain Input 3 4 4 2" xfId="16911" xr:uid="{00000000-0005-0000-0000-000094410000}"/>
    <cellStyle name="Fountain Input 3 4 4 2 2" xfId="16912" xr:uid="{00000000-0005-0000-0000-000095410000}"/>
    <cellStyle name="Fountain Input 3 4 4 2 3" xfId="16913" xr:uid="{00000000-0005-0000-0000-000096410000}"/>
    <cellStyle name="Fountain Input 3 4 4 3" xfId="16914" xr:uid="{00000000-0005-0000-0000-000097410000}"/>
    <cellStyle name="Fountain Input 3 4 4 3 2" xfId="16915" xr:uid="{00000000-0005-0000-0000-000098410000}"/>
    <cellStyle name="Fountain Input 3 4 4 3 3" xfId="16916" xr:uid="{00000000-0005-0000-0000-000099410000}"/>
    <cellStyle name="Fountain Input 3 4 4 4" xfId="16917" xr:uid="{00000000-0005-0000-0000-00009A410000}"/>
    <cellStyle name="Fountain Input 3 4 4 4 2" xfId="16918" xr:uid="{00000000-0005-0000-0000-00009B410000}"/>
    <cellStyle name="Fountain Input 3 4 4 4 3" xfId="16919" xr:uid="{00000000-0005-0000-0000-00009C410000}"/>
    <cellStyle name="Fountain Input 3 4 4 5" xfId="16920" xr:uid="{00000000-0005-0000-0000-00009D410000}"/>
    <cellStyle name="Fountain Input 3 4 4 5 2" xfId="16921" xr:uid="{00000000-0005-0000-0000-00009E410000}"/>
    <cellStyle name="Fountain Input 3 4 4 5 3" xfId="16922" xr:uid="{00000000-0005-0000-0000-00009F410000}"/>
    <cellStyle name="Fountain Input 3 4 4 6" xfId="16923" xr:uid="{00000000-0005-0000-0000-0000A0410000}"/>
    <cellStyle name="Fountain Input 3 4 4 6 2" xfId="16924" xr:uid="{00000000-0005-0000-0000-0000A1410000}"/>
    <cellStyle name="Fountain Input 3 4 4 6 3" xfId="16925" xr:uid="{00000000-0005-0000-0000-0000A2410000}"/>
    <cellStyle name="Fountain Input 3 4 4 7" xfId="16926" xr:uid="{00000000-0005-0000-0000-0000A3410000}"/>
    <cellStyle name="Fountain Input 3 4 4 7 2" xfId="16927" xr:uid="{00000000-0005-0000-0000-0000A4410000}"/>
    <cellStyle name="Fountain Input 3 4 4 7 3" xfId="16928" xr:uid="{00000000-0005-0000-0000-0000A5410000}"/>
    <cellStyle name="Fountain Input 3 4 4 8" xfId="16929" xr:uid="{00000000-0005-0000-0000-0000A6410000}"/>
    <cellStyle name="Fountain Input 3 4 4 8 2" xfId="16930" xr:uid="{00000000-0005-0000-0000-0000A7410000}"/>
    <cellStyle name="Fountain Input 3 4 4 8 3" xfId="16931" xr:uid="{00000000-0005-0000-0000-0000A8410000}"/>
    <cellStyle name="Fountain Input 3 4 4 9" xfId="16932" xr:uid="{00000000-0005-0000-0000-0000A9410000}"/>
    <cellStyle name="Fountain Input 3 4 4 9 2" xfId="16933" xr:uid="{00000000-0005-0000-0000-0000AA410000}"/>
    <cellStyle name="Fountain Input 3 4 4 9 3" xfId="16934" xr:uid="{00000000-0005-0000-0000-0000AB410000}"/>
    <cellStyle name="Fountain Input 3 4 5" xfId="16935" xr:uid="{00000000-0005-0000-0000-0000AC410000}"/>
    <cellStyle name="Fountain Input 3 4 5 10" xfId="16936" xr:uid="{00000000-0005-0000-0000-0000AD410000}"/>
    <cellStyle name="Fountain Input 3 4 5 10 2" xfId="16937" xr:uid="{00000000-0005-0000-0000-0000AE410000}"/>
    <cellStyle name="Fountain Input 3 4 5 10 3" xfId="16938" xr:uid="{00000000-0005-0000-0000-0000AF410000}"/>
    <cellStyle name="Fountain Input 3 4 5 11" xfId="16939" xr:uid="{00000000-0005-0000-0000-0000B0410000}"/>
    <cellStyle name="Fountain Input 3 4 5 11 2" xfId="16940" xr:uid="{00000000-0005-0000-0000-0000B1410000}"/>
    <cellStyle name="Fountain Input 3 4 5 11 3" xfId="16941" xr:uid="{00000000-0005-0000-0000-0000B2410000}"/>
    <cellStyle name="Fountain Input 3 4 5 12" xfId="16942" xr:uid="{00000000-0005-0000-0000-0000B3410000}"/>
    <cellStyle name="Fountain Input 3 4 5 13" xfId="16943" xr:uid="{00000000-0005-0000-0000-0000B4410000}"/>
    <cellStyle name="Fountain Input 3 4 5 2" xfId="16944" xr:uid="{00000000-0005-0000-0000-0000B5410000}"/>
    <cellStyle name="Fountain Input 3 4 5 2 2" xfId="16945" xr:uid="{00000000-0005-0000-0000-0000B6410000}"/>
    <cellStyle name="Fountain Input 3 4 5 2 3" xfId="16946" xr:uid="{00000000-0005-0000-0000-0000B7410000}"/>
    <cellStyle name="Fountain Input 3 4 5 3" xfId="16947" xr:uid="{00000000-0005-0000-0000-0000B8410000}"/>
    <cellStyle name="Fountain Input 3 4 5 3 2" xfId="16948" xr:uid="{00000000-0005-0000-0000-0000B9410000}"/>
    <cellStyle name="Fountain Input 3 4 5 3 3" xfId="16949" xr:uid="{00000000-0005-0000-0000-0000BA410000}"/>
    <cellStyle name="Fountain Input 3 4 5 4" xfId="16950" xr:uid="{00000000-0005-0000-0000-0000BB410000}"/>
    <cellStyle name="Fountain Input 3 4 5 4 2" xfId="16951" xr:uid="{00000000-0005-0000-0000-0000BC410000}"/>
    <cellStyle name="Fountain Input 3 4 5 4 3" xfId="16952" xr:uid="{00000000-0005-0000-0000-0000BD410000}"/>
    <cellStyle name="Fountain Input 3 4 5 5" xfId="16953" xr:uid="{00000000-0005-0000-0000-0000BE410000}"/>
    <cellStyle name="Fountain Input 3 4 5 5 2" xfId="16954" xr:uid="{00000000-0005-0000-0000-0000BF410000}"/>
    <cellStyle name="Fountain Input 3 4 5 5 3" xfId="16955" xr:uid="{00000000-0005-0000-0000-0000C0410000}"/>
    <cellStyle name="Fountain Input 3 4 5 6" xfId="16956" xr:uid="{00000000-0005-0000-0000-0000C1410000}"/>
    <cellStyle name="Fountain Input 3 4 5 6 2" xfId="16957" xr:uid="{00000000-0005-0000-0000-0000C2410000}"/>
    <cellStyle name="Fountain Input 3 4 5 6 3" xfId="16958" xr:uid="{00000000-0005-0000-0000-0000C3410000}"/>
    <cellStyle name="Fountain Input 3 4 5 7" xfId="16959" xr:uid="{00000000-0005-0000-0000-0000C4410000}"/>
    <cellStyle name="Fountain Input 3 4 5 7 2" xfId="16960" xr:uid="{00000000-0005-0000-0000-0000C5410000}"/>
    <cellStyle name="Fountain Input 3 4 5 7 3" xfId="16961" xr:uid="{00000000-0005-0000-0000-0000C6410000}"/>
    <cellStyle name="Fountain Input 3 4 5 8" xfId="16962" xr:uid="{00000000-0005-0000-0000-0000C7410000}"/>
    <cellStyle name="Fountain Input 3 4 5 8 2" xfId="16963" xr:uid="{00000000-0005-0000-0000-0000C8410000}"/>
    <cellStyle name="Fountain Input 3 4 5 8 3" xfId="16964" xr:uid="{00000000-0005-0000-0000-0000C9410000}"/>
    <cellStyle name="Fountain Input 3 4 5 9" xfId="16965" xr:uid="{00000000-0005-0000-0000-0000CA410000}"/>
    <cellStyle name="Fountain Input 3 4 5 9 2" xfId="16966" xr:uid="{00000000-0005-0000-0000-0000CB410000}"/>
    <cellStyle name="Fountain Input 3 4 5 9 3" xfId="16967" xr:uid="{00000000-0005-0000-0000-0000CC410000}"/>
    <cellStyle name="Fountain Input 3 4 6" xfId="16968" xr:uid="{00000000-0005-0000-0000-0000CD410000}"/>
    <cellStyle name="Fountain Input 3 4 6 10" xfId="16969" xr:uid="{00000000-0005-0000-0000-0000CE410000}"/>
    <cellStyle name="Fountain Input 3 4 6 10 2" xfId="16970" xr:uid="{00000000-0005-0000-0000-0000CF410000}"/>
    <cellStyle name="Fountain Input 3 4 6 10 3" xfId="16971" xr:uid="{00000000-0005-0000-0000-0000D0410000}"/>
    <cellStyle name="Fountain Input 3 4 6 11" xfId="16972" xr:uid="{00000000-0005-0000-0000-0000D1410000}"/>
    <cellStyle name="Fountain Input 3 4 6 11 2" xfId="16973" xr:uid="{00000000-0005-0000-0000-0000D2410000}"/>
    <cellStyle name="Fountain Input 3 4 6 11 3" xfId="16974" xr:uid="{00000000-0005-0000-0000-0000D3410000}"/>
    <cellStyle name="Fountain Input 3 4 6 12" xfId="16975" xr:uid="{00000000-0005-0000-0000-0000D4410000}"/>
    <cellStyle name="Fountain Input 3 4 6 13" xfId="16976" xr:uid="{00000000-0005-0000-0000-0000D5410000}"/>
    <cellStyle name="Fountain Input 3 4 6 2" xfId="16977" xr:uid="{00000000-0005-0000-0000-0000D6410000}"/>
    <cellStyle name="Fountain Input 3 4 6 2 2" xfId="16978" xr:uid="{00000000-0005-0000-0000-0000D7410000}"/>
    <cellStyle name="Fountain Input 3 4 6 2 3" xfId="16979" xr:uid="{00000000-0005-0000-0000-0000D8410000}"/>
    <cellStyle name="Fountain Input 3 4 6 3" xfId="16980" xr:uid="{00000000-0005-0000-0000-0000D9410000}"/>
    <cellStyle name="Fountain Input 3 4 6 3 2" xfId="16981" xr:uid="{00000000-0005-0000-0000-0000DA410000}"/>
    <cellStyle name="Fountain Input 3 4 6 3 3" xfId="16982" xr:uid="{00000000-0005-0000-0000-0000DB410000}"/>
    <cellStyle name="Fountain Input 3 4 6 4" xfId="16983" xr:uid="{00000000-0005-0000-0000-0000DC410000}"/>
    <cellStyle name="Fountain Input 3 4 6 4 2" xfId="16984" xr:uid="{00000000-0005-0000-0000-0000DD410000}"/>
    <cellStyle name="Fountain Input 3 4 6 4 3" xfId="16985" xr:uid="{00000000-0005-0000-0000-0000DE410000}"/>
    <cellStyle name="Fountain Input 3 4 6 5" xfId="16986" xr:uid="{00000000-0005-0000-0000-0000DF410000}"/>
    <cellStyle name="Fountain Input 3 4 6 5 2" xfId="16987" xr:uid="{00000000-0005-0000-0000-0000E0410000}"/>
    <cellStyle name="Fountain Input 3 4 6 5 3" xfId="16988" xr:uid="{00000000-0005-0000-0000-0000E1410000}"/>
    <cellStyle name="Fountain Input 3 4 6 6" xfId="16989" xr:uid="{00000000-0005-0000-0000-0000E2410000}"/>
    <cellStyle name="Fountain Input 3 4 6 6 2" xfId="16990" xr:uid="{00000000-0005-0000-0000-0000E3410000}"/>
    <cellStyle name="Fountain Input 3 4 6 6 3" xfId="16991" xr:uid="{00000000-0005-0000-0000-0000E4410000}"/>
    <cellStyle name="Fountain Input 3 4 6 7" xfId="16992" xr:uid="{00000000-0005-0000-0000-0000E5410000}"/>
    <cellStyle name="Fountain Input 3 4 6 7 2" xfId="16993" xr:uid="{00000000-0005-0000-0000-0000E6410000}"/>
    <cellStyle name="Fountain Input 3 4 6 7 3" xfId="16994" xr:uid="{00000000-0005-0000-0000-0000E7410000}"/>
    <cellStyle name="Fountain Input 3 4 6 8" xfId="16995" xr:uid="{00000000-0005-0000-0000-0000E8410000}"/>
    <cellStyle name="Fountain Input 3 4 6 8 2" xfId="16996" xr:uid="{00000000-0005-0000-0000-0000E9410000}"/>
    <cellStyle name="Fountain Input 3 4 6 8 3" xfId="16997" xr:uid="{00000000-0005-0000-0000-0000EA410000}"/>
    <cellStyle name="Fountain Input 3 4 6 9" xfId="16998" xr:uid="{00000000-0005-0000-0000-0000EB410000}"/>
    <cellStyle name="Fountain Input 3 4 6 9 2" xfId="16999" xr:uid="{00000000-0005-0000-0000-0000EC410000}"/>
    <cellStyle name="Fountain Input 3 4 6 9 3" xfId="17000" xr:uid="{00000000-0005-0000-0000-0000ED410000}"/>
    <cellStyle name="Fountain Input 3 4 7" xfId="17001" xr:uid="{00000000-0005-0000-0000-0000EE410000}"/>
    <cellStyle name="Fountain Input 3 4 7 10" xfId="17002" xr:uid="{00000000-0005-0000-0000-0000EF410000}"/>
    <cellStyle name="Fountain Input 3 4 7 10 2" xfId="17003" xr:uid="{00000000-0005-0000-0000-0000F0410000}"/>
    <cellStyle name="Fountain Input 3 4 7 10 3" xfId="17004" xr:uid="{00000000-0005-0000-0000-0000F1410000}"/>
    <cellStyle name="Fountain Input 3 4 7 11" xfId="17005" xr:uid="{00000000-0005-0000-0000-0000F2410000}"/>
    <cellStyle name="Fountain Input 3 4 7 11 2" xfId="17006" xr:uid="{00000000-0005-0000-0000-0000F3410000}"/>
    <cellStyle name="Fountain Input 3 4 7 11 3" xfId="17007" xr:uid="{00000000-0005-0000-0000-0000F4410000}"/>
    <cellStyle name="Fountain Input 3 4 7 12" xfId="17008" xr:uid="{00000000-0005-0000-0000-0000F5410000}"/>
    <cellStyle name="Fountain Input 3 4 7 13" xfId="17009" xr:uid="{00000000-0005-0000-0000-0000F6410000}"/>
    <cellStyle name="Fountain Input 3 4 7 2" xfId="17010" xr:uid="{00000000-0005-0000-0000-0000F7410000}"/>
    <cellStyle name="Fountain Input 3 4 7 2 2" xfId="17011" xr:uid="{00000000-0005-0000-0000-0000F8410000}"/>
    <cellStyle name="Fountain Input 3 4 7 2 3" xfId="17012" xr:uid="{00000000-0005-0000-0000-0000F9410000}"/>
    <cellStyle name="Fountain Input 3 4 7 3" xfId="17013" xr:uid="{00000000-0005-0000-0000-0000FA410000}"/>
    <cellStyle name="Fountain Input 3 4 7 3 2" xfId="17014" xr:uid="{00000000-0005-0000-0000-0000FB410000}"/>
    <cellStyle name="Fountain Input 3 4 7 3 3" xfId="17015" xr:uid="{00000000-0005-0000-0000-0000FC410000}"/>
    <cellStyle name="Fountain Input 3 4 7 4" xfId="17016" xr:uid="{00000000-0005-0000-0000-0000FD410000}"/>
    <cellStyle name="Fountain Input 3 4 7 4 2" xfId="17017" xr:uid="{00000000-0005-0000-0000-0000FE410000}"/>
    <cellStyle name="Fountain Input 3 4 7 4 3" xfId="17018" xr:uid="{00000000-0005-0000-0000-0000FF410000}"/>
    <cellStyle name="Fountain Input 3 4 7 5" xfId="17019" xr:uid="{00000000-0005-0000-0000-000000420000}"/>
    <cellStyle name="Fountain Input 3 4 7 5 2" xfId="17020" xr:uid="{00000000-0005-0000-0000-000001420000}"/>
    <cellStyle name="Fountain Input 3 4 7 5 3" xfId="17021" xr:uid="{00000000-0005-0000-0000-000002420000}"/>
    <cellStyle name="Fountain Input 3 4 7 6" xfId="17022" xr:uid="{00000000-0005-0000-0000-000003420000}"/>
    <cellStyle name="Fountain Input 3 4 7 6 2" xfId="17023" xr:uid="{00000000-0005-0000-0000-000004420000}"/>
    <cellStyle name="Fountain Input 3 4 7 6 3" xfId="17024" xr:uid="{00000000-0005-0000-0000-000005420000}"/>
    <cellStyle name="Fountain Input 3 4 7 7" xfId="17025" xr:uid="{00000000-0005-0000-0000-000006420000}"/>
    <cellStyle name="Fountain Input 3 4 7 7 2" xfId="17026" xr:uid="{00000000-0005-0000-0000-000007420000}"/>
    <cellStyle name="Fountain Input 3 4 7 7 3" xfId="17027" xr:uid="{00000000-0005-0000-0000-000008420000}"/>
    <cellStyle name="Fountain Input 3 4 7 8" xfId="17028" xr:uid="{00000000-0005-0000-0000-000009420000}"/>
    <cellStyle name="Fountain Input 3 4 7 8 2" xfId="17029" xr:uid="{00000000-0005-0000-0000-00000A420000}"/>
    <cellStyle name="Fountain Input 3 4 7 8 3" xfId="17030" xr:uid="{00000000-0005-0000-0000-00000B420000}"/>
    <cellStyle name="Fountain Input 3 4 7 9" xfId="17031" xr:uid="{00000000-0005-0000-0000-00000C420000}"/>
    <cellStyle name="Fountain Input 3 4 7 9 2" xfId="17032" xr:uid="{00000000-0005-0000-0000-00000D420000}"/>
    <cellStyle name="Fountain Input 3 4 7 9 3" xfId="17033" xr:uid="{00000000-0005-0000-0000-00000E420000}"/>
    <cellStyle name="Fountain Input 3 4 8" xfId="17034" xr:uid="{00000000-0005-0000-0000-00000F420000}"/>
    <cellStyle name="Fountain Input 3 4 8 2" xfId="17035" xr:uid="{00000000-0005-0000-0000-000010420000}"/>
    <cellStyle name="Fountain Input 3 4 8 3" xfId="17036" xr:uid="{00000000-0005-0000-0000-000011420000}"/>
    <cellStyle name="Fountain Input 3 4 9" xfId="17037" xr:uid="{00000000-0005-0000-0000-000012420000}"/>
    <cellStyle name="Fountain Input 3 4 9 2" xfId="17038" xr:uid="{00000000-0005-0000-0000-000013420000}"/>
    <cellStyle name="Fountain Input 3 4 9 3" xfId="17039" xr:uid="{00000000-0005-0000-0000-000014420000}"/>
    <cellStyle name="Fountain Input 3 5" xfId="17040" xr:uid="{00000000-0005-0000-0000-000015420000}"/>
    <cellStyle name="Fountain Input 3 5 10" xfId="17041" xr:uid="{00000000-0005-0000-0000-000016420000}"/>
    <cellStyle name="Fountain Input 3 5 10 2" xfId="17042" xr:uid="{00000000-0005-0000-0000-000017420000}"/>
    <cellStyle name="Fountain Input 3 5 10 3" xfId="17043" xr:uid="{00000000-0005-0000-0000-000018420000}"/>
    <cellStyle name="Fountain Input 3 5 11" xfId="17044" xr:uid="{00000000-0005-0000-0000-000019420000}"/>
    <cellStyle name="Fountain Input 3 5 11 2" xfId="17045" xr:uid="{00000000-0005-0000-0000-00001A420000}"/>
    <cellStyle name="Fountain Input 3 5 11 3" xfId="17046" xr:uid="{00000000-0005-0000-0000-00001B420000}"/>
    <cellStyle name="Fountain Input 3 5 12" xfId="17047" xr:uid="{00000000-0005-0000-0000-00001C420000}"/>
    <cellStyle name="Fountain Input 3 5 12 2" xfId="17048" xr:uid="{00000000-0005-0000-0000-00001D420000}"/>
    <cellStyle name="Fountain Input 3 5 12 3" xfId="17049" xr:uid="{00000000-0005-0000-0000-00001E420000}"/>
    <cellStyle name="Fountain Input 3 5 13" xfId="17050" xr:uid="{00000000-0005-0000-0000-00001F420000}"/>
    <cellStyle name="Fountain Input 3 5 13 2" xfId="17051" xr:uid="{00000000-0005-0000-0000-000020420000}"/>
    <cellStyle name="Fountain Input 3 5 13 3" xfId="17052" xr:uid="{00000000-0005-0000-0000-000021420000}"/>
    <cellStyle name="Fountain Input 3 5 14" xfId="17053" xr:uid="{00000000-0005-0000-0000-000022420000}"/>
    <cellStyle name="Fountain Input 3 5 14 2" xfId="17054" xr:uid="{00000000-0005-0000-0000-000023420000}"/>
    <cellStyle name="Fountain Input 3 5 14 3" xfId="17055" xr:uid="{00000000-0005-0000-0000-000024420000}"/>
    <cellStyle name="Fountain Input 3 5 15" xfId="17056" xr:uid="{00000000-0005-0000-0000-000025420000}"/>
    <cellStyle name="Fountain Input 3 5 15 2" xfId="17057" xr:uid="{00000000-0005-0000-0000-000026420000}"/>
    <cellStyle name="Fountain Input 3 5 15 3" xfId="17058" xr:uid="{00000000-0005-0000-0000-000027420000}"/>
    <cellStyle name="Fountain Input 3 5 16" xfId="17059" xr:uid="{00000000-0005-0000-0000-000028420000}"/>
    <cellStyle name="Fountain Input 3 5 16 2" xfId="17060" xr:uid="{00000000-0005-0000-0000-000029420000}"/>
    <cellStyle name="Fountain Input 3 5 16 3" xfId="17061" xr:uid="{00000000-0005-0000-0000-00002A420000}"/>
    <cellStyle name="Fountain Input 3 5 17" xfId="17062" xr:uid="{00000000-0005-0000-0000-00002B420000}"/>
    <cellStyle name="Fountain Input 3 5 17 2" xfId="17063" xr:uid="{00000000-0005-0000-0000-00002C420000}"/>
    <cellStyle name="Fountain Input 3 5 17 3" xfId="17064" xr:uid="{00000000-0005-0000-0000-00002D420000}"/>
    <cellStyle name="Fountain Input 3 5 18" xfId="17065" xr:uid="{00000000-0005-0000-0000-00002E420000}"/>
    <cellStyle name="Fountain Input 3 5 18 2" xfId="17066" xr:uid="{00000000-0005-0000-0000-00002F420000}"/>
    <cellStyle name="Fountain Input 3 5 18 3" xfId="17067" xr:uid="{00000000-0005-0000-0000-000030420000}"/>
    <cellStyle name="Fountain Input 3 5 19" xfId="17068" xr:uid="{00000000-0005-0000-0000-000031420000}"/>
    <cellStyle name="Fountain Input 3 5 2" xfId="17069" xr:uid="{00000000-0005-0000-0000-000032420000}"/>
    <cellStyle name="Fountain Input 3 5 2 10" xfId="17070" xr:uid="{00000000-0005-0000-0000-000033420000}"/>
    <cellStyle name="Fountain Input 3 5 2 10 2" xfId="17071" xr:uid="{00000000-0005-0000-0000-000034420000}"/>
    <cellStyle name="Fountain Input 3 5 2 10 3" xfId="17072" xr:uid="{00000000-0005-0000-0000-000035420000}"/>
    <cellStyle name="Fountain Input 3 5 2 11" xfId="17073" xr:uid="{00000000-0005-0000-0000-000036420000}"/>
    <cellStyle name="Fountain Input 3 5 2 11 2" xfId="17074" xr:uid="{00000000-0005-0000-0000-000037420000}"/>
    <cellStyle name="Fountain Input 3 5 2 11 3" xfId="17075" xr:uid="{00000000-0005-0000-0000-000038420000}"/>
    <cellStyle name="Fountain Input 3 5 2 12" xfId="17076" xr:uid="{00000000-0005-0000-0000-000039420000}"/>
    <cellStyle name="Fountain Input 3 5 2 12 2" xfId="17077" xr:uid="{00000000-0005-0000-0000-00003A420000}"/>
    <cellStyle name="Fountain Input 3 5 2 12 3" xfId="17078" xr:uid="{00000000-0005-0000-0000-00003B420000}"/>
    <cellStyle name="Fountain Input 3 5 2 13" xfId="17079" xr:uid="{00000000-0005-0000-0000-00003C420000}"/>
    <cellStyle name="Fountain Input 3 5 2 14" xfId="17080" xr:uid="{00000000-0005-0000-0000-00003D420000}"/>
    <cellStyle name="Fountain Input 3 5 2 2" xfId="17081" xr:uid="{00000000-0005-0000-0000-00003E420000}"/>
    <cellStyle name="Fountain Input 3 5 2 2 2" xfId="17082" xr:uid="{00000000-0005-0000-0000-00003F420000}"/>
    <cellStyle name="Fountain Input 3 5 2 2 3" xfId="17083" xr:uid="{00000000-0005-0000-0000-000040420000}"/>
    <cellStyle name="Fountain Input 3 5 2 3" xfId="17084" xr:uid="{00000000-0005-0000-0000-000041420000}"/>
    <cellStyle name="Fountain Input 3 5 2 3 2" xfId="17085" xr:uid="{00000000-0005-0000-0000-000042420000}"/>
    <cellStyle name="Fountain Input 3 5 2 3 3" xfId="17086" xr:uid="{00000000-0005-0000-0000-000043420000}"/>
    <cellStyle name="Fountain Input 3 5 2 4" xfId="17087" xr:uid="{00000000-0005-0000-0000-000044420000}"/>
    <cellStyle name="Fountain Input 3 5 2 4 2" xfId="17088" xr:uid="{00000000-0005-0000-0000-000045420000}"/>
    <cellStyle name="Fountain Input 3 5 2 4 3" xfId="17089" xr:uid="{00000000-0005-0000-0000-000046420000}"/>
    <cellStyle name="Fountain Input 3 5 2 5" xfId="17090" xr:uid="{00000000-0005-0000-0000-000047420000}"/>
    <cellStyle name="Fountain Input 3 5 2 5 2" xfId="17091" xr:uid="{00000000-0005-0000-0000-000048420000}"/>
    <cellStyle name="Fountain Input 3 5 2 5 3" xfId="17092" xr:uid="{00000000-0005-0000-0000-000049420000}"/>
    <cellStyle name="Fountain Input 3 5 2 6" xfId="17093" xr:uid="{00000000-0005-0000-0000-00004A420000}"/>
    <cellStyle name="Fountain Input 3 5 2 6 2" xfId="17094" xr:uid="{00000000-0005-0000-0000-00004B420000}"/>
    <cellStyle name="Fountain Input 3 5 2 6 3" xfId="17095" xr:uid="{00000000-0005-0000-0000-00004C420000}"/>
    <cellStyle name="Fountain Input 3 5 2 7" xfId="17096" xr:uid="{00000000-0005-0000-0000-00004D420000}"/>
    <cellStyle name="Fountain Input 3 5 2 7 2" xfId="17097" xr:uid="{00000000-0005-0000-0000-00004E420000}"/>
    <cellStyle name="Fountain Input 3 5 2 7 3" xfId="17098" xr:uid="{00000000-0005-0000-0000-00004F420000}"/>
    <cellStyle name="Fountain Input 3 5 2 8" xfId="17099" xr:uid="{00000000-0005-0000-0000-000050420000}"/>
    <cellStyle name="Fountain Input 3 5 2 8 2" xfId="17100" xr:uid="{00000000-0005-0000-0000-000051420000}"/>
    <cellStyle name="Fountain Input 3 5 2 8 3" xfId="17101" xr:uid="{00000000-0005-0000-0000-000052420000}"/>
    <cellStyle name="Fountain Input 3 5 2 9" xfId="17102" xr:uid="{00000000-0005-0000-0000-000053420000}"/>
    <cellStyle name="Fountain Input 3 5 2 9 2" xfId="17103" xr:uid="{00000000-0005-0000-0000-000054420000}"/>
    <cellStyle name="Fountain Input 3 5 2 9 3" xfId="17104" xr:uid="{00000000-0005-0000-0000-000055420000}"/>
    <cellStyle name="Fountain Input 3 5 20" xfId="17105" xr:uid="{00000000-0005-0000-0000-000056420000}"/>
    <cellStyle name="Fountain Input 3 5 3" xfId="17106" xr:uid="{00000000-0005-0000-0000-000057420000}"/>
    <cellStyle name="Fountain Input 3 5 3 10" xfId="17107" xr:uid="{00000000-0005-0000-0000-000058420000}"/>
    <cellStyle name="Fountain Input 3 5 3 10 2" xfId="17108" xr:uid="{00000000-0005-0000-0000-000059420000}"/>
    <cellStyle name="Fountain Input 3 5 3 10 3" xfId="17109" xr:uid="{00000000-0005-0000-0000-00005A420000}"/>
    <cellStyle name="Fountain Input 3 5 3 11" xfId="17110" xr:uid="{00000000-0005-0000-0000-00005B420000}"/>
    <cellStyle name="Fountain Input 3 5 3 11 2" xfId="17111" xr:uid="{00000000-0005-0000-0000-00005C420000}"/>
    <cellStyle name="Fountain Input 3 5 3 11 3" xfId="17112" xr:uid="{00000000-0005-0000-0000-00005D420000}"/>
    <cellStyle name="Fountain Input 3 5 3 12" xfId="17113" xr:uid="{00000000-0005-0000-0000-00005E420000}"/>
    <cellStyle name="Fountain Input 3 5 3 12 2" xfId="17114" xr:uid="{00000000-0005-0000-0000-00005F420000}"/>
    <cellStyle name="Fountain Input 3 5 3 12 3" xfId="17115" xr:uid="{00000000-0005-0000-0000-000060420000}"/>
    <cellStyle name="Fountain Input 3 5 3 13" xfId="17116" xr:uid="{00000000-0005-0000-0000-000061420000}"/>
    <cellStyle name="Fountain Input 3 5 3 14" xfId="17117" xr:uid="{00000000-0005-0000-0000-000062420000}"/>
    <cellStyle name="Fountain Input 3 5 3 2" xfId="17118" xr:uid="{00000000-0005-0000-0000-000063420000}"/>
    <cellStyle name="Fountain Input 3 5 3 2 2" xfId="17119" xr:uid="{00000000-0005-0000-0000-000064420000}"/>
    <cellStyle name="Fountain Input 3 5 3 2 3" xfId="17120" xr:uid="{00000000-0005-0000-0000-000065420000}"/>
    <cellStyle name="Fountain Input 3 5 3 3" xfId="17121" xr:uid="{00000000-0005-0000-0000-000066420000}"/>
    <cellStyle name="Fountain Input 3 5 3 3 2" xfId="17122" xr:uid="{00000000-0005-0000-0000-000067420000}"/>
    <cellStyle name="Fountain Input 3 5 3 3 3" xfId="17123" xr:uid="{00000000-0005-0000-0000-000068420000}"/>
    <cellStyle name="Fountain Input 3 5 3 4" xfId="17124" xr:uid="{00000000-0005-0000-0000-000069420000}"/>
    <cellStyle name="Fountain Input 3 5 3 4 2" xfId="17125" xr:uid="{00000000-0005-0000-0000-00006A420000}"/>
    <cellStyle name="Fountain Input 3 5 3 4 3" xfId="17126" xr:uid="{00000000-0005-0000-0000-00006B420000}"/>
    <cellStyle name="Fountain Input 3 5 3 5" xfId="17127" xr:uid="{00000000-0005-0000-0000-00006C420000}"/>
    <cellStyle name="Fountain Input 3 5 3 5 2" xfId="17128" xr:uid="{00000000-0005-0000-0000-00006D420000}"/>
    <cellStyle name="Fountain Input 3 5 3 5 3" xfId="17129" xr:uid="{00000000-0005-0000-0000-00006E420000}"/>
    <cellStyle name="Fountain Input 3 5 3 6" xfId="17130" xr:uid="{00000000-0005-0000-0000-00006F420000}"/>
    <cellStyle name="Fountain Input 3 5 3 6 2" xfId="17131" xr:uid="{00000000-0005-0000-0000-000070420000}"/>
    <cellStyle name="Fountain Input 3 5 3 6 3" xfId="17132" xr:uid="{00000000-0005-0000-0000-000071420000}"/>
    <cellStyle name="Fountain Input 3 5 3 7" xfId="17133" xr:uid="{00000000-0005-0000-0000-000072420000}"/>
    <cellStyle name="Fountain Input 3 5 3 7 2" xfId="17134" xr:uid="{00000000-0005-0000-0000-000073420000}"/>
    <cellStyle name="Fountain Input 3 5 3 7 3" xfId="17135" xr:uid="{00000000-0005-0000-0000-000074420000}"/>
    <cellStyle name="Fountain Input 3 5 3 8" xfId="17136" xr:uid="{00000000-0005-0000-0000-000075420000}"/>
    <cellStyle name="Fountain Input 3 5 3 8 2" xfId="17137" xr:uid="{00000000-0005-0000-0000-000076420000}"/>
    <cellStyle name="Fountain Input 3 5 3 8 3" xfId="17138" xr:uid="{00000000-0005-0000-0000-000077420000}"/>
    <cellStyle name="Fountain Input 3 5 3 9" xfId="17139" xr:uid="{00000000-0005-0000-0000-000078420000}"/>
    <cellStyle name="Fountain Input 3 5 3 9 2" xfId="17140" xr:uid="{00000000-0005-0000-0000-000079420000}"/>
    <cellStyle name="Fountain Input 3 5 3 9 3" xfId="17141" xr:uid="{00000000-0005-0000-0000-00007A420000}"/>
    <cellStyle name="Fountain Input 3 5 4" xfId="17142" xr:uid="{00000000-0005-0000-0000-00007B420000}"/>
    <cellStyle name="Fountain Input 3 5 4 10" xfId="17143" xr:uid="{00000000-0005-0000-0000-00007C420000}"/>
    <cellStyle name="Fountain Input 3 5 4 10 2" xfId="17144" xr:uid="{00000000-0005-0000-0000-00007D420000}"/>
    <cellStyle name="Fountain Input 3 5 4 10 3" xfId="17145" xr:uid="{00000000-0005-0000-0000-00007E420000}"/>
    <cellStyle name="Fountain Input 3 5 4 11" xfId="17146" xr:uid="{00000000-0005-0000-0000-00007F420000}"/>
    <cellStyle name="Fountain Input 3 5 4 11 2" xfId="17147" xr:uid="{00000000-0005-0000-0000-000080420000}"/>
    <cellStyle name="Fountain Input 3 5 4 11 3" xfId="17148" xr:uid="{00000000-0005-0000-0000-000081420000}"/>
    <cellStyle name="Fountain Input 3 5 4 12" xfId="17149" xr:uid="{00000000-0005-0000-0000-000082420000}"/>
    <cellStyle name="Fountain Input 3 5 4 13" xfId="17150" xr:uid="{00000000-0005-0000-0000-000083420000}"/>
    <cellStyle name="Fountain Input 3 5 4 2" xfId="17151" xr:uid="{00000000-0005-0000-0000-000084420000}"/>
    <cellStyle name="Fountain Input 3 5 4 2 2" xfId="17152" xr:uid="{00000000-0005-0000-0000-000085420000}"/>
    <cellStyle name="Fountain Input 3 5 4 2 3" xfId="17153" xr:uid="{00000000-0005-0000-0000-000086420000}"/>
    <cellStyle name="Fountain Input 3 5 4 3" xfId="17154" xr:uid="{00000000-0005-0000-0000-000087420000}"/>
    <cellStyle name="Fountain Input 3 5 4 3 2" xfId="17155" xr:uid="{00000000-0005-0000-0000-000088420000}"/>
    <cellStyle name="Fountain Input 3 5 4 3 3" xfId="17156" xr:uid="{00000000-0005-0000-0000-000089420000}"/>
    <cellStyle name="Fountain Input 3 5 4 4" xfId="17157" xr:uid="{00000000-0005-0000-0000-00008A420000}"/>
    <cellStyle name="Fountain Input 3 5 4 4 2" xfId="17158" xr:uid="{00000000-0005-0000-0000-00008B420000}"/>
    <cellStyle name="Fountain Input 3 5 4 4 3" xfId="17159" xr:uid="{00000000-0005-0000-0000-00008C420000}"/>
    <cellStyle name="Fountain Input 3 5 4 5" xfId="17160" xr:uid="{00000000-0005-0000-0000-00008D420000}"/>
    <cellStyle name="Fountain Input 3 5 4 5 2" xfId="17161" xr:uid="{00000000-0005-0000-0000-00008E420000}"/>
    <cellStyle name="Fountain Input 3 5 4 5 3" xfId="17162" xr:uid="{00000000-0005-0000-0000-00008F420000}"/>
    <cellStyle name="Fountain Input 3 5 4 6" xfId="17163" xr:uid="{00000000-0005-0000-0000-000090420000}"/>
    <cellStyle name="Fountain Input 3 5 4 6 2" xfId="17164" xr:uid="{00000000-0005-0000-0000-000091420000}"/>
    <cellStyle name="Fountain Input 3 5 4 6 3" xfId="17165" xr:uid="{00000000-0005-0000-0000-000092420000}"/>
    <cellStyle name="Fountain Input 3 5 4 7" xfId="17166" xr:uid="{00000000-0005-0000-0000-000093420000}"/>
    <cellStyle name="Fountain Input 3 5 4 7 2" xfId="17167" xr:uid="{00000000-0005-0000-0000-000094420000}"/>
    <cellStyle name="Fountain Input 3 5 4 7 3" xfId="17168" xr:uid="{00000000-0005-0000-0000-000095420000}"/>
    <cellStyle name="Fountain Input 3 5 4 8" xfId="17169" xr:uid="{00000000-0005-0000-0000-000096420000}"/>
    <cellStyle name="Fountain Input 3 5 4 8 2" xfId="17170" xr:uid="{00000000-0005-0000-0000-000097420000}"/>
    <cellStyle name="Fountain Input 3 5 4 8 3" xfId="17171" xr:uid="{00000000-0005-0000-0000-000098420000}"/>
    <cellStyle name="Fountain Input 3 5 4 9" xfId="17172" xr:uid="{00000000-0005-0000-0000-000099420000}"/>
    <cellStyle name="Fountain Input 3 5 4 9 2" xfId="17173" xr:uid="{00000000-0005-0000-0000-00009A420000}"/>
    <cellStyle name="Fountain Input 3 5 4 9 3" xfId="17174" xr:uid="{00000000-0005-0000-0000-00009B420000}"/>
    <cellStyle name="Fountain Input 3 5 5" xfId="17175" xr:uid="{00000000-0005-0000-0000-00009C420000}"/>
    <cellStyle name="Fountain Input 3 5 5 10" xfId="17176" xr:uid="{00000000-0005-0000-0000-00009D420000}"/>
    <cellStyle name="Fountain Input 3 5 5 10 2" xfId="17177" xr:uid="{00000000-0005-0000-0000-00009E420000}"/>
    <cellStyle name="Fountain Input 3 5 5 10 3" xfId="17178" xr:uid="{00000000-0005-0000-0000-00009F420000}"/>
    <cellStyle name="Fountain Input 3 5 5 11" xfId="17179" xr:uid="{00000000-0005-0000-0000-0000A0420000}"/>
    <cellStyle name="Fountain Input 3 5 5 11 2" xfId="17180" xr:uid="{00000000-0005-0000-0000-0000A1420000}"/>
    <cellStyle name="Fountain Input 3 5 5 11 3" xfId="17181" xr:uid="{00000000-0005-0000-0000-0000A2420000}"/>
    <cellStyle name="Fountain Input 3 5 5 12" xfId="17182" xr:uid="{00000000-0005-0000-0000-0000A3420000}"/>
    <cellStyle name="Fountain Input 3 5 5 13" xfId="17183" xr:uid="{00000000-0005-0000-0000-0000A4420000}"/>
    <cellStyle name="Fountain Input 3 5 5 2" xfId="17184" xr:uid="{00000000-0005-0000-0000-0000A5420000}"/>
    <cellStyle name="Fountain Input 3 5 5 2 2" xfId="17185" xr:uid="{00000000-0005-0000-0000-0000A6420000}"/>
    <cellStyle name="Fountain Input 3 5 5 2 3" xfId="17186" xr:uid="{00000000-0005-0000-0000-0000A7420000}"/>
    <cellStyle name="Fountain Input 3 5 5 3" xfId="17187" xr:uid="{00000000-0005-0000-0000-0000A8420000}"/>
    <cellStyle name="Fountain Input 3 5 5 3 2" xfId="17188" xr:uid="{00000000-0005-0000-0000-0000A9420000}"/>
    <cellStyle name="Fountain Input 3 5 5 3 3" xfId="17189" xr:uid="{00000000-0005-0000-0000-0000AA420000}"/>
    <cellStyle name="Fountain Input 3 5 5 4" xfId="17190" xr:uid="{00000000-0005-0000-0000-0000AB420000}"/>
    <cellStyle name="Fountain Input 3 5 5 4 2" xfId="17191" xr:uid="{00000000-0005-0000-0000-0000AC420000}"/>
    <cellStyle name="Fountain Input 3 5 5 4 3" xfId="17192" xr:uid="{00000000-0005-0000-0000-0000AD420000}"/>
    <cellStyle name="Fountain Input 3 5 5 5" xfId="17193" xr:uid="{00000000-0005-0000-0000-0000AE420000}"/>
    <cellStyle name="Fountain Input 3 5 5 5 2" xfId="17194" xr:uid="{00000000-0005-0000-0000-0000AF420000}"/>
    <cellStyle name="Fountain Input 3 5 5 5 3" xfId="17195" xr:uid="{00000000-0005-0000-0000-0000B0420000}"/>
    <cellStyle name="Fountain Input 3 5 5 6" xfId="17196" xr:uid="{00000000-0005-0000-0000-0000B1420000}"/>
    <cellStyle name="Fountain Input 3 5 5 6 2" xfId="17197" xr:uid="{00000000-0005-0000-0000-0000B2420000}"/>
    <cellStyle name="Fountain Input 3 5 5 6 3" xfId="17198" xr:uid="{00000000-0005-0000-0000-0000B3420000}"/>
    <cellStyle name="Fountain Input 3 5 5 7" xfId="17199" xr:uid="{00000000-0005-0000-0000-0000B4420000}"/>
    <cellStyle name="Fountain Input 3 5 5 7 2" xfId="17200" xr:uid="{00000000-0005-0000-0000-0000B5420000}"/>
    <cellStyle name="Fountain Input 3 5 5 7 3" xfId="17201" xr:uid="{00000000-0005-0000-0000-0000B6420000}"/>
    <cellStyle name="Fountain Input 3 5 5 8" xfId="17202" xr:uid="{00000000-0005-0000-0000-0000B7420000}"/>
    <cellStyle name="Fountain Input 3 5 5 8 2" xfId="17203" xr:uid="{00000000-0005-0000-0000-0000B8420000}"/>
    <cellStyle name="Fountain Input 3 5 5 8 3" xfId="17204" xr:uid="{00000000-0005-0000-0000-0000B9420000}"/>
    <cellStyle name="Fountain Input 3 5 5 9" xfId="17205" xr:uid="{00000000-0005-0000-0000-0000BA420000}"/>
    <cellStyle name="Fountain Input 3 5 5 9 2" xfId="17206" xr:uid="{00000000-0005-0000-0000-0000BB420000}"/>
    <cellStyle name="Fountain Input 3 5 5 9 3" xfId="17207" xr:uid="{00000000-0005-0000-0000-0000BC420000}"/>
    <cellStyle name="Fountain Input 3 5 6" xfId="17208" xr:uid="{00000000-0005-0000-0000-0000BD420000}"/>
    <cellStyle name="Fountain Input 3 5 6 10" xfId="17209" xr:uid="{00000000-0005-0000-0000-0000BE420000}"/>
    <cellStyle name="Fountain Input 3 5 6 10 2" xfId="17210" xr:uid="{00000000-0005-0000-0000-0000BF420000}"/>
    <cellStyle name="Fountain Input 3 5 6 10 3" xfId="17211" xr:uid="{00000000-0005-0000-0000-0000C0420000}"/>
    <cellStyle name="Fountain Input 3 5 6 11" xfId="17212" xr:uid="{00000000-0005-0000-0000-0000C1420000}"/>
    <cellStyle name="Fountain Input 3 5 6 11 2" xfId="17213" xr:uid="{00000000-0005-0000-0000-0000C2420000}"/>
    <cellStyle name="Fountain Input 3 5 6 11 3" xfId="17214" xr:uid="{00000000-0005-0000-0000-0000C3420000}"/>
    <cellStyle name="Fountain Input 3 5 6 12" xfId="17215" xr:uid="{00000000-0005-0000-0000-0000C4420000}"/>
    <cellStyle name="Fountain Input 3 5 6 13" xfId="17216" xr:uid="{00000000-0005-0000-0000-0000C5420000}"/>
    <cellStyle name="Fountain Input 3 5 6 2" xfId="17217" xr:uid="{00000000-0005-0000-0000-0000C6420000}"/>
    <cellStyle name="Fountain Input 3 5 6 2 2" xfId="17218" xr:uid="{00000000-0005-0000-0000-0000C7420000}"/>
    <cellStyle name="Fountain Input 3 5 6 2 3" xfId="17219" xr:uid="{00000000-0005-0000-0000-0000C8420000}"/>
    <cellStyle name="Fountain Input 3 5 6 3" xfId="17220" xr:uid="{00000000-0005-0000-0000-0000C9420000}"/>
    <cellStyle name="Fountain Input 3 5 6 3 2" xfId="17221" xr:uid="{00000000-0005-0000-0000-0000CA420000}"/>
    <cellStyle name="Fountain Input 3 5 6 3 3" xfId="17222" xr:uid="{00000000-0005-0000-0000-0000CB420000}"/>
    <cellStyle name="Fountain Input 3 5 6 4" xfId="17223" xr:uid="{00000000-0005-0000-0000-0000CC420000}"/>
    <cellStyle name="Fountain Input 3 5 6 4 2" xfId="17224" xr:uid="{00000000-0005-0000-0000-0000CD420000}"/>
    <cellStyle name="Fountain Input 3 5 6 4 3" xfId="17225" xr:uid="{00000000-0005-0000-0000-0000CE420000}"/>
    <cellStyle name="Fountain Input 3 5 6 5" xfId="17226" xr:uid="{00000000-0005-0000-0000-0000CF420000}"/>
    <cellStyle name="Fountain Input 3 5 6 5 2" xfId="17227" xr:uid="{00000000-0005-0000-0000-0000D0420000}"/>
    <cellStyle name="Fountain Input 3 5 6 5 3" xfId="17228" xr:uid="{00000000-0005-0000-0000-0000D1420000}"/>
    <cellStyle name="Fountain Input 3 5 6 6" xfId="17229" xr:uid="{00000000-0005-0000-0000-0000D2420000}"/>
    <cellStyle name="Fountain Input 3 5 6 6 2" xfId="17230" xr:uid="{00000000-0005-0000-0000-0000D3420000}"/>
    <cellStyle name="Fountain Input 3 5 6 6 3" xfId="17231" xr:uid="{00000000-0005-0000-0000-0000D4420000}"/>
    <cellStyle name="Fountain Input 3 5 6 7" xfId="17232" xr:uid="{00000000-0005-0000-0000-0000D5420000}"/>
    <cellStyle name="Fountain Input 3 5 6 7 2" xfId="17233" xr:uid="{00000000-0005-0000-0000-0000D6420000}"/>
    <cellStyle name="Fountain Input 3 5 6 7 3" xfId="17234" xr:uid="{00000000-0005-0000-0000-0000D7420000}"/>
    <cellStyle name="Fountain Input 3 5 6 8" xfId="17235" xr:uid="{00000000-0005-0000-0000-0000D8420000}"/>
    <cellStyle name="Fountain Input 3 5 6 8 2" xfId="17236" xr:uid="{00000000-0005-0000-0000-0000D9420000}"/>
    <cellStyle name="Fountain Input 3 5 6 8 3" xfId="17237" xr:uid="{00000000-0005-0000-0000-0000DA420000}"/>
    <cellStyle name="Fountain Input 3 5 6 9" xfId="17238" xr:uid="{00000000-0005-0000-0000-0000DB420000}"/>
    <cellStyle name="Fountain Input 3 5 6 9 2" xfId="17239" xr:uid="{00000000-0005-0000-0000-0000DC420000}"/>
    <cellStyle name="Fountain Input 3 5 6 9 3" xfId="17240" xr:uid="{00000000-0005-0000-0000-0000DD420000}"/>
    <cellStyle name="Fountain Input 3 5 7" xfId="17241" xr:uid="{00000000-0005-0000-0000-0000DE420000}"/>
    <cellStyle name="Fountain Input 3 5 7 10" xfId="17242" xr:uid="{00000000-0005-0000-0000-0000DF420000}"/>
    <cellStyle name="Fountain Input 3 5 7 10 2" xfId="17243" xr:uid="{00000000-0005-0000-0000-0000E0420000}"/>
    <cellStyle name="Fountain Input 3 5 7 10 3" xfId="17244" xr:uid="{00000000-0005-0000-0000-0000E1420000}"/>
    <cellStyle name="Fountain Input 3 5 7 11" xfId="17245" xr:uid="{00000000-0005-0000-0000-0000E2420000}"/>
    <cellStyle name="Fountain Input 3 5 7 11 2" xfId="17246" xr:uid="{00000000-0005-0000-0000-0000E3420000}"/>
    <cellStyle name="Fountain Input 3 5 7 11 3" xfId="17247" xr:uid="{00000000-0005-0000-0000-0000E4420000}"/>
    <cellStyle name="Fountain Input 3 5 7 12" xfId="17248" xr:uid="{00000000-0005-0000-0000-0000E5420000}"/>
    <cellStyle name="Fountain Input 3 5 7 13" xfId="17249" xr:uid="{00000000-0005-0000-0000-0000E6420000}"/>
    <cellStyle name="Fountain Input 3 5 7 2" xfId="17250" xr:uid="{00000000-0005-0000-0000-0000E7420000}"/>
    <cellStyle name="Fountain Input 3 5 7 2 2" xfId="17251" xr:uid="{00000000-0005-0000-0000-0000E8420000}"/>
    <cellStyle name="Fountain Input 3 5 7 2 3" xfId="17252" xr:uid="{00000000-0005-0000-0000-0000E9420000}"/>
    <cellStyle name="Fountain Input 3 5 7 3" xfId="17253" xr:uid="{00000000-0005-0000-0000-0000EA420000}"/>
    <cellStyle name="Fountain Input 3 5 7 3 2" xfId="17254" xr:uid="{00000000-0005-0000-0000-0000EB420000}"/>
    <cellStyle name="Fountain Input 3 5 7 3 3" xfId="17255" xr:uid="{00000000-0005-0000-0000-0000EC420000}"/>
    <cellStyle name="Fountain Input 3 5 7 4" xfId="17256" xr:uid="{00000000-0005-0000-0000-0000ED420000}"/>
    <cellStyle name="Fountain Input 3 5 7 4 2" xfId="17257" xr:uid="{00000000-0005-0000-0000-0000EE420000}"/>
    <cellStyle name="Fountain Input 3 5 7 4 3" xfId="17258" xr:uid="{00000000-0005-0000-0000-0000EF420000}"/>
    <cellStyle name="Fountain Input 3 5 7 5" xfId="17259" xr:uid="{00000000-0005-0000-0000-0000F0420000}"/>
    <cellStyle name="Fountain Input 3 5 7 5 2" xfId="17260" xr:uid="{00000000-0005-0000-0000-0000F1420000}"/>
    <cellStyle name="Fountain Input 3 5 7 5 3" xfId="17261" xr:uid="{00000000-0005-0000-0000-0000F2420000}"/>
    <cellStyle name="Fountain Input 3 5 7 6" xfId="17262" xr:uid="{00000000-0005-0000-0000-0000F3420000}"/>
    <cellStyle name="Fountain Input 3 5 7 6 2" xfId="17263" xr:uid="{00000000-0005-0000-0000-0000F4420000}"/>
    <cellStyle name="Fountain Input 3 5 7 6 3" xfId="17264" xr:uid="{00000000-0005-0000-0000-0000F5420000}"/>
    <cellStyle name="Fountain Input 3 5 7 7" xfId="17265" xr:uid="{00000000-0005-0000-0000-0000F6420000}"/>
    <cellStyle name="Fountain Input 3 5 7 7 2" xfId="17266" xr:uid="{00000000-0005-0000-0000-0000F7420000}"/>
    <cellStyle name="Fountain Input 3 5 7 7 3" xfId="17267" xr:uid="{00000000-0005-0000-0000-0000F8420000}"/>
    <cellStyle name="Fountain Input 3 5 7 8" xfId="17268" xr:uid="{00000000-0005-0000-0000-0000F9420000}"/>
    <cellStyle name="Fountain Input 3 5 7 8 2" xfId="17269" xr:uid="{00000000-0005-0000-0000-0000FA420000}"/>
    <cellStyle name="Fountain Input 3 5 7 8 3" xfId="17270" xr:uid="{00000000-0005-0000-0000-0000FB420000}"/>
    <cellStyle name="Fountain Input 3 5 7 9" xfId="17271" xr:uid="{00000000-0005-0000-0000-0000FC420000}"/>
    <cellStyle name="Fountain Input 3 5 7 9 2" xfId="17272" xr:uid="{00000000-0005-0000-0000-0000FD420000}"/>
    <cellStyle name="Fountain Input 3 5 7 9 3" xfId="17273" xr:uid="{00000000-0005-0000-0000-0000FE420000}"/>
    <cellStyle name="Fountain Input 3 5 8" xfId="17274" xr:uid="{00000000-0005-0000-0000-0000FF420000}"/>
    <cellStyle name="Fountain Input 3 5 8 2" xfId="17275" xr:uid="{00000000-0005-0000-0000-000000430000}"/>
    <cellStyle name="Fountain Input 3 5 8 3" xfId="17276" xr:uid="{00000000-0005-0000-0000-000001430000}"/>
    <cellStyle name="Fountain Input 3 5 9" xfId="17277" xr:uid="{00000000-0005-0000-0000-000002430000}"/>
    <cellStyle name="Fountain Input 3 5 9 2" xfId="17278" xr:uid="{00000000-0005-0000-0000-000003430000}"/>
    <cellStyle name="Fountain Input 3 5 9 3" xfId="17279" xr:uid="{00000000-0005-0000-0000-000004430000}"/>
    <cellStyle name="Fountain Input 3 6" xfId="17280" xr:uid="{00000000-0005-0000-0000-000005430000}"/>
    <cellStyle name="Fountain Input 3 6 10" xfId="17281" xr:uid="{00000000-0005-0000-0000-000006430000}"/>
    <cellStyle name="Fountain Input 3 6 10 2" xfId="17282" xr:uid="{00000000-0005-0000-0000-000007430000}"/>
    <cellStyle name="Fountain Input 3 6 10 3" xfId="17283" xr:uid="{00000000-0005-0000-0000-000008430000}"/>
    <cellStyle name="Fountain Input 3 6 11" xfId="17284" xr:uid="{00000000-0005-0000-0000-000009430000}"/>
    <cellStyle name="Fountain Input 3 6 11 2" xfId="17285" xr:uid="{00000000-0005-0000-0000-00000A430000}"/>
    <cellStyle name="Fountain Input 3 6 11 3" xfId="17286" xr:uid="{00000000-0005-0000-0000-00000B430000}"/>
    <cellStyle name="Fountain Input 3 6 12" xfId="17287" xr:uid="{00000000-0005-0000-0000-00000C430000}"/>
    <cellStyle name="Fountain Input 3 6 12 2" xfId="17288" xr:uid="{00000000-0005-0000-0000-00000D430000}"/>
    <cellStyle name="Fountain Input 3 6 12 3" xfId="17289" xr:uid="{00000000-0005-0000-0000-00000E430000}"/>
    <cellStyle name="Fountain Input 3 6 13" xfId="17290" xr:uid="{00000000-0005-0000-0000-00000F430000}"/>
    <cellStyle name="Fountain Input 3 6 13 2" xfId="17291" xr:uid="{00000000-0005-0000-0000-000010430000}"/>
    <cellStyle name="Fountain Input 3 6 13 3" xfId="17292" xr:uid="{00000000-0005-0000-0000-000011430000}"/>
    <cellStyle name="Fountain Input 3 6 14" xfId="17293" xr:uid="{00000000-0005-0000-0000-000012430000}"/>
    <cellStyle name="Fountain Input 3 6 14 2" xfId="17294" xr:uid="{00000000-0005-0000-0000-000013430000}"/>
    <cellStyle name="Fountain Input 3 6 14 3" xfId="17295" xr:uid="{00000000-0005-0000-0000-000014430000}"/>
    <cellStyle name="Fountain Input 3 6 15" xfId="17296" xr:uid="{00000000-0005-0000-0000-000015430000}"/>
    <cellStyle name="Fountain Input 3 6 15 2" xfId="17297" xr:uid="{00000000-0005-0000-0000-000016430000}"/>
    <cellStyle name="Fountain Input 3 6 15 3" xfId="17298" xr:uid="{00000000-0005-0000-0000-000017430000}"/>
    <cellStyle name="Fountain Input 3 6 16" xfId="17299" xr:uid="{00000000-0005-0000-0000-000018430000}"/>
    <cellStyle name="Fountain Input 3 6 16 2" xfId="17300" xr:uid="{00000000-0005-0000-0000-000019430000}"/>
    <cellStyle name="Fountain Input 3 6 16 3" xfId="17301" xr:uid="{00000000-0005-0000-0000-00001A430000}"/>
    <cellStyle name="Fountain Input 3 6 17" xfId="17302" xr:uid="{00000000-0005-0000-0000-00001B430000}"/>
    <cellStyle name="Fountain Input 3 6 17 2" xfId="17303" xr:uid="{00000000-0005-0000-0000-00001C430000}"/>
    <cellStyle name="Fountain Input 3 6 17 3" xfId="17304" xr:uid="{00000000-0005-0000-0000-00001D430000}"/>
    <cellStyle name="Fountain Input 3 6 18" xfId="17305" xr:uid="{00000000-0005-0000-0000-00001E430000}"/>
    <cellStyle name="Fountain Input 3 6 18 2" xfId="17306" xr:uid="{00000000-0005-0000-0000-00001F430000}"/>
    <cellStyle name="Fountain Input 3 6 18 3" xfId="17307" xr:uid="{00000000-0005-0000-0000-000020430000}"/>
    <cellStyle name="Fountain Input 3 6 19" xfId="17308" xr:uid="{00000000-0005-0000-0000-000021430000}"/>
    <cellStyle name="Fountain Input 3 6 2" xfId="17309" xr:uid="{00000000-0005-0000-0000-000022430000}"/>
    <cellStyle name="Fountain Input 3 6 2 10" xfId="17310" xr:uid="{00000000-0005-0000-0000-000023430000}"/>
    <cellStyle name="Fountain Input 3 6 2 10 2" xfId="17311" xr:uid="{00000000-0005-0000-0000-000024430000}"/>
    <cellStyle name="Fountain Input 3 6 2 10 3" xfId="17312" xr:uid="{00000000-0005-0000-0000-000025430000}"/>
    <cellStyle name="Fountain Input 3 6 2 11" xfId="17313" xr:uid="{00000000-0005-0000-0000-000026430000}"/>
    <cellStyle name="Fountain Input 3 6 2 11 2" xfId="17314" xr:uid="{00000000-0005-0000-0000-000027430000}"/>
    <cellStyle name="Fountain Input 3 6 2 11 3" xfId="17315" xr:uid="{00000000-0005-0000-0000-000028430000}"/>
    <cellStyle name="Fountain Input 3 6 2 12" xfId="17316" xr:uid="{00000000-0005-0000-0000-000029430000}"/>
    <cellStyle name="Fountain Input 3 6 2 12 2" xfId="17317" xr:uid="{00000000-0005-0000-0000-00002A430000}"/>
    <cellStyle name="Fountain Input 3 6 2 12 3" xfId="17318" xr:uid="{00000000-0005-0000-0000-00002B430000}"/>
    <cellStyle name="Fountain Input 3 6 2 13" xfId="17319" xr:uid="{00000000-0005-0000-0000-00002C430000}"/>
    <cellStyle name="Fountain Input 3 6 2 14" xfId="17320" xr:uid="{00000000-0005-0000-0000-00002D430000}"/>
    <cellStyle name="Fountain Input 3 6 2 2" xfId="17321" xr:uid="{00000000-0005-0000-0000-00002E430000}"/>
    <cellStyle name="Fountain Input 3 6 2 2 2" xfId="17322" xr:uid="{00000000-0005-0000-0000-00002F430000}"/>
    <cellStyle name="Fountain Input 3 6 2 2 3" xfId="17323" xr:uid="{00000000-0005-0000-0000-000030430000}"/>
    <cellStyle name="Fountain Input 3 6 2 3" xfId="17324" xr:uid="{00000000-0005-0000-0000-000031430000}"/>
    <cellStyle name="Fountain Input 3 6 2 3 2" xfId="17325" xr:uid="{00000000-0005-0000-0000-000032430000}"/>
    <cellStyle name="Fountain Input 3 6 2 3 3" xfId="17326" xr:uid="{00000000-0005-0000-0000-000033430000}"/>
    <cellStyle name="Fountain Input 3 6 2 4" xfId="17327" xr:uid="{00000000-0005-0000-0000-000034430000}"/>
    <cellStyle name="Fountain Input 3 6 2 4 2" xfId="17328" xr:uid="{00000000-0005-0000-0000-000035430000}"/>
    <cellStyle name="Fountain Input 3 6 2 4 3" xfId="17329" xr:uid="{00000000-0005-0000-0000-000036430000}"/>
    <cellStyle name="Fountain Input 3 6 2 5" xfId="17330" xr:uid="{00000000-0005-0000-0000-000037430000}"/>
    <cellStyle name="Fountain Input 3 6 2 5 2" xfId="17331" xr:uid="{00000000-0005-0000-0000-000038430000}"/>
    <cellStyle name="Fountain Input 3 6 2 5 3" xfId="17332" xr:uid="{00000000-0005-0000-0000-000039430000}"/>
    <cellStyle name="Fountain Input 3 6 2 6" xfId="17333" xr:uid="{00000000-0005-0000-0000-00003A430000}"/>
    <cellStyle name="Fountain Input 3 6 2 6 2" xfId="17334" xr:uid="{00000000-0005-0000-0000-00003B430000}"/>
    <cellStyle name="Fountain Input 3 6 2 6 3" xfId="17335" xr:uid="{00000000-0005-0000-0000-00003C430000}"/>
    <cellStyle name="Fountain Input 3 6 2 7" xfId="17336" xr:uid="{00000000-0005-0000-0000-00003D430000}"/>
    <cellStyle name="Fountain Input 3 6 2 7 2" xfId="17337" xr:uid="{00000000-0005-0000-0000-00003E430000}"/>
    <cellStyle name="Fountain Input 3 6 2 7 3" xfId="17338" xr:uid="{00000000-0005-0000-0000-00003F430000}"/>
    <cellStyle name="Fountain Input 3 6 2 8" xfId="17339" xr:uid="{00000000-0005-0000-0000-000040430000}"/>
    <cellStyle name="Fountain Input 3 6 2 8 2" xfId="17340" xr:uid="{00000000-0005-0000-0000-000041430000}"/>
    <cellStyle name="Fountain Input 3 6 2 8 3" xfId="17341" xr:uid="{00000000-0005-0000-0000-000042430000}"/>
    <cellStyle name="Fountain Input 3 6 2 9" xfId="17342" xr:uid="{00000000-0005-0000-0000-000043430000}"/>
    <cellStyle name="Fountain Input 3 6 2 9 2" xfId="17343" xr:uid="{00000000-0005-0000-0000-000044430000}"/>
    <cellStyle name="Fountain Input 3 6 2 9 3" xfId="17344" xr:uid="{00000000-0005-0000-0000-000045430000}"/>
    <cellStyle name="Fountain Input 3 6 20" xfId="17345" xr:uid="{00000000-0005-0000-0000-000046430000}"/>
    <cellStyle name="Fountain Input 3 6 3" xfId="17346" xr:uid="{00000000-0005-0000-0000-000047430000}"/>
    <cellStyle name="Fountain Input 3 6 3 10" xfId="17347" xr:uid="{00000000-0005-0000-0000-000048430000}"/>
    <cellStyle name="Fountain Input 3 6 3 10 2" xfId="17348" xr:uid="{00000000-0005-0000-0000-000049430000}"/>
    <cellStyle name="Fountain Input 3 6 3 10 3" xfId="17349" xr:uid="{00000000-0005-0000-0000-00004A430000}"/>
    <cellStyle name="Fountain Input 3 6 3 11" xfId="17350" xr:uid="{00000000-0005-0000-0000-00004B430000}"/>
    <cellStyle name="Fountain Input 3 6 3 11 2" xfId="17351" xr:uid="{00000000-0005-0000-0000-00004C430000}"/>
    <cellStyle name="Fountain Input 3 6 3 11 3" xfId="17352" xr:uid="{00000000-0005-0000-0000-00004D430000}"/>
    <cellStyle name="Fountain Input 3 6 3 12" xfId="17353" xr:uid="{00000000-0005-0000-0000-00004E430000}"/>
    <cellStyle name="Fountain Input 3 6 3 12 2" xfId="17354" xr:uid="{00000000-0005-0000-0000-00004F430000}"/>
    <cellStyle name="Fountain Input 3 6 3 12 3" xfId="17355" xr:uid="{00000000-0005-0000-0000-000050430000}"/>
    <cellStyle name="Fountain Input 3 6 3 13" xfId="17356" xr:uid="{00000000-0005-0000-0000-000051430000}"/>
    <cellStyle name="Fountain Input 3 6 3 14" xfId="17357" xr:uid="{00000000-0005-0000-0000-000052430000}"/>
    <cellStyle name="Fountain Input 3 6 3 2" xfId="17358" xr:uid="{00000000-0005-0000-0000-000053430000}"/>
    <cellStyle name="Fountain Input 3 6 3 2 2" xfId="17359" xr:uid="{00000000-0005-0000-0000-000054430000}"/>
    <cellStyle name="Fountain Input 3 6 3 2 3" xfId="17360" xr:uid="{00000000-0005-0000-0000-000055430000}"/>
    <cellStyle name="Fountain Input 3 6 3 3" xfId="17361" xr:uid="{00000000-0005-0000-0000-000056430000}"/>
    <cellStyle name="Fountain Input 3 6 3 3 2" xfId="17362" xr:uid="{00000000-0005-0000-0000-000057430000}"/>
    <cellStyle name="Fountain Input 3 6 3 3 3" xfId="17363" xr:uid="{00000000-0005-0000-0000-000058430000}"/>
    <cellStyle name="Fountain Input 3 6 3 4" xfId="17364" xr:uid="{00000000-0005-0000-0000-000059430000}"/>
    <cellStyle name="Fountain Input 3 6 3 4 2" xfId="17365" xr:uid="{00000000-0005-0000-0000-00005A430000}"/>
    <cellStyle name="Fountain Input 3 6 3 4 3" xfId="17366" xr:uid="{00000000-0005-0000-0000-00005B430000}"/>
    <cellStyle name="Fountain Input 3 6 3 5" xfId="17367" xr:uid="{00000000-0005-0000-0000-00005C430000}"/>
    <cellStyle name="Fountain Input 3 6 3 5 2" xfId="17368" xr:uid="{00000000-0005-0000-0000-00005D430000}"/>
    <cellStyle name="Fountain Input 3 6 3 5 3" xfId="17369" xr:uid="{00000000-0005-0000-0000-00005E430000}"/>
    <cellStyle name="Fountain Input 3 6 3 6" xfId="17370" xr:uid="{00000000-0005-0000-0000-00005F430000}"/>
    <cellStyle name="Fountain Input 3 6 3 6 2" xfId="17371" xr:uid="{00000000-0005-0000-0000-000060430000}"/>
    <cellStyle name="Fountain Input 3 6 3 6 3" xfId="17372" xr:uid="{00000000-0005-0000-0000-000061430000}"/>
    <cellStyle name="Fountain Input 3 6 3 7" xfId="17373" xr:uid="{00000000-0005-0000-0000-000062430000}"/>
    <cellStyle name="Fountain Input 3 6 3 7 2" xfId="17374" xr:uid="{00000000-0005-0000-0000-000063430000}"/>
    <cellStyle name="Fountain Input 3 6 3 7 3" xfId="17375" xr:uid="{00000000-0005-0000-0000-000064430000}"/>
    <cellStyle name="Fountain Input 3 6 3 8" xfId="17376" xr:uid="{00000000-0005-0000-0000-000065430000}"/>
    <cellStyle name="Fountain Input 3 6 3 8 2" xfId="17377" xr:uid="{00000000-0005-0000-0000-000066430000}"/>
    <cellStyle name="Fountain Input 3 6 3 8 3" xfId="17378" xr:uid="{00000000-0005-0000-0000-000067430000}"/>
    <cellStyle name="Fountain Input 3 6 3 9" xfId="17379" xr:uid="{00000000-0005-0000-0000-000068430000}"/>
    <cellStyle name="Fountain Input 3 6 3 9 2" xfId="17380" xr:uid="{00000000-0005-0000-0000-000069430000}"/>
    <cellStyle name="Fountain Input 3 6 3 9 3" xfId="17381" xr:uid="{00000000-0005-0000-0000-00006A430000}"/>
    <cellStyle name="Fountain Input 3 6 4" xfId="17382" xr:uid="{00000000-0005-0000-0000-00006B430000}"/>
    <cellStyle name="Fountain Input 3 6 4 10" xfId="17383" xr:uid="{00000000-0005-0000-0000-00006C430000}"/>
    <cellStyle name="Fountain Input 3 6 4 10 2" xfId="17384" xr:uid="{00000000-0005-0000-0000-00006D430000}"/>
    <cellStyle name="Fountain Input 3 6 4 10 3" xfId="17385" xr:uid="{00000000-0005-0000-0000-00006E430000}"/>
    <cellStyle name="Fountain Input 3 6 4 11" xfId="17386" xr:uid="{00000000-0005-0000-0000-00006F430000}"/>
    <cellStyle name="Fountain Input 3 6 4 11 2" xfId="17387" xr:uid="{00000000-0005-0000-0000-000070430000}"/>
    <cellStyle name="Fountain Input 3 6 4 11 3" xfId="17388" xr:uid="{00000000-0005-0000-0000-000071430000}"/>
    <cellStyle name="Fountain Input 3 6 4 12" xfId="17389" xr:uid="{00000000-0005-0000-0000-000072430000}"/>
    <cellStyle name="Fountain Input 3 6 4 13" xfId="17390" xr:uid="{00000000-0005-0000-0000-000073430000}"/>
    <cellStyle name="Fountain Input 3 6 4 2" xfId="17391" xr:uid="{00000000-0005-0000-0000-000074430000}"/>
    <cellStyle name="Fountain Input 3 6 4 2 2" xfId="17392" xr:uid="{00000000-0005-0000-0000-000075430000}"/>
    <cellStyle name="Fountain Input 3 6 4 2 3" xfId="17393" xr:uid="{00000000-0005-0000-0000-000076430000}"/>
    <cellStyle name="Fountain Input 3 6 4 3" xfId="17394" xr:uid="{00000000-0005-0000-0000-000077430000}"/>
    <cellStyle name="Fountain Input 3 6 4 3 2" xfId="17395" xr:uid="{00000000-0005-0000-0000-000078430000}"/>
    <cellStyle name="Fountain Input 3 6 4 3 3" xfId="17396" xr:uid="{00000000-0005-0000-0000-000079430000}"/>
    <cellStyle name="Fountain Input 3 6 4 4" xfId="17397" xr:uid="{00000000-0005-0000-0000-00007A430000}"/>
    <cellStyle name="Fountain Input 3 6 4 4 2" xfId="17398" xr:uid="{00000000-0005-0000-0000-00007B430000}"/>
    <cellStyle name="Fountain Input 3 6 4 4 3" xfId="17399" xr:uid="{00000000-0005-0000-0000-00007C430000}"/>
    <cellStyle name="Fountain Input 3 6 4 5" xfId="17400" xr:uid="{00000000-0005-0000-0000-00007D430000}"/>
    <cellStyle name="Fountain Input 3 6 4 5 2" xfId="17401" xr:uid="{00000000-0005-0000-0000-00007E430000}"/>
    <cellStyle name="Fountain Input 3 6 4 5 3" xfId="17402" xr:uid="{00000000-0005-0000-0000-00007F430000}"/>
    <cellStyle name="Fountain Input 3 6 4 6" xfId="17403" xr:uid="{00000000-0005-0000-0000-000080430000}"/>
    <cellStyle name="Fountain Input 3 6 4 6 2" xfId="17404" xr:uid="{00000000-0005-0000-0000-000081430000}"/>
    <cellStyle name="Fountain Input 3 6 4 6 3" xfId="17405" xr:uid="{00000000-0005-0000-0000-000082430000}"/>
    <cellStyle name="Fountain Input 3 6 4 7" xfId="17406" xr:uid="{00000000-0005-0000-0000-000083430000}"/>
    <cellStyle name="Fountain Input 3 6 4 7 2" xfId="17407" xr:uid="{00000000-0005-0000-0000-000084430000}"/>
    <cellStyle name="Fountain Input 3 6 4 7 3" xfId="17408" xr:uid="{00000000-0005-0000-0000-000085430000}"/>
    <cellStyle name="Fountain Input 3 6 4 8" xfId="17409" xr:uid="{00000000-0005-0000-0000-000086430000}"/>
    <cellStyle name="Fountain Input 3 6 4 8 2" xfId="17410" xr:uid="{00000000-0005-0000-0000-000087430000}"/>
    <cellStyle name="Fountain Input 3 6 4 8 3" xfId="17411" xr:uid="{00000000-0005-0000-0000-000088430000}"/>
    <cellStyle name="Fountain Input 3 6 4 9" xfId="17412" xr:uid="{00000000-0005-0000-0000-000089430000}"/>
    <cellStyle name="Fountain Input 3 6 4 9 2" xfId="17413" xr:uid="{00000000-0005-0000-0000-00008A430000}"/>
    <cellStyle name="Fountain Input 3 6 4 9 3" xfId="17414" xr:uid="{00000000-0005-0000-0000-00008B430000}"/>
    <cellStyle name="Fountain Input 3 6 5" xfId="17415" xr:uid="{00000000-0005-0000-0000-00008C430000}"/>
    <cellStyle name="Fountain Input 3 6 5 10" xfId="17416" xr:uid="{00000000-0005-0000-0000-00008D430000}"/>
    <cellStyle name="Fountain Input 3 6 5 10 2" xfId="17417" xr:uid="{00000000-0005-0000-0000-00008E430000}"/>
    <cellStyle name="Fountain Input 3 6 5 10 3" xfId="17418" xr:uid="{00000000-0005-0000-0000-00008F430000}"/>
    <cellStyle name="Fountain Input 3 6 5 11" xfId="17419" xr:uid="{00000000-0005-0000-0000-000090430000}"/>
    <cellStyle name="Fountain Input 3 6 5 11 2" xfId="17420" xr:uid="{00000000-0005-0000-0000-000091430000}"/>
    <cellStyle name="Fountain Input 3 6 5 11 3" xfId="17421" xr:uid="{00000000-0005-0000-0000-000092430000}"/>
    <cellStyle name="Fountain Input 3 6 5 12" xfId="17422" xr:uid="{00000000-0005-0000-0000-000093430000}"/>
    <cellStyle name="Fountain Input 3 6 5 13" xfId="17423" xr:uid="{00000000-0005-0000-0000-000094430000}"/>
    <cellStyle name="Fountain Input 3 6 5 2" xfId="17424" xr:uid="{00000000-0005-0000-0000-000095430000}"/>
    <cellStyle name="Fountain Input 3 6 5 2 2" xfId="17425" xr:uid="{00000000-0005-0000-0000-000096430000}"/>
    <cellStyle name="Fountain Input 3 6 5 2 3" xfId="17426" xr:uid="{00000000-0005-0000-0000-000097430000}"/>
    <cellStyle name="Fountain Input 3 6 5 3" xfId="17427" xr:uid="{00000000-0005-0000-0000-000098430000}"/>
    <cellStyle name="Fountain Input 3 6 5 3 2" xfId="17428" xr:uid="{00000000-0005-0000-0000-000099430000}"/>
    <cellStyle name="Fountain Input 3 6 5 3 3" xfId="17429" xr:uid="{00000000-0005-0000-0000-00009A430000}"/>
    <cellStyle name="Fountain Input 3 6 5 4" xfId="17430" xr:uid="{00000000-0005-0000-0000-00009B430000}"/>
    <cellStyle name="Fountain Input 3 6 5 4 2" xfId="17431" xr:uid="{00000000-0005-0000-0000-00009C430000}"/>
    <cellStyle name="Fountain Input 3 6 5 4 3" xfId="17432" xr:uid="{00000000-0005-0000-0000-00009D430000}"/>
    <cellStyle name="Fountain Input 3 6 5 5" xfId="17433" xr:uid="{00000000-0005-0000-0000-00009E430000}"/>
    <cellStyle name="Fountain Input 3 6 5 5 2" xfId="17434" xr:uid="{00000000-0005-0000-0000-00009F430000}"/>
    <cellStyle name="Fountain Input 3 6 5 5 3" xfId="17435" xr:uid="{00000000-0005-0000-0000-0000A0430000}"/>
    <cellStyle name="Fountain Input 3 6 5 6" xfId="17436" xr:uid="{00000000-0005-0000-0000-0000A1430000}"/>
    <cellStyle name="Fountain Input 3 6 5 6 2" xfId="17437" xr:uid="{00000000-0005-0000-0000-0000A2430000}"/>
    <cellStyle name="Fountain Input 3 6 5 6 3" xfId="17438" xr:uid="{00000000-0005-0000-0000-0000A3430000}"/>
    <cellStyle name="Fountain Input 3 6 5 7" xfId="17439" xr:uid="{00000000-0005-0000-0000-0000A4430000}"/>
    <cellStyle name="Fountain Input 3 6 5 7 2" xfId="17440" xr:uid="{00000000-0005-0000-0000-0000A5430000}"/>
    <cellStyle name="Fountain Input 3 6 5 7 3" xfId="17441" xr:uid="{00000000-0005-0000-0000-0000A6430000}"/>
    <cellStyle name="Fountain Input 3 6 5 8" xfId="17442" xr:uid="{00000000-0005-0000-0000-0000A7430000}"/>
    <cellStyle name="Fountain Input 3 6 5 8 2" xfId="17443" xr:uid="{00000000-0005-0000-0000-0000A8430000}"/>
    <cellStyle name="Fountain Input 3 6 5 8 3" xfId="17444" xr:uid="{00000000-0005-0000-0000-0000A9430000}"/>
    <cellStyle name="Fountain Input 3 6 5 9" xfId="17445" xr:uid="{00000000-0005-0000-0000-0000AA430000}"/>
    <cellStyle name="Fountain Input 3 6 5 9 2" xfId="17446" xr:uid="{00000000-0005-0000-0000-0000AB430000}"/>
    <cellStyle name="Fountain Input 3 6 5 9 3" xfId="17447" xr:uid="{00000000-0005-0000-0000-0000AC430000}"/>
    <cellStyle name="Fountain Input 3 6 6" xfId="17448" xr:uid="{00000000-0005-0000-0000-0000AD430000}"/>
    <cellStyle name="Fountain Input 3 6 6 10" xfId="17449" xr:uid="{00000000-0005-0000-0000-0000AE430000}"/>
    <cellStyle name="Fountain Input 3 6 6 10 2" xfId="17450" xr:uid="{00000000-0005-0000-0000-0000AF430000}"/>
    <cellStyle name="Fountain Input 3 6 6 10 3" xfId="17451" xr:uid="{00000000-0005-0000-0000-0000B0430000}"/>
    <cellStyle name="Fountain Input 3 6 6 11" xfId="17452" xr:uid="{00000000-0005-0000-0000-0000B1430000}"/>
    <cellStyle name="Fountain Input 3 6 6 11 2" xfId="17453" xr:uid="{00000000-0005-0000-0000-0000B2430000}"/>
    <cellStyle name="Fountain Input 3 6 6 11 3" xfId="17454" xr:uid="{00000000-0005-0000-0000-0000B3430000}"/>
    <cellStyle name="Fountain Input 3 6 6 12" xfId="17455" xr:uid="{00000000-0005-0000-0000-0000B4430000}"/>
    <cellStyle name="Fountain Input 3 6 6 13" xfId="17456" xr:uid="{00000000-0005-0000-0000-0000B5430000}"/>
    <cellStyle name="Fountain Input 3 6 6 2" xfId="17457" xr:uid="{00000000-0005-0000-0000-0000B6430000}"/>
    <cellStyle name="Fountain Input 3 6 6 2 2" xfId="17458" xr:uid="{00000000-0005-0000-0000-0000B7430000}"/>
    <cellStyle name="Fountain Input 3 6 6 2 3" xfId="17459" xr:uid="{00000000-0005-0000-0000-0000B8430000}"/>
    <cellStyle name="Fountain Input 3 6 6 3" xfId="17460" xr:uid="{00000000-0005-0000-0000-0000B9430000}"/>
    <cellStyle name="Fountain Input 3 6 6 3 2" xfId="17461" xr:uid="{00000000-0005-0000-0000-0000BA430000}"/>
    <cellStyle name="Fountain Input 3 6 6 3 3" xfId="17462" xr:uid="{00000000-0005-0000-0000-0000BB430000}"/>
    <cellStyle name="Fountain Input 3 6 6 4" xfId="17463" xr:uid="{00000000-0005-0000-0000-0000BC430000}"/>
    <cellStyle name="Fountain Input 3 6 6 4 2" xfId="17464" xr:uid="{00000000-0005-0000-0000-0000BD430000}"/>
    <cellStyle name="Fountain Input 3 6 6 4 3" xfId="17465" xr:uid="{00000000-0005-0000-0000-0000BE430000}"/>
    <cellStyle name="Fountain Input 3 6 6 5" xfId="17466" xr:uid="{00000000-0005-0000-0000-0000BF430000}"/>
    <cellStyle name="Fountain Input 3 6 6 5 2" xfId="17467" xr:uid="{00000000-0005-0000-0000-0000C0430000}"/>
    <cellStyle name="Fountain Input 3 6 6 5 3" xfId="17468" xr:uid="{00000000-0005-0000-0000-0000C1430000}"/>
    <cellStyle name="Fountain Input 3 6 6 6" xfId="17469" xr:uid="{00000000-0005-0000-0000-0000C2430000}"/>
    <cellStyle name="Fountain Input 3 6 6 6 2" xfId="17470" xr:uid="{00000000-0005-0000-0000-0000C3430000}"/>
    <cellStyle name="Fountain Input 3 6 6 6 3" xfId="17471" xr:uid="{00000000-0005-0000-0000-0000C4430000}"/>
    <cellStyle name="Fountain Input 3 6 6 7" xfId="17472" xr:uid="{00000000-0005-0000-0000-0000C5430000}"/>
    <cellStyle name="Fountain Input 3 6 6 7 2" xfId="17473" xr:uid="{00000000-0005-0000-0000-0000C6430000}"/>
    <cellStyle name="Fountain Input 3 6 6 7 3" xfId="17474" xr:uid="{00000000-0005-0000-0000-0000C7430000}"/>
    <cellStyle name="Fountain Input 3 6 6 8" xfId="17475" xr:uid="{00000000-0005-0000-0000-0000C8430000}"/>
    <cellStyle name="Fountain Input 3 6 6 8 2" xfId="17476" xr:uid="{00000000-0005-0000-0000-0000C9430000}"/>
    <cellStyle name="Fountain Input 3 6 6 8 3" xfId="17477" xr:uid="{00000000-0005-0000-0000-0000CA430000}"/>
    <cellStyle name="Fountain Input 3 6 6 9" xfId="17478" xr:uid="{00000000-0005-0000-0000-0000CB430000}"/>
    <cellStyle name="Fountain Input 3 6 6 9 2" xfId="17479" xr:uid="{00000000-0005-0000-0000-0000CC430000}"/>
    <cellStyle name="Fountain Input 3 6 6 9 3" xfId="17480" xr:uid="{00000000-0005-0000-0000-0000CD430000}"/>
    <cellStyle name="Fountain Input 3 6 7" xfId="17481" xr:uid="{00000000-0005-0000-0000-0000CE430000}"/>
    <cellStyle name="Fountain Input 3 6 7 10" xfId="17482" xr:uid="{00000000-0005-0000-0000-0000CF430000}"/>
    <cellStyle name="Fountain Input 3 6 7 10 2" xfId="17483" xr:uid="{00000000-0005-0000-0000-0000D0430000}"/>
    <cellStyle name="Fountain Input 3 6 7 10 3" xfId="17484" xr:uid="{00000000-0005-0000-0000-0000D1430000}"/>
    <cellStyle name="Fountain Input 3 6 7 11" xfId="17485" xr:uid="{00000000-0005-0000-0000-0000D2430000}"/>
    <cellStyle name="Fountain Input 3 6 7 11 2" xfId="17486" xr:uid="{00000000-0005-0000-0000-0000D3430000}"/>
    <cellStyle name="Fountain Input 3 6 7 11 3" xfId="17487" xr:uid="{00000000-0005-0000-0000-0000D4430000}"/>
    <cellStyle name="Fountain Input 3 6 7 12" xfId="17488" xr:uid="{00000000-0005-0000-0000-0000D5430000}"/>
    <cellStyle name="Fountain Input 3 6 7 13" xfId="17489" xr:uid="{00000000-0005-0000-0000-0000D6430000}"/>
    <cellStyle name="Fountain Input 3 6 7 2" xfId="17490" xr:uid="{00000000-0005-0000-0000-0000D7430000}"/>
    <cellStyle name="Fountain Input 3 6 7 2 2" xfId="17491" xr:uid="{00000000-0005-0000-0000-0000D8430000}"/>
    <cellStyle name="Fountain Input 3 6 7 2 3" xfId="17492" xr:uid="{00000000-0005-0000-0000-0000D9430000}"/>
    <cellStyle name="Fountain Input 3 6 7 3" xfId="17493" xr:uid="{00000000-0005-0000-0000-0000DA430000}"/>
    <cellStyle name="Fountain Input 3 6 7 3 2" xfId="17494" xr:uid="{00000000-0005-0000-0000-0000DB430000}"/>
    <cellStyle name="Fountain Input 3 6 7 3 3" xfId="17495" xr:uid="{00000000-0005-0000-0000-0000DC430000}"/>
    <cellStyle name="Fountain Input 3 6 7 4" xfId="17496" xr:uid="{00000000-0005-0000-0000-0000DD430000}"/>
    <cellStyle name="Fountain Input 3 6 7 4 2" xfId="17497" xr:uid="{00000000-0005-0000-0000-0000DE430000}"/>
    <cellStyle name="Fountain Input 3 6 7 4 3" xfId="17498" xr:uid="{00000000-0005-0000-0000-0000DF430000}"/>
    <cellStyle name="Fountain Input 3 6 7 5" xfId="17499" xr:uid="{00000000-0005-0000-0000-0000E0430000}"/>
    <cellStyle name="Fountain Input 3 6 7 5 2" xfId="17500" xr:uid="{00000000-0005-0000-0000-0000E1430000}"/>
    <cellStyle name="Fountain Input 3 6 7 5 3" xfId="17501" xr:uid="{00000000-0005-0000-0000-0000E2430000}"/>
    <cellStyle name="Fountain Input 3 6 7 6" xfId="17502" xr:uid="{00000000-0005-0000-0000-0000E3430000}"/>
    <cellStyle name="Fountain Input 3 6 7 6 2" xfId="17503" xr:uid="{00000000-0005-0000-0000-0000E4430000}"/>
    <cellStyle name="Fountain Input 3 6 7 6 3" xfId="17504" xr:uid="{00000000-0005-0000-0000-0000E5430000}"/>
    <cellStyle name="Fountain Input 3 6 7 7" xfId="17505" xr:uid="{00000000-0005-0000-0000-0000E6430000}"/>
    <cellStyle name="Fountain Input 3 6 7 7 2" xfId="17506" xr:uid="{00000000-0005-0000-0000-0000E7430000}"/>
    <cellStyle name="Fountain Input 3 6 7 7 3" xfId="17507" xr:uid="{00000000-0005-0000-0000-0000E8430000}"/>
    <cellStyle name="Fountain Input 3 6 7 8" xfId="17508" xr:uid="{00000000-0005-0000-0000-0000E9430000}"/>
    <cellStyle name="Fountain Input 3 6 7 8 2" xfId="17509" xr:uid="{00000000-0005-0000-0000-0000EA430000}"/>
    <cellStyle name="Fountain Input 3 6 7 8 3" xfId="17510" xr:uid="{00000000-0005-0000-0000-0000EB430000}"/>
    <cellStyle name="Fountain Input 3 6 7 9" xfId="17511" xr:uid="{00000000-0005-0000-0000-0000EC430000}"/>
    <cellStyle name="Fountain Input 3 6 7 9 2" xfId="17512" xr:uid="{00000000-0005-0000-0000-0000ED430000}"/>
    <cellStyle name="Fountain Input 3 6 7 9 3" xfId="17513" xr:uid="{00000000-0005-0000-0000-0000EE430000}"/>
    <cellStyle name="Fountain Input 3 6 8" xfId="17514" xr:uid="{00000000-0005-0000-0000-0000EF430000}"/>
    <cellStyle name="Fountain Input 3 6 8 2" xfId="17515" xr:uid="{00000000-0005-0000-0000-0000F0430000}"/>
    <cellStyle name="Fountain Input 3 6 8 3" xfId="17516" xr:uid="{00000000-0005-0000-0000-0000F1430000}"/>
    <cellStyle name="Fountain Input 3 6 9" xfId="17517" xr:uid="{00000000-0005-0000-0000-0000F2430000}"/>
    <cellStyle name="Fountain Input 3 6 9 2" xfId="17518" xr:uid="{00000000-0005-0000-0000-0000F3430000}"/>
    <cellStyle name="Fountain Input 3 6 9 3" xfId="17519" xr:uid="{00000000-0005-0000-0000-0000F4430000}"/>
    <cellStyle name="Fountain Input 3 7" xfId="17520" xr:uid="{00000000-0005-0000-0000-0000F5430000}"/>
    <cellStyle name="Fountain Input 3 7 2" xfId="17521" xr:uid="{00000000-0005-0000-0000-0000F6430000}"/>
    <cellStyle name="Fountain Input 3 7 3" xfId="17522" xr:uid="{00000000-0005-0000-0000-0000F7430000}"/>
    <cellStyle name="Fountain Input 3 8" xfId="17523" xr:uid="{00000000-0005-0000-0000-0000F8430000}"/>
    <cellStyle name="Fountain Input 3 8 2" xfId="17524" xr:uid="{00000000-0005-0000-0000-0000F9430000}"/>
    <cellStyle name="Fountain Input 3 8 3" xfId="17525" xr:uid="{00000000-0005-0000-0000-0000FA430000}"/>
    <cellStyle name="Fountain Input 3 9" xfId="17526" xr:uid="{00000000-0005-0000-0000-0000FB430000}"/>
    <cellStyle name="Fountain Input 3 9 2" xfId="17527" xr:uid="{00000000-0005-0000-0000-0000FC430000}"/>
    <cellStyle name="Fountain Input 3 9 3" xfId="17528" xr:uid="{00000000-0005-0000-0000-0000FD430000}"/>
    <cellStyle name="Fountain Input 4" xfId="17529" xr:uid="{00000000-0005-0000-0000-0000FE430000}"/>
    <cellStyle name="Fountain Input 4 10" xfId="17530" xr:uid="{00000000-0005-0000-0000-0000FF430000}"/>
    <cellStyle name="Fountain Input 4 10 2" xfId="17531" xr:uid="{00000000-0005-0000-0000-000000440000}"/>
    <cellStyle name="Fountain Input 4 10 3" xfId="17532" xr:uid="{00000000-0005-0000-0000-000001440000}"/>
    <cellStyle name="Fountain Input 4 11" xfId="17533" xr:uid="{00000000-0005-0000-0000-000002440000}"/>
    <cellStyle name="Fountain Input 4 11 2" xfId="17534" xr:uid="{00000000-0005-0000-0000-000003440000}"/>
    <cellStyle name="Fountain Input 4 11 3" xfId="17535" xr:uid="{00000000-0005-0000-0000-000004440000}"/>
    <cellStyle name="Fountain Input 4 12" xfId="17536" xr:uid="{00000000-0005-0000-0000-000005440000}"/>
    <cellStyle name="Fountain Input 4 12 2" xfId="17537" xr:uid="{00000000-0005-0000-0000-000006440000}"/>
    <cellStyle name="Fountain Input 4 12 3" xfId="17538" xr:uid="{00000000-0005-0000-0000-000007440000}"/>
    <cellStyle name="Fountain Input 4 13" xfId="17539" xr:uid="{00000000-0005-0000-0000-000008440000}"/>
    <cellStyle name="Fountain Input 4 13 2" xfId="17540" xr:uid="{00000000-0005-0000-0000-000009440000}"/>
    <cellStyle name="Fountain Input 4 13 3" xfId="17541" xr:uid="{00000000-0005-0000-0000-00000A440000}"/>
    <cellStyle name="Fountain Input 4 14" xfId="17542" xr:uid="{00000000-0005-0000-0000-00000B440000}"/>
    <cellStyle name="Fountain Input 4 14 2" xfId="17543" xr:uid="{00000000-0005-0000-0000-00000C440000}"/>
    <cellStyle name="Fountain Input 4 14 3" xfId="17544" xr:uid="{00000000-0005-0000-0000-00000D440000}"/>
    <cellStyle name="Fountain Input 4 15" xfId="17545" xr:uid="{00000000-0005-0000-0000-00000E440000}"/>
    <cellStyle name="Fountain Input 4 15 2" xfId="17546" xr:uid="{00000000-0005-0000-0000-00000F440000}"/>
    <cellStyle name="Fountain Input 4 15 3" xfId="17547" xr:uid="{00000000-0005-0000-0000-000010440000}"/>
    <cellStyle name="Fountain Input 4 16" xfId="17548" xr:uid="{00000000-0005-0000-0000-000011440000}"/>
    <cellStyle name="Fountain Input 4 16 2" xfId="17549" xr:uid="{00000000-0005-0000-0000-000012440000}"/>
    <cellStyle name="Fountain Input 4 16 3" xfId="17550" xr:uid="{00000000-0005-0000-0000-000013440000}"/>
    <cellStyle name="Fountain Input 4 17" xfId="17551" xr:uid="{00000000-0005-0000-0000-000014440000}"/>
    <cellStyle name="Fountain Input 4 18" xfId="17552" xr:uid="{00000000-0005-0000-0000-000015440000}"/>
    <cellStyle name="Fountain Input 4 2" xfId="17553" xr:uid="{00000000-0005-0000-0000-000016440000}"/>
    <cellStyle name="Fountain Input 4 2 10" xfId="17554" xr:uid="{00000000-0005-0000-0000-000017440000}"/>
    <cellStyle name="Fountain Input 4 2 10 2" xfId="17555" xr:uid="{00000000-0005-0000-0000-000018440000}"/>
    <cellStyle name="Fountain Input 4 2 10 3" xfId="17556" xr:uid="{00000000-0005-0000-0000-000019440000}"/>
    <cellStyle name="Fountain Input 4 2 11" xfId="17557" xr:uid="{00000000-0005-0000-0000-00001A440000}"/>
    <cellStyle name="Fountain Input 4 2 11 2" xfId="17558" xr:uid="{00000000-0005-0000-0000-00001B440000}"/>
    <cellStyle name="Fountain Input 4 2 11 3" xfId="17559" xr:uid="{00000000-0005-0000-0000-00001C440000}"/>
    <cellStyle name="Fountain Input 4 2 12" xfId="17560" xr:uid="{00000000-0005-0000-0000-00001D440000}"/>
    <cellStyle name="Fountain Input 4 2 12 2" xfId="17561" xr:uid="{00000000-0005-0000-0000-00001E440000}"/>
    <cellStyle name="Fountain Input 4 2 12 3" xfId="17562" xr:uid="{00000000-0005-0000-0000-00001F440000}"/>
    <cellStyle name="Fountain Input 4 2 13" xfId="17563" xr:uid="{00000000-0005-0000-0000-000020440000}"/>
    <cellStyle name="Fountain Input 4 2 13 2" xfId="17564" xr:uid="{00000000-0005-0000-0000-000021440000}"/>
    <cellStyle name="Fountain Input 4 2 13 3" xfId="17565" xr:uid="{00000000-0005-0000-0000-000022440000}"/>
    <cellStyle name="Fountain Input 4 2 14" xfId="17566" xr:uid="{00000000-0005-0000-0000-000023440000}"/>
    <cellStyle name="Fountain Input 4 2 14 2" xfId="17567" xr:uid="{00000000-0005-0000-0000-000024440000}"/>
    <cellStyle name="Fountain Input 4 2 14 3" xfId="17568" xr:uid="{00000000-0005-0000-0000-000025440000}"/>
    <cellStyle name="Fountain Input 4 2 15" xfId="17569" xr:uid="{00000000-0005-0000-0000-000026440000}"/>
    <cellStyle name="Fountain Input 4 2 15 2" xfId="17570" xr:uid="{00000000-0005-0000-0000-000027440000}"/>
    <cellStyle name="Fountain Input 4 2 15 3" xfId="17571" xr:uid="{00000000-0005-0000-0000-000028440000}"/>
    <cellStyle name="Fountain Input 4 2 16" xfId="17572" xr:uid="{00000000-0005-0000-0000-000029440000}"/>
    <cellStyle name="Fountain Input 4 2 17" xfId="17573" xr:uid="{00000000-0005-0000-0000-00002A440000}"/>
    <cellStyle name="Fountain Input 4 2 2" xfId="17574" xr:uid="{00000000-0005-0000-0000-00002B440000}"/>
    <cellStyle name="Fountain Input 4 2 2 10" xfId="17575" xr:uid="{00000000-0005-0000-0000-00002C440000}"/>
    <cellStyle name="Fountain Input 4 2 2 10 2" xfId="17576" xr:uid="{00000000-0005-0000-0000-00002D440000}"/>
    <cellStyle name="Fountain Input 4 2 2 10 3" xfId="17577" xr:uid="{00000000-0005-0000-0000-00002E440000}"/>
    <cellStyle name="Fountain Input 4 2 2 11" xfId="17578" xr:uid="{00000000-0005-0000-0000-00002F440000}"/>
    <cellStyle name="Fountain Input 4 2 2 11 2" xfId="17579" xr:uid="{00000000-0005-0000-0000-000030440000}"/>
    <cellStyle name="Fountain Input 4 2 2 11 3" xfId="17580" xr:uid="{00000000-0005-0000-0000-000031440000}"/>
    <cellStyle name="Fountain Input 4 2 2 12" xfId="17581" xr:uid="{00000000-0005-0000-0000-000032440000}"/>
    <cellStyle name="Fountain Input 4 2 2 12 2" xfId="17582" xr:uid="{00000000-0005-0000-0000-000033440000}"/>
    <cellStyle name="Fountain Input 4 2 2 12 3" xfId="17583" xr:uid="{00000000-0005-0000-0000-000034440000}"/>
    <cellStyle name="Fountain Input 4 2 2 13" xfId="17584" xr:uid="{00000000-0005-0000-0000-000035440000}"/>
    <cellStyle name="Fountain Input 4 2 2 14" xfId="17585" xr:uid="{00000000-0005-0000-0000-000036440000}"/>
    <cellStyle name="Fountain Input 4 2 2 2" xfId="17586" xr:uid="{00000000-0005-0000-0000-000037440000}"/>
    <cellStyle name="Fountain Input 4 2 2 2 2" xfId="17587" xr:uid="{00000000-0005-0000-0000-000038440000}"/>
    <cellStyle name="Fountain Input 4 2 2 2 3" xfId="17588" xr:uid="{00000000-0005-0000-0000-000039440000}"/>
    <cellStyle name="Fountain Input 4 2 2 3" xfId="17589" xr:uid="{00000000-0005-0000-0000-00003A440000}"/>
    <cellStyle name="Fountain Input 4 2 2 3 2" xfId="17590" xr:uid="{00000000-0005-0000-0000-00003B440000}"/>
    <cellStyle name="Fountain Input 4 2 2 3 3" xfId="17591" xr:uid="{00000000-0005-0000-0000-00003C440000}"/>
    <cellStyle name="Fountain Input 4 2 2 4" xfId="17592" xr:uid="{00000000-0005-0000-0000-00003D440000}"/>
    <cellStyle name="Fountain Input 4 2 2 4 2" xfId="17593" xr:uid="{00000000-0005-0000-0000-00003E440000}"/>
    <cellStyle name="Fountain Input 4 2 2 4 3" xfId="17594" xr:uid="{00000000-0005-0000-0000-00003F440000}"/>
    <cellStyle name="Fountain Input 4 2 2 5" xfId="17595" xr:uid="{00000000-0005-0000-0000-000040440000}"/>
    <cellStyle name="Fountain Input 4 2 2 5 2" xfId="17596" xr:uid="{00000000-0005-0000-0000-000041440000}"/>
    <cellStyle name="Fountain Input 4 2 2 5 3" xfId="17597" xr:uid="{00000000-0005-0000-0000-000042440000}"/>
    <cellStyle name="Fountain Input 4 2 2 6" xfId="17598" xr:uid="{00000000-0005-0000-0000-000043440000}"/>
    <cellStyle name="Fountain Input 4 2 2 6 2" xfId="17599" xr:uid="{00000000-0005-0000-0000-000044440000}"/>
    <cellStyle name="Fountain Input 4 2 2 6 3" xfId="17600" xr:uid="{00000000-0005-0000-0000-000045440000}"/>
    <cellStyle name="Fountain Input 4 2 2 7" xfId="17601" xr:uid="{00000000-0005-0000-0000-000046440000}"/>
    <cellStyle name="Fountain Input 4 2 2 7 2" xfId="17602" xr:uid="{00000000-0005-0000-0000-000047440000}"/>
    <cellStyle name="Fountain Input 4 2 2 7 3" xfId="17603" xr:uid="{00000000-0005-0000-0000-000048440000}"/>
    <cellStyle name="Fountain Input 4 2 2 8" xfId="17604" xr:uid="{00000000-0005-0000-0000-000049440000}"/>
    <cellStyle name="Fountain Input 4 2 2 8 2" xfId="17605" xr:uid="{00000000-0005-0000-0000-00004A440000}"/>
    <cellStyle name="Fountain Input 4 2 2 8 3" xfId="17606" xr:uid="{00000000-0005-0000-0000-00004B440000}"/>
    <cellStyle name="Fountain Input 4 2 2 9" xfId="17607" xr:uid="{00000000-0005-0000-0000-00004C440000}"/>
    <cellStyle name="Fountain Input 4 2 2 9 2" xfId="17608" xr:uid="{00000000-0005-0000-0000-00004D440000}"/>
    <cellStyle name="Fountain Input 4 2 2 9 3" xfId="17609" xr:uid="{00000000-0005-0000-0000-00004E440000}"/>
    <cellStyle name="Fountain Input 4 2 3" xfId="17610" xr:uid="{00000000-0005-0000-0000-00004F440000}"/>
    <cellStyle name="Fountain Input 4 2 3 10" xfId="17611" xr:uid="{00000000-0005-0000-0000-000050440000}"/>
    <cellStyle name="Fountain Input 4 2 3 10 2" xfId="17612" xr:uid="{00000000-0005-0000-0000-000051440000}"/>
    <cellStyle name="Fountain Input 4 2 3 10 3" xfId="17613" xr:uid="{00000000-0005-0000-0000-000052440000}"/>
    <cellStyle name="Fountain Input 4 2 3 11" xfId="17614" xr:uid="{00000000-0005-0000-0000-000053440000}"/>
    <cellStyle name="Fountain Input 4 2 3 11 2" xfId="17615" xr:uid="{00000000-0005-0000-0000-000054440000}"/>
    <cellStyle name="Fountain Input 4 2 3 11 3" xfId="17616" xr:uid="{00000000-0005-0000-0000-000055440000}"/>
    <cellStyle name="Fountain Input 4 2 3 12" xfId="17617" xr:uid="{00000000-0005-0000-0000-000056440000}"/>
    <cellStyle name="Fountain Input 4 2 3 12 2" xfId="17618" xr:uid="{00000000-0005-0000-0000-000057440000}"/>
    <cellStyle name="Fountain Input 4 2 3 12 3" xfId="17619" xr:uid="{00000000-0005-0000-0000-000058440000}"/>
    <cellStyle name="Fountain Input 4 2 3 13" xfId="17620" xr:uid="{00000000-0005-0000-0000-000059440000}"/>
    <cellStyle name="Fountain Input 4 2 3 14" xfId="17621" xr:uid="{00000000-0005-0000-0000-00005A440000}"/>
    <cellStyle name="Fountain Input 4 2 3 2" xfId="17622" xr:uid="{00000000-0005-0000-0000-00005B440000}"/>
    <cellStyle name="Fountain Input 4 2 3 2 2" xfId="17623" xr:uid="{00000000-0005-0000-0000-00005C440000}"/>
    <cellStyle name="Fountain Input 4 2 3 2 3" xfId="17624" xr:uid="{00000000-0005-0000-0000-00005D440000}"/>
    <cellStyle name="Fountain Input 4 2 3 3" xfId="17625" xr:uid="{00000000-0005-0000-0000-00005E440000}"/>
    <cellStyle name="Fountain Input 4 2 3 3 2" xfId="17626" xr:uid="{00000000-0005-0000-0000-00005F440000}"/>
    <cellStyle name="Fountain Input 4 2 3 3 3" xfId="17627" xr:uid="{00000000-0005-0000-0000-000060440000}"/>
    <cellStyle name="Fountain Input 4 2 3 4" xfId="17628" xr:uid="{00000000-0005-0000-0000-000061440000}"/>
    <cellStyle name="Fountain Input 4 2 3 4 2" xfId="17629" xr:uid="{00000000-0005-0000-0000-000062440000}"/>
    <cellStyle name="Fountain Input 4 2 3 4 3" xfId="17630" xr:uid="{00000000-0005-0000-0000-000063440000}"/>
    <cellStyle name="Fountain Input 4 2 3 5" xfId="17631" xr:uid="{00000000-0005-0000-0000-000064440000}"/>
    <cellStyle name="Fountain Input 4 2 3 5 2" xfId="17632" xr:uid="{00000000-0005-0000-0000-000065440000}"/>
    <cellStyle name="Fountain Input 4 2 3 5 3" xfId="17633" xr:uid="{00000000-0005-0000-0000-000066440000}"/>
    <cellStyle name="Fountain Input 4 2 3 6" xfId="17634" xr:uid="{00000000-0005-0000-0000-000067440000}"/>
    <cellStyle name="Fountain Input 4 2 3 6 2" xfId="17635" xr:uid="{00000000-0005-0000-0000-000068440000}"/>
    <cellStyle name="Fountain Input 4 2 3 6 3" xfId="17636" xr:uid="{00000000-0005-0000-0000-000069440000}"/>
    <cellStyle name="Fountain Input 4 2 3 7" xfId="17637" xr:uid="{00000000-0005-0000-0000-00006A440000}"/>
    <cellStyle name="Fountain Input 4 2 3 7 2" xfId="17638" xr:uid="{00000000-0005-0000-0000-00006B440000}"/>
    <cellStyle name="Fountain Input 4 2 3 7 3" xfId="17639" xr:uid="{00000000-0005-0000-0000-00006C440000}"/>
    <cellStyle name="Fountain Input 4 2 3 8" xfId="17640" xr:uid="{00000000-0005-0000-0000-00006D440000}"/>
    <cellStyle name="Fountain Input 4 2 3 8 2" xfId="17641" xr:uid="{00000000-0005-0000-0000-00006E440000}"/>
    <cellStyle name="Fountain Input 4 2 3 8 3" xfId="17642" xr:uid="{00000000-0005-0000-0000-00006F440000}"/>
    <cellStyle name="Fountain Input 4 2 3 9" xfId="17643" xr:uid="{00000000-0005-0000-0000-000070440000}"/>
    <cellStyle name="Fountain Input 4 2 3 9 2" xfId="17644" xr:uid="{00000000-0005-0000-0000-000071440000}"/>
    <cellStyle name="Fountain Input 4 2 3 9 3" xfId="17645" xr:uid="{00000000-0005-0000-0000-000072440000}"/>
    <cellStyle name="Fountain Input 4 2 4" xfId="17646" xr:uid="{00000000-0005-0000-0000-000073440000}"/>
    <cellStyle name="Fountain Input 4 2 4 10" xfId="17647" xr:uid="{00000000-0005-0000-0000-000074440000}"/>
    <cellStyle name="Fountain Input 4 2 4 10 2" xfId="17648" xr:uid="{00000000-0005-0000-0000-000075440000}"/>
    <cellStyle name="Fountain Input 4 2 4 10 3" xfId="17649" xr:uid="{00000000-0005-0000-0000-000076440000}"/>
    <cellStyle name="Fountain Input 4 2 4 11" xfId="17650" xr:uid="{00000000-0005-0000-0000-000077440000}"/>
    <cellStyle name="Fountain Input 4 2 4 11 2" xfId="17651" xr:uid="{00000000-0005-0000-0000-000078440000}"/>
    <cellStyle name="Fountain Input 4 2 4 11 3" xfId="17652" xr:uid="{00000000-0005-0000-0000-000079440000}"/>
    <cellStyle name="Fountain Input 4 2 4 12" xfId="17653" xr:uid="{00000000-0005-0000-0000-00007A440000}"/>
    <cellStyle name="Fountain Input 4 2 4 13" xfId="17654" xr:uid="{00000000-0005-0000-0000-00007B440000}"/>
    <cellStyle name="Fountain Input 4 2 4 2" xfId="17655" xr:uid="{00000000-0005-0000-0000-00007C440000}"/>
    <cellStyle name="Fountain Input 4 2 4 2 2" xfId="17656" xr:uid="{00000000-0005-0000-0000-00007D440000}"/>
    <cellStyle name="Fountain Input 4 2 4 2 3" xfId="17657" xr:uid="{00000000-0005-0000-0000-00007E440000}"/>
    <cellStyle name="Fountain Input 4 2 4 3" xfId="17658" xr:uid="{00000000-0005-0000-0000-00007F440000}"/>
    <cellStyle name="Fountain Input 4 2 4 3 2" xfId="17659" xr:uid="{00000000-0005-0000-0000-000080440000}"/>
    <cellStyle name="Fountain Input 4 2 4 3 3" xfId="17660" xr:uid="{00000000-0005-0000-0000-000081440000}"/>
    <cellStyle name="Fountain Input 4 2 4 4" xfId="17661" xr:uid="{00000000-0005-0000-0000-000082440000}"/>
    <cellStyle name="Fountain Input 4 2 4 4 2" xfId="17662" xr:uid="{00000000-0005-0000-0000-000083440000}"/>
    <cellStyle name="Fountain Input 4 2 4 4 3" xfId="17663" xr:uid="{00000000-0005-0000-0000-000084440000}"/>
    <cellStyle name="Fountain Input 4 2 4 5" xfId="17664" xr:uid="{00000000-0005-0000-0000-000085440000}"/>
    <cellStyle name="Fountain Input 4 2 4 5 2" xfId="17665" xr:uid="{00000000-0005-0000-0000-000086440000}"/>
    <cellStyle name="Fountain Input 4 2 4 5 3" xfId="17666" xr:uid="{00000000-0005-0000-0000-000087440000}"/>
    <cellStyle name="Fountain Input 4 2 4 6" xfId="17667" xr:uid="{00000000-0005-0000-0000-000088440000}"/>
    <cellStyle name="Fountain Input 4 2 4 6 2" xfId="17668" xr:uid="{00000000-0005-0000-0000-000089440000}"/>
    <cellStyle name="Fountain Input 4 2 4 6 3" xfId="17669" xr:uid="{00000000-0005-0000-0000-00008A440000}"/>
    <cellStyle name="Fountain Input 4 2 4 7" xfId="17670" xr:uid="{00000000-0005-0000-0000-00008B440000}"/>
    <cellStyle name="Fountain Input 4 2 4 7 2" xfId="17671" xr:uid="{00000000-0005-0000-0000-00008C440000}"/>
    <cellStyle name="Fountain Input 4 2 4 7 3" xfId="17672" xr:uid="{00000000-0005-0000-0000-00008D440000}"/>
    <cellStyle name="Fountain Input 4 2 4 8" xfId="17673" xr:uid="{00000000-0005-0000-0000-00008E440000}"/>
    <cellStyle name="Fountain Input 4 2 4 8 2" xfId="17674" xr:uid="{00000000-0005-0000-0000-00008F440000}"/>
    <cellStyle name="Fountain Input 4 2 4 8 3" xfId="17675" xr:uid="{00000000-0005-0000-0000-000090440000}"/>
    <cellStyle name="Fountain Input 4 2 4 9" xfId="17676" xr:uid="{00000000-0005-0000-0000-000091440000}"/>
    <cellStyle name="Fountain Input 4 2 4 9 2" xfId="17677" xr:uid="{00000000-0005-0000-0000-000092440000}"/>
    <cellStyle name="Fountain Input 4 2 4 9 3" xfId="17678" xr:uid="{00000000-0005-0000-0000-000093440000}"/>
    <cellStyle name="Fountain Input 4 2 5" xfId="17679" xr:uid="{00000000-0005-0000-0000-000094440000}"/>
    <cellStyle name="Fountain Input 4 2 5 10" xfId="17680" xr:uid="{00000000-0005-0000-0000-000095440000}"/>
    <cellStyle name="Fountain Input 4 2 5 10 2" xfId="17681" xr:uid="{00000000-0005-0000-0000-000096440000}"/>
    <cellStyle name="Fountain Input 4 2 5 10 3" xfId="17682" xr:uid="{00000000-0005-0000-0000-000097440000}"/>
    <cellStyle name="Fountain Input 4 2 5 11" xfId="17683" xr:uid="{00000000-0005-0000-0000-000098440000}"/>
    <cellStyle name="Fountain Input 4 2 5 11 2" xfId="17684" xr:uid="{00000000-0005-0000-0000-000099440000}"/>
    <cellStyle name="Fountain Input 4 2 5 11 3" xfId="17685" xr:uid="{00000000-0005-0000-0000-00009A440000}"/>
    <cellStyle name="Fountain Input 4 2 5 12" xfId="17686" xr:uid="{00000000-0005-0000-0000-00009B440000}"/>
    <cellStyle name="Fountain Input 4 2 5 13" xfId="17687" xr:uid="{00000000-0005-0000-0000-00009C440000}"/>
    <cellStyle name="Fountain Input 4 2 5 2" xfId="17688" xr:uid="{00000000-0005-0000-0000-00009D440000}"/>
    <cellStyle name="Fountain Input 4 2 5 2 2" xfId="17689" xr:uid="{00000000-0005-0000-0000-00009E440000}"/>
    <cellStyle name="Fountain Input 4 2 5 2 3" xfId="17690" xr:uid="{00000000-0005-0000-0000-00009F440000}"/>
    <cellStyle name="Fountain Input 4 2 5 3" xfId="17691" xr:uid="{00000000-0005-0000-0000-0000A0440000}"/>
    <cellStyle name="Fountain Input 4 2 5 3 2" xfId="17692" xr:uid="{00000000-0005-0000-0000-0000A1440000}"/>
    <cellStyle name="Fountain Input 4 2 5 3 3" xfId="17693" xr:uid="{00000000-0005-0000-0000-0000A2440000}"/>
    <cellStyle name="Fountain Input 4 2 5 4" xfId="17694" xr:uid="{00000000-0005-0000-0000-0000A3440000}"/>
    <cellStyle name="Fountain Input 4 2 5 4 2" xfId="17695" xr:uid="{00000000-0005-0000-0000-0000A4440000}"/>
    <cellStyle name="Fountain Input 4 2 5 4 3" xfId="17696" xr:uid="{00000000-0005-0000-0000-0000A5440000}"/>
    <cellStyle name="Fountain Input 4 2 5 5" xfId="17697" xr:uid="{00000000-0005-0000-0000-0000A6440000}"/>
    <cellStyle name="Fountain Input 4 2 5 5 2" xfId="17698" xr:uid="{00000000-0005-0000-0000-0000A7440000}"/>
    <cellStyle name="Fountain Input 4 2 5 5 3" xfId="17699" xr:uid="{00000000-0005-0000-0000-0000A8440000}"/>
    <cellStyle name="Fountain Input 4 2 5 6" xfId="17700" xr:uid="{00000000-0005-0000-0000-0000A9440000}"/>
    <cellStyle name="Fountain Input 4 2 5 6 2" xfId="17701" xr:uid="{00000000-0005-0000-0000-0000AA440000}"/>
    <cellStyle name="Fountain Input 4 2 5 6 3" xfId="17702" xr:uid="{00000000-0005-0000-0000-0000AB440000}"/>
    <cellStyle name="Fountain Input 4 2 5 7" xfId="17703" xr:uid="{00000000-0005-0000-0000-0000AC440000}"/>
    <cellStyle name="Fountain Input 4 2 5 7 2" xfId="17704" xr:uid="{00000000-0005-0000-0000-0000AD440000}"/>
    <cellStyle name="Fountain Input 4 2 5 7 3" xfId="17705" xr:uid="{00000000-0005-0000-0000-0000AE440000}"/>
    <cellStyle name="Fountain Input 4 2 5 8" xfId="17706" xr:uid="{00000000-0005-0000-0000-0000AF440000}"/>
    <cellStyle name="Fountain Input 4 2 5 8 2" xfId="17707" xr:uid="{00000000-0005-0000-0000-0000B0440000}"/>
    <cellStyle name="Fountain Input 4 2 5 8 3" xfId="17708" xr:uid="{00000000-0005-0000-0000-0000B1440000}"/>
    <cellStyle name="Fountain Input 4 2 5 9" xfId="17709" xr:uid="{00000000-0005-0000-0000-0000B2440000}"/>
    <cellStyle name="Fountain Input 4 2 5 9 2" xfId="17710" xr:uid="{00000000-0005-0000-0000-0000B3440000}"/>
    <cellStyle name="Fountain Input 4 2 5 9 3" xfId="17711" xr:uid="{00000000-0005-0000-0000-0000B4440000}"/>
    <cellStyle name="Fountain Input 4 2 6" xfId="17712" xr:uid="{00000000-0005-0000-0000-0000B5440000}"/>
    <cellStyle name="Fountain Input 4 2 6 2" xfId="17713" xr:uid="{00000000-0005-0000-0000-0000B6440000}"/>
    <cellStyle name="Fountain Input 4 2 6 3" xfId="17714" xr:uid="{00000000-0005-0000-0000-0000B7440000}"/>
    <cellStyle name="Fountain Input 4 2 7" xfId="17715" xr:uid="{00000000-0005-0000-0000-0000B8440000}"/>
    <cellStyle name="Fountain Input 4 2 7 2" xfId="17716" xr:uid="{00000000-0005-0000-0000-0000B9440000}"/>
    <cellStyle name="Fountain Input 4 2 7 3" xfId="17717" xr:uid="{00000000-0005-0000-0000-0000BA440000}"/>
    <cellStyle name="Fountain Input 4 2 8" xfId="17718" xr:uid="{00000000-0005-0000-0000-0000BB440000}"/>
    <cellStyle name="Fountain Input 4 2 8 2" xfId="17719" xr:uid="{00000000-0005-0000-0000-0000BC440000}"/>
    <cellStyle name="Fountain Input 4 2 8 3" xfId="17720" xr:uid="{00000000-0005-0000-0000-0000BD440000}"/>
    <cellStyle name="Fountain Input 4 2 9" xfId="17721" xr:uid="{00000000-0005-0000-0000-0000BE440000}"/>
    <cellStyle name="Fountain Input 4 2 9 2" xfId="17722" xr:uid="{00000000-0005-0000-0000-0000BF440000}"/>
    <cellStyle name="Fountain Input 4 2 9 3" xfId="17723" xr:uid="{00000000-0005-0000-0000-0000C0440000}"/>
    <cellStyle name="Fountain Input 4 3" xfId="17724" xr:uid="{00000000-0005-0000-0000-0000C1440000}"/>
    <cellStyle name="Fountain Input 4 3 10" xfId="17725" xr:uid="{00000000-0005-0000-0000-0000C2440000}"/>
    <cellStyle name="Fountain Input 4 3 10 2" xfId="17726" xr:uid="{00000000-0005-0000-0000-0000C3440000}"/>
    <cellStyle name="Fountain Input 4 3 10 3" xfId="17727" xr:uid="{00000000-0005-0000-0000-0000C4440000}"/>
    <cellStyle name="Fountain Input 4 3 11" xfId="17728" xr:uid="{00000000-0005-0000-0000-0000C5440000}"/>
    <cellStyle name="Fountain Input 4 3 11 2" xfId="17729" xr:uid="{00000000-0005-0000-0000-0000C6440000}"/>
    <cellStyle name="Fountain Input 4 3 11 3" xfId="17730" xr:uid="{00000000-0005-0000-0000-0000C7440000}"/>
    <cellStyle name="Fountain Input 4 3 12" xfId="17731" xr:uid="{00000000-0005-0000-0000-0000C8440000}"/>
    <cellStyle name="Fountain Input 4 3 12 2" xfId="17732" xr:uid="{00000000-0005-0000-0000-0000C9440000}"/>
    <cellStyle name="Fountain Input 4 3 12 3" xfId="17733" xr:uid="{00000000-0005-0000-0000-0000CA440000}"/>
    <cellStyle name="Fountain Input 4 3 13" xfId="17734" xr:uid="{00000000-0005-0000-0000-0000CB440000}"/>
    <cellStyle name="Fountain Input 4 3 14" xfId="17735" xr:uid="{00000000-0005-0000-0000-0000CC440000}"/>
    <cellStyle name="Fountain Input 4 3 2" xfId="17736" xr:uid="{00000000-0005-0000-0000-0000CD440000}"/>
    <cellStyle name="Fountain Input 4 3 2 2" xfId="17737" xr:uid="{00000000-0005-0000-0000-0000CE440000}"/>
    <cellStyle name="Fountain Input 4 3 2 3" xfId="17738" xr:uid="{00000000-0005-0000-0000-0000CF440000}"/>
    <cellStyle name="Fountain Input 4 3 3" xfId="17739" xr:uid="{00000000-0005-0000-0000-0000D0440000}"/>
    <cellStyle name="Fountain Input 4 3 3 2" xfId="17740" xr:uid="{00000000-0005-0000-0000-0000D1440000}"/>
    <cellStyle name="Fountain Input 4 3 3 3" xfId="17741" xr:uid="{00000000-0005-0000-0000-0000D2440000}"/>
    <cellStyle name="Fountain Input 4 3 4" xfId="17742" xr:uid="{00000000-0005-0000-0000-0000D3440000}"/>
    <cellStyle name="Fountain Input 4 3 4 2" xfId="17743" xr:uid="{00000000-0005-0000-0000-0000D4440000}"/>
    <cellStyle name="Fountain Input 4 3 4 3" xfId="17744" xr:uid="{00000000-0005-0000-0000-0000D5440000}"/>
    <cellStyle name="Fountain Input 4 3 5" xfId="17745" xr:uid="{00000000-0005-0000-0000-0000D6440000}"/>
    <cellStyle name="Fountain Input 4 3 5 2" xfId="17746" xr:uid="{00000000-0005-0000-0000-0000D7440000}"/>
    <cellStyle name="Fountain Input 4 3 5 3" xfId="17747" xr:uid="{00000000-0005-0000-0000-0000D8440000}"/>
    <cellStyle name="Fountain Input 4 3 6" xfId="17748" xr:uid="{00000000-0005-0000-0000-0000D9440000}"/>
    <cellStyle name="Fountain Input 4 3 6 2" xfId="17749" xr:uid="{00000000-0005-0000-0000-0000DA440000}"/>
    <cellStyle name="Fountain Input 4 3 6 3" xfId="17750" xr:uid="{00000000-0005-0000-0000-0000DB440000}"/>
    <cellStyle name="Fountain Input 4 3 7" xfId="17751" xr:uid="{00000000-0005-0000-0000-0000DC440000}"/>
    <cellStyle name="Fountain Input 4 3 7 2" xfId="17752" xr:uid="{00000000-0005-0000-0000-0000DD440000}"/>
    <cellStyle name="Fountain Input 4 3 7 3" xfId="17753" xr:uid="{00000000-0005-0000-0000-0000DE440000}"/>
    <cellStyle name="Fountain Input 4 3 8" xfId="17754" xr:uid="{00000000-0005-0000-0000-0000DF440000}"/>
    <cellStyle name="Fountain Input 4 3 8 2" xfId="17755" xr:uid="{00000000-0005-0000-0000-0000E0440000}"/>
    <cellStyle name="Fountain Input 4 3 8 3" xfId="17756" xr:uid="{00000000-0005-0000-0000-0000E1440000}"/>
    <cellStyle name="Fountain Input 4 3 9" xfId="17757" xr:uid="{00000000-0005-0000-0000-0000E2440000}"/>
    <cellStyle name="Fountain Input 4 3 9 2" xfId="17758" xr:uid="{00000000-0005-0000-0000-0000E3440000}"/>
    <cellStyle name="Fountain Input 4 3 9 3" xfId="17759" xr:uid="{00000000-0005-0000-0000-0000E4440000}"/>
    <cellStyle name="Fountain Input 4 4" xfId="17760" xr:uid="{00000000-0005-0000-0000-0000E5440000}"/>
    <cellStyle name="Fountain Input 4 4 10" xfId="17761" xr:uid="{00000000-0005-0000-0000-0000E6440000}"/>
    <cellStyle name="Fountain Input 4 4 10 2" xfId="17762" xr:uid="{00000000-0005-0000-0000-0000E7440000}"/>
    <cellStyle name="Fountain Input 4 4 10 3" xfId="17763" xr:uid="{00000000-0005-0000-0000-0000E8440000}"/>
    <cellStyle name="Fountain Input 4 4 11" xfId="17764" xr:uid="{00000000-0005-0000-0000-0000E9440000}"/>
    <cellStyle name="Fountain Input 4 4 11 2" xfId="17765" xr:uid="{00000000-0005-0000-0000-0000EA440000}"/>
    <cellStyle name="Fountain Input 4 4 11 3" xfId="17766" xr:uid="{00000000-0005-0000-0000-0000EB440000}"/>
    <cellStyle name="Fountain Input 4 4 12" xfId="17767" xr:uid="{00000000-0005-0000-0000-0000EC440000}"/>
    <cellStyle name="Fountain Input 4 4 12 2" xfId="17768" xr:uid="{00000000-0005-0000-0000-0000ED440000}"/>
    <cellStyle name="Fountain Input 4 4 12 3" xfId="17769" xr:uid="{00000000-0005-0000-0000-0000EE440000}"/>
    <cellStyle name="Fountain Input 4 4 13" xfId="17770" xr:uid="{00000000-0005-0000-0000-0000EF440000}"/>
    <cellStyle name="Fountain Input 4 4 14" xfId="17771" xr:uid="{00000000-0005-0000-0000-0000F0440000}"/>
    <cellStyle name="Fountain Input 4 4 2" xfId="17772" xr:uid="{00000000-0005-0000-0000-0000F1440000}"/>
    <cellStyle name="Fountain Input 4 4 2 2" xfId="17773" xr:uid="{00000000-0005-0000-0000-0000F2440000}"/>
    <cellStyle name="Fountain Input 4 4 2 3" xfId="17774" xr:uid="{00000000-0005-0000-0000-0000F3440000}"/>
    <cellStyle name="Fountain Input 4 4 3" xfId="17775" xr:uid="{00000000-0005-0000-0000-0000F4440000}"/>
    <cellStyle name="Fountain Input 4 4 3 2" xfId="17776" xr:uid="{00000000-0005-0000-0000-0000F5440000}"/>
    <cellStyle name="Fountain Input 4 4 3 3" xfId="17777" xr:uid="{00000000-0005-0000-0000-0000F6440000}"/>
    <cellStyle name="Fountain Input 4 4 4" xfId="17778" xr:uid="{00000000-0005-0000-0000-0000F7440000}"/>
    <cellStyle name="Fountain Input 4 4 4 2" xfId="17779" xr:uid="{00000000-0005-0000-0000-0000F8440000}"/>
    <cellStyle name="Fountain Input 4 4 4 3" xfId="17780" xr:uid="{00000000-0005-0000-0000-0000F9440000}"/>
    <cellStyle name="Fountain Input 4 4 5" xfId="17781" xr:uid="{00000000-0005-0000-0000-0000FA440000}"/>
    <cellStyle name="Fountain Input 4 4 5 2" xfId="17782" xr:uid="{00000000-0005-0000-0000-0000FB440000}"/>
    <cellStyle name="Fountain Input 4 4 5 3" xfId="17783" xr:uid="{00000000-0005-0000-0000-0000FC440000}"/>
    <cellStyle name="Fountain Input 4 4 6" xfId="17784" xr:uid="{00000000-0005-0000-0000-0000FD440000}"/>
    <cellStyle name="Fountain Input 4 4 6 2" xfId="17785" xr:uid="{00000000-0005-0000-0000-0000FE440000}"/>
    <cellStyle name="Fountain Input 4 4 6 3" xfId="17786" xr:uid="{00000000-0005-0000-0000-0000FF440000}"/>
    <cellStyle name="Fountain Input 4 4 7" xfId="17787" xr:uid="{00000000-0005-0000-0000-000000450000}"/>
    <cellStyle name="Fountain Input 4 4 7 2" xfId="17788" xr:uid="{00000000-0005-0000-0000-000001450000}"/>
    <cellStyle name="Fountain Input 4 4 7 3" xfId="17789" xr:uid="{00000000-0005-0000-0000-000002450000}"/>
    <cellStyle name="Fountain Input 4 4 8" xfId="17790" xr:uid="{00000000-0005-0000-0000-000003450000}"/>
    <cellStyle name="Fountain Input 4 4 8 2" xfId="17791" xr:uid="{00000000-0005-0000-0000-000004450000}"/>
    <cellStyle name="Fountain Input 4 4 8 3" xfId="17792" xr:uid="{00000000-0005-0000-0000-000005450000}"/>
    <cellStyle name="Fountain Input 4 4 9" xfId="17793" xr:uid="{00000000-0005-0000-0000-000006450000}"/>
    <cellStyle name="Fountain Input 4 4 9 2" xfId="17794" xr:uid="{00000000-0005-0000-0000-000007450000}"/>
    <cellStyle name="Fountain Input 4 4 9 3" xfId="17795" xr:uid="{00000000-0005-0000-0000-000008450000}"/>
    <cellStyle name="Fountain Input 4 5" xfId="17796" xr:uid="{00000000-0005-0000-0000-000009450000}"/>
    <cellStyle name="Fountain Input 4 5 10" xfId="17797" xr:uid="{00000000-0005-0000-0000-00000A450000}"/>
    <cellStyle name="Fountain Input 4 5 10 2" xfId="17798" xr:uid="{00000000-0005-0000-0000-00000B450000}"/>
    <cellStyle name="Fountain Input 4 5 10 3" xfId="17799" xr:uid="{00000000-0005-0000-0000-00000C450000}"/>
    <cellStyle name="Fountain Input 4 5 11" xfId="17800" xr:uid="{00000000-0005-0000-0000-00000D450000}"/>
    <cellStyle name="Fountain Input 4 5 11 2" xfId="17801" xr:uid="{00000000-0005-0000-0000-00000E450000}"/>
    <cellStyle name="Fountain Input 4 5 11 3" xfId="17802" xr:uid="{00000000-0005-0000-0000-00000F450000}"/>
    <cellStyle name="Fountain Input 4 5 12" xfId="17803" xr:uid="{00000000-0005-0000-0000-000010450000}"/>
    <cellStyle name="Fountain Input 4 5 13" xfId="17804" xr:uid="{00000000-0005-0000-0000-000011450000}"/>
    <cellStyle name="Fountain Input 4 5 2" xfId="17805" xr:uid="{00000000-0005-0000-0000-000012450000}"/>
    <cellStyle name="Fountain Input 4 5 2 2" xfId="17806" xr:uid="{00000000-0005-0000-0000-000013450000}"/>
    <cellStyle name="Fountain Input 4 5 2 3" xfId="17807" xr:uid="{00000000-0005-0000-0000-000014450000}"/>
    <cellStyle name="Fountain Input 4 5 3" xfId="17808" xr:uid="{00000000-0005-0000-0000-000015450000}"/>
    <cellStyle name="Fountain Input 4 5 3 2" xfId="17809" xr:uid="{00000000-0005-0000-0000-000016450000}"/>
    <cellStyle name="Fountain Input 4 5 3 3" xfId="17810" xr:uid="{00000000-0005-0000-0000-000017450000}"/>
    <cellStyle name="Fountain Input 4 5 4" xfId="17811" xr:uid="{00000000-0005-0000-0000-000018450000}"/>
    <cellStyle name="Fountain Input 4 5 4 2" xfId="17812" xr:uid="{00000000-0005-0000-0000-000019450000}"/>
    <cellStyle name="Fountain Input 4 5 4 3" xfId="17813" xr:uid="{00000000-0005-0000-0000-00001A450000}"/>
    <cellStyle name="Fountain Input 4 5 5" xfId="17814" xr:uid="{00000000-0005-0000-0000-00001B450000}"/>
    <cellStyle name="Fountain Input 4 5 5 2" xfId="17815" xr:uid="{00000000-0005-0000-0000-00001C450000}"/>
    <cellStyle name="Fountain Input 4 5 5 3" xfId="17816" xr:uid="{00000000-0005-0000-0000-00001D450000}"/>
    <cellStyle name="Fountain Input 4 5 6" xfId="17817" xr:uid="{00000000-0005-0000-0000-00001E450000}"/>
    <cellStyle name="Fountain Input 4 5 6 2" xfId="17818" xr:uid="{00000000-0005-0000-0000-00001F450000}"/>
    <cellStyle name="Fountain Input 4 5 6 3" xfId="17819" xr:uid="{00000000-0005-0000-0000-000020450000}"/>
    <cellStyle name="Fountain Input 4 5 7" xfId="17820" xr:uid="{00000000-0005-0000-0000-000021450000}"/>
    <cellStyle name="Fountain Input 4 5 7 2" xfId="17821" xr:uid="{00000000-0005-0000-0000-000022450000}"/>
    <cellStyle name="Fountain Input 4 5 7 3" xfId="17822" xr:uid="{00000000-0005-0000-0000-000023450000}"/>
    <cellStyle name="Fountain Input 4 5 8" xfId="17823" xr:uid="{00000000-0005-0000-0000-000024450000}"/>
    <cellStyle name="Fountain Input 4 5 8 2" xfId="17824" xr:uid="{00000000-0005-0000-0000-000025450000}"/>
    <cellStyle name="Fountain Input 4 5 8 3" xfId="17825" xr:uid="{00000000-0005-0000-0000-000026450000}"/>
    <cellStyle name="Fountain Input 4 5 9" xfId="17826" xr:uid="{00000000-0005-0000-0000-000027450000}"/>
    <cellStyle name="Fountain Input 4 5 9 2" xfId="17827" xr:uid="{00000000-0005-0000-0000-000028450000}"/>
    <cellStyle name="Fountain Input 4 5 9 3" xfId="17828" xr:uid="{00000000-0005-0000-0000-000029450000}"/>
    <cellStyle name="Fountain Input 4 6" xfId="17829" xr:uid="{00000000-0005-0000-0000-00002A450000}"/>
    <cellStyle name="Fountain Input 4 6 10" xfId="17830" xr:uid="{00000000-0005-0000-0000-00002B450000}"/>
    <cellStyle name="Fountain Input 4 6 10 2" xfId="17831" xr:uid="{00000000-0005-0000-0000-00002C450000}"/>
    <cellStyle name="Fountain Input 4 6 10 3" xfId="17832" xr:uid="{00000000-0005-0000-0000-00002D450000}"/>
    <cellStyle name="Fountain Input 4 6 11" xfId="17833" xr:uid="{00000000-0005-0000-0000-00002E450000}"/>
    <cellStyle name="Fountain Input 4 6 11 2" xfId="17834" xr:uid="{00000000-0005-0000-0000-00002F450000}"/>
    <cellStyle name="Fountain Input 4 6 11 3" xfId="17835" xr:uid="{00000000-0005-0000-0000-000030450000}"/>
    <cellStyle name="Fountain Input 4 6 12" xfId="17836" xr:uid="{00000000-0005-0000-0000-000031450000}"/>
    <cellStyle name="Fountain Input 4 6 13" xfId="17837" xr:uid="{00000000-0005-0000-0000-000032450000}"/>
    <cellStyle name="Fountain Input 4 6 2" xfId="17838" xr:uid="{00000000-0005-0000-0000-000033450000}"/>
    <cellStyle name="Fountain Input 4 6 2 2" xfId="17839" xr:uid="{00000000-0005-0000-0000-000034450000}"/>
    <cellStyle name="Fountain Input 4 6 2 3" xfId="17840" xr:uid="{00000000-0005-0000-0000-000035450000}"/>
    <cellStyle name="Fountain Input 4 6 3" xfId="17841" xr:uid="{00000000-0005-0000-0000-000036450000}"/>
    <cellStyle name="Fountain Input 4 6 3 2" xfId="17842" xr:uid="{00000000-0005-0000-0000-000037450000}"/>
    <cellStyle name="Fountain Input 4 6 3 3" xfId="17843" xr:uid="{00000000-0005-0000-0000-000038450000}"/>
    <cellStyle name="Fountain Input 4 6 4" xfId="17844" xr:uid="{00000000-0005-0000-0000-000039450000}"/>
    <cellStyle name="Fountain Input 4 6 4 2" xfId="17845" xr:uid="{00000000-0005-0000-0000-00003A450000}"/>
    <cellStyle name="Fountain Input 4 6 4 3" xfId="17846" xr:uid="{00000000-0005-0000-0000-00003B450000}"/>
    <cellStyle name="Fountain Input 4 6 5" xfId="17847" xr:uid="{00000000-0005-0000-0000-00003C450000}"/>
    <cellStyle name="Fountain Input 4 6 5 2" xfId="17848" xr:uid="{00000000-0005-0000-0000-00003D450000}"/>
    <cellStyle name="Fountain Input 4 6 5 3" xfId="17849" xr:uid="{00000000-0005-0000-0000-00003E450000}"/>
    <cellStyle name="Fountain Input 4 6 6" xfId="17850" xr:uid="{00000000-0005-0000-0000-00003F450000}"/>
    <cellStyle name="Fountain Input 4 6 6 2" xfId="17851" xr:uid="{00000000-0005-0000-0000-000040450000}"/>
    <cellStyle name="Fountain Input 4 6 6 3" xfId="17852" xr:uid="{00000000-0005-0000-0000-000041450000}"/>
    <cellStyle name="Fountain Input 4 6 7" xfId="17853" xr:uid="{00000000-0005-0000-0000-000042450000}"/>
    <cellStyle name="Fountain Input 4 6 7 2" xfId="17854" xr:uid="{00000000-0005-0000-0000-000043450000}"/>
    <cellStyle name="Fountain Input 4 6 7 3" xfId="17855" xr:uid="{00000000-0005-0000-0000-000044450000}"/>
    <cellStyle name="Fountain Input 4 6 8" xfId="17856" xr:uid="{00000000-0005-0000-0000-000045450000}"/>
    <cellStyle name="Fountain Input 4 6 8 2" xfId="17857" xr:uid="{00000000-0005-0000-0000-000046450000}"/>
    <cellStyle name="Fountain Input 4 6 8 3" xfId="17858" xr:uid="{00000000-0005-0000-0000-000047450000}"/>
    <cellStyle name="Fountain Input 4 6 9" xfId="17859" xr:uid="{00000000-0005-0000-0000-000048450000}"/>
    <cellStyle name="Fountain Input 4 6 9 2" xfId="17860" xr:uid="{00000000-0005-0000-0000-000049450000}"/>
    <cellStyle name="Fountain Input 4 6 9 3" xfId="17861" xr:uid="{00000000-0005-0000-0000-00004A450000}"/>
    <cellStyle name="Fountain Input 4 7" xfId="17862" xr:uid="{00000000-0005-0000-0000-00004B450000}"/>
    <cellStyle name="Fountain Input 4 7 2" xfId="17863" xr:uid="{00000000-0005-0000-0000-00004C450000}"/>
    <cellStyle name="Fountain Input 4 7 3" xfId="17864" xr:uid="{00000000-0005-0000-0000-00004D450000}"/>
    <cellStyle name="Fountain Input 4 8" xfId="17865" xr:uid="{00000000-0005-0000-0000-00004E450000}"/>
    <cellStyle name="Fountain Input 4 8 2" xfId="17866" xr:uid="{00000000-0005-0000-0000-00004F450000}"/>
    <cellStyle name="Fountain Input 4 8 3" xfId="17867" xr:uid="{00000000-0005-0000-0000-000050450000}"/>
    <cellStyle name="Fountain Input 4 9" xfId="17868" xr:uid="{00000000-0005-0000-0000-000051450000}"/>
    <cellStyle name="Fountain Input 4 9 2" xfId="17869" xr:uid="{00000000-0005-0000-0000-000052450000}"/>
    <cellStyle name="Fountain Input 4 9 3" xfId="17870" xr:uid="{00000000-0005-0000-0000-000053450000}"/>
    <cellStyle name="Fountain Input 5" xfId="17871" xr:uid="{00000000-0005-0000-0000-000054450000}"/>
    <cellStyle name="Fountain Input 5 10" xfId="17872" xr:uid="{00000000-0005-0000-0000-000055450000}"/>
    <cellStyle name="Fountain Input 5 10 2" xfId="17873" xr:uid="{00000000-0005-0000-0000-000056450000}"/>
    <cellStyle name="Fountain Input 5 10 3" xfId="17874" xr:uid="{00000000-0005-0000-0000-000057450000}"/>
    <cellStyle name="Fountain Input 5 11" xfId="17875" xr:uid="{00000000-0005-0000-0000-000058450000}"/>
    <cellStyle name="Fountain Input 5 11 2" xfId="17876" xr:uid="{00000000-0005-0000-0000-000059450000}"/>
    <cellStyle name="Fountain Input 5 11 3" xfId="17877" xr:uid="{00000000-0005-0000-0000-00005A450000}"/>
    <cellStyle name="Fountain Input 5 12" xfId="17878" xr:uid="{00000000-0005-0000-0000-00005B450000}"/>
    <cellStyle name="Fountain Input 5 12 2" xfId="17879" xr:uid="{00000000-0005-0000-0000-00005C450000}"/>
    <cellStyle name="Fountain Input 5 12 3" xfId="17880" xr:uid="{00000000-0005-0000-0000-00005D450000}"/>
    <cellStyle name="Fountain Input 5 13" xfId="17881" xr:uid="{00000000-0005-0000-0000-00005E450000}"/>
    <cellStyle name="Fountain Input 5 13 2" xfId="17882" xr:uid="{00000000-0005-0000-0000-00005F450000}"/>
    <cellStyle name="Fountain Input 5 13 3" xfId="17883" xr:uid="{00000000-0005-0000-0000-000060450000}"/>
    <cellStyle name="Fountain Input 5 14" xfId="17884" xr:uid="{00000000-0005-0000-0000-000061450000}"/>
    <cellStyle name="Fountain Input 5 14 2" xfId="17885" xr:uid="{00000000-0005-0000-0000-000062450000}"/>
    <cellStyle name="Fountain Input 5 14 3" xfId="17886" xr:uid="{00000000-0005-0000-0000-000063450000}"/>
    <cellStyle name="Fountain Input 5 15" xfId="17887" xr:uid="{00000000-0005-0000-0000-000064450000}"/>
    <cellStyle name="Fountain Input 5 15 2" xfId="17888" xr:uid="{00000000-0005-0000-0000-000065450000}"/>
    <cellStyle name="Fountain Input 5 15 3" xfId="17889" xr:uid="{00000000-0005-0000-0000-000066450000}"/>
    <cellStyle name="Fountain Input 5 16" xfId="17890" xr:uid="{00000000-0005-0000-0000-000067450000}"/>
    <cellStyle name="Fountain Input 5 16 2" xfId="17891" xr:uid="{00000000-0005-0000-0000-000068450000}"/>
    <cellStyle name="Fountain Input 5 16 3" xfId="17892" xr:uid="{00000000-0005-0000-0000-000069450000}"/>
    <cellStyle name="Fountain Input 5 17" xfId="17893" xr:uid="{00000000-0005-0000-0000-00006A450000}"/>
    <cellStyle name="Fountain Input 5 17 2" xfId="17894" xr:uid="{00000000-0005-0000-0000-00006B450000}"/>
    <cellStyle name="Fountain Input 5 17 3" xfId="17895" xr:uid="{00000000-0005-0000-0000-00006C450000}"/>
    <cellStyle name="Fountain Input 5 18" xfId="17896" xr:uid="{00000000-0005-0000-0000-00006D450000}"/>
    <cellStyle name="Fountain Input 5 18 2" xfId="17897" xr:uid="{00000000-0005-0000-0000-00006E450000}"/>
    <cellStyle name="Fountain Input 5 18 3" xfId="17898" xr:uid="{00000000-0005-0000-0000-00006F450000}"/>
    <cellStyle name="Fountain Input 5 19" xfId="17899" xr:uid="{00000000-0005-0000-0000-000070450000}"/>
    <cellStyle name="Fountain Input 5 2" xfId="17900" xr:uid="{00000000-0005-0000-0000-000071450000}"/>
    <cellStyle name="Fountain Input 5 2 10" xfId="17901" xr:uid="{00000000-0005-0000-0000-000072450000}"/>
    <cellStyle name="Fountain Input 5 2 10 2" xfId="17902" xr:uid="{00000000-0005-0000-0000-000073450000}"/>
    <cellStyle name="Fountain Input 5 2 10 3" xfId="17903" xr:uid="{00000000-0005-0000-0000-000074450000}"/>
    <cellStyle name="Fountain Input 5 2 11" xfId="17904" xr:uid="{00000000-0005-0000-0000-000075450000}"/>
    <cellStyle name="Fountain Input 5 2 11 2" xfId="17905" xr:uid="{00000000-0005-0000-0000-000076450000}"/>
    <cellStyle name="Fountain Input 5 2 11 3" xfId="17906" xr:uid="{00000000-0005-0000-0000-000077450000}"/>
    <cellStyle name="Fountain Input 5 2 12" xfId="17907" xr:uid="{00000000-0005-0000-0000-000078450000}"/>
    <cellStyle name="Fountain Input 5 2 12 2" xfId="17908" xr:uid="{00000000-0005-0000-0000-000079450000}"/>
    <cellStyle name="Fountain Input 5 2 12 3" xfId="17909" xr:uid="{00000000-0005-0000-0000-00007A450000}"/>
    <cellStyle name="Fountain Input 5 2 13" xfId="17910" xr:uid="{00000000-0005-0000-0000-00007B450000}"/>
    <cellStyle name="Fountain Input 5 2 14" xfId="17911" xr:uid="{00000000-0005-0000-0000-00007C450000}"/>
    <cellStyle name="Fountain Input 5 2 2" xfId="17912" xr:uid="{00000000-0005-0000-0000-00007D450000}"/>
    <cellStyle name="Fountain Input 5 2 2 2" xfId="17913" xr:uid="{00000000-0005-0000-0000-00007E450000}"/>
    <cellStyle name="Fountain Input 5 2 2 3" xfId="17914" xr:uid="{00000000-0005-0000-0000-00007F450000}"/>
    <cellStyle name="Fountain Input 5 2 3" xfId="17915" xr:uid="{00000000-0005-0000-0000-000080450000}"/>
    <cellStyle name="Fountain Input 5 2 3 2" xfId="17916" xr:uid="{00000000-0005-0000-0000-000081450000}"/>
    <cellStyle name="Fountain Input 5 2 3 3" xfId="17917" xr:uid="{00000000-0005-0000-0000-000082450000}"/>
    <cellStyle name="Fountain Input 5 2 4" xfId="17918" xr:uid="{00000000-0005-0000-0000-000083450000}"/>
    <cellStyle name="Fountain Input 5 2 4 2" xfId="17919" xr:uid="{00000000-0005-0000-0000-000084450000}"/>
    <cellStyle name="Fountain Input 5 2 4 3" xfId="17920" xr:uid="{00000000-0005-0000-0000-000085450000}"/>
    <cellStyle name="Fountain Input 5 2 5" xfId="17921" xr:uid="{00000000-0005-0000-0000-000086450000}"/>
    <cellStyle name="Fountain Input 5 2 5 2" xfId="17922" xr:uid="{00000000-0005-0000-0000-000087450000}"/>
    <cellStyle name="Fountain Input 5 2 5 3" xfId="17923" xr:uid="{00000000-0005-0000-0000-000088450000}"/>
    <cellStyle name="Fountain Input 5 2 6" xfId="17924" xr:uid="{00000000-0005-0000-0000-000089450000}"/>
    <cellStyle name="Fountain Input 5 2 6 2" xfId="17925" xr:uid="{00000000-0005-0000-0000-00008A450000}"/>
    <cellStyle name="Fountain Input 5 2 6 3" xfId="17926" xr:uid="{00000000-0005-0000-0000-00008B450000}"/>
    <cellStyle name="Fountain Input 5 2 7" xfId="17927" xr:uid="{00000000-0005-0000-0000-00008C450000}"/>
    <cellStyle name="Fountain Input 5 2 7 2" xfId="17928" xr:uid="{00000000-0005-0000-0000-00008D450000}"/>
    <cellStyle name="Fountain Input 5 2 7 3" xfId="17929" xr:uid="{00000000-0005-0000-0000-00008E450000}"/>
    <cellStyle name="Fountain Input 5 2 8" xfId="17930" xr:uid="{00000000-0005-0000-0000-00008F450000}"/>
    <cellStyle name="Fountain Input 5 2 8 2" xfId="17931" xr:uid="{00000000-0005-0000-0000-000090450000}"/>
    <cellStyle name="Fountain Input 5 2 8 3" xfId="17932" xr:uid="{00000000-0005-0000-0000-000091450000}"/>
    <cellStyle name="Fountain Input 5 2 9" xfId="17933" xr:uid="{00000000-0005-0000-0000-000092450000}"/>
    <cellStyle name="Fountain Input 5 2 9 2" xfId="17934" xr:uid="{00000000-0005-0000-0000-000093450000}"/>
    <cellStyle name="Fountain Input 5 2 9 3" xfId="17935" xr:uid="{00000000-0005-0000-0000-000094450000}"/>
    <cellStyle name="Fountain Input 5 20" xfId="17936" xr:uid="{00000000-0005-0000-0000-000095450000}"/>
    <cellStyle name="Fountain Input 5 3" xfId="17937" xr:uid="{00000000-0005-0000-0000-000096450000}"/>
    <cellStyle name="Fountain Input 5 3 10" xfId="17938" xr:uid="{00000000-0005-0000-0000-000097450000}"/>
    <cellStyle name="Fountain Input 5 3 10 2" xfId="17939" xr:uid="{00000000-0005-0000-0000-000098450000}"/>
    <cellStyle name="Fountain Input 5 3 10 3" xfId="17940" xr:uid="{00000000-0005-0000-0000-000099450000}"/>
    <cellStyle name="Fountain Input 5 3 11" xfId="17941" xr:uid="{00000000-0005-0000-0000-00009A450000}"/>
    <cellStyle name="Fountain Input 5 3 11 2" xfId="17942" xr:uid="{00000000-0005-0000-0000-00009B450000}"/>
    <cellStyle name="Fountain Input 5 3 11 3" xfId="17943" xr:uid="{00000000-0005-0000-0000-00009C450000}"/>
    <cellStyle name="Fountain Input 5 3 12" xfId="17944" xr:uid="{00000000-0005-0000-0000-00009D450000}"/>
    <cellStyle name="Fountain Input 5 3 12 2" xfId="17945" xr:uid="{00000000-0005-0000-0000-00009E450000}"/>
    <cellStyle name="Fountain Input 5 3 12 3" xfId="17946" xr:uid="{00000000-0005-0000-0000-00009F450000}"/>
    <cellStyle name="Fountain Input 5 3 13" xfId="17947" xr:uid="{00000000-0005-0000-0000-0000A0450000}"/>
    <cellStyle name="Fountain Input 5 3 14" xfId="17948" xr:uid="{00000000-0005-0000-0000-0000A1450000}"/>
    <cellStyle name="Fountain Input 5 3 2" xfId="17949" xr:uid="{00000000-0005-0000-0000-0000A2450000}"/>
    <cellStyle name="Fountain Input 5 3 2 2" xfId="17950" xr:uid="{00000000-0005-0000-0000-0000A3450000}"/>
    <cellStyle name="Fountain Input 5 3 2 3" xfId="17951" xr:uid="{00000000-0005-0000-0000-0000A4450000}"/>
    <cellStyle name="Fountain Input 5 3 3" xfId="17952" xr:uid="{00000000-0005-0000-0000-0000A5450000}"/>
    <cellStyle name="Fountain Input 5 3 3 2" xfId="17953" xr:uid="{00000000-0005-0000-0000-0000A6450000}"/>
    <cellStyle name="Fountain Input 5 3 3 3" xfId="17954" xr:uid="{00000000-0005-0000-0000-0000A7450000}"/>
    <cellStyle name="Fountain Input 5 3 4" xfId="17955" xr:uid="{00000000-0005-0000-0000-0000A8450000}"/>
    <cellStyle name="Fountain Input 5 3 4 2" xfId="17956" xr:uid="{00000000-0005-0000-0000-0000A9450000}"/>
    <cellStyle name="Fountain Input 5 3 4 3" xfId="17957" xr:uid="{00000000-0005-0000-0000-0000AA450000}"/>
    <cellStyle name="Fountain Input 5 3 5" xfId="17958" xr:uid="{00000000-0005-0000-0000-0000AB450000}"/>
    <cellStyle name="Fountain Input 5 3 5 2" xfId="17959" xr:uid="{00000000-0005-0000-0000-0000AC450000}"/>
    <cellStyle name="Fountain Input 5 3 5 3" xfId="17960" xr:uid="{00000000-0005-0000-0000-0000AD450000}"/>
    <cellStyle name="Fountain Input 5 3 6" xfId="17961" xr:uid="{00000000-0005-0000-0000-0000AE450000}"/>
    <cellStyle name="Fountain Input 5 3 6 2" xfId="17962" xr:uid="{00000000-0005-0000-0000-0000AF450000}"/>
    <cellStyle name="Fountain Input 5 3 6 3" xfId="17963" xr:uid="{00000000-0005-0000-0000-0000B0450000}"/>
    <cellStyle name="Fountain Input 5 3 7" xfId="17964" xr:uid="{00000000-0005-0000-0000-0000B1450000}"/>
    <cellStyle name="Fountain Input 5 3 7 2" xfId="17965" xr:uid="{00000000-0005-0000-0000-0000B2450000}"/>
    <cellStyle name="Fountain Input 5 3 7 3" xfId="17966" xr:uid="{00000000-0005-0000-0000-0000B3450000}"/>
    <cellStyle name="Fountain Input 5 3 8" xfId="17967" xr:uid="{00000000-0005-0000-0000-0000B4450000}"/>
    <cellStyle name="Fountain Input 5 3 8 2" xfId="17968" xr:uid="{00000000-0005-0000-0000-0000B5450000}"/>
    <cellStyle name="Fountain Input 5 3 8 3" xfId="17969" xr:uid="{00000000-0005-0000-0000-0000B6450000}"/>
    <cellStyle name="Fountain Input 5 3 9" xfId="17970" xr:uid="{00000000-0005-0000-0000-0000B7450000}"/>
    <cellStyle name="Fountain Input 5 3 9 2" xfId="17971" xr:uid="{00000000-0005-0000-0000-0000B8450000}"/>
    <cellStyle name="Fountain Input 5 3 9 3" xfId="17972" xr:uid="{00000000-0005-0000-0000-0000B9450000}"/>
    <cellStyle name="Fountain Input 5 4" xfId="17973" xr:uid="{00000000-0005-0000-0000-0000BA450000}"/>
    <cellStyle name="Fountain Input 5 4 10" xfId="17974" xr:uid="{00000000-0005-0000-0000-0000BB450000}"/>
    <cellStyle name="Fountain Input 5 4 10 2" xfId="17975" xr:uid="{00000000-0005-0000-0000-0000BC450000}"/>
    <cellStyle name="Fountain Input 5 4 10 3" xfId="17976" xr:uid="{00000000-0005-0000-0000-0000BD450000}"/>
    <cellStyle name="Fountain Input 5 4 11" xfId="17977" xr:uid="{00000000-0005-0000-0000-0000BE450000}"/>
    <cellStyle name="Fountain Input 5 4 11 2" xfId="17978" xr:uid="{00000000-0005-0000-0000-0000BF450000}"/>
    <cellStyle name="Fountain Input 5 4 11 3" xfId="17979" xr:uid="{00000000-0005-0000-0000-0000C0450000}"/>
    <cellStyle name="Fountain Input 5 4 12" xfId="17980" xr:uid="{00000000-0005-0000-0000-0000C1450000}"/>
    <cellStyle name="Fountain Input 5 4 13" xfId="17981" xr:uid="{00000000-0005-0000-0000-0000C2450000}"/>
    <cellStyle name="Fountain Input 5 4 2" xfId="17982" xr:uid="{00000000-0005-0000-0000-0000C3450000}"/>
    <cellStyle name="Fountain Input 5 4 2 2" xfId="17983" xr:uid="{00000000-0005-0000-0000-0000C4450000}"/>
    <cellStyle name="Fountain Input 5 4 2 3" xfId="17984" xr:uid="{00000000-0005-0000-0000-0000C5450000}"/>
    <cellStyle name="Fountain Input 5 4 3" xfId="17985" xr:uid="{00000000-0005-0000-0000-0000C6450000}"/>
    <cellStyle name="Fountain Input 5 4 3 2" xfId="17986" xr:uid="{00000000-0005-0000-0000-0000C7450000}"/>
    <cellStyle name="Fountain Input 5 4 3 3" xfId="17987" xr:uid="{00000000-0005-0000-0000-0000C8450000}"/>
    <cellStyle name="Fountain Input 5 4 4" xfId="17988" xr:uid="{00000000-0005-0000-0000-0000C9450000}"/>
    <cellStyle name="Fountain Input 5 4 4 2" xfId="17989" xr:uid="{00000000-0005-0000-0000-0000CA450000}"/>
    <cellStyle name="Fountain Input 5 4 4 3" xfId="17990" xr:uid="{00000000-0005-0000-0000-0000CB450000}"/>
    <cellStyle name="Fountain Input 5 4 5" xfId="17991" xr:uid="{00000000-0005-0000-0000-0000CC450000}"/>
    <cellStyle name="Fountain Input 5 4 5 2" xfId="17992" xr:uid="{00000000-0005-0000-0000-0000CD450000}"/>
    <cellStyle name="Fountain Input 5 4 5 3" xfId="17993" xr:uid="{00000000-0005-0000-0000-0000CE450000}"/>
    <cellStyle name="Fountain Input 5 4 6" xfId="17994" xr:uid="{00000000-0005-0000-0000-0000CF450000}"/>
    <cellStyle name="Fountain Input 5 4 6 2" xfId="17995" xr:uid="{00000000-0005-0000-0000-0000D0450000}"/>
    <cellStyle name="Fountain Input 5 4 6 3" xfId="17996" xr:uid="{00000000-0005-0000-0000-0000D1450000}"/>
    <cellStyle name="Fountain Input 5 4 7" xfId="17997" xr:uid="{00000000-0005-0000-0000-0000D2450000}"/>
    <cellStyle name="Fountain Input 5 4 7 2" xfId="17998" xr:uid="{00000000-0005-0000-0000-0000D3450000}"/>
    <cellStyle name="Fountain Input 5 4 7 3" xfId="17999" xr:uid="{00000000-0005-0000-0000-0000D4450000}"/>
    <cellStyle name="Fountain Input 5 4 8" xfId="18000" xr:uid="{00000000-0005-0000-0000-0000D5450000}"/>
    <cellStyle name="Fountain Input 5 4 8 2" xfId="18001" xr:uid="{00000000-0005-0000-0000-0000D6450000}"/>
    <cellStyle name="Fountain Input 5 4 8 3" xfId="18002" xr:uid="{00000000-0005-0000-0000-0000D7450000}"/>
    <cellStyle name="Fountain Input 5 4 9" xfId="18003" xr:uid="{00000000-0005-0000-0000-0000D8450000}"/>
    <cellStyle name="Fountain Input 5 4 9 2" xfId="18004" xr:uid="{00000000-0005-0000-0000-0000D9450000}"/>
    <cellStyle name="Fountain Input 5 4 9 3" xfId="18005" xr:uid="{00000000-0005-0000-0000-0000DA450000}"/>
    <cellStyle name="Fountain Input 5 5" xfId="18006" xr:uid="{00000000-0005-0000-0000-0000DB450000}"/>
    <cellStyle name="Fountain Input 5 5 10" xfId="18007" xr:uid="{00000000-0005-0000-0000-0000DC450000}"/>
    <cellStyle name="Fountain Input 5 5 10 2" xfId="18008" xr:uid="{00000000-0005-0000-0000-0000DD450000}"/>
    <cellStyle name="Fountain Input 5 5 10 3" xfId="18009" xr:uid="{00000000-0005-0000-0000-0000DE450000}"/>
    <cellStyle name="Fountain Input 5 5 11" xfId="18010" xr:uid="{00000000-0005-0000-0000-0000DF450000}"/>
    <cellStyle name="Fountain Input 5 5 11 2" xfId="18011" xr:uid="{00000000-0005-0000-0000-0000E0450000}"/>
    <cellStyle name="Fountain Input 5 5 11 3" xfId="18012" xr:uid="{00000000-0005-0000-0000-0000E1450000}"/>
    <cellStyle name="Fountain Input 5 5 12" xfId="18013" xr:uid="{00000000-0005-0000-0000-0000E2450000}"/>
    <cellStyle name="Fountain Input 5 5 13" xfId="18014" xr:uid="{00000000-0005-0000-0000-0000E3450000}"/>
    <cellStyle name="Fountain Input 5 5 2" xfId="18015" xr:uid="{00000000-0005-0000-0000-0000E4450000}"/>
    <cellStyle name="Fountain Input 5 5 2 2" xfId="18016" xr:uid="{00000000-0005-0000-0000-0000E5450000}"/>
    <cellStyle name="Fountain Input 5 5 2 3" xfId="18017" xr:uid="{00000000-0005-0000-0000-0000E6450000}"/>
    <cellStyle name="Fountain Input 5 5 3" xfId="18018" xr:uid="{00000000-0005-0000-0000-0000E7450000}"/>
    <cellStyle name="Fountain Input 5 5 3 2" xfId="18019" xr:uid="{00000000-0005-0000-0000-0000E8450000}"/>
    <cellStyle name="Fountain Input 5 5 3 3" xfId="18020" xr:uid="{00000000-0005-0000-0000-0000E9450000}"/>
    <cellStyle name="Fountain Input 5 5 4" xfId="18021" xr:uid="{00000000-0005-0000-0000-0000EA450000}"/>
    <cellStyle name="Fountain Input 5 5 4 2" xfId="18022" xr:uid="{00000000-0005-0000-0000-0000EB450000}"/>
    <cellStyle name="Fountain Input 5 5 4 3" xfId="18023" xr:uid="{00000000-0005-0000-0000-0000EC450000}"/>
    <cellStyle name="Fountain Input 5 5 5" xfId="18024" xr:uid="{00000000-0005-0000-0000-0000ED450000}"/>
    <cellStyle name="Fountain Input 5 5 5 2" xfId="18025" xr:uid="{00000000-0005-0000-0000-0000EE450000}"/>
    <cellStyle name="Fountain Input 5 5 5 3" xfId="18026" xr:uid="{00000000-0005-0000-0000-0000EF450000}"/>
    <cellStyle name="Fountain Input 5 5 6" xfId="18027" xr:uid="{00000000-0005-0000-0000-0000F0450000}"/>
    <cellStyle name="Fountain Input 5 5 6 2" xfId="18028" xr:uid="{00000000-0005-0000-0000-0000F1450000}"/>
    <cellStyle name="Fountain Input 5 5 6 3" xfId="18029" xr:uid="{00000000-0005-0000-0000-0000F2450000}"/>
    <cellStyle name="Fountain Input 5 5 7" xfId="18030" xr:uid="{00000000-0005-0000-0000-0000F3450000}"/>
    <cellStyle name="Fountain Input 5 5 7 2" xfId="18031" xr:uid="{00000000-0005-0000-0000-0000F4450000}"/>
    <cellStyle name="Fountain Input 5 5 7 3" xfId="18032" xr:uid="{00000000-0005-0000-0000-0000F5450000}"/>
    <cellStyle name="Fountain Input 5 5 8" xfId="18033" xr:uid="{00000000-0005-0000-0000-0000F6450000}"/>
    <cellStyle name="Fountain Input 5 5 8 2" xfId="18034" xr:uid="{00000000-0005-0000-0000-0000F7450000}"/>
    <cellStyle name="Fountain Input 5 5 8 3" xfId="18035" xr:uid="{00000000-0005-0000-0000-0000F8450000}"/>
    <cellStyle name="Fountain Input 5 5 9" xfId="18036" xr:uid="{00000000-0005-0000-0000-0000F9450000}"/>
    <cellStyle name="Fountain Input 5 5 9 2" xfId="18037" xr:uid="{00000000-0005-0000-0000-0000FA450000}"/>
    <cellStyle name="Fountain Input 5 5 9 3" xfId="18038" xr:uid="{00000000-0005-0000-0000-0000FB450000}"/>
    <cellStyle name="Fountain Input 5 6" xfId="18039" xr:uid="{00000000-0005-0000-0000-0000FC450000}"/>
    <cellStyle name="Fountain Input 5 6 10" xfId="18040" xr:uid="{00000000-0005-0000-0000-0000FD450000}"/>
    <cellStyle name="Fountain Input 5 6 10 2" xfId="18041" xr:uid="{00000000-0005-0000-0000-0000FE450000}"/>
    <cellStyle name="Fountain Input 5 6 10 3" xfId="18042" xr:uid="{00000000-0005-0000-0000-0000FF450000}"/>
    <cellStyle name="Fountain Input 5 6 11" xfId="18043" xr:uid="{00000000-0005-0000-0000-000000460000}"/>
    <cellStyle name="Fountain Input 5 6 11 2" xfId="18044" xr:uid="{00000000-0005-0000-0000-000001460000}"/>
    <cellStyle name="Fountain Input 5 6 11 3" xfId="18045" xr:uid="{00000000-0005-0000-0000-000002460000}"/>
    <cellStyle name="Fountain Input 5 6 12" xfId="18046" xr:uid="{00000000-0005-0000-0000-000003460000}"/>
    <cellStyle name="Fountain Input 5 6 13" xfId="18047" xr:uid="{00000000-0005-0000-0000-000004460000}"/>
    <cellStyle name="Fountain Input 5 6 2" xfId="18048" xr:uid="{00000000-0005-0000-0000-000005460000}"/>
    <cellStyle name="Fountain Input 5 6 2 2" xfId="18049" xr:uid="{00000000-0005-0000-0000-000006460000}"/>
    <cellStyle name="Fountain Input 5 6 2 3" xfId="18050" xr:uid="{00000000-0005-0000-0000-000007460000}"/>
    <cellStyle name="Fountain Input 5 6 3" xfId="18051" xr:uid="{00000000-0005-0000-0000-000008460000}"/>
    <cellStyle name="Fountain Input 5 6 3 2" xfId="18052" xr:uid="{00000000-0005-0000-0000-000009460000}"/>
    <cellStyle name="Fountain Input 5 6 3 3" xfId="18053" xr:uid="{00000000-0005-0000-0000-00000A460000}"/>
    <cellStyle name="Fountain Input 5 6 4" xfId="18054" xr:uid="{00000000-0005-0000-0000-00000B460000}"/>
    <cellStyle name="Fountain Input 5 6 4 2" xfId="18055" xr:uid="{00000000-0005-0000-0000-00000C460000}"/>
    <cellStyle name="Fountain Input 5 6 4 3" xfId="18056" xr:uid="{00000000-0005-0000-0000-00000D460000}"/>
    <cellStyle name="Fountain Input 5 6 5" xfId="18057" xr:uid="{00000000-0005-0000-0000-00000E460000}"/>
    <cellStyle name="Fountain Input 5 6 5 2" xfId="18058" xr:uid="{00000000-0005-0000-0000-00000F460000}"/>
    <cellStyle name="Fountain Input 5 6 5 3" xfId="18059" xr:uid="{00000000-0005-0000-0000-000010460000}"/>
    <cellStyle name="Fountain Input 5 6 6" xfId="18060" xr:uid="{00000000-0005-0000-0000-000011460000}"/>
    <cellStyle name="Fountain Input 5 6 6 2" xfId="18061" xr:uid="{00000000-0005-0000-0000-000012460000}"/>
    <cellStyle name="Fountain Input 5 6 6 3" xfId="18062" xr:uid="{00000000-0005-0000-0000-000013460000}"/>
    <cellStyle name="Fountain Input 5 6 7" xfId="18063" xr:uid="{00000000-0005-0000-0000-000014460000}"/>
    <cellStyle name="Fountain Input 5 6 7 2" xfId="18064" xr:uid="{00000000-0005-0000-0000-000015460000}"/>
    <cellStyle name="Fountain Input 5 6 7 3" xfId="18065" xr:uid="{00000000-0005-0000-0000-000016460000}"/>
    <cellStyle name="Fountain Input 5 6 8" xfId="18066" xr:uid="{00000000-0005-0000-0000-000017460000}"/>
    <cellStyle name="Fountain Input 5 6 8 2" xfId="18067" xr:uid="{00000000-0005-0000-0000-000018460000}"/>
    <cellStyle name="Fountain Input 5 6 8 3" xfId="18068" xr:uid="{00000000-0005-0000-0000-000019460000}"/>
    <cellStyle name="Fountain Input 5 6 9" xfId="18069" xr:uid="{00000000-0005-0000-0000-00001A460000}"/>
    <cellStyle name="Fountain Input 5 6 9 2" xfId="18070" xr:uid="{00000000-0005-0000-0000-00001B460000}"/>
    <cellStyle name="Fountain Input 5 6 9 3" xfId="18071" xr:uid="{00000000-0005-0000-0000-00001C460000}"/>
    <cellStyle name="Fountain Input 5 7" xfId="18072" xr:uid="{00000000-0005-0000-0000-00001D460000}"/>
    <cellStyle name="Fountain Input 5 7 10" xfId="18073" xr:uid="{00000000-0005-0000-0000-00001E460000}"/>
    <cellStyle name="Fountain Input 5 7 10 2" xfId="18074" xr:uid="{00000000-0005-0000-0000-00001F460000}"/>
    <cellStyle name="Fountain Input 5 7 10 3" xfId="18075" xr:uid="{00000000-0005-0000-0000-000020460000}"/>
    <cellStyle name="Fountain Input 5 7 11" xfId="18076" xr:uid="{00000000-0005-0000-0000-000021460000}"/>
    <cellStyle name="Fountain Input 5 7 11 2" xfId="18077" xr:uid="{00000000-0005-0000-0000-000022460000}"/>
    <cellStyle name="Fountain Input 5 7 11 3" xfId="18078" xr:uid="{00000000-0005-0000-0000-000023460000}"/>
    <cellStyle name="Fountain Input 5 7 12" xfId="18079" xr:uid="{00000000-0005-0000-0000-000024460000}"/>
    <cellStyle name="Fountain Input 5 7 13" xfId="18080" xr:uid="{00000000-0005-0000-0000-000025460000}"/>
    <cellStyle name="Fountain Input 5 7 2" xfId="18081" xr:uid="{00000000-0005-0000-0000-000026460000}"/>
    <cellStyle name="Fountain Input 5 7 2 2" xfId="18082" xr:uid="{00000000-0005-0000-0000-000027460000}"/>
    <cellStyle name="Fountain Input 5 7 2 3" xfId="18083" xr:uid="{00000000-0005-0000-0000-000028460000}"/>
    <cellStyle name="Fountain Input 5 7 3" xfId="18084" xr:uid="{00000000-0005-0000-0000-000029460000}"/>
    <cellStyle name="Fountain Input 5 7 3 2" xfId="18085" xr:uid="{00000000-0005-0000-0000-00002A460000}"/>
    <cellStyle name="Fountain Input 5 7 3 3" xfId="18086" xr:uid="{00000000-0005-0000-0000-00002B460000}"/>
    <cellStyle name="Fountain Input 5 7 4" xfId="18087" xr:uid="{00000000-0005-0000-0000-00002C460000}"/>
    <cellStyle name="Fountain Input 5 7 4 2" xfId="18088" xr:uid="{00000000-0005-0000-0000-00002D460000}"/>
    <cellStyle name="Fountain Input 5 7 4 3" xfId="18089" xr:uid="{00000000-0005-0000-0000-00002E460000}"/>
    <cellStyle name="Fountain Input 5 7 5" xfId="18090" xr:uid="{00000000-0005-0000-0000-00002F460000}"/>
    <cellStyle name="Fountain Input 5 7 5 2" xfId="18091" xr:uid="{00000000-0005-0000-0000-000030460000}"/>
    <cellStyle name="Fountain Input 5 7 5 3" xfId="18092" xr:uid="{00000000-0005-0000-0000-000031460000}"/>
    <cellStyle name="Fountain Input 5 7 6" xfId="18093" xr:uid="{00000000-0005-0000-0000-000032460000}"/>
    <cellStyle name="Fountain Input 5 7 6 2" xfId="18094" xr:uid="{00000000-0005-0000-0000-000033460000}"/>
    <cellStyle name="Fountain Input 5 7 6 3" xfId="18095" xr:uid="{00000000-0005-0000-0000-000034460000}"/>
    <cellStyle name="Fountain Input 5 7 7" xfId="18096" xr:uid="{00000000-0005-0000-0000-000035460000}"/>
    <cellStyle name="Fountain Input 5 7 7 2" xfId="18097" xr:uid="{00000000-0005-0000-0000-000036460000}"/>
    <cellStyle name="Fountain Input 5 7 7 3" xfId="18098" xr:uid="{00000000-0005-0000-0000-000037460000}"/>
    <cellStyle name="Fountain Input 5 7 8" xfId="18099" xr:uid="{00000000-0005-0000-0000-000038460000}"/>
    <cellStyle name="Fountain Input 5 7 8 2" xfId="18100" xr:uid="{00000000-0005-0000-0000-000039460000}"/>
    <cellStyle name="Fountain Input 5 7 8 3" xfId="18101" xr:uid="{00000000-0005-0000-0000-00003A460000}"/>
    <cellStyle name="Fountain Input 5 7 9" xfId="18102" xr:uid="{00000000-0005-0000-0000-00003B460000}"/>
    <cellStyle name="Fountain Input 5 7 9 2" xfId="18103" xr:uid="{00000000-0005-0000-0000-00003C460000}"/>
    <cellStyle name="Fountain Input 5 7 9 3" xfId="18104" xr:uid="{00000000-0005-0000-0000-00003D460000}"/>
    <cellStyle name="Fountain Input 5 8" xfId="18105" xr:uid="{00000000-0005-0000-0000-00003E460000}"/>
    <cellStyle name="Fountain Input 5 8 2" xfId="18106" xr:uid="{00000000-0005-0000-0000-00003F460000}"/>
    <cellStyle name="Fountain Input 5 8 3" xfId="18107" xr:uid="{00000000-0005-0000-0000-000040460000}"/>
    <cellStyle name="Fountain Input 5 9" xfId="18108" xr:uid="{00000000-0005-0000-0000-000041460000}"/>
    <cellStyle name="Fountain Input 5 9 2" xfId="18109" xr:uid="{00000000-0005-0000-0000-000042460000}"/>
    <cellStyle name="Fountain Input 5 9 3" xfId="18110" xr:uid="{00000000-0005-0000-0000-000043460000}"/>
    <cellStyle name="Fountain Input 6" xfId="18111" xr:uid="{00000000-0005-0000-0000-000044460000}"/>
    <cellStyle name="Fountain Input 6 2" xfId="18112" xr:uid="{00000000-0005-0000-0000-000045460000}"/>
    <cellStyle name="Fountain Input 6 3" xfId="18113" xr:uid="{00000000-0005-0000-0000-000046460000}"/>
    <cellStyle name="Fountain Input 7" xfId="18114" xr:uid="{00000000-0005-0000-0000-000047460000}"/>
    <cellStyle name="Fountain Input 7 2" xfId="18115" xr:uid="{00000000-0005-0000-0000-000048460000}"/>
    <cellStyle name="Fountain Input 7 3" xfId="18116" xr:uid="{00000000-0005-0000-0000-000049460000}"/>
    <cellStyle name="Fountain Input 8" xfId="18117" xr:uid="{00000000-0005-0000-0000-00004A460000}"/>
    <cellStyle name="Fountain Input 9" xfId="18118" xr:uid="{00000000-0005-0000-0000-00004B460000}"/>
    <cellStyle name="Fountain Table Header" xfId="116" xr:uid="{00000000-0005-0000-0000-00004C460000}"/>
    <cellStyle name="Fountain Text" xfId="117" xr:uid="{00000000-0005-0000-0000-00004D460000}"/>
    <cellStyle name="Fountain Text 2" xfId="18119" xr:uid="{00000000-0005-0000-0000-00004E460000}"/>
    <cellStyle name="Fountain Text 4" xfId="18120" xr:uid="{00000000-0005-0000-0000-00004F460000}"/>
    <cellStyle name="fred" xfId="18121" xr:uid="{00000000-0005-0000-0000-000050460000}"/>
    <cellStyle name="Fred%" xfId="18122" xr:uid="{00000000-0005-0000-0000-000051460000}"/>
    <cellStyle name="General" xfId="18123" xr:uid="{00000000-0005-0000-0000-000052460000}"/>
    <cellStyle name="Good" xfId="14" builtinId="26" customBuiltin="1"/>
    <cellStyle name="Good 2" xfId="118" xr:uid="{00000000-0005-0000-0000-000054460000}"/>
    <cellStyle name="Good 2 2" xfId="18124" xr:uid="{00000000-0005-0000-0000-000055460000}"/>
    <cellStyle name="Grey" xfId="18125" xr:uid="{00000000-0005-0000-0000-000056460000}"/>
    <cellStyle name="Header" xfId="119" xr:uid="{00000000-0005-0000-0000-000057460000}"/>
    <cellStyle name="Header 1" xfId="18126" xr:uid="{00000000-0005-0000-0000-000058460000}"/>
    <cellStyle name="Header 2" xfId="18127" xr:uid="{00000000-0005-0000-0000-000059460000}"/>
    <cellStyle name="Header Center" xfId="18128" xr:uid="{00000000-0005-0000-0000-00005A460000}"/>
    <cellStyle name="Header1" xfId="18129" xr:uid="{00000000-0005-0000-0000-00005B460000}"/>
    <cellStyle name="Header1 2" xfId="18130" xr:uid="{00000000-0005-0000-0000-00005C460000}"/>
    <cellStyle name="Header2" xfId="18131" xr:uid="{00000000-0005-0000-0000-00005D460000}"/>
    <cellStyle name="Header2 10" xfId="18132" xr:uid="{00000000-0005-0000-0000-00005E460000}"/>
    <cellStyle name="Header2 10 2" xfId="18133" xr:uid="{00000000-0005-0000-0000-00005F460000}"/>
    <cellStyle name="Header2 10 3" xfId="18134" xr:uid="{00000000-0005-0000-0000-000060460000}"/>
    <cellStyle name="Header2 11" xfId="18135" xr:uid="{00000000-0005-0000-0000-000061460000}"/>
    <cellStyle name="Header2 11 2" xfId="18136" xr:uid="{00000000-0005-0000-0000-000062460000}"/>
    <cellStyle name="Header2 11 3" xfId="18137" xr:uid="{00000000-0005-0000-0000-000063460000}"/>
    <cellStyle name="Header2 12" xfId="18138" xr:uid="{00000000-0005-0000-0000-000064460000}"/>
    <cellStyle name="Header2 12 2" xfId="18139" xr:uid="{00000000-0005-0000-0000-000065460000}"/>
    <cellStyle name="Header2 13" xfId="18140" xr:uid="{00000000-0005-0000-0000-000066460000}"/>
    <cellStyle name="Header2 13 2" xfId="18141" xr:uid="{00000000-0005-0000-0000-000067460000}"/>
    <cellStyle name="Header2 14" xfId="18142" xr:uid="{00000000-0005-0000-0000-000068460000}"/>
    <cellStyle name="Header2 14 2" xfId="18143" xr:uid="{00000000-0005-0000-0000-000069460000}"/>
    <cellStyle name="Header2 15" xfId="18144" xr:uid="{00000000-0005-0000-0000-00006A460000}"/>
    <cellStyle name="Header2 15 2" xfId="18145" xr:uid="{00000000-0005-0000-0000-00006B460000}"/>
    <cellStyle name="Header2 16" xfId="18146" xr:uid="{00000000-0005-0000-0000-00006C460000}"/>
    <cellStyle name="Header2 16 2" xfId="18147" xr:uid="{00000000-0005-0000-0000-00006D460000}"/>
    <cellStyle name="Header2 17" xfId="18148" xr:uid="{00000000-0005-0000-0000-00006E460000}"/>
    <cellStyle name="Header2 17 2" xfId="18149" xr:uid="{00000000-0005-0000-0000-00006F460000}"/>
    <cellStyle name="Header2 18" xfId="18150" xr:uid="{00000000-0005-0000-0000-000070460000}"/>
    <cellStyle name="Header2 18 2" xfId="18151" xr:uid="{00000000-0005-0000-0000-000071460000}"/>
    <cellStyle name="Header2 19" xfId="18152" xr:uid="{00000000-0005-0000-0000-000072460000}"/>
    <cellStyle name="Header2 19 2" xfId="18153" xr:uid="{00000000-0005-0000-0000-000073460000}"/>
    <cellStyle name="Header2 2" xfId="18154" xr:uid="{00000000-0005-0000-0000-000074460000}"/>
    <cellStyle name="Header2 2 10" xfId="18155" xr:uid="{00000000-0005-0000-0000-000075460000}"/>
    <cellStyle name="Header2 2 10 2" xfId="18156" xr:uid="{00000000-0005-0000-0000-000076460000}"/>
    <cellStyle name="Header2 2 10 3" xfId="18157" xr:uid="{00000000-0005-0000-0000-000077460000}"/>
    <cellStyle name="Header2 2 11" xfId="18158" xr:uid="{00000000-0005-0000-0000-000078460000}"/>
    <cellStyle name="Header2 2 12" xfId="18159" xr:uid="{00000000-0005-0000-0000-000079460000}"/>
    <cellStyle name="Header2 2 2" xfId="18160" xr:uid="{00000000-0005-0000-0000-00007A460000}"/>
    <cellStyle name="Header2 2 2 10" xfId="18161" xr:uid="{00000000-0005-0000-0000-00007B460000}"/>
    <cellStyle name="Header2 2 2 10 2" xfId="18162" xr:uid="{00000000-0005-0000-0000-00007C460000}"/>
    <cellStyle name="Header2 2 2 10 3" xfId="18163" xr:uid="{00000000-0005-0000-0000-00007D460000}"/>
    <cellStyle name="Header2 2 2 11" xfId="18164" xr:uid="{00000000-0005-0000-0000-00007E460000}"/>
    <cellStyle name="Header2 2 2 11 2" xfId="18165" xr:uid="{00000000-0005-0000-0000-00007F460000}"/>
    <cellStyle name="Header2 2 2 11 3" xfId="18166" xr:uid="{00000000-0005-0000-0000-000080460000}"/>
    <cellStyle name="Header2 2 2 12" xfId="18167" xr:uid="{00000000-0005-0000-0000-000081460000}"/>
    <cellStyle name="Header2 2 2 12 2" xfId="18168" xr:uid="{00000000-0005-0000-0000-000082460000}"/>
    <cellStyle name="Header2 2 2 12 3" xfId="18169" xr:uid="{00000000-0005-0000-0000-000083460000}"/>
    <cellStyle name="Header2 2 2 13" xfId="18170" xr:uid="{00000000-0005-0000-0000-000084460000}"/>
    <cellStyle name="Header2 2 2 13 2" xfId="18171" xr:uid="{00000000-0005-0000-0000-000085460000}"/>
    <cellStyle name="Header2 2 2 13 3" xfId="18172" xr:uid="{00000000-0005-0000-0000-000086460000}"/>
    <cellStyle name="Header2 2 2 14" xfId="18173" xr:uid="{00000000-0005-0000-0000-000087460000}"/>
    <cellStyle name="Header2 2 2 14 2" xfId="18174" xr:uid="{00000000-0005-0000-0000-000088460000}"/>
    <cellStyle name="Header2 2 2 14 3" xfId="18175" xr:uid="{00000000-0005-0000-0000-000089460000}"/>
    <cellStyle name="Header2 2 2 15" xfId="18176" xr:uid="{00000000-0005-0000-0000-00008A460000}"/>
    <cellStyle name="Header2 2 2 15 2" xfId="18177" xr:uid="{00000000-0005-0000-0000-00008B460000}"/>
    <cellStyle name="Header2 2 2 15 3" xfId="18178" xr:uid="{00000000-0005-0000-0000-00008C460000}"/>
    <cellStyle name="Header2 2 2 16" xfId="18179" xr:uid="{00000000-0005-0000-0000-00008D460000}"/>
    <cellStyle name="Header2 2 2 16 2" xfId="18180" xr:uid="{00000000-0005-0000-0000-00008E460000}"/>
    <cellStyle name="Header2 2 2 16 3" xfId="18181" xr:uid="{00000000-0005-0000-0000-00008F460000}"/>
    <cellStyle name="Header2 2 2 17" xfId="18182" xr:uid="{00000000-0005-0000-0000-000090460000}"/>
    <cellStyle name="Header2 2 2 17 2" xfId="18183" xr:uid="{00000000-0005-0000-0000-000091460000}"/>
    <cellStyle name="Header2 2 2 17 3" xfId="18184" xr:uid="{00000000-0005-0000-0000-000092460000}"/>
    <cellStyle name="Header2 2 2 18" xfId="18185" xr:uid="{00000000-0005-0000-0000-000093460000}"/>
    <cellStyle name="Header2 2 2 2" xfId="18186" xr:uid="{00000000-0005-0000-0000-000094460000}"/>
    <cellStyle name="Header2 2 2 2 10" xfId="18187" xr:uid="{00000000-0005-0000-0000-000095460000}"/>
    <cellStyle name="Header2 2 2 2 10 2" xfId="18188" xr:uid="{00000000-0005-0000-0000-000096460000}"/>
    <cellStyle name="Header2 2 2 2 10 3" xfId="18189" xr:uid="{00000000-0005-0000-0000-000097460000}"/>
    <cellStyle name="Header2 2 2 2 11" xfId="18190" xr:uid="{00000000-0005-0000-0000-000098460000}"/>
    <cellStyle name="Header2 2 2 2 11 2" xfId="18191" xr:uid="{00000000-0005-0000-0000-000099460000}"/>
    <cellStyle name="Header2 2 2 2 11 3" xfId="18192" xr:uid="{00000000-0005-0000-0000-00009A460000}"/>
    <cellStyle name="Header2 2 2 2 12" xfId="18193" xr:uid="{00000000-0005-0000-0000-00009B460000}"/>
    <cellStyle name="Header2 2 2 2 12 2" xfId="18194" xr:uid="{00000000-0005-0000-0000-00009C460000}"/>
    <cellStyle name="Header2 2 2 2 12 3" xfId="18195" xr:uid="{00000000-0005-0000-0000-00009D460000}"/>
    <cellStyle name="Header2 2 2 2 13" xfId="18196" xr:uid="{00000000-0005-0000-0000-00009E460000}"/>
    <cellStyle name="Header2 2 2 2 13 2" xfId="18197" xr:uid="{00000000-0005-0000-0000-00009F460000}"/>
    <cellStyle name="Header2 2 2 2 13 3" xfId="18198" xr:uid="{00000000-0005-0000-0000-0000A0460000}"/>
    <cellStyle name="Header2 2 2 2 14" xfId="18199" xr:uid="{00000000-0005-0000-0000-0000A1460000}"/>
    <cellStyle name="Header2 2 2 2 14 2" xfId="18200" xr:uid="{00000000-0005-0000-0000-0000A2460000}"/>
    <cellStyle name="Header2 2 2 2 14 3" xfId="18201" xr:uid="{00000000-0005-0000-0000-0000A3460000}"/>
    <cellStyle name="Header2 2 2 2 15" xfId="18202" xr:uid="{00000000-0005-0000-0000-0000A4460000}"/>
    <cellStyle name="Header2 2 2 2 15 2" xfId="18203" xr:uid="{00000000-0005-0000-0000-0000A5460000}"/>
    <cellStyle name="Header2 2 2 2 15 3" xfId="18204" xr:uid="{00000000-0005-0000-0000-0000A6460000}"/>
    <cellStyle name="Header2 2 2 2 16" xfId="18205" xr:uid="{00000000-0005-0000-0000-0000A7460000}"/>
    <cellStyle name="Header2 2 2 2 16 2" xfId="18206" xr:uid="{00000000-0005-0000-0000-0000A8460000}"/>
    <cellStyle name="Header2 2 2 2 16 3" xfId="18207" xr:uid="{00000000-0005-0000-0000-0000A9460000}"/>
    <cellStyle name="Header2 2 2 2 17" xfId="18208" xr:uid="{00000000-0005-0000-0000-0000AA460000}"/>
    <cellStyle name="Header2 2 2 2 2" xfId="18209" xr:uid="{00000000-0005-0000-0000-0000AB460000}"/>
    <cellStyle name="Header2 2 2 2 2 10" xfId="18210" xr:uid="{00000000-0005-0000-0000-0000AC460000}"/>
    <cellStyle name="Header2 2 2 2 2 10 2" xfId="18211" xr:uid="{00000000-0005-0000-0000-0000AD460000}"/>
    <cellStyle name="Header2 2 2 2 2 10 3" xfId="18212" xr:uid="{00000000-0005-0000-0000-0000AE460000}"/>
    <cellStyle name="Header2 2 2 2 2 11" xfId="18213" xr:uid="{00000000-0005-0000-0000-0000AF460000}"/>
    <cellStyle name="Header2 2 2 2 2 11 2" xfId="18214" xr:uid="{00000000-0005-0000-0000-0000B0460000}"/>
    <cellStyle name="Header2 2 2 2 2 11 3" xfId="18215" xr:uid="{00000000-0005-0000-0000-0000B1460000}"/>
    <cellStyle name="Header2 2 2 2 2 12" xfId="18216" xr:uid="{00000000-0005-0000-0000-0000B2460000}"/>
    <cellStyle name="Header2 2 2 2 2 12 2" xfId="18217" xr:uid="{00000000-0005-0000-0000-0000B3460000}"/>
    <cellStyle name="Header2 2 2 2 2 12 3" xfId="18218" xr:uid="{00000000-0005-0000-0000-0000B4460000}"/>
    <cellStyle name="Header2 2 2 2 2 13" xfId="18219" xr:uid="{00000000-0005-0000-0000-0000B5460000}"/>
    <cellStyle name="Header2 2 2 2 2 14" xfId="18220" xr:uid="{00000000-0005-0000-0000-0000B6460000}"/>
    <cellStyle name="Header2 2 2 2 2 2" xfId="18221" xr:uid="{00000000-0005-0000-0000-0000B7460000}"/>
    <cellStyle name="Header2 2 2 2 2 2 2" xfId="18222" xr:uid="{00000000-0005-0000-0000-0000B8460000}"/>
    <cellStyle name="Header2 2 2 2 2 2 3" xfId="18223" xr:uid="{00000000-0005-0000-0000-0000B9460000}"/>
    <cellStyle name="Header2 2 2 2 2 3" xfId="18224" xr:uid="{00000000-0005-0000-0000-0000BA460000}"/>
    <cellStyle name="Header2 2 2 2 2 3 2" xfId="18225" xr:uid="{00000000-0005-0000-0000-0000BB460000}"/>
    <cellStyle name="Header2 2 2 2 2 3 3" xfId="18226" xr:uid="{00000000-0005-0000-0000-0000BC460000}"/>
    <cellStyle name="Header2 2 2 2 2 4" xfId="18227" xr:uid="{00000000-0005-0000-0000-0000BD460000}"/>
    <cellStyle name="Header2 2 2 2 2 4 2" xfId="18228" xr:uid="{00000000-0005-0000-0000-0000BE460000}"/>
    <cellStyle name="Header2 2 2 2 2 4 3" xfId="18229" xr:uid="{00000000-0005-0000-0000-0000BF460000}"/>
    <cellStyle name="Header2 2 2 2 2 5" xfId="18230" xr:uid="{00000000-0005-0000-0000-0000C0460000}"/>
    <cellStyle name="Header2 2 2 2 2 5 2" xfId="18231" xr:uid="{00000000-0005-0000-0000-0000C1460000}"/>
    <cellStyle name="Header2 2 2 2 2 5 3" xfId="18232" xr:uid="{00000000-0005-0000-0000-0000C2460000}"/>
    <cellStyle name="Header2 2 2 2 2 6" xfId="18233" xr:uid="{00000000-0005-0000-0000-0000C3460000}"/>
    <cellStyle name="Header2 2 2 2 2 6 2" xfId="18234" xr:uid="{00000000-0005-0000-0000-0000C4460000}"/>
    <cellStyle name="Header2 2 2 2 2 6 3" xfId="18235" xr:uid="{00000000-0005-0000-0000-0000C5460000}"/>
    <cellStyle name="Header2 2 2 2 2 7" xfId="18236" xr:uid="{00000000-0005-0000-0000-0000C6460000}"/>
    <cellStyle name="Header2 2 2 2 2 7 2" xfId="18237" xr:uid="{00000000-0005-0000-0000-0000C7460000}"/>
    <cellStyle name="Header2 2 2 2 2 7 3" xfId="18238" xr:uid="{00000000-0005-0000-0000-0000C8460000}"/>
    <cellStyle name="Header2 2 2 2 2 8" xfId="18239" xr:uid="{00000000-0005-0000-0000-0000C9460000}"/>
    <cellStyle name="Header2 2 2 2 2 8 2" xfId="18240" xr:uid="{00000000-0005-0000-0000-0000CA460000}"/>
    <cellStyle name="Header2 2 2 2 2 8 3" xfId="18241" xr:uid="{00000000-0005-0000-0000-0000CB460000}"/>
    <cellStyle name="Header2 2 2 2 2 9" xfId="18242" xr:uid="{00000000-0005-0000-0000-0000CC460000}"/>
    <cellStyle name="Header2 2 2 2 2 9 2" xfId="18243" xr:uid="{00000000-0005-0000-0000-0000CD460000}"/>
    <cellStyle name="Header2 2 2 2 2 9 3" xfId="18244" xr:uid="{00000000-0005-0000-0000-0000CE460000}"/>
    <cellStyle name="Header2 2 2 2 3" xfId="18245" xr:uid="{00000000-0005-0000-0000-0000CF460000}"/>
    <cellStyle name="Header2 2 2 2 3 10" xfId="18246" xr:uid="{00000000-0005-0000-0000-0000D0460000}"/>
    <cellStyle name="Header2 2 2 2 3 10 2" xfId="18247" xr:uid="{00000000-0005-0000-0000-0000D1460000}"/>
    <cellStyle name="Header2 2 2 2 3 10 3" xfId="18248" xr:uid="{00000000-0005-0000-0000-0000D2460000}"/>
    <cellStyle name="Header2 2 2 2 3 11" xfId="18249" xr:uid="{00000000-0005-0000-0000-0000D3460000}"/>
    <cellStyle name="Header2 2 2 2 3 11 2" xfId="18250" xr:uid="{00000000-0005-0000-0000-0000D4460000}"/>
    <cellStyle name="Header2 2 2 2 3 11 3" xfId="18251" xr:uid="{00000000-0005-0000-0000-0000D5460000}"/>
    <cellStyle name="Header2 2 2 2 3 12" xfId="18252" xr:uid="{00000000-0005-0000-0000-0000D6460000}"/>
    <cellStyle name="Header2 2 2 2 3 12 2" xfId="18253" xr:uid="{00000000-0005-0000-0000-0000D7460000}"/>
    <cellStyle name="Header2 2 2 2 3 12 3" xfId="18254" xr:uid="{00000000-0005-0000-0000-0000D8460000}"/>
    <cellStyle name="Header2 2 2 2 3 13" xfId="18255" xr:uid="{00000000-0005-0000-0000-0000D9460000}"/>
    <cellStyle name="Header2 2 2 2 3 14" xfId="18256" xr:uid="{00000000-0005-0000-0000-0000DA460000}"/>
    <cellStyle name="Header2 2 2 2 3 2" xfId="18257" xr:uid="{00000000-0005-0000-0000-0000DB460000}"/>
    <cellStyle name="Header2 2 2 2 3 2 2" xfId="18258" xr:uid="{00000000-0005-0000-0000-0000DC460000}"/>
    <cellStyle name="Header2 2 2 2 3 2 3" xfId="18259" xr:uid="{00000000-0005-0000-0000-0000DD460000}"/>
    <cellStyle name="Header2 2 2 2 3 3" xfId="18260" xr:uid="{00000000-0005-0000-0000-0000DE460000}"/>
    <cellStyle name="Header2 2 2 2 3 3 2" xfId="18261" xr:uid="{00000000-0005-0000-0000-0000DF460000}"/>
    <cellStyle name="Header2 2 2 2 3 3 3" xfId="18262" xr:uid="{00000000-0005-0000-0000-0000E0460000}"/>
    <cellStyle name="Header2 2 2 2 3 4" xfId="18263" xr:uid="{00000000-0005-0000-0000-0000E1460000}"/>
    <cellStyle name="Header2 2 2 2 3 4 2" xfId="18264" xr:uid="{00000000-0005-0000-0000-0000E2460000}"/>
    <cellStyle name="Header2 2 2 2 3 4 3" xfId="18265" xr:uid="{00000000-0005-0000-0000-0000E3460000}"/>
    <cellStyle name="Header2 2 2 2 3 5" xfId="18266" xr:uid="{00000000-0005-0000-0000-0000E4460000}"/>
    <cellStyle name="Header2 2 2 2 3 5 2" xfId="18267" xr:uid="{00000000-0005-0000-0000-0000E5460000}"/>
    <cellStyle name="Header2 2 2 2 3 5 3" xfId="18268" xr:uid="{00000000-0005-0000-0000-0000E6460000}"/>
    <cellStyle name="Header2 2 2 2 3 6" xfId="18269" xr:uid="{00000000-0005-0000-0000-0000E7460000}"/>
    <cellStyle name="Header2 2 2 2 3 6 2" xfId="18270" xr:uid="{00000000-0005-0000-0000-0000E8460000}"/>
    <cellStyle name="Header2 2 2 2 3 6 3" xfId="18271" xr:uid="{00000000-0005-0000-0000-0000E9460000}"/>
    <cellStyle name="Header2 2 2 2 3 7" xfId="18272" xr:uid="{00000000-0005-0000-0000-0000EA460000}"/>
    <cellStyle name="Header2 2 2 2 3 7 2" xfId="18273" xr:uid="{00000000-0005-0000-0000-0000EB460000}"/>
    <cellStyle name="Header2 2 2 2 3 7 3" xfId="18274" xr:uid="{00000000-0005-0000-0000-0000EC460000}"/>
    <cellStyle name="Header2 2 2 2 3 8" xfId="18275" xr:uid="{00000000-0005-0000-0000-0000ED460000}"/>
    <cellStyle name="Header2 2 2 2 3 8 2" xfId="18276" xr:uid="{00000000-0005-0000-0000-0000EE460000}"/>
    <cellStyle name="Header2 2 2 2 3 8 3" xfId="18277" xr:uid="{00000000-0005-0000-0000-0000EF460000}"/>
    <cellStyle name="Header2 2 2 2 3 9" xfId="18278" xr:uid="{00000000-0005-0000-0000-0000F0460000}"/>
    <cellStyle name="Header2 2 2 2 3 9 2" xfId="18279" xr:uid="{00000000-0005-0000-0000-0000F1460000}"/>
    <cellStyle name="Header2 2 2 2 3 9 3" xfId="18280" xr:uid="{00000000-0005-0000-0000-0000F2460000}"/>
    <cellStyle name="Header2 2 2 2 4" xfId="18281" xr:uid="{00000000-0005-0000-0000-0000F3460000}"/>
    <cellStyle name="Header2 2 2 2 4 10" xfId="18282" xr:uid="{00000000-0005-0000-0000-0000F4460000}"/>
    <cellStyle name="Header2 2 2 2 4 10 2" xfId="18283" xr:uid="{00000000-0005-0000-0000-0000F5460000}"/>
    <cellStyle name="Header2 2 2 2 4 10 3" xfId="18284" xr:uid="{00000000-0005-0000-0000-0000F6460000}"/>
    <cellStyle name="Header2 2 2 2 4 11" xfId="18285" xr:uid="{00000000-0005-0000-0000-0000F7460000}"/>
    <cellStyle name="Header2 2 2 2 4 11 2" xfId="18286" xr:uid="{00000000-0005-0000-0000-0000F8460000}"/>
    <cellStyle name="Header2 2 2 2 4 11 3" xfId="18287" xr:uid="{00000000-0005-0000-0000-0000F9460000}"/>
    <cellStyle name="Header2 2 2 2 4 12" xfId="18288" xr:uid="{00000000-0005-0000-0000-0000FA460000}"/>
    <cellStyle name="Header2 2 2 2 4 13" xfId="18289" xr:uid="{00000000-0005-0000-0000-0000FB460000}"/>
    <cellStyle name="Header2 2 2 2 4 2" xfId="18290" xr:uid="{00000000-0005-0000-0000-0000FC460000}"/>
    <cellStyle name="Header2 2 2 2 4 2 2" xfId="18291" xr:uid="{00000000-0005-0000-0000-0000FD460000}"/>
    <cellStyle name="Header2 2 2 2 4 2 3" xfId="18292" xr:uid="{00000000-0005-0000-0000-0000FE460000}"/>
    <cellStyle name="Header2 2 2 2 4 3" xfId="18293" xr:uid="{00000000-0005-0000-0000-0000FF460000}"/>
    <cellStyle name="Header2 2 2 2 4 3 2" xfId="18294" xr:uid="{00000000-0005-0000-0000-000000470000}"/>
    <cellStyle name="Header2 2 2 2 4 3 3" xfId="18295" xr:uid="{00000000-0005-0000-0000-000001470000}"/>
    <cellStyle name="Header2 2 2 2 4 4" xfId="18296" xr:uid="{00000000-0005-0000-0000-000002470000}"/>
    <cellStyle name="Header2 2 2 2 4 4 2" xfId="18297" xr:uid="{00000000-0005-0000-0000-000003470000}"/>
    <cellStyle name="Header2 2 2 2 4 4 3" xfId="18298" xr:uid="{00000000-0005-0000-0000-000004470000}"/>
    <cellStyle name="Header2 2 2 2 4 5" xfId="18299" xr:uid="{00000000-0005-0000-0000-000005470000}"/>
    <cellStyle name="Header2 2 2 2 4 5 2" xfId="18300" xr:uid="{00000000-0005-0000-0000-000006470000}"/>
    <cellStyle name="Header2 2 2 2 4 5 3" xfId="18301" xr:uid="{00000000-0005-0000-0000-000007470000}"/>
    <cellStyle name="Header2 2 2 2 4 6" xfId="18302" xr:uid="{00000000-0005-0000-0000-000008470000}"/>
    <cellStyle name="Header2 2 2 2 4 6 2" xfId="18303" xr:uid="{00000000-0005-0000-0000-000009470000}"/>
    <cellStyle name="Header2 2 2 2 4 6 3" xfId="18304" xr:uid="{00000000-0005-0000-0000-00000A470000}"/>
    <cellStyle name="Header2 2 2 2 4 7" xfId="18305" xr:uid="{00000000-0005-0000-0000-00000B470000}"/>
    <cellStyle name="Header2 2 2 2 4 7 2" xfId="18306" xr:uid="{00000000-0005-0000-0000-00000C470000}"/>
    <cellStyle name="Header2 2 2 2 4 7 3" xfId="18307" xr:uid="{00000000-0005-0000-0000-00000D470000}"/>
    <cellStyle name="Header2 2 2 2 4 8" xfId="18308" xr:uid="{00000000-0005-0000-0000-00000E470000}"/>
    <cellStyle name="Header2 2 2 2 4 8 2" xfId="18309" xr:uid="{00000000-0005-0000-0000-00000F470000}"/>
    <cellStyle name="Header2 2 2 2 4 8 3" xfId="18310" xr:uid="{00000000-0005-0000-0000-000010470000}"/>
    <cellStyle name="Header2 2 2 2 4 9" xfId="18311" xr:uid="{00000000-0005-0000-0000-000011470000}"/>
    <cellStyle name="Header2 2 2 2 4 9 2" xfId="18312" xr:uid="{00000000-0005-0000-0000-000012470000}"/>
    <cellStyle name="Header2 2 2 2 4 9 3" xfId="18313" xr:uid="{00000000-0005-0000-0000-000013470000}"/>
    <cellStyle name="Header2 2 2 2 5" xfId="18314" xr:uid="{00000000-0005-0000-0000-000014470000}"/>
    <cellStyle name="Header2 2 2 2 5 10" xfId="18315" xr:uid="{00000000-0005-0000-0000-000015470000}"/>
    <cellStyle name="Header2 2 2 2 5 10 2" xfId="18316" xr:uid="{00000000-0005-0000-0000-000016470000}"/>
    <cellStyle name="Header2 2 2 2 5 10 3" xfId="18317" xr:uid="{00000000-0005-0000-0000-000017470000}"/>
    <cellStyle name="Header2 2 2 2 5 11" xfId="18318" xr:uid="{00000000-0005-0000-0000-000018470000}"/>
    <cellStyle name="Header2 2 2 2 5 11 2" xfId="18319" xr:uid="{00000000-0005-0000-0000-000019470000}"/>
    <cellStyle name="Header2 2 2 2 5 11 3" xfId="18320" xr:uid="{00000000-0005-0000-0000-00001A470000}"/>
    <cellStyle name="Header2 2 2 2 5 12" xfId="18321" xr:uid="{00000000-0005-0000-0000-00001B470000}"/>
    <cellStyle name="Header2 2 2 2 5 13" xfId="18322" xr:uid="{00000000-0005-0000-0000-00001C470000}"/>
    <cellStyle name="Header2 2 2 2 5 2" xfId="18323" xr:uid="{00000000-0005-0000-0000-00001D470000}"/>
    <cellStyle name="Header2 2 2 2 5 2 2" xfId="18324" xr:uid="{00000000-0005-0000-0000-00001E470000}"/>
    <cellStyle name="Header2 2 2 2 5 2 3" xfId="18325" xr:uid="{00000000-0005-0000-0000-00001F470000}"/>
    <cellStyle name="Header2 2 2 2 5 3" xfId="18326" xr:uid="{00000000-0005-0000-0000-000020470000}"/>
    <cellStyle name="Header2 2 2 2 5 3 2" xfId="18327" xr:uid="{00000000-0005-0000-0000-000021470000}"/>
    <cellStyle name="Header2 2 2 2 5 3 3" xfId="18328" xr:uid="{00000000-0005-0000-0000-000022470000}"/>
    <cellStyle name="Header2 2 2 2 5 4" xfId="18329" xr:uid="{00000000-0005-0000-0000-000023470000}"/>
    <cellStyle name="Header2 2 2 2 5 4 2" xfId="18330" xr:uid="{00000000-0005-0000-0000-000024470000}"/>
    <cellStyle name="Header2 2 2 2 5 4 3" xfId="18331" xr:uid="{00000000-0005-0000-0000-000025470000}"/>
    <cellStyle name="Header2 2 2 2 5 5" xfId="18332" xr:uid="{00000000-0005-0000-0000-000026470000}"/>
    <cellStyle name="Header2 2 2 2 5 5 2" xfId="18333" xr:uid="{00000000-0005-0000-0000-000027470000}"/>
    <cellStyle name="Header2 2 2 2 5 5 3" xfId="18334" xr:uid="{00000000-0005-0000-0000-000028470000}"/>
    <cellStyle name="Header2 2 2 2 5 6" xfId="18335" xr:uid="{00000000-0005-0000-0000-000029470000}"/>
    <cellStyle name="Header2 2 2 2 5 6 2" xfId="18336" xr:uid="{00000000-0005-0000-0000-00002A470000}"/>
    <cellStyle name="Header2 2 2 2 5 6 3" xfId="18337" xr:uid="{00000000-0005-0000-0000-00002B470000}"/>
    <cellStyle name="Header2 2 2 2 5 7" xfId="18338" xr:uid="{00000000-0005-0000-0000-00002C470000}"/>
    <cellStyle name="Header2 2 2 2 5 7 2" xfId="18339" xr:uid="{00000000-0005-0000-0000-00002D470000}"/>
    <cellStyle name="Header2 2 2 2 5 7 3" xfId="18340" xr:uid="{00000000-0005-0000-0000-00002E470000}"/>
    <cellStyle name="Header2 2 2 2 5 8" xfId="18341" xr:uid="{00000000-0005-0000-0000-00002F470000}"/>
    <cellStyle name="Header2 2 2 2 5 8 2" xfId="18342" xr:uid="{00000000-0005-0000-0000-000030470000}"/>
    <cellStyle name="Header2 2 2 2 5 8 3" xfId="18343" xr:uid="{00000000-0005-0000-0000-000031470000}"/>
    <cellStyle name="Header2 2 2 2 5 9" xfId="18344" xr:uid="{00000000-0005-0000-0000-000032470000}"/>
    <cellStyle name="Header2 2 2 2 5 9 2" xfId="18345" xr:uid="{00000000-0005-0000-0000-000033470000}"/>
    <cellStyle name="Header2 2 2 2 5 9 3" xfId="18346" xr:uid="{00000000-0005-0000-0000-000034470000}"/>
    <cellStyle name="Header2 2 2 2 6" xfId="18347" xr:uid="{00000000-0005-0000-0000-000035470000}"/>
    <cellStyle name="Header2 2 2 2 6 10" xfId="18348" xr:uid="{00000000-0005-0000-0000-000036470000}"/>
    <cellStyle name="Header2 2 2 2 6 10 2" xfId="18349" xr:uid="{00000000-0005-0000-0000-000037470000}"/>
    <cellStyle name="Header2 2 2 2 6 10 3" xfId="18350" xr:uid="{00000000-0005-0000-0000-000038470000}"/>
    <cellStyle name="Header2 2 2 2 6 11" xfId="18351" xr:uid="{00000000-0005-0000-0000-000039470000}"/>
    <cellStyle name="Header2 2 2 2 6 11 2" xfId="18352" xr:uid="{00000000-0005-0000-0000-00003A470000}"/>
    <cellStyle name="Header2 2 2 2 6 11 3" xfId="18353" xr:uid="{00000000-0005-0000-0000-00003B470000}"/>
    <cellStyle name="Header2 2 2 2 6 12" xfId="18354" xr:uid="{00000000-0005-0000-0000-00003C470000}"/>
    <cellStyle name="Header2 2 2 2 6 13" xfId="18355" xr:uid="{00000000-0005-0000-0000-00003D470000}"/>
    <cellStyle name="Header2 2 2 2 6 2" xfId="18356" xr:uid="{00000000-0005-0000-0000-00003E470000}"/>
    <cellStyle name="Header2 2 2 2 6 2 2" xfId="18357" xr:uid="{00000000-0005-0000-0000-00003F470000}"/>
    <cellStyle name="Header2 2 2 2 6 2 3" xfId="18358" xr:uid="{00000000-0005-0000-0000-000040470000}"/>
    <cellStyle name="Header2 2 2 2 6 3" xfId="18359" xr:uid="{00000000-0005-0000-0000-000041470000}"/>
    <cellStyle name="Header2 2 2 2 6 3 2" xfId="18360" xr:uid="{00000000-0005-0000-0000-000042470000}"/>
    <cellStyle name="Header2 2 2 2 6 3 3" xfId="18361" xr:uid="{00000000-0005-0000-0000-000043470000}"/>
    <cellStyle name="Header2 2 2 2 6 4" xfId="18362" xr:uid="{00000000-0005-0000-0000-000044470000}"/>
    <cellStyle name="Header2 2 2 2 6 4 2" xfId="18363" xr:uid="{00000000-0005-0000-0000-000045470000}"/>
    <cellStyle name="Header2 2 2 2 6 4 3" xfId="18364" xr:uid="{00000000-0005-0000-0000-000046470000}"/>
    <cellStyle name="Header2 2 2 2 6 5" xfId="18365" xr:uid="{00000000-0005-0000-0000-000047470000}"/>
    <cellStyle name="Header2 2 2 2 6 5 2" xfId="18366" xr:uid="{00000000-0005-0000-0000-000048470000}"/>
    <cellStyle name="Header2 2 2 2 6 5 3" xfId="18367" xr:uid="{00000000-0005-0000-0000-000049470000}"/>
    <cellStyle name="Header2 2 2 2 6 6" xfId="18368" xr:uid="{00000000-0005-0000-0000-00004A470000}"/>
    <cellStyle name="Header2 2 2 2 6 6 2" xfId="18369" xr:uid="{00000000-0005-0000-0000-00004B470000}"/>
    <cellStyle name="Header2 2 2 2 6 6 3" xfId="18370" xr:uid="{00000000-0005-0000-0000-00004C470000}"/>
    <cellStyle name="Header2 2 2 2 6 7" xfId="18371" xr:uid="{00000000-0005-0000-0000-00004D470000}"/>
    <cellStyle name="Header2 2 2 2 6 7 2" xfId="18372" xr:uid="{00000000-0005-0000-0000-00004E470000}"/>
    <cellStyle name="Header2 2 2 2 6 7 3" xfId="18373" xr:uid="{00000000-0005-0000-0000-00004F470000}"/>
    <cellStyle name="Header2 2 2 2 6 8" xfId="18374" xr:uid="{00000000-0005-0000-0000-000050470000}"/>
    <cellStyle name="Header2 2 2 2 6 8 2" xfId="18375" xr:uid="{00000000-0005-0000-0000-000051470000}"/>
    <cellStyle name="Header2 2 2 2 6 8 3" xfId="18376" xr:uid="{00000000-0005-0000-0000-000052470000}"/>
    <cellStyle name="Header2 2 2 2 6 9" xfId="18377" xr:uid="{00000000-0005-0000-0000-000053470000}"/>
    <cellStyle name="Header2 2 2 2 6 9 2" xfId="18378" xr:uid="{00000000-0005-0000-0000-000054470000}"/>
    <cellStyle name="Header2 2 2 2 6 9 3" xfId="18379" xr:uid="{00000000-0005-0000-0000-000055470000}"/>
    <cellStyle name="Header2 2 2 2 7" xfId="18380" xr:uid="{00000000-0005-0000-0000-000056470000}"/>
    <cellStyle name="Header2 2 2 2 7 10" xfId="18381" xr:uid="{00000000-0005-0000-0000-000057470000}"/>
    <cellStyle name="Header2 2 2 2 7 10 2" xfId="18382" xr:uid="{00000000-0005-0000-0000-000058470000}"/>
    <cellStyle name="Header2 2 2 2 7 10 3" xfId="18383" xr:uid="{00000000-0005-0000-0000-000059470000}"/>
    <cellStyle name="Header2 2 2 2 7 11" xfId="18384" xr:uid="{00000000-0005-0000-0000-00005A470000}"/>
    <cellStyle name="Header2 2 2 2 7 11 2" xfId="18385" xr:uid="{00000000-0005-0000-0000-00005B470000}"/>
    <cellStyle name="Header2 2 2 2 7 11 3" xfId="18386" xr:uid="{00000000-0005-0000-0000-00005C470000}"/>
    <cellStyle name="Header2 2 2 2 7 12" xfId="18387" xr:uid="{00000000-0005-0000-0000-00005D470000}"/>
    <cellStyle name="Header2 2 2 2 7 13" xfId="18388" xr:uid="{00000000-0005-0000-0000-00005E470000}"/>
    <cellStyle name="Header2 2 2 2 7 2" xfId="18389" xr:uid="{00000000-0005-0000-0000-00005F470000}"/>
    <cellStyle name="Header2 2 2 2 7 2 2" xfId="18390" xr:uid="{00000000-0005-0000-0000-000060470000}"/>
    <cellStyle name="Header2 2 2 2 7 2 3" xfId="18391" xr:uid="{00000000-0005-0000-0000-000061470000}"/>
    <cellStyle name="Header2 2 2 2 7 3" xfId="18392" xr:uid="{00000000-0005-0000-0000-000062470000}"/>
    <cellStyle name="Header2 2 2 2 7 3 2" xfId="18393" xr:uid="{00000000-0005-0000-0000-000063470000}"/>
    <cellStyle name="Header2 2 2 2 7 3 3" xfId="18394" xr:uid="{00000000-0005-0000-0000-000064470000}"/>
    <cellStyle name="Header2 2 2 2 7 4" xfId="18395" xr:uid="{00000000-0005-0000-0000-000065470000}"/>
    <cellStyle name="Header2 2 2 2 7 4 2" xfId="18396" xr:uid="{00000000-0005-0000-0000-000066470000}"/>
    <cellStyle name="Header2 2 2 2 7 4 3" xfId="18397" xr:uid="{00000000-0005-0000-0000-000067470000}"/>
    <cellStyle name="Header2 2 2 2 7 5" xfId="18398" xr:uid="{00000000-0005-0000-0000-000068470000}"/>
    <cellStyle name="Header2 2 2 2 7 5 2" xfId="18399" xr:uid="{00000000-0005-0000-0000-000069470000}"/>
    <cellStyle name="Header2 2 2 2 7 5 3" xfId="18400" xr:uid="{00000000-0005-0000-0000-00006A470000}"/>
    <cellStyle name="Header2 2 2 2 7 6" xfId="18401" xr:uid="{00000000-0005-0000-0000-00006B470000}"/>
    <cellStyle name="Header2 2 2 2 7 6 2" xfId="18402" xr:uid="{00000000-0005-0000-0000-00006C470000}"/>
    <cellStyle name="Header2 2 2 2 7 6 3" xfId="18403" xr:uid="{00000000-0005-0000-0000-00006D470000}"/>
    <cellStyle name="Header2 2 2 2 7 7" xfId="18404" xr:uid="{00000000-0005-0000-0000-00006E470000}"/>
    <cellStyle name="Header2 2 2 2 7 7 2" xfId="18405" xr:uid="{00000000-0005-0000-0000-00006F470000}"/>
    <cellStyle name="Header2 2 2 2 7 7 3" xfId="18406" xr:uid="{00000000-0005-0000-0000-000070470000}"/>
    <cellStyle name="Header2 2 2 2 7 8" xfId="18407" xr:uid="{00000000-0005-0000-0000-000071470000}"/>
    <cellStyle name="Header2 2 2 2 7 8 2" xfId="18408" xr:uid="{00000000-0005-0000-0000-000072470000}"/>
    <cellStyle name="Header2 2 2 2 7 8 3" xfId="18409" xr:uid="{00000000-0005-0000-0000-000073470000}"/>
    <cellStyle name="Header2 2 2 2 7 9" xfId="18410" xr:uid="{00000000-0005-0000-0000-000074470000}"/>
    <cellStyle name="Header2 2 2 2 7 9 2" xfId="18411" xr:uid="{00000000-0005-0000-0000-000075470000}"/>
    <cellStyle name="Header2 2 2 2 7 9 3" xfId="18412" xr:uid="{00000000-0005-0000-0000-000076470000}"/>
    <cellStyle name="Header2 2 2 2 8" xfId="18413" xr:uid="{00000000-0005-0000-0000-000077470000}"/>
    <cellStyle name="Header2 2 2 2 8 2" xfId="18414" xr:uid="{00000000-0005-0000-0000-000078470000}"/>
    <cellStyle name="Header2 2 2 2 8 3" xfId="18415" xr:uid="{00000000-0005-0000-0000-000079470000}"/>
    <cellStyle name="Header2 2 2 2 9" xfId="18416" xr:uid="{00000000-0005-0000-0000-00007A470000}"/>
    <cellStyle name="Header2 2 2 2 9 2" xfId="18417" xr:uid="{00000000-0005-0000-0000-00007B470000}"/>
    <cellStyle name="Header2 2 2 2 9 3" xfId="18418" xr:uid="{00000000-0005-0000-0000-00007C470000}"/>
    <cellStyle name="Header2 2 2 3" xfId="18419" xr:uid="{00000000-0005-0000-0000-00007D470000}"/>
    <cellStyle name="Header2 2 2 3 10" xfId="18420" xr:uid="{00000000-0005-0000-0000-00007E470000}"/>
    <cellStyle name="Header2 2 2 3 10 2" xfId="18421" xr:uid="{00000000-0005-0000-0000-00007F470000}"/>
    <cellStyle name="Header2 2 2 3 10 3" xfId="18422" xr:uid="{00000000-0005-0000-0000-000080470000}"/>
    <cellStyle name="Header2 2 2 3 11" xfId="18423" xr:uid="{00000000-0005-0000-0000-000081470000}"/>
    <cellStyle name="Header2 2 2 3 11 2" xfId="18424" xr:uid="{00000000-0005-0000-0000-000082470000}"/>
    <cellStyle name="Header2 2 2 3 11 3" xfId="18425" xr:uid="{00000000-0005-0000-0000-000083470000}"/>
    <cellStyle name="Header2 2 2 3 12" xfId="18426" xr:uid="{00000000-0005-0000-0000-000084470000}"/>
    <cellStyle name="Header2 2 2 3 12 2" xfId="18427" xr:uid="{00000000-0005-0000-0000-000085470000}"/>
    <cellStyle name="Header2 2 2 3 12 3" xfId="18428" xr:uid="{00000000-0005-0000-0000-000086470000}"/>
    <cellStyle name="Header2 2 2 3 13" xfId="18429" xr:uid="{00000000-0005-0000-0000-000087470000}"/>
    <cellStyle name="Header2 2 2 3 14" xfId="18430" xr:uid="{00000000-0005-0000-0000-000088470000}"/>
    <cellStyle name="Header2 2 2 3 2" xfId="18431" xr:uid="{00000000-0005-0000-0000-000089470000}"/>
    <cellStyle name="Header2 2 2 3 2 2" xfId="18432" xr:uid="{00000000-0005-0000-0000-00008A470000}"/>
    <cellStyle name="Header2 2 2 3 2 3" xfId="18433" xr:uid="{00000000-0005-0000-0000-00008B470000}"/>
    <cellStyle name="Header2 2 2 3 3" xfId="18434" xr:uid="{00000000-0005-0000-0000-00008C470000}"/>
    <cellStyle name="Header2 2 2 3 3 2" xfId="18435" xr:uid="{00000000-0005-0000-0000-00008D470000}"/>
    <cellStyle name="Header2 2 2 3 3 3" xfId="18436" xr:uid="{00000000-0005-0000-0000-00008E470000}"/>
    <cellStyle name="Header2 2 2 3 4" xfId="18437" xr:uid="{00000000-0005-0000-0000-00008F470000}"/>
    <cellStyle name="Header2 2 2 3 4 2" xfId="18438" xr:uid="{00000000-0005-0000-0000-000090470000}"/>
    <cellStyle name="Header2 2 2 3 4 3" xfId="18439" xr:uid="{00000000-0005-0000-0000-000091470000}"/>
    <cellStyle name="Header2 2 2 3 5" xfId="18440" xr:uid="{00000000-0005-0000-0000-000092470000}"/>
    <cellStyle name="Header2 2 2 3 5 2" xfId="18441" xr:uid="{00000000-0005-0000-0000-000093470000}"/>
    <cellStyle name="Header2 2 2 3 5 3" xfId="18442" xr:uid="{00000000-0005-0000-0000-000094470000}"/>
    <cellStyle name="Header2 2 2 3 6" xfId="18443" xr:uid="{00000000-0005-0000-0000-000095470000}"/>
    <cellStyle name="Header2 2 2 3 6 2" xfId="18444" xr:uid="{00000000-0005-0000-0000-000096470000}"/>
    <cellStyle name="Header2 2 2 3 6 3" xfId="18445" xr:uid="{00000000-0005-0000-0000-000097470000}"/>
    <cellStyle name="Header2 2 2 3 7" xfId="18446" xr:uid="{00000000-0005-0000-0000-000098470000}"/>
    <cellStyle name="Header2 2 2 3 7 2" xfId="18447" xr:uid="{00000000-0005-0000-0000-000099470000}"/>
    <cellStyle name="Header2 2 2 3 7 3" xfId="18448" xr:uid="{00000000-0005-0000-0000-00009A470000}"/>
    <cellStyle name="Header2 2 2 3 8" xfId="18449" xr:uid="{00000000-0005-0000-0000-00009B470000}"/>
    <cellStyle name="Header2 2 2 3 8 2" xfId="18450" xr:uid="{00000000-0005-0000-0000-00009C470000}"/>
    <cellStyle name="Header2 2 2 3 8 3" xfId="18451" xr:uid="{00000000-0005-0000-0000-00009D470000}"/>
    <cellStyle name="Header2 2 2 3 9" xfId="18452" xr:uid="{00000000-0005-0000-0000-00009E470000}"/>
    <cellStyle name="Header2 2 2 3 9 2" xfId="18453" xr:uid="{00000000-0005-0000-0000-00009F470000}"/>
    <cellStyle name="Header2 2 2 3 9 3" xfId="18454" xr:uid="{00000000-0005-0000-0000-0000A0470000}"/>
    <cellStyle name="Header2 2 2 4" xfId="18455" xr:uid="{00000000-0005-0000-0000-0000A1470000}"/>
    <cellStyle name="Header2 2 2 4 10" xfId="18456" xr:uid="{00000000-0005-0000-0000-0000A2470000}"/>
    <cellStyle name="Header2 2 2 4 10 2" xfId="18457" xr:uid="{00000000-0005-0000-0000-0000A3470000}"/>
    <cellStyle name="Header2 2 2 4 10 3" xfId="18458" xr:uid="{00000000-0005-0000-0000-0000A4470000}"/>
    <cellStyle name="Header2 2 2 4 11" xfId="18459" xr:uid="{00000000-0005-0000-0000-0000A5470000}"/>
    <cellStyle name="Header2 2 2 4 11 2" xfId="18460" xr:uid="{00000000-0005-0000-0000-0000A6470000}"/>
    <cellStyle name="Header2 2 2 4 11 3" xfId="18461" xr:uid="{00000000-0005-0000-0000-0000A7470000}"/>
    <cellStyle name="Header2 2 2 4 12" xfId="18462" xr:uid="{00000000-0005-0000-0000-0000A8470000}"/>
    <cellStyle name="Header2 2 2 4 12 2" xfId="18463" xr:uid="{00000000-0005-0000-0000-0000A9470000}"/>
    <cellStyle name="Header2 2 2 4 12 3" xfId="18464" xr:uid="{00000000-0005-0000-0000-0000AA470000}"/>
    <cellStyle name="Header2 2 2 4 13" xfId="18465" xr:uid="{00000000-0005-0000-0000-0000AB470000}"/>
    <cellStyle name="Header2 2 2 4 14" xfId="18466" xr:uid="{00000000-0005-0000-0000-0000AC470000}"/>
    <cellStyle name="Header2 2 2 4 2" xfId="18467" xr:uid="{00000000-0005-0000-0000-0000AD470000}"/>
    <cellStyle name="Header2 2 2 4 2 2" xfId="18468" xr:uid="{00000000-0005-0000-0000-0000AE470000}"/>
    <cellStyle name="Header2 2 2 4 2 3" xfId="18469" xr:uid="{00000000-0005-0000-0000-0000AF470000}"/>
    <cellStyle name="Header2 2 2 4 3" xfId="18470" xr:uid="{00000000-0005-0000-0000-0000B0470000}"/>
    <cellStyle name="Header2 2 2 4 3 2" xfId="18471" xr:uid="{00000000-0005-0000-0000-0000B1470000}"/>
    <cellStyle name="Header2 2 2 4 3 3" xfId="18472" xr:uid="{00000000-0005-0000-0000-0000B2470000}"/>
    <cellStyle name="Header2 2 2 4 4" xfId="18473" xr:uid="{00000000-0005-0000-0000-0000B3470000}"/>
    <cellStyle name="Header2 2 2 4 4 2" xfId="18474" xr:uid="{00000000-0005-0000-0000-0000B4470000}"/>
    <cellStyle name="Header2 2 2 4 4 3" xfId="18475" xr:uid="{00000000-0005-0000-0000-0000B5470000}"/>
    <cellStyle name="Header2 2 2 4 5" xfId="18476" xr:uid="{00000000-0005-0000-0000-0000B6470000}"/>
    <cellStyle name="Header2 2 2 4 5 2" xfId="18477" xr:uid="{00000000-0005-0000-0000-0000B7470000}"/>
    <cellStyle name="Header2 2 2 4 5 3" xfId="18478" xr:uid="{00000000-0005-0000-0000-0000B8470000}"/>
    <cellStyle name="Header2 2 2 4 6" xfId="18479" xr:uid="{00000000-0005-0000-0000-0000B9470000}"/>
    <cellStyle name="Header2 2 2 4 6 2" xfId="18480" xr:uid="{00000000-0005-0000-0000-0000BA470000}"/>
    <cellStyle name="Header2 2 2 4 6 3" xfId="18481" xr:uid="{00000000-0005-0000-0000-0000BB470000}"/>
    <cellStyle name="Header2 2 2 4 7" xfId="18482" xr:uid="{00000000-0005-0000-0000-0000BC470000}"/>
    <cellStyle name="Header2 2 2 4 7 2" xfId="18483" xr:uid="{00000000-0005-0000-0000-0000BD470000}"/>
    <cellStyle name="Header2 2 2 4 7 3" xfId="18484" xr:uid="{00000000-0005-0000-0000-0000BE470000}"/>
    <cellStyle name="Header2 2 2 4 8" xfId="18485" xr:uid="{00000000-0005-0000-0000-0000BF470000}"/>
    <cellStyle name="Header2 2 2 4 8 2" xfId="18486" xr:uid="{00000000-0005-0000-0000-0000C0470000}"/>
    <cellStyle name="Header2 2 2 4 8 3" xfId="18487" xr:uid="{00000000-0005-0000-0000-0000C1470000}"/>
    <cellStyle name="Header2 2 2 4 9" xfId="18488" xr:uid="{00000000-0005-0000-0000-0000C2470000}"/>
    <cellStyle name="Header2 2 2 4 9 2" xfId="18489" xr:uid="{00000000-0005-0000-0000-0000C3470000}"/>
    <cellStyle name="Header2 2 2 4 9 3" xfId="18490" xr:uid="{00000000-0005-0000-0000-0000C4470000}"/>
    <cellStyle name="Header2 2 2 5" xfId="18491" xr:uid="{00000000-0005-0000-0000-0000C5470000}"/>
    <cellStyle name="Header2 2 2 5 10" xfId="18492" xr:uid="{00000000-0005-0000-0000-0000C6470000}"/>
    <cellStyle name="Header2 2 2 5 10 2" xfId="18493" xr:uid="{00000000-0005-0000-0000-0000C7470000}"/>
    <cellStyle name="Header2 2 2 5 10 3" xfId="18494" xr:uid="{00000000-0005-0000-0000-0000C8470000}"/>
    <cellStyle name="Header2 2 2 5 11" xfId="18495" xr:uid="{00000000-0005-0000-0000-0000C9470000}"/>
    <cellStyle name="Header2 2 2 5 11 2" xfId="18496" xr:uid="{00000000-0005-0000-0000-0000CA470000}"/>
    <cellStyle name="Header2 2 2 5 11 3" xfId="18497" xr:uid="{00000000-0005-0000-0000-0000CB470000}"/>
    <cellStyle name="Header2 2 2 5 12" xfId="18498" xr:uid="{00000000-0005-0000-0000-0000CC470000}"/>
    <cellStyle name="Header2 2 2 5 13" xfId="18499" xr:uid="{00000000-0005-0000-0000-0000CD470000}"/>
    <cellStyle name="Header2 2 2 5 2" xfId="18500" xr:uid="{00000000-0005-0000-0000-0000CE470000}"/>
    <cellStyle name="Header2 2 2 5 2 2" xfId="18501" xr:uid="{00000000-0005-0000-0000-0000CF470000}"/>
    <cellStyle name="Header2 2 2 5 2 3" xfId="18502" xr:uid="{00000000-0005-0000-0000-0000D0470000}"/>
    <cellStyle name="Header2 2 2 5 3" xfId="18503" xr:uid="{00000000-0005-0000-0000-0000D1470000}"/>
    <cellStyle name="Header2 2 2 5 3 2" xfId="18504" xr:uid="{00000000-0005-0000-0000-0000D2470000}"/>
    <cellStyle name="Header2 2 2 5 3 3" xfId="18505" xr:uid="{00000000-0005-0000-0000-0000D3470000}"/>
    <cellStyle name="Header2 2 2 5 4" xfId="18506" xr:uid="{00000000-0005-0000-0000-0000D4470000}"/>
    <cellStyle name="Header2 2 2 5 4 2" xfId="18507" xr:uid="{00000000-0005-0000-0000-0000D5470000}"/>
    <cellStyle name="Header2 2 2 5 4 3" xfId="18508" xr:uid="{00000000-0005-0000-0000-0000D6470000}"/>
    <cellStyle name="Header2 2 2 5 5" xfId="18509" xr:uid="{00000000-0005-0000-0000-0000D7470000}"/>
    <cellStyle name="Header2 2 2 5 5 2" xfId="18510" xr:uid="{00000000-0005-0000-0000-0000D8470000}"/>
    <cellStyle name="Header2 2 2 5 5 3" xfId="18511" xr:uid="{00000000-0005-0000-0000-0000D9470000}"/>
    <cellStyle name="Header2 2 2 5 6" xfId="18512" xr:uid="{00000000-0005-0000-0000-0000DA470000}"/>
    <cellStyle name="Header2 2 2 5 6 2" xfId="18513" xr:uid="{00000000-0005-0000-0000-0000DB470000}"/>
    <cellStyle name="Header2 2 2 5 6 3" xfId="18514" xr:uid="{00000000-0005-0000-0000-0000DC470000}"/>
    <cellStyle name="Header2 2 2 5 7" xfId="18515" xr:uid="{00000000-0005-0000-0000-0000DD470000}"/>
    <cellStyle name="Header2 2 2 5 7 2" xfId="18516" xr:uid="{00000000-0005-0000-0000-0000DE470000}"/>
    <cellStyle name="Header2 2 2 5 7 3" xfId="18517" xr:uid="{00000000-0005-0000-0000-0000DF470000}"/>
    <cellStyle name="Header2 2 2 5 8" xfId="18518" xr:uid="{00000000-0005-0000-0000-0000E0470000}"/>
    <cellStyle name="Header2 2 2 5 8 2" xfId="18519" xr:uid="{00000000-0005-0000-0000-0000E1470000}"/>
    <cellStyle name="Header2 2 2 5 8 3" xfId="18520" xr:uid="{00000000-0005-0000-0000-0000E2470000}"/>
    <cellStyle name="Header2 2 2 5 9" xfId="18521" xr:uid="{00000000-0005-0000-0000-0000E3470000}"/>
    <cellStyle name="Header2 2 2 5 9 2" xfId="18522" xr:uid="{00000000-0005-0000-0000-0000E4470000}"/>
    <cellStyle name="Header2 2 2 5 9 3" xfId="18523" xr:uid="{00000000-0005-0000-0000-0000E5470000}"/>
    <cellStyle name="Header2 2 2 6" xfId="18524" xr:uid="{00000000-0005-0000-0000-0000E6470000}"/>
    <cellStyle name="Header2 2 2 6 10" xfId="18525" xr:uid="{00000000-0005-0000-0000-0000E7470000}"/>
    <cellStyle name="Header2 2 2 6 10 2" xfId="18526" xr:uid="{00000000-0005-0000-0000-0000E8470000}"/>
    <cellStyle name="Header2 2 2 6 10 3" xfId="18527" xr:uid="{00000000-0005-0000-0000-0000E9470000}"/>
    <cellStyle name="Header2 2 2 6 11" xfId="18528" xr:uid="{00000000-0005-0000-0000-0000EA470000}"/>
    <cellStyle name="Header2 2 2 6 11 2" xfId="18529" xr:uid="{00000000-0005-0000-0000-0000EB470000}"/>
    <cellStyle name="Header2 2 2 6 11 3" xfId="18530" xr:uid="{00000000-0005-0000-0000-0000EC470000}"/>
    <cellStyle name="Header2 2 2 6 12" xfId="18531" xr:uid="{00000000-0005-0000-0000-0000ED470000}"/>
    <cellStyle name="Header2 2 2 6 13" xfId="18532" xr:uid="{00000000-0005-0000-0000-0000EE470000}"/>
    <cellStyle name="Header2 2 2 6 2" xfId="18533" xr:uid="{00000000-0005-0000-0000-0000EF470000}"/>
    <cellStyle name="Header2 2 2 6 2 2" xfId="18534" xr:uid="{00000000-0005-0000-0000-0000F0470000}"/>
    <cellStyle name="Header2 2 2 6 2 3" xfId="18535" xr:uid="{00000000-0005-0000-0000-0000F1470000}"/>
    <cellStyle name="Header2 2 2 6 3" xfId="18536" xr:uid="{00000000-0005-0000-0000-0000F2470000}"/>
    <cellStyle name="Header2 2 2 6 3 2" xfId="18537" xr:uid="{00000000-0005-0000-0000-0000F3470000}"/>
    <cellStyle name="Header2 2 2 6 3 3" xfId="18538" xr:uid="{00000000-0005-0000-0000-0000F4470000}"/>
    <cellStyle name="Header2 2 2 6 4" xfId="18539" xr:uid="{00000000-0005-0000-0000-0000F5470000}"/>
    <cellStyle name="Header2 2 2 6 4 2" xfId="18540" xr:uid="{00000000-0005-0000-0000-0000F6470000}"/>
    <cellStyle name="Header2 2 2 6 4 3" xfId="18541" xr:uid="{00000000-0005-0000-0000-0000F7470000}"/>
    <cellStyle name="Header2 2 2 6 5" xfId="18542" xr:uid="{00000000-0005-0000-0000-0000F8470000}"/>
    <cellStyle name="Header2 2 2 6 5 2" xfId="18543" xr:uid="{00000000-0005-0000-0000-0000F9470000}"/>
    <cellStyle name="Header2 2 2 6 5 3" xfId="18544" xr:uid="{00000000-0005-0000-0000-0000FA470000}"/>
    <cellStyle name="Header2 2 2 6 6" xfId="18545" xr:uid="{00000000-0005-0000-0000-0000FB470000}"/>
    <cellStyle name="Header2 2 2 6 6 2" xfId="18546" xr:uid="{00000000-0005-0000-0000-0000FC470000}"/>
    <cellStyle name="Header2 2 2 6 6 3" xfId="18547" xr:uid="{00000000-0005-0000-0000-0000FD470000}"/>
    <cellStyle name="Header2 2 2 6 7" xfId="18548" xr:uid="{00000000-0005-0000-0000-0000FE470000}"/>
    <cellStyle name="Header2 2 2 6 7 2" xfId="18549" xr:uid="{00000000-0005-0000-0000-0000FF470000}"/>
    <cellStyle name="Header2 2 2 6 7 3" xfId="18550" xr:uid="{00000000-0005-0000-0000-000000480000}"/>
    <cellStyle name="Header2 2 2 6 8" xfId="18551" xr:uid="{00000000-0005-0000-0000-000001480000}"/>
    <cellStyle name="Header2 2 2 6 8 2" xfId="18552" xr:uid="{00000000-0005-0000-0000-000002480000}"/>
    <cellStyle name="Header2 2 2 6 8 3" xfId="18553" xr:uid="{00000000-0005-0000-0000-000003480000}"/>
    <cellStyle name="Header2 2 2 6 9" xfId="18554" xr:uid="{00000000-0005-0000-0000-000004480000}"/>
    <cellStyle name="Header2 2 2 6 9 2" xfId="18555" xr:uid="{00000000-0005-0000-0000-000005480000}"/>
    <cellStyle name="Header2 2 2 6 9 3" xfId="18556" xr:uid="{00000000-0005-0000-0000-000006480000}"/>
    <cellStyle name="Header2 2 2 7" xfId="18557" xr:uid="{00000000-0005-0000-0000-000007480000}"/>
    <cellStyle name="Header2 2 2 7 10" xfId="18558" xr:uid="{00000000-0005-0000-0000-000008480000}"/>
    <cellStyle name="Header2 2 2 7 10 2" xfId="18559" xr:uid="{00000000-0005-0000-0000-000009480000}"/>
    <cellStyle name="Header2 2 2 7 10 3" xfId="18560" xr:uid="{00000000-0005-0000-0000-00000A480000}"/>
    <cellStyle name="Header2 2 2 7 11" xfId="18561" xr:uid="{00000000-0005-0000-0000-00000B480000}"/>
    <cellStyle name="Header2 2 2 7 11 2" xfId="18562" xr:uid="{00000000-0005-0000-0000-00000C480000}"/>
    <cellStyle name="Header2 2 2 7 11 3" xfId="18563" xr:uid="{00000000-0005-0000-0000-00000D480000}"/>
    <cellStyle name="Header2 2 2 7 12" xfId="18564" xr:uid="{00000000-0005-0000-0000-00000E480000}"/>
    <cellStyle name="Header2 2 2 7 13" xfId="18565" xr:uid="{00000000-0005-0000-0000-00000F480000}"/>
    <cellStyle name="Header2 2 2 7 2" xfId="18566" xr:uid="{00000000-0005-0000-0000-000010480000}"/>
    <cellStyle name="Header2 2 2 7 2 2" xfId="18567" xr:uid="{00000000-0005-0000-0000-000011480000}"/>
    <cellStyle name="Header2 2 2 7 2 3" xfId="18568" xr:uid="{00000000-0005-0000-0000-000012480000}"/>
    <cellStyle name="Header2 2 2 7 3" xfId="18569" xr:uid="{00000000-0005-0000-0000-000013480000}"/>
    <cellStyle name="Header2 2 2 7 3 2" xfId="18570" xr:uid="{00000000-0005-0000-0000-000014480000}"/>
    <cellStyle name="Header2 2 2 7 3 3" xfId="18571" xr:uid="{00000000-0005-0000-0000-000015480000}"/>
    <cellStyle name="Header2 2 2 7 4" xfId="18572" xr:uid="{00000000-0005-0000-0000-000016480000}"/>
    <cellStyle name="Header2 2 2 7 4 2" xfId="18573" xr:uid="{00000000-0005-0000-0000-000017480000}"/>
    <cellStyle name="Header2 2 2 7 4 3" xfId="18574" xr:uid="{00000000-0005-0000-0000-000018480000}"/>
    <cellStyle name="Header2 2 2 7 5" xfId="18575" xr:uid="{00000000-0005-0000-0000-000019480000}"/>
    <cellStyle name="Header2 2 2 7 5 2" xfId="18576" xr:uid="{00000000-0005-0000-0000-00001A480000}"/>
    <cellStyle name="Header2 2 2 7 5 3" xfId="18577" xr:uid="{00000000-0005-0000-0000-00001B480000}"/>
    <cellStyle name="Header2 2 2 7 6" xfId="18578" xr:uid="{00000000-0005-0000-0000-00001C480000}"/>
    <cellStyle name="Header2 2 2 7 6 2" xfId="18579" xr:uid="{00000000-0005-0000-0000-00001D480000}"/>
    <cellStyle name="Header2 2 2 7 6 3" xfId="18580" xr:uid="{00000000-0005-0000-0000-00001E480000}"/>
    <cellStyle name="Header2 2 2 7 7" xfId="18581" xr:uid="{00000000-0005-0000-0000-00001F480000}"/>
    <cellStyle name="Header2 2 2 7 7 2" xfId="18582" xr:uid="{00000000-0005-0000-0000-000020480000}"/>
    <cellStyle name="Header2 2 2 7 7 3" xfId="18583" xr:uid="{00000000-0005-0000-0000-000021480000}"/>
    <cellStyle name="Header2 2 2 7 8" xfId="18584" xr:uid="{00000000-0005-0000-0000-000022480000}"/>
    <cellStyle name="Header2 2 2 7 8 2" xfId="18585" xr:uid="{00000000-0005-0000-0000-000023480000}"/>
    <cellStyle name="Header2 2 2 7 8 3" xfId="18586" xr:uid="{00000000-0005-0000-0000-000024480000}"/>
    <cellStyle name="Header2 2 2 7 9" xfId="18587" xr:uid="{00000000-0005-0000-0000-000025480000}"/>
    <cellStyle name="Header2 2 2 7 9 2" xfId="18588" xr:uid="{00000000-0005-0000-0000-000026480000}"/>
    <cellStyle name="Header2 2 2 7 9 3" xfId="18589" xr:uid="{00000000-0005-0000-0000-000027480000}"/>
    <cellStyle name="Header2 2 2 8" xfId="18590" xr:uid="{00000000-0005-0000-0000-000028480000}"/>
    <cellStyle name="Header2 2 2 8 2" xfId="18591" xr:uid="{00000000-0005-0000-0000-000029480000}"/>
    <cellStyle name="Header2 2 2 8 3" xfId="18592" xr:uid="{00000000-0005-0000-0000-00002A480000}"/>
    <cellStyle name="Header2 2 2 9" xfId="18593" xr:uid="{00000000-0005-0000-0000-00002B480000}"/>
    <cellStyle name="Header2 2 2 9 2" xfId="18594" xr:uid="{00000000-0005-0000-0000-00002C480000}"/>
    <cellStyle name="Header2 2 2 9 3" xfId="18595" xr:uid="{00000000-0005-0000-0000-00002D480000}"/>
    <cellStyle name="Header2 2 3" xfId="18596" xr:uid="{00000000-0005-0000-0000-00002E480000}"/>
    <cellStyle name="Header2 2 3 10" xfId="18597" xr:uid="{00000000-0005-0000-0000-00002F480000}"/>
    <cellStyle name="Header2 2 3 10 2" xfId="18598" xr:uid="{00000000-0005-0000-0000-000030480000}"/>
    <cellStyle name="Header2 2 3 10 3" xfId="18599" xr:uid="{00000000-0005-0000-0000-000031480000}"/>
    <cellStyle name="Header2 2 3 11" xfId="18600" xr:uid="{00000000-0005-0000-0000-000032480000}"/>
    <cellStyle name="Header2 2 3 11 2" xfId="18601" xr:uid="{00000000-0005-0000-0000-000033480000}"/>
    <cellStyle name="Header2 2 3 11 3" xfId="18602" xr:uid="{00000000-0005-0000-0000-000034480000}"/>
    <cellStyle name="Header2 2 3 12" xfId="18603" xr:uid="{00000000-0005-0000-0000-000035480000}"/>
    <cellStyle name="Header2 2 3 12 2" xfId="18604" xr:uid="{00000000-0005-0000-0000-000036480000}"/>
    <cellStyle name="Header2 2 3 12 3" xfId="18605" xr:uid="{00000000-0005-0000-0000-000037480000}"/>
    <cellStyle name="Header2 2 3 13" xfId="18606" xr:uid="{00000000-0005-0000-0000-000038480000}"/>
    <cellStyle name="Header2 2 3 13 2" xfId="18607" xr:uid="{00000000-0005-0000-0000-000039480000}"/>
    <cellStyle name="Header2 2 3 13 3" xfId="18608" xr:uid="{00000000-0005-0000-0000-00003A480000}"/>
    <cellStyle name="Header2 2 3 14" xfId="18609" xr:uid="{00000000-0005-0000-0000-00003B480000}"/>
    <cellStyle name="Header2 2 3 14 2" xfId="18610" xr:uid="{00000000-0005-0000-0000-00003C480000}"/>
    <cellStyle name="Header2 2 3 14 3" xfId="18611" xr:uid="{00000000-0005-0000-0000-00003D480000}"/>
    <cellStyle name="Header2 2 3 15" xfId="18612" xr:uid="{00000000-0005-0000-0000-00003E480000}"/>
    <cellStyle name="Header2 2 3 15 2" xfId="18613" xr:uid="{00000000-0005-0000-0000-00003F480000}"/>
    <cellStyle name="Header2 2 3 15 3" xfId="18614" xr:uid="{00000000-0005-0000-0000-000040480000}"/>
    <cellStyle name="Header2 2 3 16" xfId="18615" xr:uid="{00000000-0005-0000-0000-000041480000}"/>
    <cellStyle name="Header2 2 3 16 2" xfId="18616" xr:uid="{00000000-0005-0000-0000-000042480000}"/>
    <cellStyle name="Header2 2 3 16 3" xfId="18617" xr:uid="{00000000-0005-0000-0000-000043480000}"/>
    <cellStyle name="Header2 2 3 17" xfId="18618" xr:uid="{00000000-0005-0000-0000-000044480000}"/>
    <cellStyle name="Header2 2 3 2" xfId="18619" xr:uid="{00000000-0005-0000-0000-000045480000}"/>
    <cellStyle name="Header2 2 3 2 10" xfId="18620" xr:uid="{00000000-0005-0000-0000-000046480000}"/>
    <cellStyle name="Header2 2 3 2 10 2" xfId="18621" xr:uid="{00000000-0005-0000-0000-000047480000}"/>
    <cellStyle name="Header2 2 3 2 10 3" xfId="18622" xr:uid="{00000000-0005-0000-0000-000048480000}"/>
    <cellStyle name="Header2 2 3 2 11" xfId="18623" xr:uid="{00000000-0005-0000-0000-000049480000}"/>
    <cellStyle name="Header2 2 3 2 11 2" xfId="18624" xr:uid="{00000000-0005-0000-0000-00004A480000}"/>
    <cellStyle name="Header2 2 3 2 11 3" xfId="18625" xr:uid="{00000000-0005-0000-0000-00004B480000}"/>
    <cellStyle name="Header2 2 3 2 12" xfId="18626" xr:uid="{00000000-0005-0000-0000-00004C480000}"/>
    <cellStyle name="Header2 2 3 2 12 2" xfId="18627" xr:uid="{00000000-0005-0000-0000-00004D480000}"/>
    <cellStyle name="Header2 2 3 2 12 3" xfId="18628" xr:uid="{00000000-0005-0000-0000-00004E480000}"/>
    <cellStyle name="Header2 2 3 2 13" xfId="18629" xr:uid="{00000000-0005-0000-0000-00004F480000}"/>
    <cellStyle name="Header2 2 3 2 14" xfId="18630" xr:uid="{00000000-0005-0000-0000-000050480000}"/>
    <cellStyle name="Header2 2 3 2 2" xfId="18631" xr:uid="{00000000-0005-0000-0000-000051480000}"/>
    <cellStyle name="Header2 2 3 2 2 2" xfId="18632" xr:uid="{00000000-0005-0000-0000-000052480000}"/>
    <cellStyle name="Header2 2 3 2 2 3" xfId="18633" xr:uid="{00000000-0005-0000-0000-000053480000}"/>
    <cellStyle name="Header2 2 3 2 3" xfId="18634" xr:uid="{00000000-0005-0000-0000-000054480000}"/>
    <cellStyle name="Header2 2 3 2 3 2" xfId="18635" xr:uid="{00000000-0005-0000-0000-000055480000}"/>
    <cellStyle name="Header2 2 3 2 3 3" xfId="18636" xr:uid="{00000000-0005-0000-0000-000056480000}"/>
    <cellStyle name="Header2 2 3 2 4" xfId="18637" xr:uid="{00000000-0005-0000-0000-000057480000}"/>
    <cellStyle name="Header2 2 3 2 4 2" xfId="18638" xr:uid="{00000000-0005-0000-0000-000058480000}"/>
    <cellStyle name="Header2 2 3 2 4 3" xfId="18639" xr:uid="{00000000-0005-0000-0000-000059480000}"/>
    <cellStyle name="Header2 2 3 2 5" xfId="18640" xr:uid="{00000000-0005-0000-0000-00005A480000}"/>
    <cellStyle name="Header2 2 3 2 5 2" xfId="18641" xr:uid="{00000000-0005-0000-0000-00005B480000}"/>
    <cellStyle name="Header2 2 3 2 5 3" xfId="18642" xr:uid="{00000000-0005-0000-0000-00005C480000}"/>
    <cellStyle name="Header2 2 3 2 6" xfId="18643" xr:uid="{00000000-0005-0000-0000-00005D480000}"/>
    <cellStyle name="Header2 2 3 2 6 2" xfId="18644" xr:uid="{00000000-0005-0000-0000-00005E480000}"/>
    <cellStyle name="Header2 2 3 2 6 3" xfId="18645" xr:uid="{00000000-0005-0000-0000-00005F480000}"/>
    <cellStyle name="Header2 2 3 2 7" xfId="18646" xr:uid="{00000000-0005-0000-0000-000060480000}"/>
    <cellStyle name="Header2 2 3 2 7 2" xfId="18647" xr:uid="{00000000-0005-0000-0000-000061480000}"/>
    <cellStyle name="Header2 2 3 2 7 3" xfId="18648" xr:uid="{00000000-0005-0000-0000-000062480000}"/>
    <cellStyle name="Header2 2 3 2 8" xfId="18649" xr:uid="{00000000-0005-0000-0000-000063480000}"/>
    <cellStyle name="Header2 2 3 2 8 2" xfId="18650" xr:uid="{00000000-0005-0000-0000-000064480000}"/>
    <cellStyle name="Header2 2 3 2 8 3" xfId="18651" xr:uid="{00000000-0005-0000-0000-000065480000}"/>
    <cellStyle name="Header2 2 3 2 9" xfId="18652" xr:uid="{00000000-0005-0000-0000-000066480000}"/>
    <cellStyle name="Header2 2 3 2 9 2" xfId="18653" xr:uid="{00000000-0005-0000-0000-000067480000}"/>
    <cellStyle name="Header2 2 3 2 9 3" xfId="18654" xr:uid="{00000000-0005-0000-0000-000068480000}"/>
    <cellStyle name="Header2 2 3 3" xfId="18655" xr:uid="{00000000-0005-0000-0000-000069480000}"/>
    <cellStyle name="Header2 2 3 3 10" xfId="18656" xr:uid="{00000000-0005-0000-0000-00006A480000}"/>
    <cellStyle name="Header2 2 3 3 10 2" xfId="18657" xr:uid="{00000000-0005-0000-0000-00006B480000}"/>
    <cellStyle name="Header2 2 3 3 10 3" xfId="18658" xr:uid="{00000000-0005-0000-0000-00006C480000}"/>
    <cellStyle name="Header2 2 3 3 11" xfId="18659" xr:uid="{00000000-0005-0000-0000-00006D480000}"/>
    <cellStyle name="Header2 2 3 3 11 2" xfId="18660" xr:uid="{00000000-0005-0000-0000-00006E480000}"/>
    <cellStyle name="Header2 2 3 3 11 3" xfId="18661" xr:uid="{00000000-0005-0000-0000-00006F480000}"/>
    <cellStyle name="Header2 2 3 3 12" xfId="18662" xr:uid="{00000000-0005-0000-0000-000070480000}"/>
    <cellStyle name="Header2 2 3 3 12 2" xfId="18663" xr:uid="{00000000-0005-0000-0000-000071480000}"/>
    <cellStyle name="Header2 2 3 3 12 3" xfId="18664" xr:uid="{00000000-0005-0000-0000-000072480000}"/>
    <cellStyle name="Header2 2 3 3 13" xfId="18665" xr:uid="{00000000-0005-0000-0000-000073480000}"/>
    <cellStyle name="Header2 2 3 3 14" xfId="18666" xr:uid="{00000000-0005-0000-0000-000074480000}"/>
    <cellStyle name="Header2 2 3 3 2" xfId="18667" xr:uid="{00000000-0005-0000-0000-000075480000}"/>
    <cellStyle name="Header2 2 3 3 2 2" xfId="18668" xr:uid="{00000000-0005-0000-0000-000076480000}"/>
    <cellStyle name="Header2 2 3 3 2 3" xfId="18669" xr:uid="{00000000-0005-0000-0000-000077480000}"/>
    <cellStyle name="Header2 2 3 3 3" xfId="18670" xr:uid="{00000000-0005-0000-0000-000078480000}"/>
    <cellStyle name="Header2 2 3 3 3 2" xfId="18671" xr:uid="{00000000-0005-0000-0000-000079480000}"/>
    <cellStyle name="Header2 2 3 3 3 3" xfId="18672" xr:uid="{00000000-0005-0000-0000-00007A480000}"/>
    <cellStyle name="Header2 2 3 3 4" xfId="18673" xr:uid="{00000000-0005-0000-0000-00007B480000}"/>
    <cellStyle name="Header2 2 3 3 4 2" xfId="18674" xr:uid="{00000000-0005-0000-0000-00007C480000}"/>
    <cellStyle name="Header2 2 3 3 4 3" xfId="18675" xr:uid="{00000000-0005-0000-0000-00007D480000}"/>
    <cellStyle name="Header2 2 3 3 5" xfId="18676" xr:uid="{00000000-0005-0000-0000-00007E480000}"/>
    <cellStyle name="Header2 2 3 3 5 2" xfId="18677" xr:uid="{00000000-0005-0000-0000-00007F480000}"/>
    <cellStyle name="Header2 2 3 3 5 3" xfId="18678" xr:uid="{00000000-0005-0000-0000-000080480000}"/>
    <cellStyle name="Header2 2 3 3 6" xfId="18679" xr:uid="{00000000-0005-0000-0000-000081480000}"/>
    <cellStyle name="Header2 2 3 3 6 2" xfId="18680" xr:uid="{00000000-0005-0000-0000-000082480000}"/>
    <cellStyle name="Header2 2 3 3 6 3" xfId="18681" xr:uid="{00000000-0005-0000-0000-000083480000}"/>
    <cellStyle name="Header2 2 3 3 7" xfId="18682" xr:uid="{00000000-0005-0000-0000-000084480000}"/>
    <cellStyle name="Header2 2 3 3 7 2" xfId="18683" xr:uid="{00000000-0005-0000-0000-000085480000}"/>
    <cellStyle name="Header2 2 3 3 7 3" xfId="18684" xr:uid="{00000000-0005-0000-0000-000086480000}"/>
    <cellStyle name="Header2 2 3 3 8" xfId="18685" xr:uid="{00000000-0005-0000-0000-000087480000}"/>
    <cellStyle name="Header2 2 3 3 8 2" xfId="18686" xr:uid="{00000000-0005-0000-0000-000088480000}"/>
    <cellStyle name="Header2 2 3 3 8 3" xfId="18687" xr:uid="{00000000-0005-0000-0000-000089480000}"/>
    <cellStyle name="Header2 2 3 3 9" xfId="18688" xr:uid="{00000000-0005-0000-0000-00008A480000}"/>
    <cellStyle name="Header2 2 3 3 9 2" xfId="18689" xr:uid="{00000000-0005-0000-0000-00008B480000}"/>
    <cellStyle name="Header2 2 3 3 9 3" xfId="18690" xr:uid="{00000000-0005-0000-0000-00008C480000}"/>
    <cellStyle name="Header2 2 3 4" xfId="18691" xr:uid="{00000000-0005-0000-0000-00008D480000}"/>
    <cellStyle name="Header2 2 3 4 10" xfId="18692" xr:uid="{00000000-0005-0000-0000-00008E480000}"/>
    <cellStyle name="Header2 2 3 4 10 2" xfId="18693" xr:uid="{00000000-0005-0000-0000-00008F480000}"/>
    <cellStyle name="Header2 2 3 4 10 3" xfId="18694" xr:uid="{00000000-0005-0000-0000-000090480000}"/>
    <cellStyle name="Header2 2 3 4 11" xfId="18695" xr:uid="{00000000-0005-0000-0000-000091480000}"/>
    <cellStyle name="Header2 2 3 4 11 2" xfId="18696" xr:uid="{00000000-0005-0000-0000-000092480000}"/>
    <cellStyle name="Header2 2 3 4 11 3" xfId="18697" xr:uid="{00000000-0005-0000-0000-000093480000}"/>
    <cellStyle name="Header2 2 3 4 12" xfId="18698" xr:uid="{00000000-0005-0000-0000-000094480000}"/>
    <cellStyle name="Header2 2 3 4 13" xfId="18699" xr:uid="{00000000-0005-0000-0000-000095480000}"/>
    <cellStyle name="Header2 2 3 4 2" xfId="18700" xr:uid="{00000000-0005-0000-0000-000096480000}"/>
    <cellStyle name="Header2 2 3 4 2 2" xfId="18701" xr:uid="{00000000-0005-0000-0000-000097480000}"/>
    <cellStyle name="Header2 2 3 4 2 3" xfId="18702" xr:uid="{00000000-0005-0000-0000-000098480000}"/>
    <cellStyle name="Header2 2 3 4 3" xfId="18703" xr:uid="{00000000-0005-0000-0000-000099480000}"/>
    <cellStyle name="Header2 2 3 4 3 2" xfId="18704" xr:uid="{00000000-0005-0000-0000-00009A480000}"/>
    <cellStyle name="Header2 2 3 4 3 3" xfId="18705" xr:uid="{00000000-0005-0000-0000-00009B480000}"/>
    <cellStyle name="Header2 2 3 4 4" xfId="18706" xr:uid="{00000000-0005-0000-0000-00009C480000}"/>
    <cellStyle name="Header2 2 3 4 4 2" xfId="18707" xr:uid="{00000000-0005-0000-0000-00009D480000}"/>
    <cellStyle name="Header2 2 3 4 4 3" xfId="18708" xr:uid="{00000000-0005-0000-0000-00009E480000}"/>
    <cellStyle name="Header2 2 3 4 5" xfId="18709" xr:uid="{00000000-0005-0000-0000-00009F480000}"/>
    <cellStyle name="Header2 2 3 4 5 2" xfId="18710" xr:uid="{00000000-0005-0000-0000-0000A0480000}"/>
    <cellStyle name="Header2 2 3 4 5 3" xfId="18711" xr:uid="{00000000-0005-0000-0000-0000A1480000}"/>
    <cellStyle name="Header2 2 3 4 6" xfId="18712" xr:uid="{00000000-0005-0000-0000-0000A2480000}"/>
    <cellStyle name="Header2 2 3 4 6 2" xfId="18713" xr:uid="{00000000-0005-0000-0000-0000A3480000}"/>
    <cellStyle name="Header2 2 3 4 6 3" xfId="18714" xr:uid="{00000000-0005-0000-0000-0000A4480000}"/>
    <cellStyle name="Header2 2 3 4 7" xfId="18715" xr:uid="{00000000-0005-0000-0000-0000A5480000}"/>
    <cellStyle name="Header2 2 3 4 7 2" xfId="18716" xr:uid="{00000000-0005-0000-0000-0000A6480000}"/>
    <cellStyle name="Header2 2 3 4 7 3" xfId="18717" xr:uid="{00000000-0005-0000-0000-0000A7480000}"/>
    <cellStyle name="Header2 2 3 4 8" xfId="18718" xr:uid="{00000000-0005-0000-0000-0000A8480000}"/>
    <cellStyle name="Header2 2 3 4 8 2" xfId="18719" xr:uid="{00000000-0005-0000-0000-0000A9480000}"/>
    <cellStyle name="Header2 2 3 4 8 3" xfId="18720" xr:uid="{00000000-0005-0000-0000-0000AA480000}"/>
    <cellStyle name="Header2 2 3 4 9" xfId="18721" xr:uid="{00000000-0005-0000-0000-0000AB480000}"/>
    <cellStyle name="Header2 2 3 4 9 2" xfId="18722" xr:uid="{00000000-0005-0000-0000-0000AC480000}"/>
    <cellStyle name="Header2 2 3 4 9 3" xfId="18723" xr:uid="{00000000-0005-0000-0000-0000AD480000}"/>
    <cellStyle name="Header2 2 3 5" xfId="18724" xr:uid="{00000000-0005-0000-0000-0000AE480000}"/>
    <cellStyle name="Header2 2 3 5 10" xfId="18725" xr:uid="{00000000-0005-0000-0000-0000AF480000}"/>
    <cellStyle name="Header2 2 3 5 10 2" xfId="18726" xr:uid="{00000000-0005-0000-0000-0000B0480000}"/>
    <cellStyle name="Header2 2 3 5 10 3" xfId="18727" xr:uid="{00000000-0005-0000-0000-0000B1480000}"/>
    <cellStyle name="Header2 2 3 5 11" xfId="18728" xr:uid="{00000000-0005-0000-0000-0000B2480000}"/>
    <cellStyle name="Header2 2 3 5 11 2" xfId="18729" xr:uid="{00000000-0005-0000-0000-0000B3480000}"/>
    <cellStyle name="Header2 2 3 5 11 3" xfId="18730" xr:uid="{00000000-0005-0000-0000-0000B4480000}"/>
    <cellStyle name="Header2 2 3 5 12" xfId="18731" xr:uid="{00000000-0005-0000-0000-0000B5480000}"/>
    <cellStyle name="Header2 2 3 5 13" xfId="18732" xr:uid="{00000000-0005-0000-0000-0000B6480000}"/>
    <cellStyle name="Header2 2 3 5 2" xfId="18733" xr:uid="{00000000-0005-0000-0000-0000B7480000}"/>
    <cellStyle name="Header2 2 3 5 2 2" xfId="18734" xr:uid="{00000000-0005-0000-0000-0000B8480000}"/>
    <cellStyle name="Header2 2 3 5 2 3" xfId="18735" xr:uid="{00000000-0005-0000-0000-0000B9480000}"/>
    <cellStyle name="Header2 2 3 5 3" xfId="18736" xr:uid="{00000000-0005-0000-0000-0000BA480000}"/>
    <cellStyle name="Header2 2 3 5 3 2" xfId="18737" xr:uid="{00000000-0005-0000-0000-0000BB480000}"/>
    <cellStyle name="Header2 2 3 5 3 3" xfId="18738" xr:uid="{00000000-0005-0000-0000-0000BC480000}"/>
    <cellStyle name="Header2 2 3 5 4" xfId="18739" xr:uid="{00000000-0005-0000-0000-0000BD480000}"/>
    <cellStyle name="Header2 2 3 5 4 2" xfId="18740" xr:uid="{00000000-0005-0000-0000-0000BE480000}"/>
    <cellStyle name="Header2 2 3 5 4 3" xfId="18741" xr:uid="{00000000-0005-0000-0000-0000BF480000}"/>
    <cellStyle name="Header2 2 3 5 5" xfId="18742" xr:uid="{00000000-0005-0000-0000-0000C0480000}"/>
    <cellStyle name="Header2 2 3 5 5 2" xfId="18743" xr:uid="{00000000-0005-0000-0000-0000C1480000}"/>
    <cellStyle name="Header2 2 3 5 5 3" xfId="18744" xr:uid="{00000000-0005-0000-0000-0000C2480000}"/>
    <cellStyle name="Header2 2 3 5 6" xfId="18745" xr:uid="{00000000-0005-0000-0000-0000C3480000}"/>
    <cellStyle name="Header2 2 3 5 6 2" xfId="18746" xr:uid="{00000000-0005-0000-0000-0000C4480000}"/>
    <cellStyle name="Header2 2 3 5 6 3" xfId="18747" xr:uid="{00000000-0005-0000-0000-0000C5480000}"/>
    <cellStyle name="Header2 2 3 5 7" xfId="18748" xr:uid="{00000000-0005-0000-0000-0000C6480000}"/>
    <cellStyle name="Header2 2 3 5 7 2" xfId="18749" xr:uid="{00000000-0005-0000-0000-0000C7480000}"/>
    <cellStyle name="Header2 2 3 5 7 3" xfId="18750" xr:uid="{00000000-0005-0000-0000-0000C8480000}"/>
    <cellStyle name="Header2 2 3 5 8" xfId="18751" xr:uid="{00000000-0005-0000-0000-0000C9480000}"/>
    <cellStyle name="Header2 2 3 5 8 2" xfId="18752" xr:uid="{00000000-0005-0000-0000-0000CA480000}"/>
    <cellStyle name="Header2 2 3 5 8 3" xfId="18753" xr:uid="{00000000-0005-0000-0000-0000CB480000}"/>
    <cellStyle name="Header2 2 3 5 9" xfId="18754" xr:uid="{00000000-0005-0000-0000-0000CC480000}"/>
    <cellStyle name="Header2 2 3 5 9 2" xfId="18755" xr:uid="{00000000-0005-0000-0000-0000CD480000}"/>
    <cellStyle name="Header2 2 3 5 9 3" xfId="18756" xr:uid="{00000000-0005-0000-0000-0000CE480000}"/>
    <cellStyle name="Header2 2 3 6" xfId="18757" xr:uid="{00000000-0005-0000-0000-0000CF480000}"/>
    <cellStyle name="Header2 2 3 6 10" xfId="18758" xr:uid="{00000000-0005-0000-0000-0000D0480000}"/>
    <cellStyle name="Header2 2 3 6 10 2" xfId="18759" xr:uid="{00000000-0005-0000-0000-0000D1480000}"/>
    <cellStyle name="Header2 2 3 6 10 3" xfId="18760" xr:uid="{00000000-0005-0000-0000-0000D2480000}"/>
    <cellStyle name="Header2 2 3 6 11" xfId="18761" xr:uid="{00000000-0005-0000-0000-0000D3480000}"/>
    <cellStyle name="Header2 2 3 6 11 2" xfId="18762" xr:uid="{00000000-0005-0000-0000-0000D4480000}"/>
    <cellStyle name="Header2 2 3 6 11 3" xfId="18763" xr:uid="{00000000-0005-0000-0000-0000D5480000}"/>
    <cellStyle name="Header2 2 3 6 12" xfId="18764" xr:uid="{00000000-0005-0000-0000-0000D6480000}"/>
    <cellStyle name="Header2 2 3 6 13" xfId="18765" xr:uid="{00000000-0005-0000-0000-0000D7480000}"/>
    <cellStyle name="Header2 2 3 6 2" xfId="18766" xr:uid="{00000000-0005-0000-0000-0000D8480000}"/>
    <cellStyle name="Header2 2 3 6 2 2" xfId="18767" xr:uid="{00000000-0005-0000-0000-0000D9480000}"/>
    <cellStyle name="Header2 2 3 6 2 3" xfId="18768" xr:uid="{00000000-0005-0000-0000-0000DA480000}"/>
    <cellStyle name="Header2 2 3 6 3" xfId="18769" xr:uid="{00000000-0005-0000-0000-0000DB480000}"/>
    <cellStyle name="Header2 2 3 6 3 2" xfId="18770" xr:uid="{00000000-0005-0000-0000-0000DC480000}"/>
    <cellStyle name="Header2 2 3 6 3 3" xfId="18771" xr:uid="{00000000-0005-0000-0000-0000DD480000}"/>
    <cellStyle name="Header2 2 3 6 4" xfId="18772" xr:uid="{00000000-0005-0000-0000-0000DE480000}"/>
    <cellStyle name="Header2 2 3 6 4 2" xfId="18773" xr:uid="{00000000-0005-0000-0000-0000DF480000}"/>
    <cellStyle name="Header2 2 3 6 4 3" xfId="18774" xr:uid="{00000000-0005-0000-0000-0000E0480000}"/>
    <cellStyle name="Header2 2 3 6 5" xfId="18775" xr:uid="{00000000-0005-0000-0000-0000E1480000}"/>
    <cellStyle name="Header2 2 3 6 5 2" xfId="18776" xr:uid="{00000000-0005-0000-0000-0000E2480000}"/>
    <cellStyle name="Header2 2 3 6 5 3" xfId="18777" xr:uid="{00000000-0005-0000-0000-0000E3480000}"/>
    <cellStyle name="Header2 2 3 6 6" xfId="18778" xr:uid="{00000000-0005-0000-0000-0000E4480000}"/>
    <cellStyle name="Header2 2 3 6 6 2" xfId="18779" xr:uid="{00000000-0005-0000-0000-0000E5480000}"/>
    <cellStyle name="Header2 2 3 6 6 3" xfId="18780" xr:uid="{00000000-0005-0000-0000-0000E6480000}"/>
    <cellStyle name="Header2 2 3 6 7" xfId="18781" xr:uid="{00000000-0005-0000-0000-0000E7480000}"/>
    <cellStyle name="Header2 2 3 6 7 2" xfId="18782" xr:uid="{00000000-0005-0000-0000-0000E8480000}"/>
    <cellStyle name="Header2 2 3 6 7 3" xfId="18783" xr:uid="{00000000-0005-0000-0000-0000E9480000}"/>
    <cellStyle name="Header2 2 3 6 8" xfId="18784" xr:uid="{00000000-0005-0000-0000-0000EA480000}"/>
    <cellStyle name="Header2 2 3 6 8 2" xfId="18785" xr:uid="{00000000-0005-0000-0000-0000EB480000}"/>
    <cellStyle name="Header2 2 3 6 8 3" xfId="18786" xr:uid="{00000000-0005-0000-0000-0000EC480000}"/>
    <cellStyle name="Header2 2 3 6 9" xfId="18787" xr:uid="{00000000-0005-0000-0000-0000ED480000}"/>
    <cellStyle name="Header2 2 3 6 9 2" xfId="18788" xr:uid="{00000000-0005-0000-0000-0000EE480000}"/>
    <cellStyle name="Header2 2 3 6 9 3" xfId="18789" xr:uid="{00000000-0005-0000-0000-0000EF480000}"/>
    <cellStyle name="Header2 2 3 7" xfId="18790" xr:uid="{00000000-0005-0000-0000-0000F0480000}"/>
    <cellStyle name="Header2 2 3 7 10" xfId="18791" xr:uid="{00000000-0005-0000-0000-0000F1480000}"/>
    <cellStyle name="Header2 2 3 7 10 2" xfId="18792" xr:uid="{00000000-0005-0000-0000-0000F2480000}"/>
    <cellStyle name="Header2 2 3 7 10 3" xfId="18793" xr:uid="{00000000-0005-0000-0000-0000F3480000}"/>
    <cellStyle name="Header2 2 3 7 11" xfId="18794" xr:uid="{00000000-0005-0000-0000-0000F4480000}"/>
    <cellStyle name="Header2 2 3 7 11 2" xfId="18795" xr:uid="{00000000-0005-0000-0000-0000F5480000}"/>
    <cellStyle name="Header2 2 3 7 11 3" xfId="18796" xr:uid="{00000000-0005-0000-0000-0000F6480000}"/>
    <cellStyle name="Header2 2 3 7 12" xfId="18797" xr:uid="{00000000-0005-0000-0000-0000F7480000}"/>
    <cellStyle name="Header2 2 3 7 13" xfId="18798" xr:uid="{00000000-0005-0000-0000-0000F8480000}"/>
    <cellStyle name="Header2 2 3 7 2" xfId="18799" xr:uid="{00000000-0005-0000-0000-0000F9480000}"/>
    <cellStyle name="Header2 2 3 7 2 2" xfId="18800" xr:uid="{00000000-0005-0000-0000-0000FA480000}"/>
    <cellStyle name="Header2 2 3 7 2 3" xfId="18801" xr:uid="{00000000-0005-0000-0000-0000FB480000}"/>
    <cellStyle name="Header2 2 3 7 3" xfId="18802" xr:uid="{00000000-0005-0000-0000-0000FC480000}"/>
    <cellStyle name="Header2 2 3 7 3 2" xfId="18803" xr:uid="{00000000-0005-0000-0000-0000FD480000}"/>
    <cellStyle name="Header2 2 3 7 3 3" xfId="18804" xr:uid="{00000000-0005-0000-0000-0000FE480000}"/>
    <cellStyle name="Header2 2 3 7 4" xfId="18805" xr:uid="{00000000-0005-0000-0000-0000FF480000}"/>
    <cellStyle name="Header2 2 3 7 4 2" xfId="18806" xr:uid="{00000000-0005-0000-0000-000000490000}"/>
    <cellStyle name="Header2 2 3 7 4 3" xfId="18807" xr:uid="{00000000-0005-0000-0000-000001490000}"/>
    <cellStyle name="Header2 2 3 7 5" xfId="18808" xr:uid="{00000000-0005-0000-0000-000002490000}"/>
    <cellStyle name="Header2 2 3 7 5 2" xfId="18809" xr:uid="{00000000-0005-0000-0000-000003490000}"/>
    <cellStyle name="Header2 2 3 7 5 3" xfId="18810" xr:uid="{00000000-0005-0000-0000-000004490000}"/>
    <cellStyle name="Header2 2 3 7 6" xfId="18811" xr:uid="{00000000-0005-0000-0000-000005490000}"/>
    <cellStyle name="Header2 2 3 7 6 2" xfId="18812" xr:uid="{00000000-0005-0000-0000-000006490000}"/>
    <cellStyle name="Header2 2 3 7 6 3" xfId="18813" xr:uid="{00000000-0005-0000-0000-000007490000}"/>
    <cellStyle name="Header2 2 3 7 7" xfId="18814" xr:uid="{00000000-0005-0000-0000-000008490000}"/>
    <cellStyle name="Header2 2 3 7 7 2" xfId="18815" xr:uid="{00000000-0005-0000-0000-000009490000}"/>
    <cellStyle name="Header2 2 3 7 7 3" xfId="18816" xr:uid="{00000000-0005-0000-0000-00000A490000}"/>
    <cellStyle name="Header2 2 3 7 8" xfId="18817" xr:uid="{00000000-0005-0000-0000-00000B490000}"/>
    <cellStyle name="Header2 2 3 7 8 2" xfId="18818" xr:uid="{00000000-0005-0000-0000-00000C490000}"/>
    <cellStyle name="Header2 2 3 7 8 3" xfId="18819" xr:uid="{00000000-0005-0000-0000-00000D490000}"/>
    <cellStyle name="Header2 2 3 7 9" xfId="18820" xr:uid="{00000000-0005-0000-0000-00000E490000}"/>
    <cellStyle name="Header2 2 3 7 9 2" xfId="18821" xr:uid="{00000000-0005-0000-0000-00000F490000}"/>
    <cellStyle name="Header2 2 3 7 9 3" xfId="18822" xr:uid="{00000000-0005-0000-0000-000010490000}"/>
    <cellStyle name="Header2 2 3 8" xfId="18823" xr:uid="{00000000-0005-0000-0000-000011490000}"/>
    <cellStyle name="Header2 2 3 8 2" xfId="18824" xr:uid="{00000000-0005-0000-0000-000012490000}"/>
    <cellStyle name="Header2 2 3 8 3" xfId="18825" xr:uid="{00000000-0005-0000-0000-000013490000}"/>
    <cellStyle name="Header2 2 3 9" xfId="18826" xr:uid="{00000000-0005-0000-0000-000014490000}"/>
    <cellStyle name="Header2 2 3 9 2" xfId="18827" xr:uid="{00000000-0005-0000-0000-000015490000}"/>
    <cellStyle name="Header2 2 3 9 3" xfId="18828" xr:uid="{00000000-0005-0000-0000-000016490000}"/>
    <cellStyle name="Header2 2 4" xfId="18829" xr:uid="{00000000-0005-0000-0000-000017490000}"/>
    <cellStyle name="Header2 2 4 10" xfId="18830" xr:uid="{00000000-0005-0000-0000-000018490000}"/>
    <cellStyle name="Header2 2 4 10 2" xfId="18831" xr:uid="{00000000-0005-0000-0000-000019490000}"/>
    <cellStyle name="Header2 2 4 10 3" xfId="18832" xr:uid="{00000000-0005-0000-0000-00001A490000}"/>
    <cellStyle name="Header2 2 4 11" xfId="18833" xr:uid="{00000000-0005-0000-0000-00001B490000}"/>
    <cellStyle name="Header2 2 4 11 2" xfId="18834" xr:uid="{00000000-0005-0000-0000-00001C490000}"/>
    <cellStyle name="Header2 2 4 11 3" xfId="18835" xr:uid="{00000000-0005-0000-0000-00001D490000}"/>
    <cellStyle name="Header2 2 4 12" xfId="18836" xr:uid="{00000000-0005-0000-0000-00001E490000}"/>
    <cellStyle name="Header2 2 4 12 2" xfId="18837" xr:uid="{00000000-0005-0000-0000-00001F490000}"/>
    <cellStyle name="Header2 2 4 12 3" xfId="18838" xr:uid="{00000000-0005-0000-0000-000020490000}"/>
    <cellStyle name="Header2 2 4 13" xfId="18839" xr:uid="{00000000-0005-0000-0000-000021490000}"/>
    <cellStyle name="Header2 2 4 13 2" xfId="18840" xr:uid="{00000000-0005-0000-0000-000022490000}"/>
    <cellStyle name="Header2 2 4 13 3" xfId="18841" xr:uid="{00000000-0005-0000-0000-000023490000}"/>
    <cellStyle name="Header2 2 4 14" xfId="18842" xr:uid="{00000000-0005-0000-0000-000024490000}"/>
    <cellStyle name="Header2 2 4 14 2" xfId="18843" xr:uid="{00000000-0005-0000-0000-000025490000}"/>
    <cellStyle name="Header2 2 4 14 3" xfId="18844" xr:uid="{00000000-0005-0000-0000-000026490000}"/>
    <cellStyle name="Header2 2 4 15" xfId="18845" xr:uid="{00000000-0005-0000-0000-000027490000}"/>
    <cellStyle name="Header2 2 4 15 2" xfId="18846" xr:uid="{00000000-0005-0000-0000-000028490000}"/>
    <cellStyle name="Header2 2 4 15 3" xfId="18847" xr:uid="{00000000-0005-0000-0000-000029490000}"/>
    <cellStyle name="Header2 2 4 16" xfId="18848" xr:uid="{00000000-0005-0000-0000-00002A490000}"/>
    <cellStyle name="Header2 2 4 16 2" xfId="18849" xr:uid="{00000000-0005-0000-0000-00002B490000}"/>
    <cellStyle name="Header2 2 4 16 3" xfId="18850" xr:uid="{00000000-0005-0000-0000-00002C490000}"/>
    <cellStyle name="Header2 2 4 17" xfId="18851" xr:uid="{00000000-0005-0000-0000-00002D490000}"/>
    <cellStyle name="Header2 2 4 17 2" xfId="18852" xr:uid="{00000000-0005-0000-0000-00002E490000}"/>
    <cellStyle name="Header2 2 4 17 3" xfId="18853" xr:uid="{00000000-0005-0000-0000-00002F490000}"/>
    <cellStyle name="Header2 2 4 18" xfId="18854" xr:uid="{00000000-0005-0000-0000-000030490000}"/>
    <cellStyle name="Header2 2 4 18 2" xfId="18855" xr:uid="{00000000-0005-0000-0000-000031490000}"/>
    <cellStyle name="Header2 2 4 18 3" xfId="18856" xr:uid="{00000000-0005-0000-0000-000032490000}"/>
    <cellStyle name="Header2 2 4 19" xfId="18857" xr:uid="{00000000-0005-0000-0000-000033490000}"/>
    <cellStyle name="Header2 2 4 2" xfId="18858" xr:uid="{00000000-0005-0000-0000-000034490000}"/>
    <cellStyle name="Header2 2 4 2 10" xfId="18859" xr:uid="{00000000-0005-0000-0000-000035490000}"/>
    <cellStyle name="Header2 2 4 2 10 2" xfId="18860" xr:uid="{00000000-0005-0000-0000-000036490000}"/>
    <cellStyle name="Header2 2 4 2 10 3" xfId="18861" xr:uid="{00000000-0005-0000-0000-000037490000}"/>
    <cellStyle name="Header2 2 4 2 11" xfId="18862" xr:uid="{00000000-0005-0000-0000-000038490000}"/>
    <cellStyle name="Header2 2 4 2 11 2" xfId="18863" xr:uid="{00000000-0005-0000-0000-000039490000}"/>
    <cellStyle name="Header2 2 4 2 11 3" xfId="18864" xr:uid="{00000000-0005-0000-0000-00003A490000}"/>
    <cellStyle name="Header2 2 4 2 12" xfId="18865" xr:uid="{00000000-0005-0000-0000-00003B490000}"/>
    <cellStyle name="Header2 2 4 2 12 2" xfId="18866" xr:uid="{00000000-0005-0000-0000-00003C490000}"/>
    <cellStyle name="Header2 2 4 2 12 3" xfId="18867" xr:uid="{00000000-0005-0000-0000-00003D490000}"/>
    <cellStyle name="Header2 2 4 2 13" xfId="18868" xr:uid="{00000000-0005-0000-0000-00003E490000}"/>
    <cellStyle name="Header2 2 4 2 14" xfId="18869" xr:uid="{00000000-0005-0000-0000-00003F490000}"/>
    <cellStyle name="Header2 2 4 2 2" xfId="18870" xr:uid="{00000000-0005-0000-0000-000040490000}"/>
    <cellStyle name="Header2 2 4 2 2 2" xfId="18871" xr:uid="{00000000-0005-0000-0000-000041490000}"/>
    <cellStyle name="Header2 2 4 2 2 3" xfId="18872" xr:uid="{00000000-0005-0000-0000-000042490000}"/>
    <cellStyle name="Header2 2 4 2 3" xfId="18873" xr:uid="{00000000-0005-0000-0000-000043490000}"/>
    <cellStyle name="Header2 2 4 2 3 2" xfId="18874" xr:uid="{00000000-0005-0000-0000-000044490000}"/>
    <cellStyle name="Header2 2 4 2 3 3" xfId="18875" xr:uid="{00000000-0005-0000-0000-000045490000}"/>
    <cellStyle name="Header2 2 4 2 4" xfId="18876" xr:uid="{00000000-0005-0000-0000-000046490000}"/>
    <cellStyle name="Header2 2 4 2 4 2" xfId="18877" xr:uid="{00000000-0005-0000-0000-000047490000}"/>
    <cellStyle name="Header2 2 4 2 4 3" xfId="18878" xr:uid="{00000000-0005-0000-0000-000048490000}"/>
    <cellStyle name="Header2 2 4 2 5" xfId="18879" xr:uid="{00000000-0005-0000-0000-000049490000}"/>
    <cellStyle name="Header2 2 4 2 5 2" xfId="18880" xr:uid="{00000000-0005-0000-0000-00004A490000}"/>
    <cellStyle name="Header2 2 4 2 5 3" xfId="18881" xr:uid="{00000000-0005-0000-0000-00004B490000}"/>
    <cellStyle name="Header2 2 4 2 6" xfId="18882" xr:uid="{00000000-0005-0000-0000-00004C490000}"/>
    <cellStyle name="Header2 2 4 2 6 2" xfId="18883" xr:uid="{00000000-0005-0000-0000-00004D490000}"/>
    <cellStyle name="Header2 2 4 2 6 3" xfId="18884" xr:uid="{00000000-0005-0000-0000-00004E490000}"/>
    <cellStyle name="Header2 2 4 2 7" xfId="18885" xr:uid="{00000000-0005-0000-0000-00004F490000}"/>
    <cellStyle name="Header2 2 4 2 7 2" xfId="18886" xr:uid="{00000000-0005-0000-0000-000050490000}"/>
    <cellStyle name="Header2 2 4 2 7 3" xfId="18887" xr:uid="{00000000-0005-0000-0000-000051490000}"/>
    <cellStyle name="Header2 2 4 2 8" xfId="18888" xr:uid="{00000000-0005-0000-0000-000052490000}"/>
    <cellStyle name="Header2 2 4 2 8 2" xfId="18889" xr:uid="{00000000-0005-0000-0000-000053490000}"/>
    <cellStyle name="Header2 2 4 2 8 3" xfId="18890" xr:uid="{00000000-0005-0000-0000-000054490000}"/>
    <cellStyle name="Header2 2 4 2 9" xfId="18891" xr:uid="{00000000-0005-0000-0000-000055490000}"/>
    <cellStyle name="Header2 2 4 2 9 2" xfId="18892" xr:uid="{00000000-0005-0000-0000-000056490000}"/>
    <cellStyle name="Header2 2 4 2 9 3" xfId="18893" xr:uid="{00000000-0005-0000-0000-000057490000}"/>
    <cellStyle name="Header2 2 4 20" xfId="18894" xr:uid="{00000000-0005-0000-0000-000058490000}"/>
    <cellStyle name="Header2 2 4 3" xfId="18895" xr:uid="{00000000-0005-0000-0000-000059490000}"/>
    <cellStyle name="Header2 2 4 3 10" xfId="18896" xr:uid="{00000000-0005-0000-0000-00005A490000}"/>
    <cellStyle name="Header2 2 4 3 10 2" xfId="18897" xr:uid="{00000000-0005-0000-0000-00005B490000}"/>
    <cellStyle name="Header2 2 4 3 10 3" xfId="18898" xr:uid="{00000000-0005-0000-0000-00005C490000}"/>
    <cellStyle name="Header2 2 4 3 11" xfId="18899" xr:uid="{00000000-0005-0000-0000-00005D490000}"/>
    <cellStyle name="Header2 2 4 3 11 2" xfId="18900" xr:uid="{00000000-0005-0000-0000-00005E490000}"/>
    <cellStyle name="Header2 2 4 3 11 3" xfId="18901" xr:uid="{00000000-0005-0000-0000-00005F490000}"/>
    <cellStyle name="Header2 2 4 3 12" xfId="18902" xr:uid="{00000000-0005-0000-0000-000060490000}"/>
    <cellStyle name="Header2 2 4 3 12 2" xfId="18903" xr:uid="{00000000-0005-0000-0000-000061490000}"/>
    <cellStyle name="Header2 2 4 3 12 3" xfId="18904" xr:uid="{00000000-0005-0000-0000-000062490000}"/>
    <cellStyle name="Header2 2 4 3 13" xfId="18905" xr:uid="{00000000-0005-0000-0000-000063490000}"/>
    <cellStyle name="Header2 2 4 3 14" xfId="18906" xr:uid="{00000000-0005-0000-0000-000064490000}"/>
    <cellStyle name="Header2 2 4 3 2" xfId="18907" xr:uid="{00000000-0005-0000-0000-000065490000}"/>
    <cellStyle name="Header2 2 4 3 2 2" xfId="18908" xr:uid="{00000000-0005-0000-0000-000066490000}"/>
    <cellStyle name="Header2 2 4 3 2 3" xfId="18909" xr:uid="{00000000-0005-0000-0000-000067490000}"/>
    <cellStyle name="Header2 2 4 3 3" xfId="18910" xr:uid="{00000000-0005-0000-0000-000068490000}"/>
    <cellStyle name="Header2 2 4 3 3 2" xfId="18911" xr:uid="{00000000-0005-0000-0000-000069490000}"/>
    <cellStyle name="Header2 2 4 3 3 3" xfId="18912" xr:uid="{00000000-0005-0000-0000-00006A490000}"/>
    <cellStyle name="Header2 2 4 3 4" xfId="18913" xr:uid="{00000000-0005-0000-0000-00006B490000}"/>
    <cellStyle name="Header2 2 4 3 4 2" xfId="18914" xr:uid="{00000000-0005-0000-0000-00006C490000}"/>
    <cellStyle name="Header2 2 4 3 4 3" xfId="18915" xr:uid="{00000000-0005-0000-0000-00006D490000}"/>
    <cellStyle name="Header2 2 4 3 5" xfId="18916" xr:uid="{00000000-0005-0000-0000-00006E490000}"/>
    <cellStyle name="Header2 2 4 3 5 2" xfId="18917" xr:uid="{00000000-0005-0000-0000-00006F490000}"/>
    <cellStyle name="Header2 2 4 3 5 3" xfId="18918" xr:uid="{00000000-0005-0000-0000-000070490000}"/>
    <cellStyle name="Header2 2 4 3 6" xfId="18919" xr:uid="{00000000-0005-0000-0000-000071490000}"/>
    <cellStyle name="Header2 2 4 3 6 2" xfId="18920" xr:uid="{00000000-0005-0000-0000-000072490000}"/>
    <cellStyle name="Header2 2 4 3 6 3" xfId="18921" xr:uid="{00000000-0005-0000-0000-000073490000}"/>
    <cellStyle name="Header2 2 4 3 7" xfId="18922" xr:uid="{00000000-0005-0000-0000-000074490000}"/>
    <cellStyle name="Header2 2 4 3 7 2" xfId="18923" xr:uid="{00000000-0005-0000-0000-000075490000}"/>
    <cellStyle name="Header2 2 4 3 7 3" xfId="18924" xr:uid="{00000000-0005-0000-0000-000076490000}"/>
    <cellStyle name="Header2 2 4 3 8" xfId="18925" xr:uid="{00000000-0005-0000-0000-000077490000}"/>
    <cellStyle name="Header2 2 4 3 8 2" xfId="18926" xr:uid="{00000000-0005-0000-0000-000078490000}"/>
    <cellStyle name="Header2 2 4 3 8 3" xfId="18927" xr:uid="{00000000-0005-0000-0000-000079490000}"/>
    <cellStyle name="Header2 2 4 3 9" xfId="18928" xr:uid="{00000000-0005-0000-0000-00007A490000}"/>
    <cellStyle name="Header2 2 4 3 9 2" xfId="18929" xr:uid="{00000000-0005-0000-0000-00007B490000}"/>
    <cellStyle name="Header2 2 4 3 9 3" xfId="18930" xr:uid="{00000000-0005-0000-0000-00007C490000}"/>
    <cellStyle name="Header2 2 4 4" xfId="18931" xr:uid="{00000000-0005-0000-0000-00007D490000}"/>
    <cellStyle name="Header2 2 4 4 10" xfId="18932" xr:uid="{00000000-0005-0000-0000-00007E490000}"/>
    <cellStyle name="Header2 2 4 4 10 2" xfId="18933" xr:uid="{00000000-0005-0000-0000-00007F490000}"/>
    <cellStyle name="Header2 2 4 4 10 3" xfId="18934" xr:uid="{00000000-0005-0000-0000-000080490000}"/>
    <cellStyle name="Header2 2 4 4 11" xfId="18935" xr:uid="{00000000-0005-0000-0000-000081490000}"/>
    <cellStyle name="Header2 2 4 4 11 2" xfId="18936" xr:uid="{00000000-0005-0000-0000-000082490000}"/>
    <cellStyle name="Header2 2 4 4 11 3" xfId="18937" xr:uid="{00000000-0005-0000-0000-000083490000}"/>
    <cellStyle name="Header2 2 4 4 12" xfId="18938" xr:uid="{00000000-0005-0000-0000-000084490000}"/>
    <cellStyle name="Header2 2 4 4 13" xfId="18939" xr:uid="{00000000-0005-0000-0000-000085490000}"/>
    <cellStyle name="Header2 2 4 4 2" xfId="18940" xr:uid="{00000000-0005-0000-0000-000086490000}"/>
    <cellStyle name="Header2 2 4 4 2 2" xfId="18941" xr:uid="{00000000-0005-0000-0000-000087490000}"/>
    <cellStyle name="Header2 2 4 4 2 3" xfId="18942" xr:uid="{00000000-0005-0000-0000-000088490000}"/>
    <cellStyle name="Header2 2 4 4 3" xfId="18943" xr:uid="{00000000-0005-0000-0000-000089490000}"/>
    <cellStyle name="Header2 2 4 4 3 2" xfId="18944" xr:uid="{00000000-0005-0000-0000-00008A490000}"/>
    <cellStyle name="Header2 2 4 4 3 3" xfId="18945" xr:uid="{00000000-0005-0000-0000-00008B490000}"/>
    <cellStyle name="Header2 2 4 4 4" xfId="18946" xr:uid="{00000000-0005-0000-0000-00008C490000}"/>
    <cellStyle name="Header2 2 4 4 4 2" xfId="18947" xr:uid="{00000000-0005-0000-0000-00008D490000}"/>
    <cellStyle name="Header2 2 4 4 4 3" xfId="18948" xr:uid="{00000000-0005-0000-0000-00008E490000}"/>
    <cellStyle name="Header2 2 4 4 5" xfId="18949" xr:uid="{00000000-0005-0000-0000-00008F490000}"/>
    <cellStyle name="Header2 2 4 4 5 2" xfId="18950" xr:uid="{00000000-0005-0000-0000-000090490000}"/>
    <cellStyle name="Header2 2 4 4 5 3" xfId="18951" xr:uid="{00000000-0005-0000-0000-000091490000}"/>
    <cellStyle name="Header2 2 4 4 6" xfId="18952" xr:uid="{00000000-0005-0000-0000-000092490000}"/>
    <cellStyle name="Header2 2 4 4 6 2" xfId="18953" xr:uid="{00000000-0005-0000-0000-000093490000}"/>
    <cellStyle name="Header2 2 4 4 6 3" xfId="18954" xr:uid="{00000000-0005-0000-0000-000094490000}"/>
    <cellStyle name="Header2 2 4 4 7" xfId="18955" xr:uid="{00000000-0005-0000-0000-000095490000}"/>
    <cellStyle name="Header2 2 4 4 7 2" xfId="18956" xr:uid="{00000000-0005-0000-0000-000096490000}"/>
    <cellStyle name="Header2 2 4 4 7 3" xfId="18957" xr:uid="{00000000-0005-0000-0000-000097490000}"/>
    <cellStyle name="Header2 2 4 4 8" xfId="18958" xr:uid="{00000000-0005-0000-0000-000098490000}"/>
    <cellStyle name="Header2 2 4 4 8 2" xfId="18959" xr:uid="{00000000-0005-0000-0000-000099490000}"/>
    <cellStyle name="Header2 2 4 4 8 3" xfId="18960" xr:uid="{00000000-0005-0000-0000-00009A490000}"/>
    <cellStyle name="Header2 2 4 4 9" xfId="18961" xr:uid="{00000000-0005-0000-0000-00009B490000}"/>
    <cellStyle name="Header2 2 4 4 9 2" xfId="18962" xr:uid="{00000000-0005-0000-0000-00009C490000}"/>
    <cellStyle name="Header2 2 4 4 9 3" xfId="18963" xr:uid="{00000000-0005-0000-0000-00009D490000}"/>
    <cellStyle name="Header2 2 4 5" xfId="18964" xr:uid="{00000000-0005-0000-0000-00009E490000}"/>
    <cellStyle name="Header2 2 4 5 10" xfId="18965" xr:uid="{00000000-0005-0000-0000-00009F490000}"/>
    <cellStyle name="Header2 2 4 5 10 2" xfId="18966" xr:uid="{00000000-0005-0000-0000-0000A0490000}"/>
    <cellStyle name="Header2 2 4 5 10 3" xfId="18967" xr:uid="{00000000-0005-0000-0000-0000A1490000}"/>
    <cellStyle name="Header2 2 4 5 11" xfId="18968" xr:uid="{00000000-0005-0000-0000-0000A2490000}"/>
    <cellStyle name="Header2 2 4 5 11 2" xfId="18969" xr:uid="{00000000-0005-0000-0000-0000A3490000}"/>
    <cellStyle name="Header2 2 4 5 11 3" xfId="18970" xr:uid="{00000000-0005-0000-0000-0000A4490000}"/>
    <cellStyle name="Header2 2 4 5 12" xfId="18971" xr:uid="{00000000-0005-0000-0000-0000A5490000}"/>
    <cellStyle name="Header2 2 4 5 13" xfId="18972" xr:uid="{00000000-0005-0000-0000-0000A6490000}"/>
    <cellStyle name="Header2 2 4 5 2" xfId="18973" xr:uid="{00000000-0005-0000-0000-0000A7490000}"/>
    <cellStyle name="Header2 2 4 5 2 2" xfId="18974" xr:uid="{00000000-0005-0000-0000-0000A8490000}"/>
    <cellStyle name="Header2 2 4 5 2 3" xfId="18975" xr:uid="{00000000-0005-0000-0000-0000A9490000}"/>
    <cellStyle name="Header2 2 4 5 3" xfId="18976" xr:uid="{00000000-0005-0000-0000-0000AA490000}"/>
    <cellStyle name="Header2 2 4 5 3 2" xfId="18977" xr:uid="{00000000-0005-0000-0000-0000AB490000}"/>
    <cellStyle name="Header2 2 4 5 3 3" xfId="18978" xr:uid="{00000000-0005-0000-0000-0000AC490000}"/>
    <cellStyle name="Header2 2 4 5 4" xfId="18979" xr:uid="{00000000-0005-0000-0000-0000AD490000}"/>
    <cellStyle name="Header2 2 4 5 4 2" xfId="18980" xr:uid="{00000000-0005-0000-0000-0000AE490000}"/>
    <cellStyle name="Header2 2 4 5 4 3" xfId="18981" xr:uid="{00000000-0005-0000-0000-0000AF490000}"/>
    <cellStyle name="Header2 2 4 5 5" xfId="18982" xr:uid="{00000000-0005-0000-0000-0000B0490000}"/>
    <cellStyle name="Header2 2 4 5 5 2" xfId="18983" xr:uid="{00000000-0005-0000-0000-0000B1490000}"/>
    <cellStyle name="Header2 2 4 5 5 3" xfId="18984" xr:uid="{00000000-0005-0000-0000-0000B2490000}"/>
    <cellStyle name="Header2 2 4 5 6" xfId="18985" xr:uid="{00000000-0005-0000-0000-0000B3490000}"/>
    <cellStyle name="Header2 2 4 5 6 2" xfId="18986" xr:uid="{00000000-0005-0000-0000-0000B4490000}"/>
    <cellStyle name="Header2 2 4 5 6 3" xfId="18987" xr:uid="{00000000-0005-0000-0000-0000B5490000}"/>
    <cellStyle name="Header2 2 4 5 7" xfId="18988" xr:uid="{00000000-0005-0000-0000-0000B6490000}"/>
    <cellStyle name="Header2 2 4 5 7 2" xfId="18989" xr:uid="{00000000-0005-0000-0000-0000B7490000}"/>
    <cellStyle name="Header2 2 4 5 7 3" xfId="18990" xr:uid="{00000000-0005-0000-0000-0000B8490000}"/>
    <cellStyle name="Header2 2 4 5 8" xfId="18991" xr:uid="{00000000-0005-0000-0000-0000B9490000}"/>
    <cellStyle name="Header2 2 4 5 8 2" xfId="18992" xr:uid="{00000000-0005-0000-0000-0000BA490000}"/>
    <cellStyle name="Header2 2 4 5 8 3" xfId="18993" xr:uid="{00000000-0005-0000-0000-0000BB490000}"/>
    <cellStyle name="Header2 2 4 5 9" xfId="18994" xr:uid="{00000000-0005-0000-0000-0000BC490000}"/>
    <cellStyle name="Header2 2 4 5 9 2" xfId="18995" xr:uid="{00000000-0005-0000-0000-0000BD490000}"/>
    <cellStyle name="Header2 2 4 5 9 3" xfId="18996" xr:uid="{00000000-0005-0000-0000-0000BE490000}"/>
    <cellStyle name="Header2 2 4 6" xfId="18997" xr:uid="{00000000-0005-0000-0000-0000BF490000}"/>
    <cellStyle name="Header2 2 4 6 10" xfId="18998" xr:uid="{00000000-0005-0000-0000-0000C0490000}"/>
    <cellStyle name="Header2 2 4 6 10 2" xfId="18999" xr:uid="{00000000-0005-0000-0000-0000C1490000}"/>
    <cellStyle name="Header2 2 4 6 10 3" xfId="19000" xr:uid="{00000000-0005-0000-0000-0000C2490000}"/>
    <cellStyle name="Header2 2 4 6 11" xfId="19001" xr:uid="{00000000-0005-0000-0000-0000C3490000}"/>
    <cellStyle name="Header2 2 4 6 11 2" xfId="19002" xr:uid="{00000000-0005-0000-0000-0000C4490000}"/>
    <cellStyle name="Header2 2 4 6 11 3" xfId="19003" xr:uid="{00000000-0005-0000-0000-0000C5490000}"/>
    <cellStyle name="Header2 2 4 6 12" xfId="19004" xr:uid="{00000000-0005-0000-0000-0000C6490000}"/>
    <cellStyle name="Header2 2 4 6 13" xfId="19005" xr:uid="{00000000-0005-0000-0000-0000C7490000}"/>
    <cellStyle name="Header2 2 4 6 2" xfId="19006" xr:uid="{00000000-0005-0000-0000-0000C8490000}"/>
    <cellStyle name="Header2 2 4 6 2 2" xfId="19007" xr:uid="{00000000-0005-0000-0000-0000C9490000}"/>
    <cellStyle name="Header2 2 4 6 2 3" xfId="19008" xr:uid="{00000000-0005-0000-0000-0000CA490000}"/>
    <cellStyle name="Header2 2 4 6 3" xfId="19009" xr:uid="{00000000-0005-0000-0000-0000CB490000}"/>
    <cellStyle name="Header2 2 4 6 3 2" xfId="19010" xr:uid="{00000000-0005-0000-0000-0000CC490000}"/>
    <cellStyle name="Header2 2 4 6 3 3" xfId="19011" xr:uid="{00000000-0005-0000-0000-0000CD490000}"/>
    <cellStyle name="Header2 2 4 6 4" xfId="19012" xr:uid="{00000000-0005-0000-0000-0000CE490000}"/>
    <cellStyle name="Header2 2 4 6 4 2" xfId="19013" xr:uid="{00000000-0005-0000-0000-0000CF490000}"/>
    <cellStyle name="Header2 2 4 6 4 3" xfId="19014" xr:uid="{00000000-0005-0000-0000-0000D0490000}"/>
    <cellStyle name="Header2 2 4 6 5" xfId="19015" xr:uid="{00000000-0005-0000-0000-0000D1490000}"/>
    <cellStyle name="Header2 2 4 6 5 2" xfId="19016" xr:uid="{00000000-0005-0000-0000-0000D2490000}"/>
    <cellStyle name="Header2 2 4 6 5 3" xfId="19017" xr:uid="{00000000-0005-0000-0000-0000D3490000}"/>
    <cellStyle name="Header2 2 4 6 6" xfId="19018" xr:uid="{00000000-0005-0000-0000-0000D4490000}"/>
    <cellStyle name="Header2 2 4 6 6 2" xfId="19019" xr:uid="{00000000-0005-0000-0000-0000D5490000}"/>
    <cellStyle name="Header2 2 4 6 6 3" xfId="19020" xr:uid="{00000000-0005-0000-0000-0000D6490000}"/>
    <cellStyle name="Header2 2 4 6 7" xfId="19021" xr:uid="{00000000-0005-0000-0000-0000D7490000}"/>
    <cellStyle name="Header2 2 4 6 7 2" xfId="19022" xr:uid="{00000000-0005-0000-0000-0000D8490000}"/>
    <cellStyle name="Header2 2 4 6 7 3" xfId="19023" xr:uid="{00000000-0005-0000-0000-0000D9490000}"/>
    <cellStyle name="Header2 2 4 6 8" xfId="19024" xr:uid="{00000000-0005-0000-0000-0000DA490000}"/>
    <cellStyle name="Header2 2 4 6 8 2" xfId="19025" xr:uid="{00000000-0005-0000-0000-0000DB490000}"/>
    <cellStyle name="Header2 2 4 6 8 3" xfId="19026" xr:uid="{00000000-0005-0000-0000-0000DC490000}"/>
    <cellStyle name="Header2 2 4 6 9" xfId="19027" xr:uid="{00000000-0005-0000-0000-0000DD490000}"/>
    <cellStyle name="Header2 2 4 6 9 2" xfId="19028" xr:uid="{00000000-0005-0000-0000-0000DE490000}"/>
    <cellStyle name="Header2 2 4 6 9 3" xfId="19029" xr:uid="{00000000-0005-0000-0000-0000DF490000}"/>
    <cellStyle name="Header2 2 4 7" xfId="19030" xr:uid="{00000000-0005-0000-0000-0000E0490000}"/>
    <cellStyle name="Header2 2 4 7 10" xfId="19031" xr:uid="{00000000-0005-0000-0000-0000E1490000}"/>
    <cellStyle name="Header2 2 4 7 10 2" xfId="19032" xr:uid="{00000000-0005-0000-0000-0000E2490000}"/>
    <cellStyle name="Header2 2 4 7 10 3" xfId="19033" xr:uid="{00000000-0005-0000-0000-0000E3490000}"/>
    <cellStyle name="Header2 2 4 7 11" xfId="19034" xr:uid="{00000000-0005-0000-0000-0000E4490000}"/>
    <cellStyle name="Header2 2 4 7 11 2" xfId="19035" xr:uid="{00000000-0005-0000-0000-0000E5490000}"/>
    <cellStyle name="Header2 2 4 7 11 3" xfId="19036" xr:uid="{00000000-0005-0000-0000-0000E6490000}"/>
    <cellStyle name="Header2 2 4 7 12" xfId="19037" xr:uid="{00000000-0005-0000-0000-0000E7490000}"/>
    <cellStyle name="Header2 2 4 7 13" xfId="19038" xr:uid="{00000000-0005-0000-0000-0000E8490000}"/>
    <cellStyle name="Header2 2 4 7 2" xfId="19039" xr:uid="{00000000-0005-0000-0000-0000E9490000}"/>
    <cellStyle name="Header2 2 4 7 2 2" xfId="19040" xr:uid="{00000000-0005-0000-0000-0000EA490000}"/>
    <cellStyle name="Header2 2 4 7 2 3" xfId="19041" xr:uid="{00000000-0005-0000-0000-0000EB490000}"/>
    <cellStyle name="Header2 2 4 7 3" xfId="19042" xr:uid="{00000000-0005-0000-0000-0000EC490000}"/>
    <cellStyle name="Header2 2 4 7 3 2" xfId="19043" xr:uid="{00000000-0005-0000-0000-0000ED490000}"/>
    <cellStyle name="Header2 2 4 7 3 3" xfId="19044" xr:uid="{00000000-0005-0000-0000-0000EE490000}"/>
    <cellStyle name="Header2 2 4 7 4" xfId="19045" xr:uid="{00000000-0005-0000-0000-0000EF490000}"/>
    <cellStyle name="Header2 2 4 7 4 2" xfId="19046" xr:uid="{00000000-0005-0000-0000-0000F0490000}"/>
    <cellStyle name="Header2 2 4 7 4 3" xfId="19047" xr:uid="{00000000-0005-0000-0000-0000F1490000}"/>
    <cellStyle name="Header2 2 4 7 5" xfId="19048" xr:uid="{00000000-0005-0000-0000-0000F2490000}"/>
    <cellStyle name="Header2 2 4 7 5 2" xfId="19049" xr:uid="{00000000-0005-0000-0000-0000F3490000}"/>
    <cellStyle name="Header2 2 4 7 5 3" xfId="19050" xr:uid="{00000000-0005-0000-0000-0000F4490000}"/>
    <cellStyle name="Header2 2 4 7 6" xfId="19051" xr:uid="{00000000-0005-0000-0000-0000F5490000}"/>
    <cellStyle name="Header2 2 4 7 6 2" xfId="19052" xr:uid="{00000000-0005-0000-0000-0000F6490000}"/>
    <cellStyle name="Header2 2 4 7 6 3" xfId="19053" xr:uid="{00000000-0005-0000-0000-0000F7490000}"/>
    <cellStyle name="Header2 2 4 7 7" xfId="19054" xr:uid="{00000000-0005-0000-0000-0000F8490000}"/>
    <cellStyle name="Header2 2 4 7 7 2" xfId="19055" xr:uid="{00000000-0005-0000-0000-0000F9490000}"/>
    <cellStyle name="Header2 2 4 7 7 3" xfId="19056" xr:uid="{00000000-0005-0000-0000-0000FA490000}"/>
    <cellStyle name="Header2 2 4 7 8" xfId="19057" xr:uid="{00000000-0005-0000-0000-0000FB490000}"/>
    <cellStyle name="Header2 2 4 7 8 2" xfId="19058" xr:uid="{00000000-0005-0000-0000-0000FC490000}"/>
    <cellStyle name="Header2 2 4 7 8 3" xfId="19059" xr:uid="{00000000-0005-0000-0000-0000FD490000}"/>
    <cellStyle name="Header2 2 4 7 9" xfId="19060" xr:uid="{00000000-0005-0000-0000-0000FE490000}"/>
    <cellStyle name="Header2 2 4 7 9 2" xfId="19061" xr:uid="{00000000-0005-0000-0000-0000FF490000}"/>
    <cellStyle name="Header2 2 4 7 9 3" xfId="19062" xr:uid="{00000000-0005-0000-0000-0000004A0000}"/>
    <cellStyle name="Header2 2 4 8" xfId="19063" xr:uid="{00000000-0005-0000-0000-0000014A0000}"/>
    <cellStyle name="Header2 2 4 8 2" xfId="19064" xr:uid="{00000000-0005-0000-0000-0000024A0000}"/>
    <cellStyle name="Header2 2 4 8 3" xfId="19065" xr:uid="{00000000-0005-0000-0000-0000034A0000}"/>
    <cellStyle name="Header2 2 4 9" xfId="19066" xr:uid="{00000000-0005-0000-0000-0000044A0000}"/>
    <cellStyle name="Header2 2 4 9 2" xfId="19067" xr:uid="{00000000-0005-0000-0000-0000054A0000}"/>
    <cellStyle name="Header2 2 4 9 3" xfId="19068" xr:uid="{00000000-0005-0000-0000-0000064A0000}"/>
    <cellStyle name="Header2 2 5" xfId="19069" xr:uid="{00000000-0005-0000-0000-0000074A0000}"/>
    <cellStyle name="Header2 2 5 10" xfId="19070" xr:uid="{00000000-0005-0000-0000-0000084A0000}"/>
    <cellStyle name="Header2 2 5 10 2" xfId="19071" xr:uid="{00000000-0005-0000-0000-0000094A0000}"/>
    <cellStyle name="Header2 2 5 10 3" xfId="19072" xr:uid="{00000000-0005-0000-0000-00000A4A0000}"/>
    <cellStyle name="Header2 2 5 11" xfId="19073" xr:uid="{00000000-0005-0000-0000-00000B4A0000}"/>
    <cellStyle name="Header2 2 5 11 2" xfId="19074" xr:uid="{00000000-0005-0000-0000-00000C4A0000}"/>
    <cellStyle name="Header2 2 5 11 3" xfId="19075" xr:uid="{00000000-0005-0000-0000-00000D4A0000}"/>
    <cellStyle name="Header2 2 5 12" xfId="19076" xr:uid="{00000000-0005-0000-0000-00000E4A0000}"/>
    <cellStyle name="Header2 2 5 12 2" xfId="19077" xr:uid="{00000000-0005-0000-0000-00000F4A0000}"/>
    <cellStyle name="Header2 2 5 12 3" xfId="19078" xr:uid="{00000000-0005-0000-0000-0000104A0000}"/>
    <cellStyle name="Header2 2 5 13" xfId="19079" xr:uid="{00000000-0005-0000-0000-0000114A0000}"/>
    <cellStyle name="Header2 2 5 13 2" xfId="19080" xr:uid="{00000000-0005-0000-0000-0000124A0000}"/>
    <cellStyle name="Header2 2 5 13 3" xfId="19081" xr:uid="{00000000-0005-0000-0000-0000134A0000}"/>
    <cellStyle name="Header2 2 5 14" xfId="19082" xr:uid="{00000000-0005-0000-0000-0000144A0000}"/>
    <cellStyle name="Header2 2 5 14 2" xfId="19083" xr:uid="{00000000-0005-0000-0000-0000154A0000}"/>
    <cellStyle name="Header2 2 5 14 3" xfId="19084" xr:uid="{00000000-0005-0000-0000-0000164A0000}"/>
    <cellStyle name="Header2 2 5 15" xfId="19085" xr:uid="{00000000-0005-0000-0000-0000174A0000}"/>
    <cellStyle name="Header2 2 5 15 2" xfId="19086" xr:uid="{00000000-0005-0000-0000-0000184A0000}"/>
    <cellStyle name="Header2 2 5 15 3" xfId="19087" xr:uid="{00000000-0005-0000-0000-0000194A0000}"/>
    <cellStyle name="Header2 2 5 16" xfId="19088" xr:uid="{00000000-0005-0000-0000-00001A4A0000}"/>
    <cellStyle name="Header2 2 5 16 2" xfId="19089" xr:uid="{00000000-0005-0000-0000-00001B4A0000}"/>
    <cellStyle name="Header2 2 5 16 3" xfId="19090" xr:uid="{00000000-0005-0000-0000-00001C4A0000}"/>
    <cellStyle name="Header2 2 5 17" xfId="19091" xr:uid="{00000000-0005-0000-0000-00001D4A0000}"/>
    <cellStyle name="Header2 2 5 17 2" xfId="19092" xr:uid="{00000000-0005-0000-0000-00001E4A0000}"/>
    <cellStyle name="Header2 2 5 17 3" xfId="19093" xr:uid="{00000000-0005-0000-0000-00001F4A0000}"/>
    <cellStyle name="Header2 2 5 18" xfId="19094" xr:uid="{00000000-0005-0000-0000-0000204A0000}"/>
    <cellStyle name="Header2 2 5 18 2" xfId="19095" xr:uid="{00000000-0005-0000-0000-0000214A0000}"/>
    <cellStyle name="Header2 2 5 18 3" xfId="19096" xr:uid="{00000000-0005-0000-0000-0000224A0000}"/>
    <cellStyle name="Header2 2 5 19" xfId="19097" xr:uid="{00000000-0005-0000-0000-0000234A0000}"/>
    <cellStyle name="Header2 2 5 2" xfId="19098" xr:uid="{00000000-0005-0000-0000-0000244A0000}"/>
    <cellStyle name="Header2 2 5 2 10" xfId="19099" xr:uid="{00000000-0005-0000-0000-0000254A0000}"/>
    <cellStyle name="Header2 2 5 2 10 2" xfId="19100" xr:uid="{00000000-0005-0000-0000-0000264A0000}"/>
    <cellStyle name="Header2 2 5 2 10 3" xfId="19101" xr:uid="{00000000-0005-0000-0000-0000274A0000}"/>
    <cellStyle name="Header2 2 5 2 11" xfId="19102" xr:uid="{00000000-0005-0000-0000-0000284A0000}"/>
    <cellStyle name="Header2 2 5 2 11 2" xfId="19103" xr:uid="{00000000-0005-0000-0000-0000294A0000}"/>
    <cellStyle name="Header2 2 5 2 11 3" xfId="19104" xr:uid="{00000000-0005-0000-0000-00002A4A0000}"/>
    <cellStyle name="Header2 2 5 2 12" xfId="19105" xr:uid="{00000000-0005-0000-0000-00002B4A0000}"/>
    <cellStyle name="Header2 2 5 2 12 2" xfId="19106" xr:uid="{00000000-0005-0000-0000-00002C4A0000}"/>
    <cellStyle name="Header2 2 5 2 12 3" xfId="19107" xr:uid="{00000000-0005-0000-0000-00002D4A0000}"/>
    <cellStyle name="Header2 2 5 2 13" xfId="19108" xr:uid="{00000000-0005-0000-0000-00002E4A0000}"/>
    <cellStyle name="Header2 2 5 2 14" xfId="19109" xr:uid="{00000000-0005-0000-0000-00002F4A0000}"/>
    <cellStyle name="Header2 2 5 2 2" xfId="19110" xr:uid="{00000000-0005-0000-0000-0000304A0000}"/>
    <cellStyle name="Header2 2 5 2 2 2" xfId="19111" xr:uid="{00000000-0005-0000-0000-0000314A0000}"/>
    <cellStyle name="Header2 2 5 2 2 3" xfId="19112" xr:uid="{00000000-0005-0000-0000-0000324A0000}"/>
    <cellStyle name="Header2 2 5 2 3" xfId="19113" xr:uid="{00000000-0005-0000-0000-0000334A0000}"/>
    <cellStyle name="Header2 2 5 2 3 2" xfId="19114" xr:uid="{00000000-0005-0000-0000-0000344A0000}"/>
    <cellStyle name="Header2 2 5 2 3 3" xfId="19115" xr:uid="{00000000-0005-0000-0000-0000354A0000}"/>
    <cellStyle name="Header2 2 5 2 4" xfId="19116" xr:uid="{00000000-0005-0000-0000-0000364A0000}"/>
    <cellStyle name="Header2 2 5 2 4 2" xfId="19117" xr:uid="{00000000-0005-0000-0000-0000374A0000}"/>
    <cellStyle name="Header2 2 5 2 4 3" xfId="19118" xr:uid="{00000000-0005-0000-0000-0000384A0000}"/>
    <cellStyle name="Header2 2 5 2 5" xfId="19119" xr:uid="{00000000-0005-0000-0000-0000394A0000}"/>
    <cellStyle name="Header2 2 5 2 5 2" xfId="19120" xr:uid="{00000000-0005-0000-0000-00003A4A0000}"/>
    <cellStyle name="Header2 2 5 2 5 3" xfId="19121" xr:uid="{00000000-0005-0000-0000-00003B4A0000}"/>
    <cellStyle name="Header2 2 5 2 6" xfId="19122" xr:uid="{00000000-0005-0000-0000-00003C4A0000}"/>
    <cellStyle name="Header2 2 5 2 6 2" xfId="19123" xr:uid="{00000000-0005-0000-0000-00003D4A0000}"/>
    <cellStyle name="Header2 2 5 2 6 3" xfId="19124" xr:uid="{00000000-0005-0000-0000-00003E4A0000}"/>
    <cellStyle name="Header2 2 5 2 7" xfId="19125" xr:uid="{00000000-0005-0000-0000-00003F4A0000}"/>
    <cellStyle name="Header2 2 5 2 7 2" xfId="19126" xr:uid="{00000000-0005-0000-0000-0000404A0000}"/>
    <cellStyle name="Header2 2 5 2 7 3" xfId="19127" xr:uid="{00000000-0005-0000-0000-0000414A0000}"/>
    <cellStyle name="Header2 2 5 2 8" xfId="19128" xr:uid="{00000000-0005-0000-0000-0000424A0000}"/>
    <cellStyle name="Header2 2 5 2 8 2" xfId="19129" xr:uid="{00000000-0005-0000-0000-0000434A0000}"/>
    <cellStyle name="Header2 2 5 2 8 3" xfId="19130" xr:uid="{00000000-0005-0000-0000-0000444A0000}"/>
    <cellStyle name="Header2 2 5 2 9" xfId="19131" xr:uid="{00000000-0005-0000-0000-0000454A0000}"/>
    <cellStyle name="Header2 2 5 2 9 2" xfId="19132" xr:uid="{00000000-0005-0000-0000-0000464A0000}"/>
    <cellStyle name="Header2 2 5 2 9 3" xfId="19133" xr:uid="{00000000-0005-0000-0000-0000474A0000}"/>
    <cellStyle name="Header2 2 5 20" xfId="19134" xr:uid="{00000000-0005-0000-0000-0000484A0000}"/>
    <cellStyle name="Header2 2 5 3" xfId="19135" xr:uid="{00000000-0005-0000-0000-0000494A0000}"/>
    <cellStyle name="Header2 2 5 3 10" xfId="19136" xr:uid="{00000000-0005-0000-0000-00004A4A0000}"/>
    <cellStyle name="Header2 2 5 3 10 2" xfId="19137" xr:uid="{00000000-0005-0000-0000-00004B4A0000}"/>
    <cellStyle name="Header2 2 5 3 10 3" xfId="19138" xr:uid="{00000000-0005-0000-0000-00004C4A0000}"/>
    <cellStyle name="Header2 2 5 3 11" xfId="19139" xr:uid="{00000000-0005-0000-0000-00004D4A0000}"/>
    <cellStyle name="Header2 2 5 3 11 2" xfId="19140" xr:uid="{00000000-0005-0000-0000-00004E4A0000}"/>
    <cellStyle name="Header2 2 5 3 11 3" xfId="19141" xr:uid="{00000000-0005-0000-0000-00004F4A0000}"/>
    <cellStyle name="Header2 2 5 3 12" xfId="19142" xr:uid="{00000000-0005-0000-0000-0000504A0000}"/>
    <cellStyle name="Header2 2 5 3 12 2" xfId="19143" xr:uid="{00000000-0005-0000-0000-0000514A0000}"/>
    <cellStyle name="Header2 2 5 3 12 3" xfId="19144" xr:uid="{00000000-0005-0000-0000-0000524A0000}"/>
    <cellStyle name="Header2 2 5 3 13" xfId="19145" xr:uid="{00000000-0005-0000-0000-0000534A0000}"/>
    <cellStyle name="Header2 2 5 3 14" xfId="19146" xr:uid="{00000000-0005-0000-0000-0000544A0000}"/>
    <cellStyle name="Header2 2 5 3 2" xfId="19147" xr:uid="{00000000-0005-0000-0000-0000554A0000}"/>
    <cellStyle name="Header2 2 5 3 2 2" xfId="19148" xr:uid="{00000000-0005-0000-0000-0000564A0000}"/>
    <cellStyle name="Header2 2 5 3 2 3" xfId="19149" xr:uid="{00000000-0005-0000-0000-0000574A0000}"/>
    <cellStyle name="Header2 2 5 3 3" xfId="19150" xr:uid="{00000000-0005-0000-0000-0000584A0000}"/>
    <cellStyle name="Header2 2 5 3 3 2" xfId="19151" xr:uid="{00000000-0005-0000-0000-0000594A0000}"/>
    <cellStyle name="Header2 2 5 3 3 3" xfId="19152" xr:uid="{00000000-0005-0000-0000-00005A4A0000}"/>
    <cellStyle name="Header2 2 5 3 4" xfId="19153" xr:uid="{00000000-0005-0000-0000-00005B4A0000}"/>
    <cellStyle name="Header2 2 5 3 4 2" xfId="19154" xr:uid="{00000000-0005-0000-0000-00005C4A0000}"/>
    <cellStyle name="Header2 2 5 3 4 3" xfId="19155" xr:uid="{00000000-0005-0000-0000-00005D4A0000}"/>
    <cellStyle name="Header2 2 5 3 5" xfId="19156" xr:uid="{00000000-0005-0000-0000-00005E4A0000}"/>
    <cellStyle name="Header2 2 5 3 5 2" xfId="19157" xr:uid="{00000000-0005-0000-0000-00005F4A0000}"/>
    <cellStyle name="Header2 2 5 3 5 3" xfId="19158" xr:uid="{00000000-0005-0000-0000-0000604A0000}"/>
    <cellStyle name="Header2 2 5 3 6" xfId="19159" xr:uid="{00000000-0005-0000-0000-0000614A0000}"/>
    <cellStyle name="Header2 2 5 3 6 2" xfId="19160" xr:uid="{00000000-0005-0000-0000-0000624A0000}"/>
    <cellStyle name="Header2 2 5 3 6 3" xfId="19161" xr:uid="{00000000-0005-0000-0000-0000634A0000}"/>
    <cellStyle name="Header2 2 5 3 7" xfId="19162" xr:uid="{00000000-0005-0000-0000-0000644A0000}"/>
    <cellStyle name="Header2 2 5 3 7 2" xfId="19163" xr:uid="{00000000-0005-0000-0000-0000654A0000}"/>
    <cellStyle name="Header2 2 5 3 7 3" xfId="19164" xr:uid="{00000000-0005-0000-0000-0000664A0000}"/>
    <cellStyle name="Header2 2 5 3 8" xfId="19165" xr:uid="{00000000-0005-0000-0000-0000674A0000}"/>
    <cellStyle name="Header2 2 5 3 8 2" xfId="19166" xr:uid="{00000000-0005-0000-0000-0000684A0000}"/>
    <cellStyle name="Header2 2 5 3 8 3" xfId="19167" xr:uid="{00000000-0005-0000-0000-0000694A0000}"/>
    <cellStyle name="Header2 2 5 3 9" xfId="19168" xr:uid="{00000000-0005-0000-0000-00006A4A0000}"/>
    <cellStyle name="Header2 2 5 3 9 2" xfId="19169" xr:uid="{00000000-0005-0000-0000-00006B4A0000}"/>
    <cellStyle name="Header2 2 5 3 9 3" xfId="19170" xr:uid="{00000000-0005-0000-0000-00006C4A0000}"/>
    <cellStyle name="Header2 2 5 4" xfId="19171" xr:uid="{00000000-0005-0000-0000-00006D4A0000}"/>
    <cellStyle name="Header2 2 5 4 10" xfId="19172" xr:uid="{00000000-0005-0000-0000-00006E4A0000}"/>
    <cellStyle name="Header2 2 5 4 10 2" xfId="19173" xr:uid="{00000000-0005-0000-0000-00006F4A0000}"/>
    <cellStyle name="Header2 2 5 4 10 3" xfId="19174" xr:uid="{00000000-0005-0000-0000-0000704A0000}"/>
    <cellStyle name="Header2 2 5 4 11" xfId="19175" xr:uid="{00000000-0005-0000-0000-0000714A0000}"/>
    <cellStyle name="Header2 2 5 4 11 2" xfId="19176" xr:uid="{00000000-0005-0000-0000-0000724A0000}"/>
    <cellStyle name="Header2 2 5 4 11 3" xfId="19177" xr:uid="{00000000-0005-0000-0000-0000734A0000}"/>
    <cellStyle name="Header2 2 5 4 12" xfId="19178" xr:uid="{00000000-0005-0000-0000-0000744A0000}"/>
    <cellStyle name="Header2 2 5 4 13" xfId="19179" xr:uid="{00000000-0005-0000-0000-0000754A0000}"/>
    <cellStyle name="Header2 2 5 4 2" xfId="19180" xr:uid="{00000000-0005-0000-0000-0000764A0000}"/>
    <cellStyle name="Header2 2 5 4 2 2" xfId="19181" xr:uid="{00000000-0005-0000-0000-0000774A0000}"/>
    <cellStyle name="Header2 2 5 4 2 3" xfId="19182" xr:uid="{00000000-0005-0000-0000-0000784A0000}"/>
    <cellStyle name="Header2 2 5 4 3" xfId="19183" xr:uid="{00000000-0005-0000-0000-0000794A0000}"/>
    <cellStyle name="Header2 2 5 4 3 2" xfId="19184" xr:uid="{00000000-0005-0000-0000-00007A4A0000}"/>
    <cellStyle name="Header2 2 5 4 3 3" xfId="19185" xr:uid="{00000000-0005-0000-0000-00007B4A0000}"/>
    <cellStyle name="Header2 2 5 4 4" xfId="19186" xr:uid="{00000000-0005-0000-0000-00007C4A0000}"/>
    <cellStyle name="Header2 2 5 4 4 2" xfId="19187" xr:uid="{00000000-0005-0000-0000-00007D4A0000}"/>
    <cellStyle name="Header2 2 5 4 4 3" xfId="19188" xr:uid="{00000000-0005-0000-0000-00007E4A0000}"/>
    <cellStyle name="Header2 2 5 4 5" xfId="19189" xr:uid="{00000000-0005-0000-0000-00007F4A0000}"/>
    <cellStyle name="Header2 2 5 4 5 2" xfId="19190" xr:uid="{00000000-0005-0000-0000-0000804A0000}"/>
    <cellStyle name="Header2 2 5 4 5 3" xfId="19191" xr:uid="{00000000-0005-0000-0000-0000814A0000}"/>
    <cellStyle name="Header2 2 5 4 6" xfId="19192" xr:uid="{00000000-0005-0000-0000-0000824A0000}"/>
    <cellStyle name="Header2 2 5 4 6 2" xfId="19193" xr:uid="{00000000-0005-0000-0000-0000834A0000}"/>
    <cellStyle name="Header2 2 5 4 6 3" xfId="19194" xr:uid="{00000000-0005-0000-0000-0000844A0000}"/>
    <cellStyle name="Header2 2 5 4 7" xfId="19195" xr:uid="{00000000-0005-0000-0000-0000854A0000}"/>
    <cellStyle name="Header2 2 5 4 7 2" xfId="19196" xr:uid="{00000000-0005-0000-0000-0000864A0000}"/>
    <cellStyle name="Header2 2 5 4 7 3" xfId="19197" xr:uid="{00000000-0005-0000-0000-0000874A0000}"/>
    <cellStyle name="Header2 2 5 4 8" xfId="19198" xr:uid="{00000000-0005-0000-0000-0000884A0000}"/>
    <cellStyle name="Header2 2 5 4 8 2" xfId="19199" xr:uid="{00000000-0005-0000-0000-0000894A0000}"/>
    <cellStyle name="Header2 2 5 4 8 3" xfId="19200" xr:uid="{00000000-0005-0000-0000-00008A4A0000}"/>
    <cellStyle name="Header2 2 5 4 9" xfId="19201" xr:uid="{00000000-0005-0000-0000-00008B4A0000}"/>
    <cellStyle name="Header2 2 5 4 9 2" xfId="19202" xr:uid="{00000000-0005-0000-0000-00008C4A0000}"/>
    <cellStyle name="Header2 2 5 4 9 3" xfId="19203" xr:uid="{00000000-0005-0000-0000-00008D4A0000}"/>
    <cellStyle name="Header2 2 5 5" xfId="19204" xr:uid="{00000000-0005-0000-0000-00008E4A0000}"/>
    <cellStyle name="Header2 2 5 5 10" xfId="19205" xr:uid="{00000000-0005-0000-0000-00008F4A0000}"/>
    <cellStyle name="Header2 2 5 5 10 2" xfId="19206" xr:uid="{00000000-0005-0000-0000-0000904A0000}"/>
    <cellStyle name="Header2 2 5 5 10 3" xfId="19207" xr:uid="{00000000-0005-0000-0000-0000914A0000}"/>
    <cellStyle name="Header2 2 5 5 11" xfId="19208" xr:uid="{00000000-0005-0000-0000-0000924A0000}"/>
    <cellStyle name="Header2 2 5 5 11 2" xfId="19209" xr:uid="{00000000-0005-0000-0000-0000934A0000}"/>
    <cellStyle name="Header2 2 5 5 11 3" xfId="19210" xr:uid="{00000000-0005-0000-0000-0000944A0000}"/>
    <cellStyle name="Header2 2 5 5 12" xfId="19211" xr:uid="{00000000-0005-0000-0000-0000954A0000}"/>
    <cellStyle name="Header2 2 5 5 13" xfId="19212" xr:uid="{00000000-0005-0000-0000-0000964A0000}"/>
    <cellStyle name="Header2 2 5 5 2" xfId="19213" xr:uid="{00000000-0005-0000-0000-0000974A0000}"/>
    <cellStyle name="Header2 2 5 5 2 2" xfId="19214" xr:uid="{00000000-0005-0000-0000-0000984A0000}"/>
    <cellStyle name="Header2 2 5 5 2 3" xfId="19215" xr:uid="{00000000-0005-0000-0000-0000994A0000}"/>
    <cellStyle name="Header2 2 5 5 3" xfId="19216" xr:uid="{00000000-0005-0000-0000-00009A4A0000}"/>
    <cellStyle name="Header2 2 5 5 3 2" xfId="19217" xr:uid="{00000000-0005-0000-0000-00009B4A0000}"/>
    <cellStyle name="Header2 2 5 5 3 3" xfId="19218" xr:uid="{00000000-0005-0000-0000-00009C4A0000}"/>
    <cellStyle name="Header2 2 5 5 4" xfId="19219" xr:uid="{00000000-0005-0000-0000-00009D4A0000}"/>
    <cellStyle name="Header2 2 5 5 4 2" xfId="19220" xr:uid="{00000000-0005-0000-0000-00009E4A0000}"/>
    <cellStyle name="Header2 2 5 5 4 3" xfId="19221" xr:uid="{00000000-0005-0000-0000-00009F4A0000}"/>
    <cellStyle name="Header2 2 5 5 5" xfId="19222" xr:uid="{00000000-0005-0000-0000-0000A04A0000}"/>
    <cellStyle name="Header2 2 5 5 5 2" xfId="19223" xr:uid="{00000000-0005-0000-0000-0000A14A0000}"/>
    <cellStyle name="Header2 2 5 5 5 3" xfId="19224" xr:uid="{00000000-0005-0000-0000-0000A24A0000}"/>
    <cellStyle name="Header2 2 5 5 6" xfId="19225" xr:uid="{00000000-0005-0000-0000-0000A34A0000}"/>
    <cellStyle name="Header2 2 5 5 6 2" xfId="19226" xr:uid="{00000000-0005-0000-0000-0000A44A0000}"/>
    <cellStyle name="Header2 2 5 5 6 3" xfId="19227" xr:uid="{00000000-0005-0000-0000-0000A54A0000}"/>
    <cellStyle name="Header2 2 5 5 7" xfId="19228" xr:uid="{00000000-0005-0000-0000-0000A64A0000}"/>
    <cellStyle name="Header2 2 5 5 7 2" xfId="19229" xr:uid="{00000000-0005-0000-0000-0000A74A0000}"/>
    <cellStyle name="Header2 2 5 5 7 3" xfId="19230" xr:uid="{00000000-0005-0000-0000-0000A84A0000}"/>
    <cellStyle name="Header2 2 5 5 8" xfId="19231" xr:uid="{00000000-0005-0000-0000-0000A94A0000}"/>
    <cellStyle name="Header2 2 5 5 8 2" xfId="19232" xr:uid="{00000000-0005-0000-0000-0000AA4A0000}"/>
    <cellStyle name="Header2 2 5 5 8 3" xfId="19233" xr:uid="{00000000-0005-0000-0000-0000AB4A0000}"/>
    <cellStyle name="Header2 2 5 5 9" xfId="19234" xr:uid="{00000000-0005-0000-0000-0000AC4A0000}"/>
    <cellStyle name="Header2 2 5 5 9 2" xfId="19235" xr:uid="{00000000-0005-0000-0000-0000AD4A0000}"/>
    <cellStyle name="Header2 2 5 5 9 3" xfId="19236" xr:uid="{00000000-0005-0000-0000-0000AE4A0000}"/>
    <cellStyle name="Header2 2 5 6" xfId="19237" xr:uid="{00000000-0005-0000-0000-0000AF4A0000}"/>
    <cellStyle name="Header2 2 5 6 10" xfId="19238" xr:uid="{00000000-0005-0000-0000-0000B04A0000}"/>
    <cellStyle name="Header2 2 5 6 10 2" xfId="19239" xr:uid="{00000000-0005-0000-0000-0000B14A0000}"/>
    <cellStyle name="Header2 2 5 6 10 3" xfId="19240" xr:uid="{00000000-0005-0000-0000-0000B24A0000}"/>
    <cellStyle name="Header2 2 5 6 11" xfId="19241" xr:uid="{00000000-0005-0000-0000-0000B34A0000}"/>
    <cellStyle name="Header2 2 5 6 11 2" xfId="19242" xr:uid="{00000000-0005-0000-0000-0000B44A0000}"/>
    <cellStyle name="Header2 2 5 6 11 3" xfId="19243" xr:uid="{00000000-0005-0000-0000-0000B54A0000}"/>
    <cellStyle name="Header2 2 5 6 12" xfId="19244" xr:uid="{00000000-0005-0000-0000-0000B64A0000}"/>
    <cellStyle name="Header2 2 5 6 13" xfId="19245" xr:uid="{00000000-0005-0000-0000-0000B74A0000}"/>
    <cellStyle name="Header2 2 5 6 2" xfId="19246" xr:uid="{00000000-0005-0000-0000-0000B84A0000}"/>
    <cellStyle name="Header2 2 5 6 2 2" xfId="19247" xr:uid="{00000000-0005-0000-0000-0000B94A0000}"/>
    <cellStyle name="Header2 2 5 6 2 3" xfId="19248" xr:uid="{00000000-0005-0000-0000-0000BA4A0000}"/>
    <cellStyle name="Header2 2 5 6 3" xfId="19249" xr:uid="{00000000-0005-0000-0000-0000BB4A0000}"/>
    <cellStyle name="Header2 2 5 6 3 2" xfId="19250" xr:uid="{00000000-0005-0000-0000-0000BC4A0000}"/>
    <cellStyle name="Header2 2 5 6 3 3" xfId="19251" xr:uid="{00000000-0005-0000-0000-0000BD4A0000}"/>
    <cellStyle name="Header2 2 5 6 4" xfId="19252" xr:uid="{00000000-0005-0000-0000-0000BE4A0000}"/>
    <cellStyle name="Header2 2 5 6 4 2" xfId="19253" xr:uid="{00000000-0005-0000-0000-0000BF4A0000}"/>
    <cellStyle name="Header2 2 5 6 4 3" xfId="19254" xr:uid="{00000000-0005-0000-0000-0000C04A0000}"/>
    <cellStyle name="Header2 2 5 6 5" xfId="19255" xr:uid="{00000000-0005-0000-0000-0000C14A0000}"/>
    <cellStyle name="Header2 2 5 6 5 2" xfId="19256" xr:uid="{00000000-0005-0000-0000-0000C24A0000}"/>
    <cellStyle name="Header2 2 5 6 5 3" xfId="19257" xr:uid="{00000000-0005-0000-0000-0000C34A0000}"/>
    <cellStyle name="Header2 2 5 6 6" xfId="19258" xr:uid="{00000000-0005-0000-0000-0000C44A0000}"/>
    <cellStyle name="Header2 2 5 6 6 2" xfId="19259" xr:uid="{00000000-0005-0000-0000-0000C54A0000}"/>
    <cellStyle name="Header2 2 5 6 6 3" xfId="19260" xr:uid="{00000000-0005-0000-0000-0000C64A0000}"/>
    <cellStyle name="Header2 2 5 6 7" xfId="19261" xr:uid="{00000000-0005-0000-0000-0000C74A0000}"/>
    <cellStyle name="Header2 2 5 6 7 2" xfId="19262" xr:uid="{00000000-0005-0000-0000-0000C84A0000}"/>
    <cellStyle name="Header2 2 5 6 7 3" xfId="19263" xr:uid="{00000000-0005-0000-0000-0000C94A0000}"/>
    <cellStyle name="Header2 2 5 6 8" xfId="19264" xr:uid="{00000000-0005-0000-0000-0000CA4A0000}"/>
    <cellStyle name="Header2 2 5 6 8 2" xfId="19265" xr:uid="{00000000-0005-0000-0000-0000CB4A0000}"/>
    <cellStyle name="Header2 2 5 6 8 3" xfId="19266" xr:uid="{00000000-0005-0000-0000-0000CC4A0000}"/>
    <cellStyle name="Header2 2 5 6 9" xfId="19267" xr:uid="{00000000-0005-0000-0000-0000CD4A0000}"/>
    <cellStyle name="Header2 2 5 6 9 2" xfId="19268" xr:uid="{00000000-0005-0000-0000-0000CE4A0000}"/>
    <cellStyle name="Header2 2 5 6 9 3" xfId="19269" xr:uid="{00000000-0005-0000-0000-0000CF4A0000}"/>
    <cellStyle name="Header2 2 5 7" xfId="19270" xr:uid="{00000000-0005-0000-0000-0000D04A0000}"/>
    <cellStyle name="Header2 2 5 7 10" xfId="19271" xr:uid="{00000000-0005-0000-0000-0000D14A0000}"/>
    <cellStyle name="Header2 2 5 7 10 2" xfId="19272" xr:uid="{00000000-0005-0000-0000-0000D24A0000}"/>
    <cellStyle name="Header2 2 5 7 10 3" xfId="19273" xr:uid="{00000000-0005-0000-0000-0000D34A0000}"/>
    <cellStyle name="Header2 2 5 7 11" xfId="19274" xr:uid="{00000000-0005-0000-0000-0000D44A0000}"/>
    <cellStyle name="Header2 2 5 7 11 2" xfId="19275" xr:uid="{00000000-0005-0000-0000-0000D54A0000}"/>
    <cellStyle name="Header2 2 5 7 11 3" xfId="19276" xr:uid="{00000000-0005-0000-0000-0000D64A0000}"/>
    <cellStyle name="Header2 2 5 7 12" xfId="19277" xr:uid="{00000000-0005-0000-0000-0000D74A0000}"/>
    <cellStyle name="Header2 2 5 7 13" xfId="19278" xr:uid="{00000000-0005-0000-0000-0000D84A0000}"/>
    <cellStyle name="Header2 2 5 7 2" xfId="19279" xr:uid="{00000000-0005-0000-0000-0000D94A0000}"/>
    <cellStyle name="Header2 2 5 7 2 2" xfId="19280" xr:uid="{00000000-0005-0000-0000-0000DA4A0000}"/>
    <cellStyle name="Header2 2 5 7 2 3" xfId="19281" xr:uid="{00000000-0005-0000-0000-0000DB4A0000}"/>
    <cellStyle name="Header2 2 5 7 3" xfId="19282" xr:uid="{00000000-0005-0000-0000-0000DC4A0000}"/>
    <cellStyle name="Header2 2 5 7 3 2" xfId="19283" xr:uid="{00000000-0005-0000-0000-0000DD4A0000}"/>
    <cellStyle name="Header2 2 5 7 3 3" xfId="19284" xr:uid="{00000000-0005-0000-0000-0000DE4A0000}"/>
    <cellStyle name="Header2 2 5 7 4" xfId="19285" xr:uid="{00000000-0005-0000-0000-0000DF4A0000}"/>
    <cellStyle name="Header2 2 5 7 4 2" xfId="19286" xr:uid="{00000000-0005-0000-0000-0000E04A0000}"/>
    <cellStyle name="Header2 2 5 7 4 3" xfId="19287" xr:uid="{00000000-0005-0000-0000-0000E14A0000}"/>
    <cellStyle name="Header2 2 5 7 5" xfId="19288" xr:uid="{00000000-0005-0000-0000-0000E24A0000}"/>
    <cellStyle name="Header2 2 5 7 5 2" xfId="19289" xr:uid="{00000000-0005-0000-0000-0000E34A0000}"/>
    <cellStyle name="Header2 2 5 7 5 3" xfId="19290" xr:uid="{00000000-0005-0000-0000-0000E44A0000}"/>
    <cellStyle name="Header2 2 5 7 6" xfId="19291" xr:uid="{00000000-0005-0000-0000-0000E54A0000}"/>
    <cellStyle name="Header2 2 5 7 6 2" xfId="19292" xr:uid="{00000000-0005-0000-0000-0000E64A0000}"/>
    <cellStyle name="Header2 2 5 7 6 3" xfId="19293" xr:uid="{00000000-0005-0000-0000-0000E74A0000}"/>
    <cellStyle name="Header2 2 5 7 7" xfId="19294" xr:uid="{00000000-0005-0000-0000-0000E84A0000}"/>
    <cellStyle name="Header2 2 5 7 7 2" xfId="19295" xr:uid="{00000000-0005-0000-0000-0000E94A0000}"/>
    <cellStyle name="Header2 2 5 7 7 3" xfId="19296" xr:uid="{00000000-0005-0000-0000-0000EA4A0000}"/>
    <cellStyle name="Header2 2 5 7 8" xfId="19297" xr:uid="{00000000-0005-0000-0000-0000EB4A0000}"/>
    <cellStyle name="Header2 2 5 7 8 2" xfId="19298" xr:uid="{00000000-0005-0000-0000-0000EC4A0000}"/>
    <cellStyle name="Header2 2 5 7 8 3" xfId="19299" xr:uid="{00000000-0005-0000-0000-0000ED4A0000}"/>
    <cellStyle name="Header2 2 5 7 9" xfId="19300" xr:uid="{00000000-0005-0000-0000-0000EE4A0000}"/>
    <cellStyle name="Header2 2 5 7 9 2" xfId="19301" xr:uid="{00000000-0005-0000-0000-0000EF4A0000}"/>
    <cellStyle name="Header2 2 5 7 9 3" xfId="19302" xr:uid="{00000000-0005-0000-0000-0000F04A0000}"/>
    <cellStyle name="Header2 2 5 8" xfId="19303" xr:uid="{00000000-0005-0000-0000-0000F14A0000}"/>
    <cellStyle name="Header2 2 5 8 2" xfId="19304" xr:uid="{00000000-0005-0000-0000-0000F24A0000}"/>
    <cellStyle name="Header2 2 5 8 3" xfId="19305" xr:uid="{00000000-0005-0000-0000-0000F34A0000}"/>
    <cellStyle name="Header2 2 5 9" xfId="19306" xr:uid="{00000000-0005-0000-0000-0000F44A0000}"/>
    <cellStyle name="Header2 2 5 9 2" xfId="19307" xr:uid="{00000000-0005-0000-0000-0000F54A0000}"/>
    <cellStyle name="Header2 2 5 9 3" xfId="19308" xr:uid="{00000000-0005-0000-0000-0000F64A0000}"/>
    <cellStyle name="Header2 2 6" xfId="19309" xr:uid="{00000000-0005-0000-0000-0000F74A0000}"/>
    <cellStyle name="Header2 2 6 2" xfId="19310" xr:uid="{00000000-0005-0000-0000-0000F84A0000}"/>
    <cellStyle name="Header2 2 6 3" xfId="19311" xr:uid="{00000000-0005-0000-0000-0000F94A0000}"/>
    <cellStyle name="Header2 2 7" xfId="19312" xr:uid="{00000000-0005-0000-0000-0000FA4A0000}"/>
    <cellStyle name="Header2 2 7 2" xfId="19313" xr:uid="{00000000-0005-0000-0000-0000FB4A0000}"/>
    <cellStyle name="Header2 2 7 3" xfId="19314" xr:uid="{00000000-0005-0000-0000-0000FC4A0000}"/>
    <cellStyle name="Header2 2 8" xfId="19315" xr:uid="{00000000-0005-0000-0000-0000FD4A0000}"/>
    <cellStyle name="Header2 2 8 2" xfId="19316" xr:uid="{00000000-0005-0000-0000-0000FE4A0000}"/>
    <cellStyle name="Header2 2 8 3" xfId="19317" xr:uid="{00000000-0005-0000-0000-0000FF4A0000}"/>
    <cellStyle name="Header2 2 9" xfId="19318" xr:uid="{00000000-0005-0000-0000-0000004B0000}"/>
    <cellStyle name="Header2 2 9 2" xfId="19319" xr:uid="{00000000-0005-0000-0000-0000014B0000}"/>
    <cellStyle name="Header2 2 9 3" xfId="19320" xr:uid="{00000000-0005-0000-0000-0000024B0000}"/>
    <cellStyle name="Header2 20" xfId="19321" xr:uid="{00000000-0005-0000-0000-0000034B0000}"/>
    <cellStyle name="Header2 20 2" xfId="19322" xr:uid="{00000000-0005-0000-0000-0000044B0000}"/>
    <cellStyle name="Header2 21" xfId="19323" xr:uid="{00000000-0005-0000-0000-0000054B0000}"/>
    <cellStyle name="Header2 3" xfId="19324" xr:uid="{00000000-0005-0000-0000-0000064B0000}"/>
    <cellStyle name="Header2 3 10" xfId="19325" xr:uid="{00000000-0005-0000-0000-0000074B0000}"/>
    <cellStyle name="Header2 3 10 2" xfId="19326" xr:uid="{00000000-0005-0000-0000-0000084B0000}"/>
    <cellStyle name="Header2 3 10 3" xfId="19327" xr:uid="{00000000-0005-0000-0000-0000094B0000}"/>
    <cellStyle name="Header2 3 11" xfId="19328" xr:uid="{00000000-0005-0000-0000-00000A4B0000}"/>
    <cellStyle name="Header2 3 11 2" xfId="19329" xr:uid="{00000000-0005-0000-0000-00000B4B0000}"/>
    <cellStyle name="Header2 3 11 3" xfId="19330" xr:uid="{00000000-0005-0000-0000-00000C4B0000}"/>
    <cellStyle name="Header2 3 12" xfId="19331" xr:uid="{00000000-0005-0000-0000-00000D4B0000}"/>
    <cellStyle name="Header2 3 12 2" xfId="19332" xr:uid="{00000000-0005-0000-0000-00000E4B0000}"/>
    <cellStyle name="Header2 3 12 3" xfId="19333" xr:uid="{00000000-0005-0000-0000-00000F4B0000}"/>
    <cellStyle name="Header2 3 13" xfId="19334" xr:uid="{00000000-0005-0000-0000-0000104B0000}"/>
    <cellStyle name="Header2 3 13 2" xfId="19335" xr:uid="{00000000-0005-0000-0000-0000114B0000}"/>
    <cellStyle name="Header2 3 13 3" xfId="19336" xr:uid="{00000000-0005-0000-0000-0000124B0000}"/>
    <cellStyle name="Header2 3 14" xfId="19337" xr:uid="{00000000-0005-0000-0000-0000134B0000}"/>
    <cellStyle name="Header2 3 14 2" xfId="19338" xr:uid="{00000000-0005-0000-0000-0000144B0000}"/>
    <cellStyle name="Header2 3 14 3" xfId="19339" xr:uid="{00000000-0005-0000-0000-0000154B0000}"/>
    <cellStyle name="Header2 3 15" xfId="19340" xr:uid="{00000000-0005-0000-0000-0000164B0000}"/>
    <cellStyle name="Header2 3 15 2" xfId="19341" xr:uid="{00000000-0005-0000-0000-0000174B0000}"/>
    <cellStyle name="Header2 3 15 3" xfId="19342" xr:uid="{00000000-0005-0000-0000-0000184B0000}"/>
    <cellStyle name="Header2 3 16" xfId="19343" xr:uid="{00000000-0005-0000-0000-0000194B0000}"/>
    <cellStyle name="Header2 3 16 2" xfId="19344" xr:uid="{00000000-0005-0000-0000-00001A4B0000}"/>
    <cellStyle name="Header2 3 16 3" xfId="19345" xr:uid="{00000000-0005-0000-0000-00001B4B0000}"/>
    <cellStyle name="Header2 3 17" xfId="19346" xr:uid="{00000000-0005-0000-0000-00001C4B0000}"/>
    <cellStyle name="Header2 3 17 2" xfId="19347" xr:uid="{00000000-0005-0000-0000-00001D4B0000}"/>
    <cellStyle name="Header2 3 17 3" xfId="19348" xr:uid="{00000000-0005-0000-0000-00001E4B0000}"/>
    <cellStyle name="Header2 3 18" xfId="19349" xr:uid="{00000000-0005-0000-0000-00001F4B0000}"/>
    <cellStyle name="Header2 3 2" xfId="19350" xr:uid="{00000000-0005-0000-0000-0000204B0000}"/>
    <cellStyle name="Header2 3 2 10" xfId="19351" xr:uid="{00000000-0005-0000-0000-0000214B0000}"/>
    <cellStyle name="Header2 3 2 10 2" xfId="19352" xr:uid="{00000000-0005-0000-0000-0000224B0000}"/>
    <cellStyle name="Header2 3 2 10 3" xfId="19353" xr:uid="{00000000-0005-0000-0000-0000234B0000}"/>
    <cellStyle name="Header2 3 2 11" xfId="19354" xr:uid="{00000000-0005-0000-0000-0000244B0000}"/>
    <cellStyle name="Header2 3 2 11 2" xfId="19355" xr:uid="{00000000-0005-0000-0000-0000254B0000}"/>
    <cellStyle name="Header2 3 2 11 3" xfId="19356" xr:uid="{00000000-0005-0000-0000-0000264B0000}"/>
    <cellStyle name="Header2 3 2 12" xfId="19357" xr:uid="{00000000-0005-0000-0000-0000274B0000}"/>
    <cellStyle name="Header2 3 2 12 2" xfId="19358" xr:uid="{00000000-0005-0000-0000-0000284B0000}"/>
    <cellStyle name="Header2 3 2 12 3" xfId="19359" xr:uid="{00000000-0005-0000-0000-0000294B0000}"/>
    <cellStyle name="Header2 3 2 13" xfId="19360" xr:uid="{00000000-0005-0000-0000-00002A4B0000}"/>
    <cellStyle name="Header2 3 2 13 2" xfId="19361" xr:uid="{00000000-0005-0000-0000-00002B4B0000}"/>
    <cellStyle name="Header2 3 2 13 3" xfId="19362" xr:uid="{00000000-0005-0000-0000-00002C4B0000}"/>
    <cellStyle name="Header2 3 2 14" xfId="19363" xr:uid="{00000000-0005-0000-0000-00002D4B0000}"/>
    <cellStyle name="Header2 3 2 14 2" xfId="19364" xr:uid="{00000000-0005-0000-0000-00002E4B0000}"/>
    <cellStyle name="Header2 3 2 14 3" xfId="19365" xr:uid="{00000000-0005-0000-0000-00002F4B0000}"/>
    <cellStyle name="Header2 3 2 15" xfId="19366" xr:uid="{00000000-0005-0000-0000-0000304B0000}"/>
    <cellStyle name="Header2 3 2 15 2" xfId="19367" xr:uid="{00000000-0005-0000-0000-0000314B0000}"/>
    <cellStyle name="Header2 3 2 15 3" xfId="19368" xr:uid="{00000000-0005-0000-0000-0000324B0000}"/>
    <cellStyle name="Header2 3 2 16" xfId="19369" xr:uid="{00000000-0005-0000-0000-0000334B0000}"/>
    <cellStyle name="Header2 3 2 16 2" xfId="19370" xr:uid="{00000000-0005-0000-0000-0000344B0000}"/>
    <cellStyle name="Header2 3 2 16 3" xfId="19371" xr:uid="{00000000-0005-0000-0000-0000354B0000}"/>
    <cellStyle name="Header2 3 2 17" xfId="19372" xr:uid="{00000000-0005-0000-0000-0000364B0000}"/>
    <cellStyle name="Header2 3 2 2" xfId="19373" xr:uid="{00000000-0005-0000-0000-0000374B0000}"/>
    <cellStyle name="Header2 3 2 2 10" xfId="19374" xr:uid="{00000000-0005-0000-0000-0000384B0000}"/>
    <cellStyle name="Header2 3 2 2 10 2" xfId="19375" xr:uid="{00000000-0005-0000-0000-0000394B0000}"/>
    <cellStyle name="Header2 3 2 2 10 3" xfId="19376" xr:uid="{00000000-0005-0000-0000-00003A4B0000}"/>
    <cellStyle name="Header2 3 2 2 11" xfId="19377" xr:uid="{00000000-0005-0000-0000-00003B4B0000}"/>
    <cellStyle name="Header2 3 2 2 11 2" xfId="19378" xr:uid="{00000000-0005-0000-0000-00003C4B0000}"/>
    <cellStyle name="Header2 3 2 2 11 3" xfId="19379" xr:uid="{00000000-0005-0000-0000-00003D4B0000}"/>
    <cellStyle name="Header2 3 2 2 12" xfId="19380" xr:uid="{00000000-0005-0000-0000-00003E4B0000}"/>
    <cellStyle name="Header2 3 2 2 12 2" xfId="19381" xr:uid="{00000000-0005-0000-0000-00003F4B0000}"/>
    <cellStyle name="Header2 3 2 2 12 3" xfId="19382" xr:uid="{00000000-0005-0000-0000-0000404B0000}"/>
    <cellStyle name="Header2 3 2 2 13" xfId="19383" xr:uid="{00000000-0005-0000-0000-0000414B0000}"/>
    <cellStyle name="Header2 3 2 2 14" xfId="19384" xr:uid="{00000000-0005-0000-0000-0000424B0000}"/>
    <cellStyle name="Header2 3 2 2 2" xfId="19385" xr:uid="{00000000-0005-0000-0000-0000434B0000}"/>
    <cellStyle name="Header2 3 2 2 2 2" xfId="19386" xr:uid="{00000000-0005-0000-0000-0000444B0000}"/>
    <cellStyle name="Header2 3 2 2 2 3" xfId="19387" xr:uid="{00000000-0005-0000-0000-0000454B0000}"/>
    <cellStyle name="Header2 3 2 2 3" xfId="19388" xr:uid="{00000000-0005-0000-0000-0000464B0000}"/>
    <cellStyle name="Header2 3 2 2 3 2" xfId="19389" xr:uid="{00000000-0005-0000-0000-0000474B0000}"/>
    <cellStyle name="Header2 3 2 2 3 3" xfId="19390" xr:uid="{00000000-0005-0000-0000-0000484B0000}"/>
    <cellStyle name="Header2 3 2 2 4" xfId="19391" xr:uid="{00000000-0005-0000-0000-0000494B0000}"/>
    <cellStyle name="Header2 3 2 2 4 2" xfId="19392" xr:uid="{00000000-0005-0000-0000-00004A4B0000}"/>
    <cellStyle name="Header2 3 2 2 4 3" xfId="19393" xr:uid="{00000000-0005-0000-0000-00004B4B0000}"/>
    <cellStyle name="Header2 3 2 2 5" xfId="19394" xr:uid="{00000000-0005-0000-0000-00004C4B0000}"/>
    <cellStyle name="Header2 3 2 2 5 2" xfId="19395" xr:uid="{00000000-0005-0000-0000-00004D4B0000}"/>
    <cellStyle name="Header2 3 2 2 5 3" xfId="19396" xr:uid="{00000000-0005-0000-0000-00004E4B0000}"/>
    <cellStyle name="Header2 3 2 2 6" xfId="19397" xr:uid="{00000000-0005-0000-0000-00004F4B0000}"/>
    <cellStyle name="Header2 3 2 2 6 2" xfId="19398" xr:uid="{00000000-0005-0000-0000-0000504B0000}"/>
    <cellStyle name="Header2 3 2 2 6 3" xfId="19399" xr:uid="{00000000-0005-0000-0000-0000514B0000}"/>
    <cellStyle name="Header2 3 2 2 7" xfId="19400" xr:uid="{00000000-0005-0000-0000-0000524B0000}"/>
    <cellStyle name="Header2 3 2 2 7 2" xfId="19401" xr:uid="{00000000-0005-0000-0000-0000534B0000}"/>
    <cellStyle name="Header2 3 2 2 7 3" xfId="19402" xr:uid="{00000000-0005-0000-0000-0000544B0000}"/>
    <cellStyle name="Header2 3 2 2 8" xfId="19403" xr:uid="{00000000-0005-0000-0000-0000554B0000}"/>
    <cellStyle name="Header2 3 2 2 8 2" xfId="19404" xr:uid="{00000000-0005-0000-0000-0000564B0000}"/>
    <cellStyle name="Header2 3 2 2 8 3" xfId="19405" xr:uid="{00000000-0005-0000-0000-0000574B0000}"/>
    <cellStyle name="Header2 3 2 2 9" xfId="19406" xr:uid="{00000000-0005-0000-0000-0000584B0000}"/>
    <cellStyle name="Header2 3 2 2 9 2" xfId="19407" xr:uid="{00000000-0005-0000-0000-0000594B0000}"/>
    <cellStyle name="Header2 3 2 2 9 3" xfId="19408" xr:uid="{00000000-0005-0000-0000-00005A4B0000}"/>
    <cellStyle name="Header2 3 2 3" xfId="19409" xr:uid="{00000000-0005-0000-0000-00005B4B0000}"/>
    <cellStyle name="Header2 3 2 3 10" xfId="19410" xr:uid="{00000000-0005-0000-0000-00005C4B0000}"/>
    <cellStyle name="Header2 3 2 3 10 2" xfId="19411" xr:uid="{00000000-0005-0000-0000-00005D4B0000}"/>
    <cellStyle name="Header2 3 2 3 10 3" xfId="19412" xr:uid="{00000000-0005-0000-0000-00005E4B0000}"/>
    <cellStyle name="Header2 3 2 3 11" xfId="19413" xr:uid="{00000000-0005-0000-0000-00005F4B0000}"/>
    <cellStyle name="Header2 3 2 3 11 2" xfId="19414" xr:uid="{00000000-0005-0000-0000-0000604B0000}"/>
    <cellStyle name="Header2 3 2 3 11 3" xfId="19415" xr:uid="{00000000-0005-0000-0000-0000614B0000}"/>
    <cellStyle name="Header2 3 2 3 12" xfId="19416" xr:uid="{00000000-0005-0000-0000-0000624B0000}"/>
    <cellStyle name="Header2 3 2 3 12 2" xfId="19417" xr:uid="{00000000-0005-0000-0000-0000634B0000}"/>
    <cellStyle name="Header2 3 2 3 12 3" xfId="19418" xr:uid="{00000000-0005-0000-0000-0000644B0000}"/>
    <cellStyle name="Header2 3 2 3 13" xfId="19419" xr:uid="{00000000-0005-0000-0000-0000654B0000}"/>
    <cellStyle name="Header2 3 2 3 14" xfId="19420" xr:uid="{00000000-0005-0000-0000-0000664B0000}"/>
    <cellStyle name="Header2 3 2 3 2" xfId="19421" xr:uid="{00000000-0005-0000-0000-0000674B0000}"/>
    <cellStyle name="Header2 3 2 3 2 2" xfId="19422" xr:uid="{00000000-0005-0000-0000-0000684B0000}"/>
    <cellStyle name="Header2 3 2 3 2 3" xfId="19423" xr:uid="{00000000-0005-0000-0000-0000694B0000}"/>
    <cellStyle name="Header2 3 2 3 3" xfId="19424" xr:uid="{00000000-0005-0000-0000-00006A4B0000}"/>
    <cellStyle name="Header2 3 2 3 3 2" xfId="19425" xr:uid="{00000000-0005-0000-0000-00006B4B0000}"/>
    <cellStyle name="Header2 3 2 3 3 3" xfId="19426" xr:uid="{00000000-0005-0000-0000-00006C4B0000}"/>
    <cellStyle name="Header2 3 2 3 4" xfId="19427" xr:uid="{00000000-0005-0000-0000-00006D4B0000}"/>
    <cellStyle name="Header2 3 2 3 4 2" xfId="19428" xr:uid="{00000000-0005-0000-0000-00006E4B0000}"/>
    <cellStyle name="Header2 3 2 3 4 3" xfId="19429" xr:uid="{00000000-0005-0000-0000-00006F4B0000}"/>
    <cellStyle name="Header2 3 2 3 5" xfId="19430" xr:uid="{00000000-0005-0000-0000-0000704B0000}"/>
    <cellStyle name="Header2 3 2 3 5 2" xfId="19431" xr:uid="{00000000-0005-0000-0000-0000714B0000}"/>
    <cellStyle name="Header2 3 2 3 5 3" xfId="19432" xr:uid="{00000000-0005-0000-0000-0000724B0000}"/>
    <cellStyle name="Header2 3 2 3 6" xfId="19433" xr:uid="{00000000-0005-0000-0000-0000734B0000}"/>
    <cellStyle name="Header2 3 2 3 6 2" xfId="19434" xr:uid="{00000000-0005-0000-0000-0000744B0000}"/>
    <cellStyle name="Header2 3 2 3 6 3" xfId="19435" xr:uid="{00000000-0005-0000-0000-0000754B0000}"/>
    <cellStyle name="Header2 3 2 3 7" xfId="19436" xr:uid="{00000000-0005-0000-0000-0000764B0000}"/>
    <cellStyle name="Header2 3 2 3 7 2" xfId="19437" xr:uid="{00000000-0005-0000-0000-0000774B0000}"/>
    <cellStyle name="Header2 3 2 3 7 3" xfId="19438" xr:uid="{00000000-0005-0000-0000-0000784B0000}"/>
    <cellStyle name="Header2 3 2 3 8" xfId="19439" xr:uid="{00000000-0005-0000-0000-0000794B0000}"/>
    <cellStyle name="Header2 3 2 3 8 2" xfId="19440" xr:uid="{00000000-0005-0000-0000-00007A4B0000}"/>
    <cellStyle name="Header2 3 2 3 8 3" xfId="19441" xr:uid="{00000000-0005-0000-0000-00007B4B0000}"/>
    <cellStyle name="Header2 3 2 3 9" xfId="19442" xr:uid="{00000000-0005-0000-0000-00007C4B0000}"/>
    <cellStyle name="Header2 3 2 3 9 2" xfId="19443" xr:uid="{00000000-0005-0000-0000-00007D4B0000}"/>
    <cellStyle name="Header2 3 2 3 9 3" xfId="19444" xr:uid="{00000000-0005-0000-0000-00007E4B0000}"/>
    <cellStyle name="Header2 3 2 4" xfId="19445" xr:uid="{00000000-0005-0000-0000-00007F4B0000}"/>
    <cellStyle name="Header2 3 2 4 10" xfId="19446" xr:uid="{00000000-0005-0000-0000-0000804B0000}"/>
    <cellStyle name="Header2 3 2 4 10 2" xfId="19447" xr:uid="{00000000-0005-0000-0000-0000814B0000}"/>
    <cellStyle name="Header2 3 2 4 10 3" xfId="19448" xr:uid="{00000000-0005-0000-0000-0000824B0000}"/>
    <cellStyle name="Header2 3 2 4 11" xfId="19449" xr:uid="{00000000-0005-0000-0000-0000834B0000}"/>
    <cellStyle name="Header2 3 2 4 11 2" xfId="19450" xr:uid="{00000000-0005-0000-0000-0000844B0000}"/>
    <cellStyle name="Header2 3 2 4 11 3" xfId="19451" xr:uid="{00000000-0005-0000-0000-0000854B0000}"/>
    <cellStyle name="Header2 3 2 4 12" xfId="19452" xr:uid="{00000000-0005-0000-0000-0000864B0000}"/>
    <cellStyle name="Header2 3 2 4 13" xfId="19453" xr:uid="{00000000-0005-0000-0000-0000874B0000}"/>
    <cellStyle name="Header2 3 2 4 2" xfId="19454" xr:uid="{00000000-0005-0000-0000-0000884B0000}"/>
    <cellStyle name="Header2 3 2 4 2 2" xfId="19455" xr:uid="{00000000-0005-0000-0000-0000894B0000}"/>
    <cellStyle name="Header2 3 2 4 2 3" xfId="19456" xr:uid="{00000000-0005-0000-0000-00008A4B0000}"/>
    <cellStyle name="Header2 3 2 4 3" xfId="19457" xr:uid="{00000000-0005-0000-0000-00008B4B0000}"/>
    <cellStyle name="Header2 3 2 4 3 2" xfId="19458" xr:uid="{00000000-0005-0000-0000-00008C4B0000}"/>
    <cellStyle name="Header2 3 2 4 3 3" xfId="19459" xr:uid="{00000000-0005-0000-0000-00008D4B0000}"/>
    <cellStyle name="Header2 3 2 4 4" xfId="19460" xr:uid="{00000000-0005-0000-0000-00008E4B0000}"/>
    <cellStyle name="Header2 3 2 4 4 2" xfId="19461" xr:uid="{00000000-0005-0000-0000-00008F4B0000}"/>
    <cellStyle name="Header2 3 2 4 4 3" xfId="19462" xr:uid="{00000000-0005-0000-0000-0000904B0000}"/>
    <cellStyle name="Header2 3 2 4 5" xfId="19463" xr:uid="{00000000-0005-0000-0000-0000914B0000}"/>
    <cellStyle name="Header2 3 2 4 5 2" xfId="19464" xr:uid="{00000000-0005-0000-0000-0000924B0000}"/>
    <cellStyle name="Header2 3 2 4 5 3" xfId="19465" xr:uid="{00000000-0005-0000-0000-0000934B0000}"/>
    <cellStyle name="Header2 3 2 4 6" xfId="19466" xr:uid="{00000000-0005-0000-0000-0000944B0000}"/>
    <cellStyle name="Header2 3 2 4 6 2" xfId="19467" xr:uid="{00000000-0005-0000-0000-0000954B0000}"/>
    <cellStyle name="Header2 3 2 4 6 3" xfId="19468" xr:uid="{00000000-0005-0000-0000-0000964B0000}"/>
    <cellStyle name="Header2 3 2 4 7" xfId="19469" xr:uid="{00000000-0005-0000-0000-0000974B0000}"/>
    <cellStyle name="Header2 3 2 4 7 2" xfId="19470" xr:uid="{00000000-0005-0000-0000-0000984B0000}"/>
    <cellStyle name="Header2 3 2 4 7 3" xfId="19471" xr:uid="{00000000-0005-0000-0000-0000994B0000}"/>
    <cellStyle name="Header2 3 2 4 8" xfId="19472" xr:uid="{00000000-0005-0000-0000-00009A4B0000}"/>
    <cellStyle name="Header2 3 2 4 8 2" xfId="19473" xr:uid="{00000000-0005-0000-0000-00009B4B0000}"/>
    <cellStyle name="Header2 3 2 4 8 3" xfId="19474" xr:uid="{00000000-0005-0000-0000-00009C4B0000}"/>
    <cellStyle name="Header2 3 2 4 9" xfId="19475" xr:uid="{00000000-0005-0000-0000-00009D4B0000}"/>
    <cellStyle name="Header2 3 2 4 9 2" xfId="19476" xr:uid="{00000000-0005-0000-0000-00009E4B0000}"/>
    <cellStyle name="Header2 3 2 4 9 3" xfId="19477" xr:uid="{00000000-0005-0000-0000-00009F4B0000}"/>
    <cellStyle name="Header2 3 2 5" xfId="19478" xr:uid="{00000000-0005-0000-0000-0000A04B0000}"/>
    <cellStyle name="Header2 3 2 5 10" xfId="19479" xr:uid="{00000000-0005-0000-0000-0000A14B0000}"/>
    <cellStyle name="Header2 3 2 5 10 2" xfId="19480" xr:uid="{00000000-0005-0000-0000-0000A24B0000}"/>
    <cellStyle name="Header2 3 2 5 10 3" xfId="19481" xr:uid="{00000000-0005-0000-0000-0000A34B0000}"/>
    <cellStyle name="Header2 3 2 5 11" xfId="19482" xr:uid="{00000000-0005-0000-0000-0000A44B0000}"/>
    <cellStyle name="Header2 3 2 5 11 2" xfId="19483" xr:uid="{00000000-0005-0000-0000-0000A54B0000}"/>
    <cellStyle name="Header2 3 2 5 11 3" xfId="19484" xr:uid="{00000000-0005-0000-0000-0000A64B0000}"/>
    <cellStyle name="Header2 3 2 5 12" xfId="19485" xr:uid="{00000000-0005-0000-0000-0000A74B0000}"/>
    <cellStyle name="Header2 3 2 5 13" xfId="19486" xr:uid="{00000000-0005-0000-0000-0000A84B0000}"/>
    <cellStyle name="Header2 3 2 5 2" xfId="19487" xr:uid="{00000000-0005-0000-0000-0000A94B0000}"/>
    <cellStyle name="Header2 3 2 5 2 2" xfId="19488" xr:uid="{00000000-0005-0000-0000-0000AA4B0000}"/>
    <cellStyle name="Header2 3 2 5 2 3" xfId="19489" xr:uid="{00000000-0005-0000-0000-0000AB4B0000}"/>
    <cellStyle name="Header2 3 2 5 3" xfId="19490" xr:uid="{00000000-0005-0000-0000-0000AC4B0000}"/>
    <cellStyle name="Header2 3 2 5 3 2" xfId="19491" xr:uid="{00000000-0005-0000-0000-0000AD4B0000}"/>
    <cellStyle name="Header2 3 2 5 3 3" xfId="19492" xr:uid="{00000000-0005-0000-0000-0000AE4B0000}"/>
    <cellStyle name="Header2 3 2 5 4" xfId="19493" xr:uid="{00000000-0005-0000-0000-0000AF4B0000}"/>
    <cellStyle name="Header2 3 2 5 4 2" xfId="19494" xr:uid="{00000000-0005-0000-0000-0000B04B0000}"/>
    <cellStyle name="Header2 3 2 5 4 3" xfId="19495" xr:uid="{00000000-0005-0000-0000-0000B14B0000}"/>
    <cellStyle name="Header2 3 2 5 5" xfId="19496" xr:uid="{00000000-0005-0000-0000-0000B24B0000}"/>
    <cellStyle name="Header2 3 2 5 5 2" xfId="19497" xr:uid="{00000000-0005-0000-0000-0000B34B0000}"/>
    <cellStyle name="Header2 3 2 5 5 3" xfId="19498" xr:uid="{00000000-0005-0000-0000-0000B44B0000}"/>
    <cellStyle name="Header2 3 2 5 6" xfId="19499" xr:uid="{00000000-0005-0000-0000-0000B54B0000}"/>
    <cellStyle name="Header2 3 2 5 6 2" xfId="19500" xr:uid="{00000000-0005-0000-0000-0000B64B0000}"/>
    <cellStyle name="Header2 3 2 5 6 3" xfId="19501" xr:uid="{00000000-0005-0000-0000-0000B74B0000}"/>
    <cellStyle name="Header2 3 2 5 7" xfId="19502" xr:uid="{00000000-0005-0000-0000-0000B84B0000}"/>
    <cellStyle name="Header2 3 2 5 7 2" xfId="19503" xr:uid="{00000000-0005-0000-0000-0000B94B0000}"/>
    <cellStyle name="Header2 3 2 5 7 3" xfId="19504" xr:uid="{00000000-0005-0000-0000-0000BA4B0000}"/>
    <cellStyle name="Header2 3 2 5 8" xfId="19505" xr:uid="{00000000-0005-0000-0000-0000BB4B0000}"/>
    <cellStyle name="Header2 3 2 5 8 2" xfId="19506" xr:uid="{00000000-0005-0000-0000-0000BC4B0000}"/>
    <cellStyle name="Header2 3 2 5 8 3" xfId="19507" xr:uid="{00000000-0005-0000-0000-0000BD4B0000}"/>
    <cellStyle name="Header2 3 2 5 9" xfId="19508" xr:uid="{00000000-0005-0000-0000-0000BE4B0000}"/>
    <cellStyle name="Header2 3 2 5 9 2" xfId="19509" xr:uid="{00000000-0005-0000-0000-0000BF4B0000}"/>
    <cellStyle name="Header2 3 2 5 9 3" xfId="19510" xr:uid="{00000000-0005-0000-0000-0000C04B0000}"/>
    <cellStyle name="Header2 3 2 6" xfId="19511" xr:uid="{00000000-0005-0000-0000-0000C14B0000}"/>
    <cellStyle name="Header2 3 2 6 10" xfId="19512" xr:uid="{00000000-0005-0000-0000-0000C24B0000}"/>
    <cellStyle name="Header2 3 2 6 10 2" xfId="19513" xr:uid="{00000000-0005-0000-0000-0000C34B0000}"/>
    <cellStyle name="Header2 3 2 6 10 3" xfId="19514" xr:uid="{00000000-0005-0000-0000-0000C44B0000}"/>
    <cellStyle name="Header2 3 2 6 11" xfId="19515" xr:uid="{00000000-0005-0000-0000-0000C54B0000}"/>
    <cellStyle name="Header2 3 2 6 11 2" xfId="19516" xr:uid="{00000000-0005-0000-0000-0000C64B0000}"/>
    <cellStyle name="Header2 3 2 6 11 3" xfId="19517" xr:uid="{00000000-0005-0000-0000-0000C74B0000}"/>
    <cellStyle name="Header2 3 2 6 12" xfId="19518" xr:uid="{00000000-0005-0000-0000-0000C84B0000}"/>
    <cellStyle name="Header2 3 2 6 13" xfId="19519" xr:uid="{00000000-0005-0000-0000-0000C94B0000}"/>
    <cellStyle name="Header2 3 2 6 2" xfId="19520" xr:uid="{00000000-0005-0000-0000-0000CA4B0000}"/>
    <cellStyle name="Header2 3 2 6 2 2" xfId="19521" xr:uid="{00000000-0005-0000-0000-0000CB4B0000}"/>
    <cellStyle name="Header2 3 2 6 2 3" xfId="19522" xr:uid="{00000000-0005-0000-0000-0000CC4B0000}"/>
    <cellStyle name="Header2 3 2 6 3" xfId="19523" xr:uid="{00000000-0005-0000-0000-0000CD4B0000}"/>
    <cellStyle name="Header2 3 2 6 3 2" xfId="19524" xr:uid="{00000000-0005-0000-0000-0000CE4B0000}"/>
    <cellStyle name="Header2 3 2 6 3 3" xfId="19525" xr:uid="{00000000-0005-0000-0000-0000CF4B0000}"/>
    <cellStyle name="Header2 3 2 6 4" xfId="19526" xr:uid="{00000000-0005-0000-0000-0000D04B0000}"/>
    <cellStyle name="Header2 3 2 6 4 2" xfId="19527" xr:uid="{00000000-0005-0000-0000-0000D14B0000}"/>
    <cellStyle name="Header2 3 2 6 4 3" xfId="19528" xr:uid="{00000000-0005-0000-0000-0000D24B0000}"/>
    <cellStyle name="Header2 3 2 6 5" xfId="19529" xr:uid="{00000000-0005-0000-0000-0000D34B0000}"/>
    <cellStyle name="Header2 3 2 6 5 2" xfId="19530" xr:uid="{00000000-0005-0000-0000-0000D44B0000}"/>
    <cellStyle name="Header2 3 2 6 5 3" xfId="19531" xr:uid="{00000000-0005-0000-0000-0000D54B0000}"/>
    <cellStyle name="Header2 3 2 6 6" xfId="19532" xr:uid="{00000000-0005-0000-0000-0000D64B0000}"/>
    <cellStyle name="Header2 3 2 6 6 2" xfId="19533" xr:uid="{00000000-0005-0000-0000-0000D74B0000}"/>
    <cellStyle name="Header2 3 2 6 6 3" xfId="19534" xr:uid="{00000000-0005-0000-0000-0000D84B0000}"/>
    <cellStyle name="Header2 3 2 6 7" xfId="19535" xr:uid="{00000000-0005-0000-0000-0000D94B0000}"/>
    <cellStyle name="Header2 3 2 6 7 2" xfId="19536" xr:uid="{00000000-0005-0000-0000-0000DA4B0000}"/>
    <cellStyle name="Header2 3 2 6 7 3" xfId="19537" xr:uid="{00000000-0005-0000-0000-0000DB4B0000}"/>
    <cellStyle name="Header2 3 2 6 8" xfId="19538" xr:uid="{00000000-0005-0000-0000-0000DC4B0000}"/>
    <cellStyle name="Header2 3 2 6 8 2" xfId="19539" xr:uid="{00000000-0005-0000-0000-0000DD4B0000}"/>
    <cellStyle name="Header2 3 2 6 8 3" xfId="19540" xr:uid="{00000000-0005-0000-0000-0000DE4B0000}"/>
    <cellStyle name="Header2 3 2 6 9" xfId="19541" xr:uid="{00000000-0005-0000-0000-0000DF4B0000}"/>
    <cellStyle name="Header2 3 2 6 9 2" xfId="19542" xr:uid="{00000000-0005-0000-0000-0000E04B0000}"/>
    <cellStyle name="Header2 3 2 6 9 3" xfId="19543" xr:uid="{00000000-0005-0000-0000-0000E14B0000}"/>
    <cellStyle name="Header2 3 2 7" xfId="19544" xr:uid="{00000000-0005-0000-0000-0000E24B0000}"/>
    <cellStyle name="Header2 3 2 7 10" xfId="19545" xr:uid="{00000000-0005-0000-0000-0000E34B0000}"/>
    <cellStyle name="Header2 3 2 7 10 2" xfId="19546" xr:uid="{00000000-0005-0000-0000-0000E44B0000}"/>
    <cellStyle name="Header2 3 2 7 10 3" xfId="19547" xr:uid="{00000000-0005-0000-0000-0000E54B0000}"/>
    <cellStyle name="Header2 3 2 7 11" xfId="19548" xr:uid="{00000000-0005-0000-0000-0000E64B0000}"/>
    <cellStyle name="Header2 3 2 7 11 2" xfId="19549" xr:uid="{00000000-0005-0000-0000-0000E74B0000}"/>
    <cellStyle name="Header2 3 2 7 11 3" xfId="19550" xr:uid="{00000000-0005-0000-0000-0000E84B0000}"/>
    <cellStyle name="Header2 3 2 7 12" xfId="19551" xr:uid="{00000000-0005-0000-0000-0000E94B0000}"/>
    <cellStyle name="Header2 3 2 7 13" xfId="19552" xr:uid="{00000000-0005-0000-0000-0000EA4B0000}"/>
    <cellStyle name="Header2 3 2 7 2" xfId="19553" xr:uid="{00000000-0005-0000-0000-0000EB4B0000}"/>
    <cellStyle name="Header2 3 2 7 2 2" xfId="19554" xr:uid="{00000000-0005-0000-0000-0000EC4B0000}"/>
    <cellStyle name="Header2 3 2 7 2 3" xfId="19555" xr:uid="{00000000-0005-0000-0000-0000ED4B0000}"/>
    <cellStyle name="Header2 3 2 7 3" xfId="19556" xr:uid="{00000000-0005-0000-0000-0000EE4B0000}"/>
    <cellStyle name="Header2 3 2 7 3 2" xfId="19557" xr:uid="{00000000-0005-0000-0000-0000EF4B0000}"/>
    <cellStyle name="Header2 3 2 7 3 3" xfId="19558" xr:uid="{00000000-0005-0000-0000-0000F04B0000}"/>
    <cellStyle name="Header2 3 2 7 4" xfId="19559" xr:uid="{00000000-0005-0000-0000-0000F14B0000}"/>
    <cellStyle name="Header2 3 2 7 4 2" xfId="19560" xr:uid="{00000000-0005-0000-0000-0000F24B0000}"/>
    <cellStyle name="Header2 3 2 7 4 3" xfId="19561" xr:uid="{00000000-0005-0000-0000-0000F34B0000}"/>
    <cellStyle name="Header2 3 2 7 5" xfId="19562" xr:uid="{00000000-0005-0000-0000-0000F44B0000}"/>
    <cellStyle name="Header2 3 2 7 5 2" xfId="19563" xr:uid="{00000000-0005-0000-0000-0000F54B0000}"/>
    <cellStyle name="Header2 3 2 7 5 3" xfId="19564" xr:uid="{00000000-0005-0000-0000-0000F64B0000}"/>
    <cellStyle name="Header2 3 2 7 6" xfId="19565" xr:uid="{00000000-0005-0000-0000-0000F74B0000}"/>
    <cellStyle name="Header2 3 2 7 6 2" xfId="19566" xr:uid="{00000000-0005-0000-0000-0000F84B0000}"/>
    <cellStyle name="Header2 3 2 7 6 3" xfId="19567" xr:uid="{00000000-0005-0000-0000-0000F94B0000}"/>
    <cellStyle name="Header2 3 2 7 7" xfId="19568" xr:uid="{00000000-0005-0000-0000-0000FA4B0000}"/>
    <cellStyle name="Header2 3 2 7 7 2" xfId="19569" xr:uid="{00000000-0005-0000-0000-0000FB4B0000}"/>
    <cellStyle name="Header2 3 2 7 7 3" xfId="19570" xr:uid="{00000000-0005-0000-0000-0000FC4B0000}"/>
    <cellStyle name="Header2 3 2 7 8" xfId="19571" xr:uid="{00000000-0005-0000-0000-0000FD4B0000}"/>
    <cellStyle name="Header2 3 2 7 8 2" xfId="19572" xr:uid="{00000000-0005-0000-0000-0000FE4B0000}"/>
    <cellStyle name="Header2 3 2 7 8 3" xfId="19573" xr:uid="{00000000-0005-0000-0000-0000FF4B0000}"/>
    <cellStyle name="Header2 3 2 7 9" xfId="19574" xr:uid="{00000000-0005-0000-0000-0000004C0000}"/>
    <cellStyle name="Header2 3 2 7 9 2" xfId="19575" xr:uid="{00000000-0005-0000-0000-0000014C0000}"/>
    <cellStyle name="Header2 3 2 7 9 3" xfId="19576" xr:uid="{00000000-0005-0000-0000-0000024C0000}"/>
    <cellStyle name="Header2 3 2 8" xfId="19577" xr:uid="{00000000-0005-0000-0000-0000034C0000}"/>
    <cellStyle name="Header2 3 2 8 2" xfId="19578" xr:uid="{00000000-0005-0000-0000-0000044C0000}"/>
    <cellStyle name="Header2 3 2 8 3" xfId="19579" xr:uid="{00000000-0005-0000-0000-0000054C0000}"/>
    <cellStyle name="Header2 3 2 9" xfId="19580" xr:uid="{00000000-0005-0000-0000-0000064C0000}"/>
    <cellStyle name="Header2 3 2 9 2" xfId="19581" xr:uid="{00000000-0005-0000-0000-0000074C0000}"/>
    <cellStyle name="Header2 3 2 9 3" xfId="19582" xr:uid="{00000000-0005-0000-0000-0000084C0000}"/>
    <cellStyle name="Header2 3 3" xfId="19583" xr:uid="{00000000-0005-0000-0000-0000094C0000}"/>
    <cellStyle name="Header2 3 3 10" xfId="19584" xr:uid="{00000000-0005-0000-0000-00000A4C0000}"/>
    <cellStyle name="Header2 3 3 10 2" xfId="19585" xr:uid="{00000000-0005-0000-0000-00000B4C0000}"/>
    <cellStyle name="Header2 3 3 10 3" xfId="19586" xr:uid="{00000000-0005-0000-0000-00000C4C0000}"/>
    <cellStyle name="Header2 3 3 11" xfId="19587" xr:uid="{00000000-0005-0000-0000-00000D4C0000}"/>
    <cellStyle name="Header2 3 3 11 2" xfId="19588" xr:uid="{00000000-0005-0000-0000-00000E4C0000}"/>
    <cellStyle name="Header2 3 3 11 3" xfId="19589" xr:uid="{00000000-0005-0000-0000-00000F4C0000}"/>
    <cellStyle name="Header2 3 3 12" xfId="19590" xr:uid="{00000000-0005-0000-0000-0000104C0000}"/>
    <cellStyle name="Header2 3 3 12 2" xfId="19591" xr:uid="{00000000-0005-0000-0000-0000114C0000}"/>
    <cellStyle name="Header2 3 3 12 3" xfId="19592" xr:uid="{00000000-0005-0000-0000-0000124C0000}"/>
    <cellStyle name="Header2 3 3 13" xfId="19593" xr:uid="{00000000-0005-0000-0000-0000134C0000}"/>
    <cellStyle name="Header2 3 3 14" xfId="19594" xr:uid="{00000000-0005-0000-0000-0000144C0000}"/>
    <cellStyle name="Header2 3 3 2" xfId="19595" xr:uid="{00000000-0005-0000-0000-0000154C0000}"/>
    <cellStyle name="Header2 3 3 2 2" xfId="19596" xr:uid="{00000000-0005-0000-0000-0000164C0000}"/>
    <cellStyle name="Header2 3 3 2 3" xfId="19597" xr:uid="{00000000-0005-0000-0000-0000174C0000}"/>
    <cellStyle name="Header2 3 3 3" xfId="19598" xr:uid="{00000000-0005-0000-0000-0000184C0000}"/>
    <cellStyle name="Header2 3 3 3 2" xfId="19599" xr:uid="{00000000-0005-0000-0000-0000194C0000}"/>
    <cellStyle name="Header2 3 3 3 3" xfId="19600" xr:uid="{00000000-0005-0000-0000-00001A4C0000}"/>
    <cellStyle name="Header2 3 3 4" xfId="19601" xr:uid="{00000000-0005-0000-0000-00001B4C0000}"/>
    <cellStyle name="Header2 3 3 4 2" xfId="19602" xr:uid="{00000000-0005-0000-0000-00001C4C0000}"/>
    <cellStyle name="Header2 3 3 4 3" xfId="19603" xr:uid="{00000000-0005-0000-0000-00001D4C0000}"/>
    <cellStyle name="Header2 3 3 5" xfId="19604" xr:uid="{00000000-0005-0000-0000-00001E4C0000}"/>
    <cellStyle name="Header2 3 3 5 2" xfId="19605" xr:uid="{00000000-0005-0000-0000-00001F4C0000}"/>
    <cellStyle name="Header2 3 3 5 3" xfId="19606" xr:uid="{00000000-0005-0000-0000-0000204C0000}"/>
    <cellStyle name="Header2 3 3 6" xfId="19607" xr:uid="{00000000-0005-0000-0000-0000214C0000}"/>
    <cellStyle name="Header2 3 3 6 2" xfId="19608" xr:uid="{00000000-0005-0000-0000-0000224C0000}"/>
    <cellStyle name="Header2 3 3 6 3" xfId="19609" xr:uid="{00000000-0005-0000-0000-0000234C0000}"/>
    <cellStyle name="Header2 3 3 7" xfId="19610" xr:uid="{00000000-0005-0000-0000-0000244C0000}"/>
    <cellStyle name="Header2 3 3 7 2" xfId="19611" xr:uid="{00000000-0005-0000-0000-0000254C0000}"/>
    <cellStyle name="Header2 3 3 7 3" xfId="19612" xr:uid="{00000000-0005-0000-0000-0000264C0000}"/>
    <cellStyle name="Header2 3 3 8" xfId="19613" xr:uid="{00000000-0005-0000-0000-0000274C0000}"/>
    <cellStyle name="Header2 3 3 8 2" xfId="19614" xr:uid="{00000000-0005-0000-0000-0000284C0000}"/>
    <cellStyle name="Header2 3 3 8 3" xfId="19615" xr:uid="{00000000-0005-0000-0000-0000294C0000}"/>
    <cellStyle name="Header2 3 3 9" xfId="19616" xr:uid="{00000000-0005-0000-0000-00002A4C0000}"/>
    <cellStyle name="Header2 3 3 9 2" xfId="19617" xr:uid="{00000000-0005-0000-0000-00002B4C0000}"/>
    <cellStyle name="Header2 3 3 9 3" xfId="19618" xr:uid="{00000000-0005-0000-0000-00002C4C0000}"/>
    <cellStyle name="Header2 3 4" xfId="19619" xr:uid="{00000000-0005-0000-0000-00002D4C0000}"/>
    <cellStyle name="Header2 3 4 10" xfId="19620" xr:uid="{00000000-0005-0000-0000-00002E4C0000}"/>
    <cellStyle name="Header2 3 4 10 2" xfId="19621" xr:uid="{00000000-0005-0000-0000-00002F4C0000}"/>
    <cellStyle name="Header2 3 4 10 3" xfId="19622" xr:uid="{00000000-0005-0000-0000-0000304C0000}"/>
    <cellStyle name="Header2 3 4 11" xfId="19623" xr:uid="{00000000-0005-0000-0000-0000314C0000}"/>
    <cellStyle name="Header2 3 4 11 2" xfId="19624" xr:uid="{00000000-0005-0000-0000-0000324C0000}"/>
    <cellStyle name="Header2 3 4 11 3" xfId="19625" xr:uid="{00000000-0005-0000-0000-0000334C0000}"/>
    <cellStyle name="Header2 3 4 12" xfId="19626" xr:uid="{00000000-0005-0000-0000-0000344C0000}"/>
    <cellStyle name="Header2 3 4 12 2" xfId="19627" xr:uid="{00000000-0005-0000-0000-0000354C0000}"/>
    <cellStyle name="Header2 3 4 12 3" xfId="19628" xr:uid="{00000000-0005-0000-0000-0000364C0000}"/>
    <cellStyle name="Header2 3 4 13" xfId="19629" xr:uid="{00000000-0005-0000-0000-0000374C0000}"/>
    <cellStyle name="Header2 3 4 14" xfId="19630" xr:uid="{00000000-0005-0000-0000-0000384C0000}"/>
    <cellStyle name="Header2 3 4 2" xfId="19631" xr:uid="{00000000-0005-0000-0000-0000394C0000}"/>
    <cellStyle name="Header2 3 4 2 2" xfId="19632" xr:uid="{00000000-0005-0000-0000-00003A4C0000}"/>
    <cellStyle name="Header2 3 4 2 3" xfId="19633" xr:uid="{00000000-0005-0000-0000-00003B4C0000}"/>
    <cellStyle name="Header2 3 4 3" xfId="19634" xr:uid="{00000000-0005-0000-0000-00003C4C0000}"/>
    <cellStyle name="Header2 3 4 3 2" xfId="19635" xr:uid="{00000000-0005-0000-0000-00003D4C0000}"/>
    <cellStyle name="Header2 3 4 3 3" xfId="19636" xr:uid="{00000000-0005-0000-0000-00003E4C0000}"/>
    <cellStyle name="Header2 3 4 4" xfId="19637" xr:uid="{00000000-0005-0000-0000-00003F4C0000}"/>
    <cellStyle name="Header2 3 4 4 2" xfId="19638" xr:uid="{00000000-0005-0000-0000-0000404C0000}"/>
    <cellStyle name="Header2 3 4 4 3" xfId="19639" xr:uid="{00000000-0005-0000-0000-0000414C0000}"/>
    <cellStyle name="Header2 3 4 5" xfId="19640" xr:uid="{00000000-0005-0000-0000-0000424C0000}"/>
    <cellStyle name="Header2 3 4 5 2" xfId="19641" xr:uid="{00000000-0005-0000-0000-0000434C0000}"/>
    <cellStyle name="Header2 3 4 5 3" xfId="19642" xr:uid="{00000000-0005-0000-0000-0000444C0000}"/>
    <cellStyle name="Header2 3 4 6" xfId="19643" xr:uid="{00000000-0005-0000-0000-0000454C0000}"/>
    <cellStyle name="Header2 3 4 6 2" xfId="19644" xr:uid="{00000000-0005-0000-0000-0000464C0000}"/>
    <cellStyle name="Header2 3 4 6 3" xfId="19645" xr:uid="{00000000-0005-0000-0000-0000474C0000}"/>
    <cellStyle name="Header2 3 4 7" xfId="19646" xr:uid="{00000000-0005-0000-0000-0000484C0000}"/>
    <cellStyle name="Header2 3 4 7 2" xfId="19647" xr:uid="{00000000-0005-0000-0000-0000494C0000}"/>
    <cellStyle name="Header2 3 4 7 3" xfId="19648" xr:uid="{00000000-0005-0000-0000-00004A4C0000}"/>
    <cellStyle name="Header2 3 4 8" xfId="19649" xr:uid="{00000000-0005-0000-0000-00004B4C0000}"/>
    <cellStyle name="Header2 3 4 8 2" xfId="19650" xr:uid="{00000000-0005-0000-0000-00004C4C0000}"/>
    <cellStyle name="Header2 3 4 8 3" xfId="19651" xr:uid="{00000000-0005-0000-0000-00004D4C0000}"/>
    <cellStyle name="Header2 3 4 9" xfId="19652" xr:uid="{00000000-0005-0000-0000-00004E4C0000}"/>
    <cellStyle name="Header2 3 4 9 2" xfId="19653" xr:uid="{00000000-0005-0000-0000-00004F4C0000}"/>
    <cellStyle name="Header2 3 4 9 3" xfId="19654" xr:uid="{00000000-0005-0000-0000-0000504C0000}"/>
    <cellStyle name="Header2 3 5" xfId="19655" xr:uid="{00000000-0005-0000-0000-0000514C0000}"/>
    <cellStyle name="Header2 3 5 10" xfId="19656" xr:uid="{00000000-0005-0000-0000-0000524C0000}"/>
    <cellStyle name="Header2 3 5 10 2" xfId="19657" xr:uid="{00000000-0005-0000-0000-0000534C0000}"/>
    <cellStyle name="Header2 3 5 10 3" xfId="19658" xr:uid="{00000000-0005-0000-0000-0000544C0000}"/>
    <cellStyle name="Header2 3 5 11" xfId="19659" xr:uid="{00000000-0005-0000-0000-0000554C0000}"/>
    <cellStyle name="Header2 3 5 11 2" xfId="19660" xr:uid="{00000000-0005-0000-0000-0000564C0000}"/>
    <cellStyle name="Header2 3 5 11 3" xfId="19661" xr:uid="{00000000-0005-0000-0000-0000574C0000}"/>
    <cellStyle name="Header2 3 5 12" xfId="19662" xr:uid="{00000000-0005-0000-0000-0000584C0000}"/>
    <cellStyle name="Header2 3 5 13" xfId="19663" xr:uid="{00000000-0005-0000-0000-0000594C0000}"/>
    <cellStyle name="Header2 3 5 2" xfId="19664" xr:uid="{00000000-0005-0000-0000-00005A4C0000}"/>
    <cellStyle name="Header2 3 5 2 2" xfId="19665" xr:uid="{00000000-0005-0000-0000-00005B4C0000}"/>
    <cellStyle name="Header2 3 5 2 3" xfId="19666" xr:uid="{00000000-0005-0000-0000-00005C4C0000}"/>
    <cellStyle name="Header2 3 5 3" xfId="19667" xr:uid="{00000000-0005-0000-0000-00005D4C0000}"/>
    <cellStyle name="Header2 3 5 3 2" xfId="19668" xr:uid="{00000000-0005-0000-0000-00005E4C0000}"/>
    <cellStyle name="Header2 3 5 3 3" xfId="19669" xr:uid="{00000000-0005-0000-0000-00005F4C0000}"/>
    <cellStyle name="Header2 3 5 4" xfId="19670" xr:uid="{00000000-0005-0000-0000-0000604C0000}"/>
    <cellStyle name="Header2 3 5 4 2" xfId="19671" xr:uid="{00000000-0005-0000-0000-0000614C0000}"/>
    <cellStyle name="Header2 3 5 4 3" xfId="19672" xr:uid="{00000000-0005-0000-0000-0000624C0000}"/>
    <cellStyle name="Header2 3 5 5" xfId="19673" xr:uid="{00000000-0005-0000-0000-0000634C0000}"/>
    <cellStyle name="Header2 3 5 5 2" xfId="19674" xr:uid="{00000000-0005-0000-0000-0000644C0000}"/>
    <cellStyle name="Header2 3 5 5 3" xfId="19675" xr:uid="{00000000-0005-0000-0000-0000654C0000}"/>
    <cellStyle name="Header2 3 5 6" xfId="19676" xr:uid="{00000000-0005-0000-0000-0000664C0000}"/>
    <cellStyle name="Header2 3 5 6 2" xfId="19677" xr:uid="{00000000-0005-0000-0000-0000674C0000}"/>
    <cellStyle name="Header2 3 5 6 3" xfId="19678" xr:uid="{00000000-0005-0000-0000-0000684C0000}"/>
    <cellStyle name="Header2 3 5 7" xfId="19679" xr:uid="{00000000-0005-0000-0000-0000694C0000}"/>
    <cellStyle name="Header2 3 5 7 2" xfId="19680" xr:uid="{00000000-0005-0000-0000-00006A4C0000}"/>
    <cellStyle name="Header2 3 5 7 3" xfId="19681" xr:uid="{00000000-0005-0000-0000-00006B4C0000}"/>
    <cellStyle name="Header2 3 5 8" xfId="19682" xr:uid="{00000000-0005-0000-0000-00006C4C0000}"/>
    <cellStyle name="Header2 3 5 8 2" xfId="19683" xr:uid="{00000000-0005-0000-0000-00006D4C0000}"/>
    <cellStyle name="Header2 3 5 8 3" xfId="19684" xr:uid="{00000000-0005-0000-0000-00006E4C0000}"/>
    <cellStyle name="Header2 3 5 9" xfId="19685" xr:uid="{00000000-0005-0000-0000-00006F4C0000}"/>
    <cellStyle name="Header2 3 5 9 2" xfId="19686" xr:uid="{00000000-0005-0000-0000-0000704C0000}"/>
    <cellStyle name="Header2 3 5 9 3" xfId="19687" xr:uid="{00000000-0005-0000-0000-0000714C0000}"/>
    <cellStyle name="Header2 3 6" xfId="19688" xr:uid="{00000000-0005-0000-0000-0000724C0000}"/>
    <cellStyle name="Header2 3 6 10" xfId="19689" xr:uid="{00000000-0005-0000-0000-0000734C0000}"/>
    <cellStyle name="Header2 3 6 10 2" xfId="19690" xr:uid="{00000000-0005-0000-0000-0000744C0000}"/>
    <cellStyle name="Header2 3 6 10 3" xfId="19691" xr:uid="{00000000-0005-0000-0000-0000754C0000}"/>
    <cellStyle name="Header2 3 6 11" xfId="19692" xr:uid="{00000000-0005-0000-0000-0000764C0000}"/>
    <cellStyle name="Header2 3 6 11 2" xfId="19693" xr:uid="{00000000-0005-0000-0000-0000774C0000}"/>
    <cellStyle name="Header2 3 6 11 3" xfId="19694" xr:uid="{00000000-0005-0000-0000-0000784C0000}"/>
    <cellStyle name="Header2 3 6 12" xfId="19695" xr:uid="{00000000-0005-0000-0000-0000794C0000}"/>
    <cellStyle name="Header2 3 6 13" xfId="19696" xr:uid="{00000000-0005-0000-0000-00007A4C0000}"/>
    <cellStyle name="Header2 3 6 2" xfId="19697" xr:uid="{00000000-0005-0000-0000-00007B4C0000}"/>
    <cellStyle name="Header2 3 6 2 2" xfId="19698" xr:uid="{00000000-0005-0000-0000-00007C4C0000}"/>
    <cellStyle name="Header2 3 6 2 3" xfId="19699" xr:uid="{00000000-0005-0000-0000-00007D4C0000}"/>
    <cellStyle name="Header2 3 6 3" xfId="19700" xr:uid="{00000000-0005-0000-0000-00007E4C0000}"/>
    <cellStyle name="Header2 3 6 3 2" xfId="19701" xr:uid="{00000000-0005-0000-0000-00007F4C0000}"/>
    <cellStyle name="Header2 3 6 3 3" xfId="19702" xr:uid="{00000000-0005-0000-0000-0000804C0000}"/>
    <cellStyle name="Header2 3 6 4" xfId="19703" xr:uid="{00000000-0005-0000-0000-0000814C0000}"/>
    <cellStyle name="Header2 3 6 4 2" xfId="19704" xr:uid="{00000000-0005-0000-0000-0000824C0000}"/>
    <cellStyle name="Header2 3 6 4 3" xfId="19705" xr:uid="{00000000-0005-0000-0000-0000834C0000}"/>
    <cellStyle name="Header2 3 6 5" xfId="19706" xr:uid="{00000000-0005-0000-0000-0000844C0000}"/>
    <cellStyle name="Header2 3 6 5 2" xfId="19707" xr:uid="{00000000-0005-0000-0000-0000854C0000}"/>
    <cellStyle name="Header2 3 6 5 3" xfId="19708" xr:uid="{00000000-0005-0000-0000-0000864C0000}"/>
    <cellStyle name="Header2 3 6 6" xfId="19709" xr:uid="{00000000-0005-0000-0000-0000874C0000}"/>
    <cellStyle name="Header2 3 6 6 2" xfId="19710" xr:uid="{00000000-0005-0000-0000-0000884C0000}"/>
    <cellStyle name="Header2 3 6 6 3" xfId="19711" xr:uid="{00000000-0005-0000-0000-0000894C0000}"/>
    <cellStyle name="Header2 3 6 7" xfId="19712" xr:uid="{00000000-0005-0000-0000-00008A4C0000}"/>
    <cellStyle name="Header2 3 6 7 2" xfId="19713" xr:uid="{00000000-0005-0000-0000-00008B4C0000}"/>
    <cellStyle name="Header2 3 6 7 3" xfId="19714" xr:uid="{00000000-0005-0000-0000-00008C4C0000}"/>
    <cellStyle name="Header2 3 6 8" xfId="19715" xr:uid="{00000000-0005-0000-0000-00008D4C0000}"/>
    <cellStyle name="Header2 3 6 8 2" xfId="19716" xr:uid="{00000000-0005-0000-0000-00008E4C0000}"/>
    <cellStyle name="Header2 3 6 8 3" xfId="19717" xr:uid="{00000000-0005-0000-0000-00008F4C0000}"/>
    <cellStyle name="Header2 3 6 9" xfId="19718" xr:uid="{00000000-0005-0000-0000-0000904C0000}"/>
    <cellStyle name="Header2 3 6 9 2" xfId="19719" xr:uid="{00000000-0005-0000-0000-0000914C0000}"/>
    <cellStyle name="Header2 3 6 9 3" xfId="19720" xr:uid="{00000000-0005-0000-0000-0000924C0000}"/>
    <cellStyle name="Header2 3 7" xfId="19721" xr:uid="{00000000-0005-0000-0000-0000934C0000}"/>
    <cellStyle name="Header2 3 7 10" xfId="19722" xr:uid="{00000000-0005-0000-0000-0000944C0000}"/>
    <cellStyle name="Header2 3 7 10 2" xfId="19723" xr:uid="{00000000-0005-0000-0000-0000954C0000}"/>
    <cellStyle name="Header2 3 7 10 3" xfId="19724" xr:uid="{00000000-0005-0000-0000-0000964C0000}"/>
    <cellStyle name="Header2 3 7 11" xfId="19725" xr:uid="{00000000-0005-0000-0000-0000974C0000}"/>
    <cellStyle name="Header2 3 7 11 2" xfId="19726" xr:uid="{00000000-0005-0000-0000-0000984C0000}"/>
    <cellStyle name="Header2 3 7 11 3" xfId="19727" xr:uid="{00000000-0005-0000-0000-0000994C0000}"/>
    <cellStyle name="Header2 3 7 12" xfId="19728" xr:uid="{00000000-0005-0000-0000-00009A4C0000}"/>
    <cellStyle name="Header2 3 7 13" xfId="19729" xr:uid="{00000000-0005-0000-0000-00009B4C0000}"/>
    <cellStyle name="Header2 3 7 2" xfId="19730" xr:uid="{00000000-0005-0000-0000-00009C4C0000}"/>
    <cellStyle name="Header2 3 7 2 2" xfId="19731" xr:uid="{00000000-0005-0000-0000-00009D4C0000}"/>
    <cellStyle name="Header2 3 7 2 3" xfId="19732" xr:uid="{00000000-0005-0000-0000-00009E4C0000}"/>
    <cellStyle name="Header2 3 7 3" xfId="19733" xr:uid="{00000000-0005-0000-0000-00009F4C0000}"/>
    <cellStyle name="Header2 3 7 3 2" xfId="19734" xr:uid="{00000000-0005-0000-0000-0000A04C0000}"/>
    <cellStyle name="Header2 3 7 3 3" xfId="19735" xr:uid="{00000000-0005-0000-0000-0000A14C0000}"/>
    <cellStyle name="Header2 3 7 4" xfId="19736" xr:uid="{00000000-0005-0000-0000-0000A24C0000}"/>
    <cellStyle name="Header2 3 7 4 2" xfId="19737" xr:uid="{00000000-0005-0000-0000-0000A34C0000}"/>
    <cellStyle name="Header2 3 7 4 3" xfId="19738" xr:uid="{00000000-0005-0000-0000-0000A44C0000}"/>
    <cellStyle name="Header2 3 7 5" xfId="19739" xr:uid="{00000000-0005-0000-0000-0000A54C0000}"/>
    <cellStyle name="Header2 3 7 5 2" xfId="19740" xr:uid="{00000000-0005-0000-0000-0000A64C0000}"/>
    <cellStyle name="Header2 3 7 5 3" xfId="19741" xr:uid="{00000000-0005-0000-0000-0000A74C0000}"/>
    <cellStyle name="Header2 3 7 6" xfId="19742" xr:uid="{00000000-0005-0000-0000-0000A84C0000}"/>
    <cellStyle name="Header2 3 7 6 2" xfId="19743" xr:uid="{00000000-0005-0000-0000-0000A94C0000}"/>
    <cellStyle name="Header2 3 7 6 3" xfId="19744" xr:uid="{00000000-0005-0000-0000-0000AA4C0000}"/>
    <cellStyle name="Header2 3 7 7" xfId="19745" xr:uid="{00000000-0005-0000-0000-0000AB4C0000}"/>
    <cellStyle name="Header2 3 7 7 2" xfId="19746" xr:uid="{00000000-0005-0000-0000-0000AC4C0000}"/>
    <cellStyle name="Header2 3 7 7 3" xfId="19747" xr:uid="{00000000-0005-0000-0000-0000AD4C0000}"/>
    <cellStyle name="Header2 3 7 8" xfId="19748" xr:uid="{00000000-0005-0000-0000-0000AE4C0000}"/>
    <cellStyle name="Header2 3 7 8 2" xfId="19749" xr:uid="{00000000-0005-0000-0000-0000AF4C0000}"/>
    <cellStyle name="Header2 3 7 8 3" xfId="19750" xr:uid="{00000000-0005-0000-0000-0000B04C0000}"/>
    <cellStyle name="Header2 3 7 9" xfId="19751" xr:uid="{00000000-0005-0000-0000-0000B14C0000}"/>
    <cellStyle name="Header2 3 7 9 2" xfId="19752" xr:uid="{00000000-0005-0000-0000-0000B24C0000}"/>
    <cellStyle name="Header2 3 7 9 3" xfId="19753" xr:uid="{00000000-0005-0000-0000-0000B34C0000}"/>
    <cellStyle name="Header2 3 8" xfId="19754" xr:uid="{00000000-0005-0000-0000-0000B44C0000}"/>
    <cellStyle name="Header2 3 8 2" xfId="19755" xr:uid="{00000000-0005-0000-0000-0000B54C0000}"/>
    <cellStyle name="Header2 3 8 3" xfId="19756" xr:uid="{00000000-0005-0000-0000-0000B64C0000}"/>
    <cellStyle name="Header2 3 9" xfId="19757" xr:uid="{00000000-0005-0000-0000-0000B74C0000}"/>
    <cellStyle name="Header2 3 9 2" xfId="19758" xr:uid="{00000000-0005-0000-0000-0000B84C0000}"/>
    <cellStyle name="Header2 3 9 3" xfId="19759" xr:uid="{00000000-0005-0000-0000-0000B94C0000}"/>
    <cellStyle name="Header2 4" xfId="19760" xr:uid="{00000000-0005-0000-0000-0000BA4C0000}"/>
    <cellStyle name="Header2 4 10" xfId="19761" xr:uid="{00000000-0005-0000-0000-0000BB4C0000}"/>
    <cellStyle name="Header2 4 10 2" xfId="19762" xr:uid="{00000000-0005-0000-0000-0000BC4C0000}"/>
    <cellStyle name="Header2 4 10 3" xfId="19763" xr:uid="{00000000-0005-0000-0000-0000BD4C0000}"/>
    <cellStyle name="Header2 4 11" xfId="19764" xr:uid="{00000000-0005-0000-0000-0000BE4C0000}"/>
    <cellStyle name="Header2 4 11 2" xfId="19765" xr:uid="{00000000-0005-0000-0000-0000BF4C0000}"/>
    <cellStyle name="Header2 4 11 3" xfId="19766" xr:uid="{00000000-0005-0000-0000-0000C04C0000}"/>
    <cellStyle name="Header2 4 12" xfId="19767" xr:uid="{00000000-0005-0000-0000-0000C14C0000}"/>
    <cellStyle name="Header2 4 12 2" xfId="19768" xr:uid="{00000000-0005-0000-0000-0000C24C0000}"/>
    <cellStyle name="Header2 4 12 3" xfId="19769" xr:uid="{00000000-0005-0000-0000-0000C34C0000}"/>
    <cellStyle name="Header2 4 13" xfId="19770" xr:uid="{00000000-0005-0000-0000-0000C44C0000}"/>
    <cellStyle name="Header2 4 13 2" xfId="19771" xr:uid="{00000000-0005-0000-0000-0000C54C0000}"/>
    <cellStyle name="Header2 4 13 3" xfId="19772" xr:uid="{00000000-0005-0000-0000-0000C64C0000}"/>
    <cellStyle name="Header2 4 14" xfId="19773" xr:uid="{00000000-0005-0000-0000-0000C74C0000}"/>
    <cellStyle name="Header2 4 14 2" xfId="19774" xr:uid="{00000000-0005-0000-0000-0000C84C0000}"/>
    <cellStyle name="Header2 4 14 3" xfId="19775" xr:uid="{00000000-0005-0000-0000-0000C94C0000}"/>
    <cellStyle name="Header2 4 15" xfId="19776" xr:uid="{00000000-0005-0000-0000-0000CA4C0000}"/>
    <cellStyle name="Header2 4 15 2" xfId="19777" xr:uid="{00000000-0005-0000-0000-0000CB4C0000}"/>
    <cellStyle name="Header2 4 15 3" xfId="19778" xr:uid="{00000000-0005-0000-0000-0000CC4C0000}"/>
    <cellStyle name="Header2 4 16" xfId="19779" xr:uid="{00000000-0005-0000-0000-0000CD4C0000}"/>
    <cellStyle name="Header2 4 16 2" xfId="19780" xr:uid="{00000000-0005-0000-0000-0000CE4C0000}"/>
    <cellStyle name="Header2 4 16 3" xfId="19781" xr:uid="{00000000-0005-0000-0000-0000CF4C0000}"/>
    <cellStyle name="Header2 4 17" xfId="19782" xr:uid="{00000000-0005-0000-0000-0000D04C0000}"/>
    <cellStyle name="Header2 4 2" xfId="19783" xr:uid="{00000000-0005-0000-0000-0000D14C0000}"/>
    <cellStyle name="Header2 4 2 10" xfId="19784" xr:uid="{00000000-0005-0000-0000-0000D24C0000}"/>
    <cellStyle name="Header2 4 2 10 2" xfId="19785" xr:uid="{00000000-0005-0000-0000-0000D34C0000}"/>
    <cellStyle name="Header2 4 2 10 3" xfId="19786" xr:uid="{00000000-0005-0000-0000-0000D44C0000}"/>
    <cellStyle name="Header2 4 2 11" xfId="19787" xr:uid="{00000000-0005-0000-0000-0000D54C0000}"/>
    <cellStyle name="Header2 4 2 11 2" xfId="19788" xr:uid="{00000000-0005-0000-0000-0000D64C0000}"/>
    <cellStyle name="Header2 4 2 11 3" xfId="19789" xr:uid="{00000000-0005-0000-0000-0000D74C0000}"/>
    <cellStyle name="Header2 4 2 12" xfId="19790" xr:uid="{00000000-0005-0000-0000-0000D84C0000}"/>
    <cellStyle name="Header2 4 2 12 2" xfId="19791" xr:uid="{00000000-0005-0000-0000-0000D94C0000}"/>
    <cellStyle name="Header2 4 2 12 3" xfId="19792" xr:uid="{00000000-0005-0000-0000-0000DA4C0000}"/>
    <cellStyle name="Header2 4 2 13" xfId="19793" xr:uid="{00000000-0005-0000-0000-0000DB4C0000}"/>
    <cellStyle name="Header2 4 2 14" xfId="19794" xr:uid="{00000000-0005-0000-0000-0000DC4C0000}"/>
    <cellStyle name="Header2 4 2 2" xfId="19795" xr:uid="{00000000-0005-0000-0000-0000DD4C0000}"/>
    <cellStyle name="Header2 4 2 2 2" xfId="19796" xr:uid="{00000000-0005-0000-0000-0000DE4C0000}"/>
    <cellStyle name="Header2 4 2 2 3" xfId="19797" xr:uid="{00000000-0005-0000-0000-0000DF4C0000}"/>
    <cellStyle name="Header2 4 2 3" xfId="19798" xr:uid="{00000000-0005-0000-0000-0000E04C0000}"/>
    <cellStyle name="Header2 4 2 3 2" xfId="19799" xr:uid="{00000000-0005-0000-0000-0000E14C0000}"/>
    <cellStyle name="Header2 4 2 3 3" xfId="19800" xr:uid="{00000000-0005-0000-0000-0000E24C0000}"/>
    <cellStyle name="Header2 4 2 4" xfId="19801" xr:uid="{00000000-0005-0000-0000-0000E34C0000}"/>
    <cellStyle name="Header2 4 2 4 2" xfId="19802" xr:uid="{00000000-0005-0000-0000-0000E44C0000}"/>
    <cellStyle name="Header2 4 2 4 3" xfId="19803" xr:uid="{00000000-0005-0000-0000-0000E54C0000}"/>
    <cellStyle name="Header2 4 2 5" xfId="19804" xr:uid="{00000000-0005-0000-0000-0000E64C0000}"/>
    <cellStyle name="Header2 4 2 5 2" xfId="19805" xr:uid="{00000000-0005-0000-0000-0000E74C0000}"/>
    <cellStyle name="Header2 4 2 5 3" xfId="19806" xr:uid="{00000000-0005-0000-0000-0000E84C0000}"/>
    <cellStyle name="Header2 4 2 6" xfId="19807" xr:uid="{00000000-0005-0000-0000-0000E94C0000}"/>
    <cellStyle name="Header2 4 2 6 2" xfId="19808" xr:uid="{00000000-0005-0000-0000-0000EA4C0000}"/>
    <cellStyle name="Header2 4 2 6 3" xfId="19809" xr:uid="{00000000-0005-0000-0000-0000EB4C0000}"/>
    <cellStyle name="Header2 4 2 7" xfId="19810" xr:uid="{00000000-0005-0000-0000-0000EC4C0000}"/>
    <cellStyle name="Header2 4 2 7 2" xfId="19811" xr:uid="{00000000-0005-0000-0000-0000ED4C0000}"/>
    <cellStyle name="Header2 4 2 7 3" xfId="19812" xr:uid="{00000000-0005-0000-0000-0000EE4C0000}"/>
    <cellStyle name="Header2 4 2 8" xfId="19813" xr:uid="{00000000-0005-0000-0000-0000EF4C0000}"/>
    <cellStyle name="Header2 4 2 8 2" xfId="19814" xr:uid="{00000000-0005-0000-0000-0000F04C0000}"/>
    <cellStyle name="Header2 4 2 8 3" xfId="19815" xr:uid="{00000000-0005-0000-0000-0000F14C0000}"/>
    <cellStyle name="Header2 4 2 9" xfId="19816" xr:uid="{00000000-0005-0000-0000-0000F24C0000}"/>
    <cellStyle name="Header2 4 2 9 2" xfId="19817" xr:uid="{00000000-0005-0000-0000-0000F34C0000}"/>
    <cellStyle name="Header2 4 2 9 3" xfId="19818" xr:uid="{00000000-0005-0000-0000-0000F44C0000}"/>
    <cellStyle name="Header2 4 3" xfId="19819" xr:uid="{00000000-0005-0000-0000-0000F54C0000}"/>
    <cellStyle name="Header2 4 3 10" xfId="19820" xr:uid="{00000000-0005-0000-0000-0000F64C0000}"/>
    <cellStyle name="Header2 4 3 10 2" xfId="19821" xr:uid="{00000000-0005-0000-0000-0000F74C0000}"/>
    <cellStyle name="Header2 4 3 10 3" xfId="19822" xr:uid="{00000000-0005-0000-0000-0000F84C0000}"/>
    <cellStyle name="Header2 4 3 11" xfId="19823" xr:uid="{00000000-0005-0000-0000-0000F94C0000}"/>
    <cellStyle name="Header2 4 3 11 2" xfId="19824" xr:uid="{00000000-0005-0000-0000-0000FA4C0000}"/>
    <cellStyle name="Header2 4 3 11 3" xfId="19825" xr:uid="{00000000-0005-0000-0000-0000FB4C0000}"/>
    <cellStyle name="Header2 4 3 12" xfId="19826" xr:uid="{00000000-0005-0000-0000-0000FC4C0000}"/>
    <cellStyle name="Header2 4 3 12 2" xfId="19827" xr:uid="{00000000-0005-0000-0000-0000FD4C0000}"/>
    <cellStyle name="Header2 4 3 12 3" xfId="19828" xr:uid="{00000000-0005-0000-0000-0000FE4C0000}"/>
    <cellStyle name="Header2 4 3 13" xfId="19829" xr:uid="{00000000-0005-0000-0000-0000FF4C0000}"/>
    <cellStyle name="Header2 4 3 14" xfId="19830" xr:uid="{00000000-0005-0000-0000-0000004D0000}"/>
    <cellStyle name="Header2 4 3 2" xfId="19831" xr:uid="{00000000-0005-0000-0000-0000014D0000}"/>
    <cellStyle name="Header2 4 3 2 2" xfId="19832" xr:uid="{00000000-0005-0000-0000-0000024D0000}"/>
    <cellStyle name="Header2 4 3 2 3" xfId="19833" xr:uid="{00000000-0005-0000-0000-0000034D0000}"/>
    <cellStyle name="Header2 4 3 3" xfId="19834" xr:uid="{00000000-0005-0000-0000-0000044D0000}"/>
    <cellStyle name="Header2 4 3 3 2" xfId="19835" xr:uid="{00000000-0005-0000-0000-0000054D0000}"/>
    <cellStyle name="Header2 4 3 3 3" xfId="19836" xr:uid="{00000000-0005-0000-0000-0000064D0000}"/>
    <cellStyle name="Header2 4 3 4" xfId="19837" xr:uid="{00000000-0005-0000-0000-0000074D0000}"/>
    <cellStyle name="Header2 4 3 4 2" xfId="19838" xr:uid="{00000000-0005-0000-0000-0000084D0000}"/>
    <cellStyle name="Header2 4 3 4 3" xfId="19839" xr:uid="{00000000-0005-0000-0000-0000094D0000}"/>
    <cellStyle name="Header2 4 3 5" xfId="19840" xr:uid="{00000000-0005-0000-0000-00000A4D0000}"/>
    <cellStyle name="Header2 4 3 5 2" xfId="19841" xr:uid="{00000000-0005-0000-0000-00000B4D0000}"/>
    <cellStyle name="Header2 4 3 5 3" xfId="19842" xr:uid="{00000000-0005-0000-0000-00000C4D0000}"/>
    <cellStyle name="Header2 4 3 6" xfId="19843" xr:uid="{00000000-0005-0000-0000-00000D4D0000}"/>
    <cellStyle name="Header2 4 3 6 2" xfId="19844" xr:uid="{00000000-0005-0000-0000-00000E4D0000}"/>
    <cellStyle name="Header2 4 3 6 3" xfId="19845" xr:uid="{00000000-0005-0000-0000-00000F4D0000}"/>
    <cellStyle name="Header2 4 3 7" xfId="19846" xr:uid="{00000000-0005-0000-0000-0000104D0000}"/>
    <cellStyle name="Header2 4 3 7 2" xfId="19847" xr:uid="{00000000-0005-0000-0000-0000114D0000}"/>
    <cellStyle name="Header2 4 3 7 3" xfId="19848" xr:uid="{00000000-0005-0000-0000-0000124D0000}"/>
    <cellStyle name="Header2 4 3 8" xfId="19849" xr:uid="{00000000-0005-0000-0000-0000134D0000}"/>
    <cellStyle name="Header2 4 3 8 2" xfId="19850" xr:uid="{00000000-0005-0000-0000-0000144D0000}"/>
    <cellStyle name="Header2 4 3 8 3" xfId="19851" xr:uid="{00000000-0005-0000-0000-0000154D0000}"/>
    <cellStyle name="Header2 4 3 9" xfId="19852" xr:uid="{00000000-0005-0000-0000-0000164D0000}"/>
    <cellStyle name="Header2 4 3 9 2" xfId="19853" xr:uid="{00000000-0005-0000-0000-0000174D0000}"/>
    <cellStyle name="Header2 4 3 9 3" xfId="19854" xr:uid="{00000000-0005-0000-0000-0000184D0000}"/>
    <cellStyle name="Header2 4 4" xfId="19855" xr:uid="{00000000-0005-0000-0000-0000194D0000}"/>
    <cellStyle name="Header2 4 4 10" xfId="19856" xr:uid="{00000000-0005-0000-0000-00001A4D0000}"/>
    <cellStyle name="Header2 4 4 10 2" xfId="19857" xr:uid="{00000000-0005-0000-0000-00001B4D0000}"/>
    <cellStyle name="Header2 4 4 10 3" xfId="19858" xr:uid="{00000000-0005-0000-0000-00001C4D0000}"/>
    <cellStyle name="Header2 4 4 11" xfId="19859" xr:uid="{00000000-0005-0000-0000-00001D4D0000}"/>
    <cellStyle name="Header2 4 4 11 2" xfId="19860" xr:uid="{00000000-0005-0000-0000-00001E4D0000}"/>
    <cellStyle name="Header2 4 4 11 3" xfId="19861" xr:uid="{00000000-0005-0000-0000-00001F4D0000}"/>
    <cellStyle name="Header2 4 4 12" xfId="19862" xr:uid="{00000000-0005-0000-0000-0000204D0000}"/>
    <cellStyle name="Header2 4 4 13" xfId="19863" xr:uid="{00000000-0005-0000-0000-0000214D0000}"/>
    <cellStyle name="Header2 4 4 2" xfId="19864" xr:uid="{00000000-0005-0000-0000-0000224D0000}"/>
    <cellStyle name="Header2 4 4 2 2" xfId="19865" xr:uid="{00000000-0005-0000-0000-0000234D0000}"/>
    <cellStyle name="Header2 4 4 2 3" xfId="19866" xr:uid="{00000000-0005-0000-0000-0000244D0000}"/>
    <cellStyle name="Header2 4 4 3" xfId="19867" xr:uid="{00000000-0005-0000-0000-0000254D0000}"/>
    <cellStyle name="Header2 4 4 3 2" xfId="19868" xr:uid="{00000000-0005-0000-0000-0000264D0000}"/>
    <cellStyle name="Header2 4 4 3 3" xfId="19869" xr:uid="{00000000-0005-0000-0000-0000274D0000}"/>
    <cellStyle name="Header2 4 4 4" xfId="19870" xr:uid="{00000000-0005-0000-0000-0000284D0000}"/>
    <cellStyle name="Header2 4 4 4 2" xfId="19871" xr:uid="{00000000-0005-0000-0000-0000294D0000}"/>
    <cellStyle name="Header2 4 4 4 3" xfId="19872" xr:uid="{00000000-0005-0000-0000-00002A4D0000}"/>
    <cellStyle name="Header2 4 4 5" xfId="19873" xr:uid="{00000000-0005-0000-0000-00002B4D0000}"/>
    <cellStyle name="Header2 4 4 5 2" xfId="19874" xr:uid="{00000000-0005-0000-0000-00002C4D0000}"/>
    <cellStyle name="Header2 4 4 5 3" xfId="19875" xr:uid="{00000000-0005-0000-0000-00002D4D0000}"/>
    <cellStyle name="Header2 4 4 6" xfId="19876" xr:uid="{00000000-0005-0000-0000-00002E4D0000}"/>
    <cellStyle name="Header2 4 4 6 2" xfId="19877" xr:uid="{00000000-0005-0000-0000-00002F4D0000}"/>
    <cellStyle name="Header2 4 4 6 3" xfId="19878" xr:uid="{00000000-0005-0000-0000-0000304D0000}"/>
    <cellStyle name="Header2 4 4 7" xfId="19879" xr:uid="{00000000-0005-0000-0000-0000314D0000}"/>
    <cellStyle name="Header2 4 4 7 2" xfId="19880" xr:uid="{00000000-0005-0000-0000-0000324D0000}"/>
    <cellStyle name="Header2 4 4 7 3" xfId="19881" xr:uid="{00000000-0005-0000-0000-0000334D0000}"/>
    <cellStyle name="Header2 4 4 8" xfId="19882" xr:uid="{00000000-0005-0000-0000-0000344D0000}"/>
    <cellStyle name="Header2 4 4 8 2" xfId="19883" xr:uid="{00000000-0005-0000-0000-0000354D0000}"/>
    <cellStyle name="Header2 4 4 8 3" xfId="19884" xr:uid="{00000000-0005-0000-0000-0000364D0000}"/>
    <cellStyle name="Header2 4 4 9" xfId="19885" xr:uid="{00000000-0005-0000-0000-0000374D0000}"/>
    <cellStyle name="Header2 4 4 9 2" xfId="19886" xr:uid="{00000000-0005-0000-0000-0000384D0000}"/>
    <cellStyle name="Header2 4 4 9 3" xfId="19887" xr:uid="{00000000-0005-0000-0000-0000394D0000}"/>
    <cellStyle name="Header2 4 5" xfId="19888" xr:uid="{00000000-0005-0000-0000-00003A4D0000}"/>
    <cellStyle name="Header2 4 5 10" xfId="19889" xr:uid="{00000000-0005-0000-0000-00003B4D0000}"/>
    <cellStyle name="Header2 4 5 10 2" xfId="19890" xr:uid="{00000000-0005-0000-0000-00003C4D0000}"/>
    <cellStyle name="Header2 4 5 10 3" xfId="19891" xr:uid="{00000000-0005-0000-0000-00003D4D0000}"/>
    <cellStyle name="Header2 4 5 11" xfId="19892" xr:uid="{00000000-0005-0000-0000-00003E4D0000}"/>
    <cellStyle name="Header2 4 5 11 2" xfId="19893" xr:uid="{00000000-0005-0000-0000-00003F4D0000}"/>
    <cellStyle name="Header2 4 5 11 3" xfId="19894" xr:uid="{00000000-0005-0000-0000-0000404D0000}"/>
    <cellStyle name="Header2 4 5 12" xfId="19895" xr:uid="{00000000-0005-0000-0000-0000414D0000}"/>
    <cellStyle name="Header2 4 5 13" xfId="19896" xr:uid="{00000000-0005-0000-0000-0000424D0000}"/>
    <cellStyle name="Header2 4 5 2" xfId="19897" xr:uid="{00000000-0005-0000-0000-0000434D0000}"/>
    <cellStyle name="Header2 4 5 2 2" xfId="19898" xr:uid="{00000000-0005-0000-0000-0000444D0000}"/>
    <cellStyle name="Header2 4 5 2 3" xfId="19899" xr:uid="{00000000-0005-0000-0000-0000454D0000}"/>
    <cellStyle name="Header2 4 5 3" xfId="19900" xr:uid="{00000000-0005-0000-0000-0000464D0000}"/>
    <cellStyle name="Header2 4 5 3 2" xfId="19901" xr:uid="{00000000-0005-0000-0000-0000474D0000}"/>
    <cellStyle name="Header2 4 5 3 3" xfId="19902" xr:uid="{00000000-0005-0000-0000-0000484D0000}"/>
    <cellStyle name="Header2 4 5 4" xfId="19903" xr:uid="{00000000-0005-0000-0000-0000494D0000}"/>
    <cellStyle name="Header2 4 5 4 2" xfId="19904" xr:uid="{00000000-0005-0000-0000-00004A4D0000}"/>
    <cellStyle name="Header2 4 5 4 3" xfId="19905" xr:uid="{00000000-0005-0000-0000-00004B4D0000}"/>
    <cellStyle name="Header2 4 5 5" xfId="19906" xr:uid="{00000000-0005-0000-0000-00004C4D0000}"/>
    <cellStyle name="Header2 4 5 5 2" xfId="19907" xr:uid="{00000000-0005-0000-0000-00004D4D0000}"/>
    <cellStyle name="Header2 4 5 5 3" xfId="19908" xr:uid="{00000000-0005-0000-0000-00004E4D0000}"/>
    <cellStyle name="Header2 4 5 6" xfId="19909" xr:uid="{00000000-0005-0000-0000-00004F4D0000}"/>
    <cellStyle name="Header2 4 5 6 2" xfId="19910" xr:uid="{00000000-0005-0000-0000-0000504D0000}"/>
    <cellStyle name="Header2 4 5 6 3" xfId="19911" xr:uid="{00000000-0005-0000-0000-0000514D0000}"/>
    <cellStyle name="Header2 4 5 7" xfId="19912" xr:uid="{00000000-0005-0000-0000-0000524D0000}"/>
    <cellStyle name="Header2 4 5 7 2" xfId="19913" xr:uid="{00000000-0005-0000-0000-0000534D0000}"/>
    <cellStyle name="Header2 4 5 7 3" xfId="19914" xr:uid="{00000000-0005-0000-0000-0000544D0000}"/>
    <cellStyle name="Header2 4 5 8" xfId="19915" xr:uid="{00000000-0005-0000-0000-0000554D0000}"/>
    <cellStyle name="Header2 4 5 8 2" xfId="19916" xr:uid="{00000000-0005-0000-0000-0000564D0000}"/>
    <cellStyle name="Header2 4 5 8 3" xfId="19917" xr:uid="{00000000-0005-0000-0000-0000574D0000}"/>
    <cellStyle name="Header2 4 5 9" xfId="19918" xr:uid="{00000000-0005-0000-0000-0000584D0000}"/>
    <cellStyle name="Header2 4 5 9 2" xfId="19919" xr:uid="{00000000-0005-0000-0000-0000594D0000}"/>
    <cellStyle name="Header2 4 5 9 3" xfId="19920" xr:uid="{00000000-0005-0000-0000-00005A4D0000}"/>
    <cellStyle name="Header2 4 6" xfId="19921" xr:uid="{00000000-0005-0000-0000-00005B4D0000}"/>
    <cellStyle name="Header2 4 6 10" xfId="19922" xr:uid="{00000000-0005-0000-0000-00005C4D0000}"/>
    <cellStyle name="Header2 4 6 10 2" xfId="19923" xr:uid="{00000000-0005-0000-0000-00005D4D0000}"/>
    <cellStyle name="Header2 4 6 10 3" xfId="19924" xr:uid="{00000000-0005-0000-0000-00005E4D0000}"/>
    <cellStyle name="Header2 4 6 11" xfId="19925" xr:uid="{00000000-0005-0000-0000-00005F4D0000}"/>
    <cellStyle name="Header2 4 6 11 2" xfId="19926" xr:uid="{00000000-0005-0000-0000-0000604D0000}"/>
    <cellStyle name="Header2 4 6 11 3" xfId="19927" xr:uid="{00000000-0005-0000-0000-0000614D0000}"/>
    <cellStyle name="Header2 4 6 12" xfId="19928" xr:uid="{00000000-0005-0000-0000-0000624D0000}"/>
    <cellStyle name="Header2 4 6 13" xfId="19929" xr:uid="{00000000-0005-0000-0000-0000634D0000}"/>
    <cellStyle name="Header2 4 6 2" xfId="19930" xr:uid="{00000000-0005-0000-0000-0000644D0000}"/>
    <cellStyle name="Header2 4 6 2 2" xfId="19931" xr:uid="{00000000-0005-0000-0000-0000654D0000}"/>
    <cellStyle name="Header2 4 6 2 3" xfId="19932" xr:uid="{00000000-0005-0000-0000-0000664D0000}"/>
    <cellStyle name="Header2 4 6 3" xfId="19933" xr:uid="{00000000-0005-0000-0000-0000674D0000}"/>
    <cellStyle name="Header2 4 6 3 2" xfId="19934" xr:uid="{00000000-0005-0000-0000-0000684D0000}"/>
    <cellStyle name="Header2 4 6 3 3" xfId="19935" xr:uid="{00000000-0005-0000-0000-0000694D0000}"/>
    <cellStyle name="Header2 4 6 4" xfId="19936" xr:uid="{00000000-0005-0000-0000-00006A4D0000}"/>
    <cellStyle name="Header2 4 6 4 2" xfId="19937" xr:uid="{00000000-0005-0000-0000-00006B4D0000}"/>
    <cellStyle name="Header2 4 6 4 3" xfId="19938" xr:uid="{00000000-0005-0000-0000-00006C4D0000}"/>
    <cellStyle name="Header2 4 6 5" xfId="19939" xr:uid="{00000000-0005-0000-0000-00006D4D0000}"/>
    <cellStyle name="Header2 4 6 5 2" xfId="19940" xr:uid="{00000000-0005-0000-0000-00006E4D0000}"/>
    <cellStyle name="Header2 4 6 5 3" xfId="19941" xr:uid="{00000000-0005-0000-0000-00006F4D0000}"/>
    <cellStyle name="Header2 4 6 6" xfId="19942" xr:uid="{00000000-0005-0000-0000-0000704D0000}"/>
    <cellStyle name="Header2 4 6 6 2" xfId="19943" xr:uid="{00000000-0005-0000-0000-0000714D0000}"/>
    <cellStyle name="Header2 4 6 6 3" xfId="19944" xr:uid="{00000000-0005-0000-0000-0000724D0000}"/>
    <cellStyle name="Header2 4 6 7" xfId="19945" xr:uid="{00000000-0005-0000-0000-0000734D0000}"/>
    <cellStyle name="Header2 4 6 7 2" xfId="19946" xr:uid="{00000000-0005-0000-0000-0000744D0000}"/>
    <cellStyle name="Header2 4 6 7 3" xfId="19947" xr:uid="{00000000-0005-0000-0000-0000754D0000}"/>
    <cellStyle name="Header2 4 6 8" xfId="19948" xr:uid="{00000000-0005-0000-0000-0000764D0000}"/>
    <cellStyle name="Header2 4 6 8 2" xfId="19949" xr:uid="{00000000-0005-0000-0000-0000774D0000}"/>
    <cellStyle name="Header2 4 6 8 3" xfId="19950" xr:uid="{00000000-0005-0000-0000-0000784D0000}"/>
    <cellStyle name="Header2 4 6 9" xfId="19951" xr:uid="{00000000-0005-0000-0000-0000794D0000}"/>
    <cellStyle name="Header2 4 6 9 2" xfId="19952" xr:uid="{00000000-0005-0000-0000-00007A4D0000}"/>
    <cellStyle name="Header2 4 6 9 3" xfId="19953" xr:uid="{00000000-0005-0000-0000-00007B4D0000}"/>
    <cellStyle name="Header2 4 7" xfId="19954" xr:uid="{00000000-0005-0000-0000-00007C4D0000}"/>
    <cellStyle name="Header2 4 7 10" xfId="19955" xr:uid="{00000000-0005-0000-0000-00007D4D0000}"/>
    <cellStyle name="Header2 4 7 10 2" xfId="19956" xr:uid="{00000000-0005-0000-0000-00007E4D0000}"/>
    <cellStyle name="Header2 4 7 10 3" xfId="19957" xr:uid="{00000000-0005-0000-0000-00007F4D0000}"/>
    <cellStyle name="Header2 4 7 11" xfId="19958" xr:uid="{00000000-0005-0000-0000-0000804D0000}"/>
    <cellStyle name="Header2 4 7 11 2" xfId="19959" xr:uid="{00000000-0005-0000-0000-0000814D0000}"/>
    <cellStyle name="Header2 4 7 11 3" xfId="19960" xr:uid="{00000000-0005-0000-0000-0000824D0000}"/>
    <cellStyle name="Header2 4 7 12" xfId="19961" xr:uid="{00000000-0005-0000-0000-0000834D0000}"/>
    <cellStyle name="Header2 4 7 13" xfId="19962" xr:uid="{00000000-0005-0000-0000-0000844D0000}"/>
    <cellStyle name="Header2 4 7 2" xfId="19963" xr:uid="{00000000-0005-0000-0000-0000854D0000}"/>
    <cellStyle name="Header2 4 7 2 2" xfId="19964" xr:uid="{00000000-0005-0000-0000-0000864D0000}"/>
    <cellStyle name="Header2 4 7 2 3" xfId="19965" xr:uid="{00000000-0005-0000-0000-0000874D0000}"/>
    <cellStyle name="Header2 4 7 3" xfId="19966" xr:uid="{00000000-0005-0000-0000-0000884D0000}"/>
    <cellStyle name="Header2 4 7 3 2" xfId="19967" xr:uid="{00000000-0005-0000-0000-0000894D0000}"/>
    <cellStyle name="Header2 4 7 3 3" xfId="19968" xr:uid="{00000000-0005-0000-0000-00008A4D0000}"/>
    <cellStyle name="Header2 4 7 4" xfId="19969" xr:uid="{00000000-0005-0000-0000-00008B4D0000}"/>
    <cellStyle name="Header2 4 7 4 2" xfId="19970" xr:uid="{00000000-0005-0000-0000-00008C4D0000}"/>
    <cellStyle name="Header2 4 7 4 3" xfId="19971" xr:uid="{00000000-0005-0000-0000-00008D4D0000}"/>
    <cellStyle name="Header2 4 7 5" xfId="19972" xr:uid="{00000000-0005-0000-0000-00008E4D0000}"/>
    <cellStyle name="Header2 4 7 5 2" xfId="19973" xr:uid="{00000000-0005-0000-0000-00008F4D0000}"/>
    <cellStyle name="Header2 4 7 5 3" xfId="19974" xr:uid="{00000000-0005-0000-0000-0000904D0000}"/>
    <cellStyle name="Header2 4 7 6" xfId="19975" xr:uid="{00000000-0005-0000-0000-0000914D0000}"/>
    <cellStyle name="Header2 4 7 6 2" xfId="19976" xr:uid="{00000000-0005-0000-0000-0000924D0000}"/>
    <cellStyle name="Header2 4 7 6 3" xfId="19977" xr:uid="{00000000-0005-0000-0000-0000934D0000}"/>
    <cellStyle name="Header2 4 7 7" xfId="19978" xr:uid="{00000000-0005-0000-0000-0000944D0000}"/>
    <cellStyle name="Header2 4 7 7 2" xfId="19979" xr:uid="{00000000-0005-0000-0000-0000954D0000}"/>
    <cellStyle name="Header2 4 7 7 3" xfId="19980" xr:uid="{00000000-0005-0000-0000-0000964D0000}"/>
    <cellStyle name="Header2 4 7 8" xfId="19981" xr:uid="{00000000-0005-0000-0000-0000974D0000}"/>
    <cellStyle name="Header2 4 7 8 2" xfId="19982" xr:uid="{00000000-0005-0000-0000-0000984D0000}"/>
    <cellStyle name="Header2 4 7 8 3" xfId="19983" xr:uid="{00000000-0005-0000-0000-0000994D0000}"/>
    <cellStyle name="Header2 4 7 9" xfId="19984" xr:uid="{00000000-0005-0000-0000-00009A4D0000}"/>
    <cellStyle name="Header2 4 7 9 2" xfId="19985" xr:uid="{00000000-0005-0000-0000-00009B4D0000}"/>
    <cellStyle name="Header2 4 7 9 3" xfId="19986" xr:uid="{00000000-0005-0000-0000-00009C4D0000}"/>
    <cellStyle name="Header2 4 8" xfId="19987" xr:uid="{00000000-0005-0000-0000-00009D4D0000}"/>
    <cellStyle name="Header2 4 8 2" xfId="19988" xr:uid="{00000000-0005-0000-0000-00009E4D0000}"/>
    <cellStyle name="Header2 4 8 3" xfId="19989" xr:uid="{00000000-0005-0000-0000-00009F4D0000}"/>
    <cellStyle name="Header2 4 9" xfId="19990" xr:uid="{00000000-0005-0000-0000-0000A04D0000}"/>
    <cellStyle name="Header2 4 9 2" xfId="19991" xr:uid="{00000000-0005-0000-0000-0000A14D0000}"/>
    <cellStyle name="Header2 4 9 3" xfId="19992" xr:uid="{00000000-0005-0000-0000-0000A24D0000}"/>
    <cellStyle name="Header2 5" xfId="19993" xr:uid="{00000000-0005-0000-0000-0000A34D0000}"/>
    <cellStyle name="Header2 5 10" xfId="19994" xr:uid="{00000000-0005-0000-0000-0000A44D0000}"/>
    <cellStyle name="Header2 5 10 2" xfId="19995" xr:uid="{00000000-0005-0000-0000-0000A54D0000}"/>
    <cellStyle name="Header2 5 10 3" xfId="19996" xr:uid="{00000000-0005-0000-0000-0000A64D0000}"/>
    <cellStyle name="Header2 5 11" xfId="19997" xr:uid="{00000000-0005-0000-0000-0000A74D0000}"/>
    <cellStyle name="Header2 5 11 2" xfId="19998" xr:uid="{00000000-0005-0000-0000-0000A84D0000}"/>
    <cellStyle name="Header2 5 11 3" xfId="19999" xr:uid="{00000000-0005-0000-0000-0000A94D0000}"/>
    <cellStyle name="Header2 5 12" xfId="20000" xr:uid="{00000000-0005-0000-0000-0000AA4D0000}"/>
    <cellStyle name="Header2 5 12 2" xfId="20001" xr:uid="{00000000-0005-0000-0000-0000AB4D0000}"/>
    <cellStyle name="Header2 5 12 3" xfId="20002" xr:uid="{00000000-0005-0000-0000-0000AC4D0000}"/>
    <cellStyle name="Header2 5 13" xfId="20003" xr:uid="{00000000-0005-0000-0000-0000AD4D0000}"/>
    <cellStyle name="Header2 5 13 2" xfId="20004" xr:uid="{00000000-0005-0000-0000-0000AE4D0000}"/>
    <cellStyle name="Header2 5 13 3" xfId="20005" xr:uid="{00000000-0005-0000-0000-0000AF4D0000}"/>
    <cellStyle name="Header2 5 14" xfId="20006" xr:uid="{00000000-0005-0000-0000-0000B04D0000}"/>
    <cellStyle name="Header2 5 14 2" xfId="20007" xr:uid="{00000000-0005-0000-0000-0000B14D0000}"/>
    <cellStyle name="Header2 5 14 3" xfId="20008" xr:uid="{00000000-0005-0000-0000-0000B24D0000}"/>
    <cellStyle name="Header2 5 15" xfId="20009" xr:uid="{00000000-0005-0000-0000-0000B34D0000}"/>
    <cellStyle name="Header2 5 15 2" xfId="20010" xr:uid="{00000000-0005-0000-0000-0000B44D0000}"/>
    <cellStyle name="Header2 5 15 3" xfId="20011" xr:uid="{00000000-0005-0000-0000-0000B54D0000}"/>
    <cellStyle name="Header2 5 16" xfId="20012" xr:uid="{00000000-0005-0000-0000-0000B64D0000}"/>
    <cellStyle name="Header2 5 16 2" xfId="20013" xr:uid="{00000000-0005-0000-0000-0000B74D0000}"/>
    <cellStyle name="Header2 5 16 3" xfId="20014" xr:uid="{00000000-0005-0000-0000-0000B84D0000}"/>
    <cellStyle name="Header2 5 17" xfId="20015" xr:uid="{00000000-0005-0000-0000-0000B94D0000}"/>
    <cellStyle name="Header2 5 17 2" xfId="20016" xr:uid="{00000000-0005-0000-0000-0000BA4D0000}"/>
    <cellStyle name="Header2 5 17 3" xfId="20017" xr:uid="{00000000-0005-0000-0000-0000BB4D0000}"/>
    <cellStyle name="Header2 5 18" xfId="20018" xr:uid="{00000000-0005-0000-0000-0000BC4D0000}"/>
    <cellStyle name="Header2 5 18 2" xfId="20019" xr:uid="{00000000-0005-0000-0000-0000BD4D0000}"/>
    <cellStyle name="Header2 5 18 3" xfId="20020" xr:uid="{00000000-0005-0000-0000-0000BE4D0000}"/>
    <cellStyle name="Header2 5 19" xfId="20021" xr:uid="{00000000-0005-0000-0000-0000BF4D0000}"/>
    <cellStyle name="Header2 5 2" xfId="20022" xr:uid="{00000000-0005-0000-0000-0000C04D0000}"/>
    <cellStyle name="Header2 5 2 10" xfId="20023" xr:uid="{00000000-0005-0000-0000-0000C14D0000}"/>
    <cellStyle name="Header2 5 2 10 2" xfId="20024" xr:uid="{00000000-0005-0000-0000-0000C24D0000}"/>
    <cellStyle name="Header2 5 2 10 3" xfId="20025" xr:uid="{00000000-0005-0000-0000-0000C34D0000}"/>
    <cellStyle name="Header2 5 2 11" xfId="20026" xr:uid="{00000000-0005-0000-0000-0000C44D0000}"/>
    <cellStyle name="Header2 5 2 11 2" xfId="20027" xr:uid="{00000000-0005-0000-0000-0000C54D0000}"/>
    <cellStyle name="Header2 5 2 11 3" xfId="20028" xr:uid="{00000000-0005-0000-0000-0000C64D0000}"/>
    <cellStyle name="Header2 5 2 12" xfId="20029" xr:uid="{00000000-0005-0000-0000-0000C74D0000}"/>
    <cellStyle name="Header2 5 2 12 2" xfId="20030" xr:uid="{00000000-0005-0000-0000-0000C84D0000}"/>
    <cellStyle name="Header2 5 2 12 3" xfId="20031" xr:uid="{00000000-0005-0000-0000-0000C94D0000}"/>
    <cellStyle name="Header2 5 2 13" xfId="20032" xr:uid="{00000000-0005-0000-0000-0000CA4D0000}"/>
    <cellStyle name="Header2 5 2 14" xfId="20033" xr:uid="{00000000-0005-0000-0000-0000CB4D0000}"/>
    <cellStyle name="Header2 5 2 2" xfId="20034" xr:uid="{00000000-0005-0000-0000-0000CC4D0000}"/>
    <cellStyle name="Header2 5 2 2 2" xfId="20035" xr:uid="{00000000-0005-0000-0000-0000CD4D0000}"/>
    <cellStyle name="Header2 5 2 2 3" xfId="20036" xr:uid="{00000000-0005-0000-0000-0000CE4D0000}"/>
    <cellStyle name="Header2 5 2 3" xfId="20037" xr:uid="{00000000-0005-0000-0000-0000CF4D0000}"/>
    <cellStyle name="Header2 5 2 3 2" xfId="20038" xr:uid="{00000000-0005-0000-0000-0000D04D0000}"/>
    <cellStyle name="Header2 5 2 3 3" xfId="20039" xr:uid="{00000000-0005-0000-0000-0000D14D0000}"/>
    <cellStyle name="Header2 5 2 4" xfId="20040" xr:uid="{00000000-0005-0000-0000-0000D24D0000}"/>
    <cellStyle name="Header2 5 2 4 2" xfId="20041" xr:uid="{00000000-0005-0000-0000-0000D34D0000}"/>
    <cellStyle name="Header2 5 2 4 3" xfId="20042" xr:uid="{00000000-0005-0000-0000-0000D44D0000}"/>
    <cellStyle name="Header2 5 2 5" xfId="20043" xr:uid="{00000000-0005-0000-0000-0000D54D0000}"/>
    <cellStyle name="Header2 5 2 5 2" xfId="20044" xr:uid="{00000000-0005-0000-0000-0000D64D0000}"/>
    <cellStyle name="Header2 5 2 5 3" xfId="20045" xr:uid="{00000000-0005-0000-0000-0000D74D0000}"/>
    <cellStyle name="Header2 5 2 6" xfId="20046" xr:uid="{00000000-0005-0000-0000-0000D84D0000}"/>
    <cellStyle name="Header2 5 2 6 2" xfId="20047" xr:uid="{00000000-0005-0000-0000-0000D94D0000}"/>
    <cellStyle name="Header2 5 2 6 3" xfId="20048" xr:uid="{00000000-0005-0000-0000-0000DA4D0000}"/>
    <cellStyle name="Header2 5 2 7" xfId="20049" xr:uid="{00000000-0005-0000-0000-0000DB4D0000}"/>
    <cellStyle name="Header2 5 2 7 2" xfId="20050" xr:uid="{00000000-0005-0000-0000-0000DC4D0000}"/>
    <cellStyle name="Header2 5 2 7 3" xfId="20051" xr:uid="{00000000-0005-0000-0000-0000DD4D0000}"/>
    <cellStyle name="Header2 5 2 8" xfId="20052" xr:uid="{00000000-0005-0000-0000-0000DE4D0000}"/>
    <cellStyle name="Header2 5 2 8 2" xfId="20053" xr:uid="{00000000-0005-0000-0000-0000DF4D0000}"/>
    <cellStyle name="Header2 5 2 8 3" xfId="20054" xr:uid="{00000000-0005-0000-0000-0000E04D0000}"/>
    <cellStyle name="Header2 5 2 9" xfId="20055" xr:uid="{00000000-0005-0000-0000-0000E14D0000}"/>
    <cellStyle name="Header2 5 2 9 2" xfId="20056" xr:uid="{00000000-0005-0000-0000-0000E24D0000}"/>
    <cellStyle name="Header2 5 2 9 3" xfId="20057" xr:uid="{00000000-0005-0000-0000-0000E34D0000}"/>
    <cellStyle name="Header2 5 20" xfId="20058" xr:uid="{00000000-0005-0000-0000-0000E44D0000}"/>
    <cellStyle name="Header2 5 3" xfId="20059" xr:uid="{00000000-0005-0000-0000-0000E54D0000}"/>
    <cellStyle name="Header2 5 3 10" xfId="20060" xr:uid="{00000000-0005-0000-0000-0000E64D0000}"/>
    <cellStyle name="Header2 5 3 10 2" xfId="20061" xr:uid="{00000000-0005-0000-0000-0000E74D0000}"/>
    <cellStyle name="Header2 5 3 10 3" xfId="20062" xr:uid="{00000000-0005-0000-0000-0000E84D0000}"/>
    <cellStyle name="Header2 5 3 11" xfId="20063" xr:uid="{00000000-0005-0000-0000-0000E94D0000}"/>
    <cellStyle name="Header2 5 3 11 2" xfId="20064" xr:uid="{00000000-0005-0000-0000-0000EA4D0000}"/>
    <cellStyle name="Header2 5 3 11 3" xfId="20065" xr:uid="{00000000-0005-0000-0000-0000EB4D0000}"/>
    <cellStyle name="Header2 5 3 12" xfId="20066" xr:uid="{00000000-0005-0000-0000-0000EC4D0000}"/>
    <cellStyle name="Header2 5 3 12 2" xfId="20067" xr:uid="{00000000-0005-0000-0000-0000ED4D0000}"/>
    <cellStyle name="Header2 5 3 12 3" xfId="20068" xr:uid="{00000000-0005-0000-0000-0000EE4D0000}"/>
    <cellStyle name="Header2 5 3 13" xfId="20069" xr:uid="{00000000-0005-0000-0000-0000EF4D0000}"/>
    <cellStyle name="Header2 5 3 14" xfId="20070" xr:uid="{00000000-0005-0000-0000-0000F04D0000}"/>
    <cellStyle name="Header2 5 3 2" xfId="20071" xr:uid="{00000000-0005-0000-0000-0000F14D0000}"/>
    <cellStyle name="Header2 5 3 2 2" xfId="20072" xr:uid="{00000000-0005-0000-0000-0000F24D0000}"/>
    <cellStyle name="Header2 5 3 2 3" xfId="20073" xr:uid="{00000000-0005-0000-0000-0000F34D0000}"/>
    <cellStyle name="Header2 5 3 3" xfId="20074" xr:uid="{00000000-0005-0000-0000-0000F44D0000}"/>
    <cellStyle name="Header2 5 3 3 2" xfId="20075" xr:uid="{00000000-0005-0000-0000-0000F54D0000}"/>
    <cellStyle name="Header2 5 3 3 3" xfId="20076" xr:uid="{00000000-0005-0000-0000-0000F64D0000}"/>
    <cellStyle name="Header2 5 3 4" xfId="20077" xr:uid="{00000000-0005-0000-0000-0000F74D0000}"/>
    <cellStyle name="Header2 5 3 4 2" xfId="20078" xr:uid="{00000000-0005-0000-0000-0000F84D0000}"/>
    <cellStyle name="Header2 5 3 4 3" xfId="20079" xr:uid="{00000000-0005-0000-0000-0000F94D0000}"/>
    <cellStyle name="Header2 5 3 5" xfId="20080" xr:uid="{00000000-0005-0000-0000-0000FA4D0000}"/>
    <cellStyle name="Header2 5 3 5 2" xfId="20081" xr:uid="{00000000-0005-0000-0000-0000FB4D0000}"/>
    <cellStyle name="Header2 5 3 5 3" xfId="20082" xr:uid="{00000000-0005-0000-0000-0000FC4D0000}"/>
    <cellStyle name="Header2 5 3 6" xfId="20083" xr:uid="{00000000-0005-0000-0000-0000FD4D0000}"/>
    <cellStyle name="Header2 5 3 6 2" xfId="20084" xr:uid="{00000000-0005-0000-0000-0000FE4D0000}"/>
    <cellStyle name="Header2 5 3 6 3" xfId="20085" xr:uid="{00000000-0005-0000-0000-0000FF4D0000}"/>
    <cellStyle name="Header2 5 3 7" xfId="20086" xr:uid="{00000000-0005-0000-0000-0000004E0000}"/>
    <cellStyle name="Header2 5 3 7 2" xfId="20087" xr:uid="{00000000-0005-0000-0000-0000014E0000}"/>
    <cellStyle name="Header2 5 3 7 3" xfId="20088" xr:uid="{00000000-0005-0000-0000-0000024E0000}"/>
    <cellStyle name="Header2 5 3 8" xfId="20089" xr:uid="{00000000-0005-0000-0000-0000034E0000}"/>
    <cellStyle name="Header2 5 3 8 2" xfId="20090" xr:uid="{00000000-0005-0000-0000-0000044E0000}"/>
    <cellStyle name="Header2 5 3 8 3" xfId="20091" xr:uid="{00000000-0005-0000-0000-0000054E0000}"/>
    <cellStyle name="Header2 5 3 9" xfId="20092" xr:uid="{00000000-0005-0000-0000-0000064E0000}"/>
    <cellStyle name="Header2 5 3 9 2" xfId="20093" xr:uid="{00000000-0005-0000-0000-0000074E0000}"/>
    <cellStyle name="Header2 5 3 9 3" xfId="20094" xr:uid="{00000000-0005-0000-0000-0000084E0000}"/>
    <cellStyle name="Header2 5 4" xfId="20095" xr:uid="{00000000-0005-0000-0000-0000094E0000}"/>
    <cellStyle name="Header2 5 4 10" xfId="20096" xr:uid="{00000000-0005-0000-0000-00000A4E0000}"/>
    <cellStyle name="Header2 5 4 10 2" xfId="20097" xr:uid="{00000000-0005-0000-0000-00000B4E0000}"/>
    <cellStyle name="Header2 5 4 10 3" xfId="20098" xr:uid="{00000000-0005-0000-0000-00000C4E0000}"/>
    <cellStyle name="Header2 5 4 11" xfId="20099" xr:uid="{00000000-0005-0000-0000-00000D4E0000}"/>
    <cellStyle name="Header2 5 4 11 2" xfId="20100" xr:uid="{00000000-0005-0000-0000-00000E4E0000}"/>
    <cellStyle name="Header2 5 4 11 3" xfId="20101" xr:uid="{00000000-0005-0000-0000-00000F4E0000}"/>
    <cellStyle name="Header2 5 4 12" xfId="20102" xr:uid="{00000000-0005-0000-0000-0000104E0000}"/>
    <cellStyle name="Header2 5 4 13" xfId="20103" xr:uid="{00000000-0005-0000-0000-0000114E0000}"/>
    <cellStyle name="Header2 5 4 2" xfId="20104" xr:uid="{00000000-0005-0000-0000-0000124E0000}"/>
    <cellStyle name="Header2 5 4 2 2" xfId="20105" xr:uid="{00000000-0005-0000-0000-0000134E0000}"/>
    <cellStyle name="Header2 5 4 2 3" xfId="20106" xr:uid="{00000000-0005-0000-0000-0000144E0000}"/>
    <cellStyle name="Header2 5 4 3" xfId="20107" xr:uid="{00000000-0005-0000-0000-0000154E0000}"/>
    <cellStyle name="Header2 5 4 3 2" xfId="20108" xr:uid="{00000000-0005-0000-0000-0000164E0000}"/>
    <cellStyle name="Header2 5 4 3 3" xfId="20109" xr:uid="{00000000-0005-0000-0000-0000174E0000}"/>
    <cellStyle name="Header2 5 4 4" xfId="20110" xr:uid="{00000000-0005-0000-0000-0000184E0000}"/>
    <cellStyle name="Header2 5 4 4 2" xfId="20111" xr:uid="{00000000-0005-0000-0000-0000194E0000}"/>
    <cellStyle name="Header2 5 4 4 3" xfId="20112" xr:uid="{00000000-0005-0000-0000-00001A4E0000}"/>
    <cellStyle name="Header2 5 4 5" xfId="20113" xr:uid="{00000000-0005-0000-0000-00001B4E0000}"/>
    <cellStyle name="Header2 5 4 5 2" xfId="20114" xr:uid="{00000000-0005-0000-0000-00001C4E0000}"/>
    <cellStyle name="Header2 5 4 5 3" xfId="20115" xr:uid="{00000000-0005-0000-0000-00001D4E0000}"/>
    <cellStyle name="Header2 5 4 6" xfId="20116" xr:uid="{00000000-0005-0000-0000-00001E4E0000}"/>
    <cellStyle name="Header2 5 4 6 2" xfId="20117" xr:uid="{00000000-0005-0000-0000-00001F4E0000}"/>
    <cellStyle name="Header2 5 4 6 3" xfId="20118" xr:uid="{00000000-0005-0000-0000-0000204E0000}"/>
    <cellStyle name="Header2 5 4 7" xfId="20119" xr:uid="{00000000-0005-0000-0000-0000214E0000}"/>
    <cellStyle name="Header2 5 4 7 2" xfId="20120" xr:uid="{00000000-0005-0000-0000-0000224E0000}"/>
    <cellStyle name="Header2 5 4 7 3" xfId="20121" xr:uid="{00000000-0005-0000-0000-0000234E0000}"/>
    <cellStyle name="Header2 5 4 8" xfId="20122" xr:uid="{00000000-0005-0000-0000-0000244E0000}"/>
    <cellStyle name="Header2 5 4 8 2" xfId="20123" xr:uid="{00000000-0005-0000-0000-0000254E0000}"/>
    <cellStyle name="Header2 5 4 8 3" xfId="20124" xr:uid="{00000000-0005-0000-0000-0000264E0000}"/>
    <cellStyle name="Header2 5 4 9" xfId="20125" xr:uid="{00000000-0005-0000-0000-0000274E0000}"/>
    <cellStyle name="Header2 5 4 9 2" xfId="20126" xr:uid="{00000000-0005-0000-0000-0000284E0000}"/>
    <cellStyle name="Header2 5 4 9 3" xfId="20127" xr:uid="{00000000-0005-0000-0000-0000294E0000}"/>
    <cellStyle name="Header2 5 5" xfId="20128" xr:uid="{00000000-0005-0000-0000-00002A4E0000}"/>
    <cellStyle name="Header2 5 5 10" xfId="20129" xr:uid="{00000000-0005-0000-0000-00002B4E0000}"/>
    <cellStyle name="Header2 5 5 10 2" xfId="20130" xr:uid="{00000000-0005-0000-0000-00002C4E0000}"/>
    <cellStyle name="Header2 5 5 10 3" xfId="20131" xr:uid="{00000000-0005-0000-0000-00002D4E0000}"/>
    <cellStyle name="Header2 5 5 11" xfId="20132" xr:uid="{00000000-0005-0000-0000-00002E4E0000}"/>
    <cellStyle name="Header2 5 5 11 2" xfId="20133" xr:uid="{00000000-0005-0000-0000-00002F4E0000}"/>
    <cellStyle name="Header2 5 5 11 3" xfId="20134" xr:uid="{00000000-0005-0000-0000-0000304E0000}"/>
    <cellStyle name="Header2 5 5 12" xfId="20135" xr:uid="{00000000-0005-0000-0000-0000314E0000}"/>
    <cellStyle name="Header2 5 5 13" xfId="20136" xr:uid="{00000000-0005-0000-0000-0000324E0000}"/>
    <cellStyle name="Header2 5 5 2" xfId="20137" xr:uid="{00000000-0005-0000-0000-0000334E0000}"/>
    <cellStyle name="Header2 5 5 2 2" xfId="20138" xr:uid="{00000000-0005-0000-0000-0000344E0000}"/>
    <cellStyle name="Header2 5 5 2 3" xfId="20139" xr:uid="{00000000-0005-0000-0000-0000354E0000}"/>
    <cellStyle name="Header2 5 5 3" xfId="20140" xr:uid="{00000000-0005-0000-0000-0000364E0000}"/>
    <cellStyle name="Header2 5 5 3 2" xfId="20141" xr:uid="{00000000-0005-0000-0000-0000374E0000}"/>
    <cellStyle name="Header2 5 5 3 3" xfId="20142" xr:uid="{00000000-0005-0000-0000-0000384E0000}"/>
    <cellStyle name="Header2 5 5 4" xfId="20143" xr:uid="{00000000-0005-0000-0000-0000394E0000}"/>
    <cellStyle name="Header2 5 5 4 2" xfId="20144" xr:uid="{00000000-0005-0000-0000-00003A4E0000}"/>
    <cellStyle name="Header2 5 5 4 3" xfId="20145" xr:uid="{00000000-0005-0000-0000-00003B4E0000}"/>
    <cellStyle name="Header2 5 5 5" xfId="20146" xr:uid="{00000000-0005-0000-0000-00003C4E0000}"/>
    <cellStyle name="Header2 5 5 5 2" xfId="20147" xr:uid="{00000000-0005-0000-0000-00003D4E0000}"/>
    <cellStyle name="Header2 5 5 5 3" xfId="20148" xr:uid="{00000000-0005-0000-0000-00003E4E0000}"/>
    <cellStyle name="Header2 5 5 6" xfId="20149" xr:uid="{00000000-0005-0000-0000-00003F4E0000}"/>
    <cellStyle name="Header2 5 5 6 2" xfId="20150" xr:uid="{00000000-0005-0000-0000-0000404E0000}"/>
    <cellStyle name="Header2 5 5 6 3" xfId="20151" xr:uid="{00000000-0005-0000-0000-0000414E0000}"/>
    <cellStyle name="Header2 5 5 7" xfId="20152" xr:uid="{00000000-0005-0000-0000-0000424E0000}"/>
    <cellStyle name="Header2 5 5 7 2" xfId="20153" xr:uid="{00000000-0005-0000-0000-0000434E0000}"/>
    <cellStyle name="Header2 5 5 7 3" xfId="20154" xr:uid="{00000000-0005-0000-0000-0000444E0000}"/>
    <cellStyle name="Header2 5 5 8" xfId="20155" xr:uid="{00000000-0005-0000-0000-0000454E0000}"/>
    <cellStyle name="Header2 5 5 8 2" xfId="20156" xr:uid="{00000000-0005-0000-0000-0000464E0000}"/>
    <cellStyle name="Header2 5 5 8 3" xfId="20157" xr:uid="{00000000-0005-0000-0000-0000474E0000}"/>
    <cellStyle name="Header2 5 5 9" xfId="20158" xr:uid="{00000000-0005-0000-0000-0000484E0000}"/>
    <cellStyle name="Header2 5 5 9 2" xfId="20159" xr:uid="{00000000-0005-0000-0000-0000494E0000}"/>
    <cellStyle name="Header2 5 5 9 3" xfId="20160" xr:uid="{00000000-0005-0000-0000-00004A4E0000}"/>
    <cellStyle name="Header2 5 6" xfId="20161" xr:uid="{00000000-0005-0000-0000-00004B4E0000}"/>
    <cellStyle name="Header2 5 6 10" xfId="20162" xr:uid="{00000000-0005-0000-0000-00004C4E0000}"/>
    <cellStyle name="Header2 5 6 10 2" xfId="20163" xr:uid="{00000000-0005-0000-0000-00004D4E0000}"/>
    <cellStyle name="Header2 5 6 10 3" xfId="20164" xr:uid="{00000000-0005-0000-0000-00004E4E0000}"/>
    <cellStyle name="Header2 5 6 11" xfId="20165" xr:uid="{00000000-0005-0000-0000-00004F4E0000}"/>
    <cellStyle name="Header2 5 6 11 2" xfId="20166" xr:uid="{00000000-0005-0000-0000-0000504E0000}"/>
    <cellStyle name="Header2 5 6 11 3" xfId="20167" xr:uid="{00000000-0005-0000-0000-0000514E0000}"/>
    <cellStyle name="Header2 5 6 12" xfId="20168" xr:uid="{00000000-0005-0000-0000-0000524E0000}"/>
    <cellStyle name="Header2 5 6 13" xfId="20169" xr:uid="{00000000-0005-0000-0000-0000534E0000}"/>
    <cellStyle name="Header2 5 6 2" xfId="20170" xr:uid="{00000000-0005-0000-0000-0000544E0000}"/>
    <cellStyle name="Header2 5 6 2 2" xfId="20171" xr:uid="{00000000-0005-0000-0000-0000554E0000}"/>
    <cellStyle name="Header2 5 6 2 3" xfId="20172" xr:uid="{00000000-0005-0000-0000-0000564E0000}"/>
    <cellStyle name="Header2 5 6 3" xfId="20173" xr:uid="{00000000-0005-0000-0000-0000574E0000}"/>
    <cellStyle name="Header2 5 6 3 2" xfId="20174" xr:uid="{00000000-0005-0000-0000-0000584E0000}"/>
    <cellStyle name="Header2 5 6 3 3" xfId="20175" xr:uid="{00000000-0005-0000-0000-0000594E0000}"/>
    <cellStyle name="Header2 5 6 4" xfId="20176" xr:uid="{00000000-0005-0000-0000-00005A4E0000}"/>
    <cellStyle name="Header2 5 6 4 2" xfId="20177" xr:uid="{00000000-0005-0000-0000-00005B4E0000}"/>
    <cellStyle name="Header2 5 6 4 3" xfId="20178" xr:uid="{00000000-0005-0000-0000-00005C4E0000}"/>
    <cellStyle name="Header2 5 6 5" xfId="20179" xr:uid="{00000000-0005-0000-0000-00005D4E0000}"/>
    <cellStyle name="Header2 5 6 5 2" xfId="20180" xr:uid="{00000000-0005-0000-0000-00005E4E0000}"/>
    <cellStyle name="Header2 5 6 5 3" xfId="20181" xr:uid="{00000000-0005-0000-0000-00005F4E0000}"/>
    <cellStyle name="Header2 5 6 6" xfId="20182" xr:uid="{00000000-0005-0000-0000-0000604E0000}"/>
    <cellStyle name="Header2 5 6 6 2" xfId="20183" xr:uid="{00000000-0005-0000-0000-0000614E0000}"/>
    <cellStyle name="Header2 5 6 6 3" xfId="20184" xr:uid="{00000000-0005-0000-0000-0000624E0000}"/>
    <cellStyle name="Header2 5 6 7" xfId="20185" xr:uid="{00000000-0005-0000-0000-0000634E0000}"/>
    <cellStyle name="Header2 5 6 7 2" xfId="20186" xr:uid="{00000000-0005-0000-0000-0000644E0000}"/>
    <cellStyle name="Header2 5 6 7 3" xfId="20187" xr:uid="{00000000-0005-0000-0000-0000654E0000}"/>
    <cellStyle name="Header2 5 6 8" xfId="20188" xr:uid="{00000000-0005-0000-0000-0000664E0000}"/>
    <cellStyle name="Header2 5 6 8 2" xfId="20189" xr:uid="{00000000-0005-0000-0000-0000674E0000}"/>
    <cellStyle name="Header2 5 6 8 3" xfId="20190" xr:uid="{00000000-0005-0000-0000-0000684E0000}"/>
    <cellStyle name="Header2 5 6 9" xfId="20191" xr:uid="{00000000-0005-0000-0000-0000694E0000}"/>
    <cellStyle name="Header2 5 6 9 2" xfId="20192" xr:uid="{00000000-0005-0000-0000-00006A4E0000}"/>
    <cellStyle name="Header2 5 6 9 3" xfId="20193" xr:uid="{00000000-0005-0000-0000-00006B4E0000}"/>
    <cellStyle name="Header2 5 7" xfId="20194" xr:uid="{00000000-0005-0000-0000-00006C4E0000}"/>
    <cellStyle name="Header2 5 7 10" xfId="20195" xr:uid="{00000000-0005-0000-0000-00006D4E0000}"/>
    <cellStyle name="Header2 5 7 10 2" xfId="20196" xr:uid="{00000000-0005-0000-0000-00006E4E0000}"/>
    <cellStyle name="Header2 5 7 10 3" xfId="20197" xr:uid="{00000000-0005-0000-0000-00006F4E0000}"/>
    <cellStyle name="Header2 5 7 11" xfId="20198" xr:uid="{00000000-0005-0000-0000-0000704E0000}"/>
    <cellStyle name="Header2 5 7 11 2" xfId="20199" xr:uid="{00000000-0005-0000-0000-0000714E0000}"/>
    <cellStyle name="Header2 5 7 11 3" xfId="20200" xr:uid="{00000000-0005-0000-0000-0000724E0000}"/>
    <cellStyle name="Header2 5 7 12" xfId="20201" xr:uid="{00000000-0005-0000-0000-0000734E0000}"/>
    <cellStyle name="Header2 5 7 13" xfId="20202" xr:uid="{00000000-0005-0000-0000-0000744E0000}"/>
    <cellStyle name="Header2 5 7 2" xfId="20203" xr:uid="{00000000-0005-0000-0000-0000754E0000}"/>
    <cellStyle name="Header2 5 7 2 2" xfId="20204" xr:uid="{00000000-0005-0000-0000-0000764E0000}"/>
    <cellStyle name="Header2 5 7 2 3" xfId="20205" xr:uid="{00000000-0005-0000-0000-0000774E0000}"/>
    <cellStyle name="Header2 5 7 3" xfId="20206" xr:uid="{00000000-0005-0000-0000-0000784E0000}"/>
    <cellStyle name="Header2 5 7 3 2" xfId="20207" xr:uid="{00000000-0005-0000-0000-0000794E0000}"/>
    <cellStyle name="Header2 5 7 3 3" xfId="20208" xr:uid="{00000000-0005-0000-0000-00007A4E0000}"/>
    <cellStyle name="Header2 5 7 4" xfId="20209" xr:uid="{00000000-0005-0000-0000-00007B4E0000}"/>
    <cellStyle name="Header2 5 7 4 2" xfId="20210" xr:uid="{00000000-0005-0000-0000-00007C4E0000}"/>
    <cellStyle name="Header2 5 7 4 3" xfId="20211" xr:uid="{00000000-0005-0000-0000-00007D4E0000}"/>
    <cellStyle name="Header2 5 7 5" xfId="20212" xr:uid="{00000000-0005-0000-0000-00007E4E0000}"/>
    <cellStyle name="Header2 5 7 5 2" xfId="20213" xr:uid="{00000000-0005-0000-0000-00007F4E0000}"/>
    <cellStyle name="Header2 5 7 5 3" xfId="20214" xr:uid="{00000000-0005-0000-0000-0000804E0000}"/>
    <cellStyle name="Header2 5 7 6" xfId="20215" xr:uid="{00000000-0005-0000-0000-0000814E0000}"/>
    <cellStyle name="Header2 5 7 6 2" xfId="20216" xr:uid="{00000000-0005-0000-0000-0000824E0000}"/>
    <cellStyle name="Header2 5 7 6 3" xfId="20217" xr:uid="{00000000-0005-0000-0000-0000834E0000}"/>
    <cellStyle name="Header2 5 7 7" xfId="20218" xr:uid="{00000000-0005-0000-0000-0000844E0000}"/>
    <cellStyle name="Header2 5 7 7 2" xfId="20219" xr:uid="{00000000-0005-0000-0000-0000854E0000}"/>
    <cellStyle name="Header2 5 7 7 3" xfId="20220" xr:uid="{00000000-0005-0000-0000-0000864E0000}"/>
    <cellStyle name="Header2 5 7 8" xfId="20221" xr:uid="{00000000-0005-0000-0000-0000874E0000}"/>
    <cellStyle name="Header2 5 7 8 2" xfId="20222" xr:uid="{00000000-0005-0000-0000-0000884E0000}"/>
    <cellStyle name="Header2 5 7 8 3" xfId="20223" xr:uid="{00000000-0005-0000-0000-0000894E0000}"/>
    <cellStyle name="Header2 5 7 9" xfId="20224" xr:uid="{00000000-0005-0000-0000-00008A4E0000}"/>
    <cellStyle name="Header2 5 7 9 2" xfId="20225" xr:uid="{00000000-0005-0000-0000-00008B4E0000}"/>
    <cellStyle name="Header2 5 7 9 3" xfId="20226" xr:uid="{00000000-0005-0000-0000-00008C4E0000}"/>
    <cellStyle name="Header2 5 8" xfId="20227" xr:uid="{00000000-0005-0000-0000-00008D4E0000}"/>
    <cellStyle name="Header2 5 8 2" xfId="20228" xr:uid="{00000000-0005-0000-0000-00008E4E0000}"/>
    <cellStyle name="Header2 5 8 3" xfId="20229" xr:uid="{00000000-0005-0000-0000-00008F4E0000}"/>
    <cellStyle name="Header2 5 9" xfId="20230" xr:uid="{00000000-0005-0000-0000-0000904E0000}"/>
    <cellStyle name="Header2 5 9 2" xfId="20231" xr:uid="{00000000-0005-0000-0000-0000914E0000}"/>
    <cellStyle name="Header2 5 9 3" xfId="20232" xr:uid="{00000000-0005-0000-0000-0000924E0000}"/>
    <cellStyle name="Header2 6" xfId="20233" xr:uid="{00000000-0005-0000-0000-0000934E0000}"/>
    <cellStyle name="Header2 6 10" xfId="20234" xr:uid="{00000000-0005-0000-0000-0000944E0000}"/>
    <cellStyle name="Header2 6 10 2" xfId="20235" xr:uid="{00000000-0005-0000-0000-0000954E0000}"/>
    <cellStyle name="Header2 6 10 3" xfId="20236" xr:uid="{00000000-0005-0000-0000-0000964E0000}"/>
    <cellStyle name="Header2 6 11" xfId="20237" xr:uid="{00000000-0005-0000-0000-0000974E0000}"/>
    <cellStyle name="Header2 6 11 2" xfId="20238" xr:uid="{00000000-0005-0000-0000-0000984E0000}"/>
    <cellStyle name="Header2 6 11 3" xfId="20239" xr:uid="{00000000-0005-0000-0000-0000994E0000}"/>
    <cellStyle name="Header2 6 12" xfId="20240" xr:uid="{00000000-0005-0000-0000-00009A4E0000}"/>
    <cellStyle name="Header2 6 12 2" xfId="20241" xr:uid="{00000000-0005-0000-0000-00009B4E0000}"/>
    <cellStyle name="Header2 6 12 3" xfId="20242" xr:uid="{00000000-0005-0000-0000-00009C4E0000}"/>
    <cellStyle name="Header2 6 13" xfId="20243" xr:uid="{00000000-0005-0000-0000-00009D4E0000}"/>
    <cellStyle name="Header2 6 13 2" xfId="20244" xr:uid="{00000000-0005-0000-0000-00009E4E0000}"/>
    <cellStyle name="Header2 6 13 3" xfId="20245" xr:uid="{00000000-0005-0000-0000-00009F4E0000}"/>
    <cellStyle name="Header2 6 14" xfId="20246" xr:uid="{00000000-0005-0000-0000-0000A04E0000}"/>
    <cellStyle name="Header2 6 14 2" xfId="20247" xr:uid="{00000000-0005-0000-0000-0000A14E0000}"/>
    <cellStyle name="Header2 6 14 3" xfId="20248" xr:uid="{00000000-0005-0000-0000-0000A24E0000}"/>
    <cellStyle name="Header2 6 15" xfId="20249" xr:uid="{00000000-0005-0000-0000-0000A34E0000}"/>
    <cellStyle name="Header2 6 15 2" xfId="20250" xr:uid="{00000000-0005-0000-0000-0000A44E0000}"/>
    <cellStyle name="Header2 6 15 3" xfId="20251" xr:uid="{00000000-0005-0000-0000-0000A54E0000}"/>
    <cellStyle name="Header2 6 16" xfId="20252" xr:uid="{00000000-0005-0000-0000-0000A64E0000}"/>
    <cellStyle name="Header2 6 16 2" xfId="20253" xr:uid="{00000000-0005-0000-0000-0000A74E0000}"/>
    <cellStyle name="Header2 6 16 3" xfId="20254" xr:uid="{00000000-0005-0000-0000-0000A84E0000}"/>
    <cellStyle name="Header2 6 17" xfId="20255" xr:uid="{00000000-0005-0000-0000-0000A94E0000}"/>
    <cellStyle name="Header2 6 17 2" xfId="20256" xr:uid="{00000000-0005-0000-0000-0000AA4E0000}"/>
    <cellStyle name="Header2 6 17 3" xfId="20257" xr:uid="{00000000-0005-0000-0000-0000AB4E0000}"/>
    <cellStyle name="Header2 6 18" xfId="20258" xr:uid="{00000000-0005-0000-0000-0000AC4E0000}"/>
    <cellStyle name="Header2 6 18 2" xfId="20259" xr:uid="{00000000-0005-0000-0000-0000AD4E0000}"/>
    <cellStyle name="Header2 6 18 3" xfId="20260" xr:uid="{00000000-0005-0000-0000-0000AE4E0000}"/>
    <cellStyle name="Header2 6 19" xfId="20261" xr:uid="{00000000-0005-0000-0000-0000AF4E0000}"/>
    <cellStyle name="Header2 6 2" xfId="20262" xr:uid="{00000000-0005-0000-0000-0000B04E0000}"/>
    <cellStyle name="Header2 6 2 10" xfId="20263" xr:uid="{00000000-0005-0000-0000-0000B14E0000}"/>
    <cellStyle name="Header2 6 2 10 2" xfId="20264" xr:uid="{00000000-0005-0000-0000-0000B24E0000}"/>
    <cellStyle name="Header2 6 2 10 3" xfId="20265" xr:uid="{00000000-0005-0000-0000-0000B34E0000}"/>
    <cellStyle name="Header2 6 2 11" xfId="20266" xr:uid="{00000000-0005-0000-0000-0000B44E0000}"/>
    <cellStyle name="Header2 6 2 11 2" xfId="20267" xr:uid="{00000000-0005-0000-0000-0000B54E0000}"/>
    <cellStyle name="Header2 6 2 11 3" xfId="20268" xr:uid="{00000000-0005-0000-0000-0000B64E0000}"/>
    <cellStyle name="Header2 6 2 12" xfId="20269" xr:uid="{00000000-0005-0000-0000-0000B74E0000}"/>
    <cellStyle name="Header2 6 2 12 2" xfId="20270" xr:uid="{00000000-0005-0000-0000-0000B84E0000}"/>
    <cellStyle name="Header2 6 2 12 3" xfId="20271" xr:uid="{00000000-0005-0000-0000-0000B94E0000}"/>
    <cellStyle name="Header2 6 2 13" xfId="20272" xr:uid="{00000000-0005-0000-0000-0000BA4E0000}"/>
    <cellStyle name="Header2 6 2 14" xfId="20273" xr:uid="{00000000-0005-0000-0000-0000BB4E0000}"/>
    <cellStyle name="Header2 6 2 2" xfId="20274" xr:uid="{00000000-0005-0000-0000-0000BC4E0000}"/>
    <cellStyle name="Header2 6 2 2 2" xfId="20275" xr:uid="{00000000-0005-0000-0000-0000BD4E0000}"/>
    <cellStyle name="Header2 6 2 2 3" xfId="20276" xr:uid="{00000000-0005-0000-0000-0000BE4E0000}"/>
    <cellStyle name="Header2 6 2 3" xfId="20277" xr:uid="{00000000-0005-0000-0000-0000BF4E0000}"/>
    <cellStyle name="Header2 6 2 3 2" xfId="20278" xr:uid="{00000000-0005-0000-0000-0000C04E0000}"/>
    <cellStyle name="Header2 6 2 3 3" xfId="20279" xr:uid="{00000000-0005-0000-0000-0000C14E0000}"/>
    <cellStyle name="Header2 6 2 4" xfId="20280" xr:uid="{00000000-0005-0000-0000-0000C24E0000}"/>
    <cellStyle name="Header2 6 2 4 2" xfId="20281" xr:uid="{00000000-0005-0000-0000-0000C34E0000}"/>
    <cellStyle name="Header2 6 2 4 3" xfId="20282" xr:uid="{00000000-0005-0000-0000-0000C44E0000}"/>
    <cellStyle name="Header2 6 2 5" xfId="20283" xr:uid="{00000000-0005-0000-0000-0000C54E0000}"/>
    <cellStyle name="Header2 6 2 5 2" xfId="20284" xr:uid="{00000000-0005-0000-0000-0000C64E0000}"/>
    <cellStyle name="Header2 6 2 5 3" xfId="20285" xr:uid="{00000000-0005-0000-0000-0000C74E0000}"/>
    <cellStyle name="Header2 6 2 6" xfId="20286" xr:uid="{00000000-0005-0000-0000-0000C84E0000}"/>
    <cellStyle name="Header2 6 2 6 2" xfId="20287" xr:uid="{00000000-0005-0000-0000-0000C94E0000}"/>
    <cellStyle name="Header2 6 2 6 3" xfId="20288" xr:uid="{00000000-0005-0000-0000-0000CA4E0000}"/>
    <cellStyle name="Header2 6 2 7" xfId="20289" xr:uid="{00000000-0005-0000-0000-0000CB4E0000}"/>
    <cellStyle name="Header2 6 2 7 2" xfId="20290" xr:uid="{00000000-0005-0000-0000-0000CC4E0000}"/>
    <cellStyle name="Header2 6 2 7 3" xfId="20291" xr:uid="{00000000-0005-0000-0000-0000CD4E0000}"/>
    <cellStyle name="Header2 6 2 8" xfId="20292" xr:uid="{00000000-0005-0000-0000-0000CE4E0000}"/>
    <cellStyle name="Header2 6 2 8 2" xfId="20293" xr:uid="{00000000-0005-0000-0000-0000CF4E0000}"/>
    <cellStyle name="Header2 6 2 8 3" xfId="20294" xr:uid="{00000000-0005-0000-0000-0000D04E0000}"/>
    <cellStyle name="Header2 6 2 9" xfId="20295" xr:uid="{00000000-0005-0000-0000-0000D14E0000}"/>
    <cellStyle name="Header2 6 2 9 2" xfId="20296" xr:uid="{00000000-0005-0000-0000-0000D24E0000}"/>
    <cellStyle name="Header2 6 2 9 3" xfId="20297" xr:uid="{00000000-0005-0000-0000-0000D34E0000}"/>
    <cellStyle name="Header2 6 20" xfId="20298" xr:uid="{00000000-0005-0000-0000-0000D44E0000}"/>
    <cellStyle name="Header2 6 3" xfId="20299" xr:uid="{00000000-0005-0000-0000-0000D54E0000}"/>
    <cellStyle name="Header2 6 3 10" xfId="20300" xr:uid="{00000000-0005-0000-0000-0000D64E0000}"/>
    <cellStyle name="Header2 6 3 10 2" xfId="20301" xr:uid="{00000000-0005-0000-0000-0000D74E0000}"/>
    <cellStyle name="Header2 6 3 10 3" xfId="20302" xr:uid="{00000000-0005-0000-0000-0000D84E0000}"/>
    <cellStyle name="Header2 6 3 11" xfId="20303" xr:uid="{00000000-0005-0000-0000-0000D94E0000}"/>
    <cellStyle name="Header2 6 3 11 2" xfId="20304" xr:uid="{00000000-0005-0000-0000-0000DA4E0000}"/>
    <cellStyle name="Header2 6 3 11 3" xfId="20305" xr:uid="{00000000-0005-0000-0000-0000DB4E0000}"/>
    <cellStyle name="Header2 6 3 12" xfId="20306" xr:uid="{00000000-0005-0000-0000-0000DC4E0000}"/>
    <cellStyle name="Header2 6 3 12 2" xfId="20307" xr:uid="{00000000-0005-0000-0000-0000DD4E0000}"/>
    <cellStyle name="Header2 6 3 12 3" xfId="20308" xr:uid="{00000000-0005-0000-0000-0000DE4E0000}"/>
    <cellStyle name="Header2 6 3 13" xfId="20309" xr:uid="{00000000-0005-0000-0000-0000DF4E0000}"/>
    <cellStyle name="Header2 6 3 14" xfId="20310" xr:uid="{00000000-0005-0000-0000-0000E04E0000}"/>
    <cellStyle name="Header2 6 3 2" xfId="20311" xr:uid="{00000000-0005-0000-0000-0000E14E0000}"/>
    <cellStyle name="Header2 6 3 2 2" xfId="20312" xr:uid="{00000000-0005-0000-0000-0000E24E0000}"/>
    <cellStyle name="Header2 6 3 2 3" xfId="20313" xr:uid="{00000000-0005-0000-0000-0000E34E0000}"/>
    <cellStyle name="Header2 6 3 3" xfId="20314" xr:uid="{00000000-0005-0000-0000-0000E44E0000}"/>
    <cellStyle name="Header2 6 3 3 2" xfId="20315" xr:uid="{00000000-0005-0000-0000-0000E54E0000}"/>
    <cellStyle name="Header2 6 3 3 3" xfId="20316" xr:uid="{00000000-0005-0000-0000-0000E64E0000}"/>
    <cellStyle name="Header2 6 3 4" xfId="20317" xr:uid="{00000000-0005-0000-0000-0000E74E0000}"/>
    <cellStyle name="Header2 6 3 4 2" xfId="20318" xr:uid="{00000000-0005-0000-0000-0000E84E0000}"/>
    <cellStyle name="Header2 6 3 4 3" xfId="20319" xr:uid="{00000000-0005-0000-0000-0000E94E0000}"/>
    <cellStyle name="Header2 6 3 5" xfId="20320" xr:uid="{00000000-0005-0000-0000-0000EA4E0000}"/>
    <cellStyle name="Header2 6 3 5 2" xfId="20321" xr:uid="{00000000-0005-0000-0000-0000EB4E0000}"/>
    <cellStyle name="Header2 6 3 5 3" xfId="20322" xr:uid="{00000000-0005-0000-0000-0000EC4E0000}"/>
    <cellStyle name="Header2 6 3 6" xfId="20323" xr:uid="{00000000-0005-0000-0000-0000ED4E0000}"/>
    <cellStyle name="Header2 6 3 6 2" xfId="20324" xr:uid="{00000000-0005-0000-0000-0000EE4E0000}"/>
    <cellStyle name="Header2 6 3 6 3" xfId="20325" xr:uid="{00000000-0005-0000-0000-0000EF4E0000}"/>
    <cellStyle name="Header2 6 3 7" xfId="20326" xr:uid="{00000000-0005-0000-0000-0000F04E0000}"/>
    <cellStyle name="Header2 6 3 7 2" xfId="20327" xr:uid="{00000000-0005-0000-0000-0000F14E0000}"/>
    <cellStyle name="Header2 6 3 7 3" xfId="20328" xr:uid="{00000000-0005-0000-0000-0000F24E0000}"/>
    <cellStyle name="Header2 6 3 8" xfId="20329" xr:uid="{00000000-0005-0000-0000-0000F34E0000}"/>
    <cellStyle name="Header2 6 3 8 2" xfId="20330" xr:uid="{00000000-0005-0000-0000-0000F44E0000}"/>
    <cellStyle name="Header2 6 3 8 3" xfId="20331" xr:uid="{00000000-0005-0000-0000-0000F54E0000}"/>
    <cellStyle name="Header2 6 3 9" xfId="20332" xr:uid="{00000000-0005-0000-0000-0000F64E0000}"/>
    <cellStyle name="Header2 6 3 9 2" xfId="20333" xr:uid="{00000000-0005-0000-0000-0000F74E0000}"/>
    <cellStyle name="Header2 6 3 9 3" xfId="20334" xr:uid="{00000000-0005-0000-0000-0000F84E0000}"/>
    <cellStyle name="Header2 6 4" xfId="20335" xr:uid="{00000000-0005-0000-0000-0000F94E0000}"/>
    <cellStyle name="Header2 6 4 10" xfId="20336" xr:uid="{00000000-0005-0000-0000-0000FA4E0000}"/>
    <cellStyle name="Header2 6 4 10 2" xfId="20337" xr:uid="{00000000-0005-0000-0000-0000FB4E0000}"/>
    <cellStyle name="Header2 6 4 10 3" xfId="20338" xr:uid="{00000000-0005-0000-0000-0000FC4E0000}"/>
    <cellStyle name="Header2 6 4 11" xfId="20339" xr:uid="{00000000-0005-0000-0000-0000FD4E0000}"/>
    <cellStyle name="Header2 6 4 11 2" xfId="20340" xr:uid="{00000000-0005-0000-0000-0000FE4E0000}"/>
    <cellStyle name="Header2 6 4 11 3" xfId="20341" xr:uid="{00000000-0005-0000-0000-0000FF4E0000}"/>
    <cellStyle name="Header2 6 4 12" xfId="20342" xr:uid="{00000000-0005-0000-0000-0000004F0000}"/>
    <cellStyle name="Header2 6 4 13" xfId="20343" xr:uid="{00000000-0005-0000-0000-0000014F0000}"/>
    <cellStyle name="Header2 6 4 2" xfId="20344" xr:uid="{00000000-0005-0000-0000-0000024F0000}"/>
    <cellStyle name="Header2 6 4 2 2" xfId="20345" xr:uid="{00000000-0005-0000-0000-0000034F0000}"/>
    <cellStyle name="Header2 6 4 2 3" xfId="20346" xr:uid="{00000000-0005-0000-0000-0000044F0000}"/>
    <cellStyle name="Header2 6 4 3" xfId="20347" xr:uid="{00000000-0005-0000-0000-0000054F0000}"/>
    <cellStyle name="Header2 6 4 3 2" xfId="20348" xr:uid="{00000000-0005-0000-0000-0000064F0000}"/>
    <cellStyle name="Header2 6 4 3 3" xfId="20349" xr:uid="{00000000-0005-0000-0000-0000074F0000}"/>
    <cellStyle name="Header2 6 4 4" xfId="20350" xr:uid="{00000000-0005-0000-0000-0000084F0000}"/>
    <cellStyle name="Header2 6 4 4 2" xfId="20351" xr:uid="{00000000-0005-0000-0000-0000094F0000}"/>
    <cellStyle name="Header2 6 4 4 3" xfId="20352" xr:uid="{00000000-0005-0000-0000-00000A4F0000}"/>
    <cellStyle name="Header2 6 4 5" xfId="20353" xr:uid="{00000000-0005-0000-0000-00000B4F0000}"/>
    <cellStyle name="Header2 6 4 5 2" xfId="20354" xr:uid="{00000000-0005-0000-0000-00000C4F0000}"/>
    <cellStyle name="Header2 6 4 5 3" xfId="20355" xr:uid="{00000000-0005-0000-0000-00000D4F0000}"/>
    <cellStyle name="Header2 6 4 6" xfId="20356" xr:uid="{00000000-0005-0000-0000-00000E4F0000}"/>
    <cellStyle name="Header2 6 4 6 2" xfId="20357" xr:uid="{00000000-0005-0000-0000-00000F4F0000}"/>
    <cellStyle name="Header2 6 4 6 3" xfId="20358" xr:uid="{00000000-0005-0000-0000-0000104F0000}"/>
    <cellStyle name="Header2 6 4 7" xfId="20359" xr:uid="{00000000-0005-0000-0000-0000114F0000}"/>
    <cellStyle name="Header2 6 4 7 2" xfId="20360" xr:uid="{00000000-0005-0000-0000-0000124F0000}"/>
    <cellStyle name="Header2 6 4 7 3" xfId="20361" xr:uid="{00000000-0005-0000-0000-0000134F0000}"/>
    <cellStyle name="Header2 6 4 8" xfId="20362" xr:uid="{00000000-0005-0000-0000-0000144F0000}"/>
    <cellStyle name="Header2 6 4 8 2" xfId="20363" xr:uid="{00000000-0005-0000-0000-0000154F0000}"/>
    <cellStyle name="Header2 6 4 8 3" xfId="20364" xr:uid="{00000000-0005-0000-0000-0000164F0000}"/>
    <cellStyle name="Header2 6 4 9" xfId="20365" xr:uid="{00000000-0005-0000-0000-0000174F0000}"/>
    <cellStyle name="Header2 6 4 9 2" xfId="20366" xr:uid="{00000000-0005-0000-0000-0000184F0000}"/>
    <cellStyle name="Header2 6 4 9 3" xfId="20367" xr:uid="{00000000-0005-0000-0000-0000194F0000}"/>
    <cellStyle name="Header2 6 5" xfId="20368" xr:uid="{00000000-0005-0000-0000-00001A4F0000}"/>
    <cellStyle name="Header2 6 5 10" xfId="20369" xr:uid="{00000000-0005-0000-0000-00001B4F0000}"/>
    <cellStyle name="Header2 6 5 10 2" xfId="20370" xr:uid="{00000000-0005-0000-0000-00001C4F0000}"/>
    <cellStyle name="Header2 6 5 10 3" xfId="20371" xr:uid="{00000000-0005-0000-0000-00001D4F0000}"/>
    <cellStyle name="Header2 6 5 11" xfId="20372" xr:uid="{00000000-0005-0000-0000-00001E4F0000}"/>
    <cellStyle name="Header2 6 5 11 2" xfId="20373" xr:uid="{00000000-0005-0000-0000-00001F4F0000}"/>
    <cellStyle name="Header2 6 5 11 3" xfId="20374" xr:uid="{00000000-0005-0000-0000-0000204F0000}"/>
    <cellStyle name="Header2 6 5 12" xfId="20375" xr:uid="{00000000-0005-0000-0000-0000214F0000}"/>
    <cellStyle name="Header2 6 5 13" xfId="20376" xr:uid="{00000000-0005-0000-0000-0000224F0000}"/>
    <cellStyle name="Header2 6 5 2" xfId="20377" xr:uid="{00000000-0005-0000-0000-0000234F0000}"/>
    <cellStyle name="Header2 6 5 2 2" xfId="20378" xr:uid="{00000000-0005-0000-0000-0000244F0000}"/>
    <cellStyle name="Header2 6 5 2 3" xfId="20379" xr:uid="{00000000-0005-0000-0000-0000254F0000}"/>
    <cellStyle name="Header2 6 5 3" xfId="20380" xr:uid="{00000000-0005-0000-0000-0000264F0000}"/>
    <cellStyle name="Header2 6 5 3 2" xfId="20381" xr:uid="{00000000-0005-0000-0000-0000274F0000}"/>
    <cellStyle name="Header2 6 5 3 3" xfId="20382" xr:uid="{00000000-0005-0000-0000-0000284F0000}"/>
    <cellStyle name="Header2 6 5 4" xfId="20383" xr:uid="{00000000-0005-0000-0000-0000294F0000}"/>
    <cellStyle name="Header2 6 5 4 2" xfId="20384" xr:uid="{00000000-0005-0000-0000-00002A4F0000}"/>
    <cellStyle name="Header2 6 5 4 3" xfId="20385" xr:uid="{00000000-0005-0000-0000-00002B4F0000}"/>
    <cellStyle name="Header2 6 5 5" xfId="20386" xr:uid="{00000000-0005-0000-0000-00002C4F0000}"/>
    <cellStyle name="Header2 6 5 5 2" xfId="20387" xr:uid="{00000000-0005-0000-0000-00002D4F0000}"/>
    <cellStyle name="Header2 6 5 5 3" xfId="20388" xr:uid="{00000000-0005-0000-0000-00002E4F0000}"/>
    <cellStyle name="Header2 6 5 6" xfId="20389" xr:uid="{00000000-0005-0000-0000-00002F4F0000}"/>
    <cellStyle name="Header2 6 5 6 2" xfId="20390" xr:uid="{00000000-0005-0000-0000-0000304F0000}"/>
    <cellStyle name="Header2 6 5 6 3" xfId="20391" xr:uid="{00000000-0005-0000-0000-0000314F0000}"/>
    <cellStyle name="Header2 6 5 7" xfId="20392" xr:uid="{00000000-0005-0000-0000-0000324F0000}"/>
    <cellStyle name="Header2 6 5 7 2" xfId="20393" xr:uid="{00000000-0005-0000-0000-0000334F0000}"/>
    <cellStyle name="Header2 6 5 7 3" xfId="20394" xr:uid="{00000000-0005-0000-0000-0000344F0000}"/>
    <cellStyle name="Header2 6 5 8" xfId="20395" xr:uid="{00000000-0005-0000-0000-0000354F0000}"/>
    <cellStyle name="Header2 6 5 8 2" xfId="20396" xr:uid="{00000000-0005-0000-0000-0000364F0000}"/>
    <cellStyle name="Header2 6 5 8 3" xfId="20397" xr:uid="{00000000-0005-0000-0000-0000374F0000}"/>
    <cellStyle name="Header2 6 5 9" xfId="20398" xr:uid="{00000000-0005-0000-0000-0000384F0000}"/>
    <cellStyle name="Header2 6 5 9 2" xfId="20399" xr:uid="{00000000-0005-0000-0000-0000394F0000}"/>
    <cellStyle name="Header2 6 5 9 3" xfId="20400" xr:uid="{00000000-0005-0000-0000-00003A4F0000}"/>
    <cellStyle name="Header2 6 6" xfId="20401" xr:uid="{00000000-0005-0000-0000-00003B4F0000}"/>
    <cellStyle name="Header2 6 6 10" xfId="20402" xr:uid="{00000000-0005-0000-0000-00003C4F0000}"/>
    <cellStyle name="Header2 6 6 10 2" xfId="20403" xr:uid="{00000000-0005-0000-0000-00003D4F0000}"/>
    <cellStyle name="Header2 6 6 10 3" xfId="20404" xr:uid="{00000000-0005-0000-0000-00003E4F0000}"/>
    <cellStyle name="Header2 6 6 11" xfId="20405" xr:uid="{00000000-0005-0000-0000-00003F4F0000}"/>
    <cellStyle name="Header2 6 6 11 2" xfId="20406" xr:uid="{00000000-0005-0000-0000-0000404F0000}"/>
    <cellStyle name="Header2 6 6 11 3" xfId="20407" xr:uid="{00000000-0005-0000-0000-0000414F0000}"/>
    <cellStyle name="Header2 6 6 12" xfId="20408" xr:uid="{00000000-0005-0000-0000-0000424F0000}"/>
    <cellStyle name="Header2 6 6 13" xfId="20409" xr:uid="{00000000-0005-0000-0000-0000434F0000}"/>
    <cellStyle name="Header2 6 6 2" xfId="20410" xr:uid="{00000000-0005-0000-0000-0000444F0000}"/>
    <cellStyle name="Header2 6 6 2 2" xfId="20411" xr:uid="{00000000-0005-0000-0000-0000454F0000}"/>
    <cellStyle name="Header2 6 6 2 3" xfId="20412" xr:uid="{00000000-0005-0000-0000-0000464F0000}"/>
    <cellStyle name="Header2 6 6 3" xfId="20413" xr:uid="{00000000-0005-0000-0000-0000474F0000}"/>
    <cellStyle name="Header2 6 6 3 2" xfId="20414" xr:uid="{00000000-0005-0000-0000-0000484F0000}"/>
    <cellStyle name="Header2 6 6 3 3" xfId="20415" xr:uid="{00000000-0005-0000-0000-0000494F0000}"/>
    <cellStyle name="Header2 6 6 4" xfId="20416" xr:uid="{00000000-0005-0000-0000-00004A4F0000}"/>
    <cellStyle name="Header2 6 6 4 2" xfId="20417" xr:uid="{00000000-0005-0000-0000-00004B4F0000}"/>
    <cellStyle name="Header2 6 6 4 3" xfId="20418" xr:uid="{00000000-0005-0000-0000-00004C4F0000}"/>
    <cellStyle name="Header2 6 6 5" xfId="20419" xr:uid="{00000000-0005-0000-0000-00004D4F0000}"/>
    <cellStyle name="Header2 6 6 5 2" xfId="20420" xr:uid="{00000000-0005-0000-0000-00004E4F0000}"/>
    <cellStyle name="Header2 6 6 5 3" xfId="20421" xr:uid="{00000000-0005-0000-0000-00004F4F0000}"/>
    <cellStyle name="Header2 6 6 6" xfId="20422" xr:uid="{00000000-0005-0000-0000-0000504F0000}"/>
    <cellStyle name="Header2 6 6 6 2" xfId="20423" xr:uid="{00000000-0005-0000-0000-0000514F0000}"/>
    <cellStyle name="Header2 6 6 6 3" xfId="20424" xr:uid="{00000000-0005-0000-0000-0000524F0000}"/>
    <cellStyle name="Header2 6 6 7" xfId="20425" xr:uid="{00000000-0005-0000-0000-0000534F0000}"/>
    <cellStyle name="Header2 6 6 7 2" xfId="20426" xr:uid="{00000000-0005-0000-0000-0000544F0000}"/>
    <cellStyle name="Header2 6 6 7 3" xfId="20427" xr:uid="{00000000-0005-0000-0000-0000554F0000}"/>
    <cellStyle name="Header2 6 6 8" xfId="20428" xr:uid="{00000000-0005-0000-0000-0000564F0000}"/>
    <cellStyle name="Header2 6 6 8 2" xfId="20429" xr:uid="{00000000-0005-0000-0000-0000574F0000}"/>
    <cellStyle name="Header2 6 6 8 3" xfId="20430" xr:uid="{00000000-0005-0000-0000-0000584F0000}"/>
    <cellStyle name="Header2 6 6 9" xfId="20431" xr:uid="{00000000-0005-0000-0000-0000594F0000}"/>
    <cellStyle name="Header2 6 6 9 2" xfId="20432" xr:uid="{00000000-0005-0000-0000-00005A4F0000}"/>
    <cellStyle name="Header2 6 6 9 3" xfId="20433" xr:uid="{00000000-0005-0000-0000-00005B4F0000}"/>
    <cellStyle name="Header2 6 7" xfId="20434" xr:uid="{00000000-0005-0000-0000-00005C4F0000}"/>
    <cellStyle name="Header2 6 7 10" xfId="20435" xr:uid="{00000000-0005-0000-0000-00005D4F0000}"/>
    <cellStyle name="Header2 6 7 10 2" xfId="20436" xr:uid="{00000000-0005-0000-0000-00005E4F0000}"/>
    <cellStyle name="Header2 6 7 10 3" xfId="20437" xr:uid="{00000000-0005-0000-0000-00005F4F0000}"/>
    <cellStyle name="Header2 6 7 11" xfId="20438" xr:uid="{00000000-0005-0000-0000-0000604F0000}"/>
    <cellStyle name="Header2 6 7 11 2" xfId="20439" xr:uid="{00000000-0005-0000-0000-0000614F0000}"/>
    <cellStyle name="Header2 6 7 11 3" xfId="20440" xr:uid="{00000000-0005-0000-0000-0000624F0000}"/>
    <cellStyle name="Header2 6 7 12" xfId="20441" xr:uid="{00000000-0005-0000-0000-0000634F0000}"/>
    <cellStyle name="Header2 6 7 13" xfId="20442" xr:uid="{00000000-0005-0000-0000-0000644F0000}"/>
    <cellStyle name="Header2 6 7 2" xfId="20443" xr:uid="{00000000-0005-0000-0000-0000654F0000}"/>
    <cellStyle name="Header2 6 7 2 2" xfId="20444" xr:uid="{00000000-0005-0000-0000-0000664F0000}"/>
    <cellStyle name="Header2 6 7 2 3" xfId="20445" xr:uid="{00000000-0005-0000-0000-0000674F0000}"/>
    <cellStyle name="Header2 6 7 3" xfId="20446" xr:uid="{00000000-0005-0000-0000-0000684F0000}"/>
    <cellStyle name="Header2 6 7 3 2" xfId="20447" xr:uid="{00000000-0005-0000-0000-0000694F0000}"/>
    <cellStyle name="Header2 6 7 3 3" xfId="20448" xr:uid="{00000000-0005-0000-0000-00006A4F0000}"/>
    <cellStyle name="Header2 6 7 4" xfId="20449" xr:uid="{00000000-0005-0000-0000-00006B4F0000}"/>
    <cellStyle name="Header2 6 7 4 2" xfId="20450" xr:uid="{00000000-0005-0000-0000-00006C4F0000}"/>
    <cellStyle name="Header2 6 7 4 3" xfId="20451" xr:uid="{00000000-0005-0000-0000-00006D4F0000}"/>
    <cellStyle name="Header2 6 7 5" xfId="20452" xr:uid="{00000000-0005-0000-0000-00006E4F0000}"/>
    <cellStyle name="Header2 6 7 5 2" xfId="20453" xr:uid="{00000000-0005-0000-0000-00006F4F0000}"/>
    <cellStyle name="Header2 6 7 5 3" xfId="20454" xr:uid="{00000000-0005-0000-0000-0000704F0000}"/>
    <cellStyle name="Header2 6 7 6" xfId="20455" xr:uid="{00000000-0005-0000-0000-0000714F0000}"/>
    <cellStyle name="Header2 6 7 6 2" xfId="20456" xr:uid="{00000000-0005-0000-0000-0000724F0000}"/>
    <cellStyle name="Header2 6 7 6 3" xfId="20457" xr:uid="{00000000-0005-0000-0000-0000734F0000}"/>
    <cellStyle name="Header2 6 7 7" xfId="20458" xr:uid="{00000000-0005-0000-0000-0000744F0000}"/>
    <cellStyle name="Header2 6 7 7 2" xfId="20459" xr:uid="{00000000-0005-0000-0000-0000754F0000}"/>
    <cellStyle name="Header2 6 7 7 3" xfId="20460" xr:uid="{00000000-0005-0000-0000-0000764F0000}"/>
    <cellStyle name="Header2 6 7 8" xfId="20461" xr:uid="{00000000-0005-0000-0000-0000774F0000}"/>
    <cellStyle name="Header2 6 7 8 2" xfId="20462" xr:uid="{00000000-0005-0000-0000-0000784F0000}"/>
    <cellStyle name="Header2 6 7 8 3" xfId="20463" xr:uid="{00000000-0005-0000-0000-0000794F0000}"/>
    <cellStyle name="Header2 6 7 9" xfId="20464" xr:uid="{00000000-0005-0000-0000-00007A4F0000}"/>
    <cellStyle name="Header2 6 7 9 2" xfId="20465" xr:uid="{00000000-0005-0000-0000-00007B4F0000}"/>
    <cellStyle name="Header2 6 7 9 3" xfId="20466" xr:uid="{00000000-0005-0000-0000-00007C4F0000}"/>
    <cellStyle name="Header2 6 8" xfId="20467" xr:uid="{00000000-0005-0000-0000-00007D4F0000}"/>
    <cellStyle name="Header2 6 8 2" xfId="20468" xr:uid="{00000000-0005-0000-0000-00007E4F0000}"/>
    <cellStyle name="Header2 6 8 3" xfId="20469" xr:uid="{00000000-0005-0000-0000-00007F4F0000}"/>
    <cellStyle name="Header2 6 9" xfId="20470" xr:uid="{00000000-0005-0000-0000-0000804F0000}"/>
    <cellStyle name="Header2 6 9 2" xfId="20471" xr:uid="{00000000-0005-0000-0000-0000814F0000}"/>
    <cellStyle name="Header2 6 9 3" xfId="20472" xr:uid="{00000000-0005-0000-0000-0000824F0000}"/>
    <cellStyle name="Header2 7" xfId="20473" xr:uid="{00000000-0005-0000-0000-0000834F0000}"/>
    <cellStyle name="Header2 7 2" xfId="20474" xr:uid="{00000000-0005-0000-0000-0000844F0000}"/>
    <cellStyle name="Header2 7 3" xfId="20475" xr:uid="{00000000-0005-0000-0000-0000854F0000}"/>
    <cellStyle name="Header2 8" xfId="20476" xr:uid="{00000000-0005-0000-0000-0000864F0000}"/>
    <cellStyle name="Header2 8 2" xfId="20477" xr:uid="{00000000-0005-0000-0000-0000874F0000}"/>
    <cellStyle name="Header2 8 3" xfId="20478" xr:uid="{00000000-0005-0000-0000-0000884F0000}"/>
    <cellStyle name="Header2 9" xfId="20479" xr:uid="{00000000-0005-0000-0000-0000894F0000}"/>
    <cellStyle name="Header2 9 2" xfId="20480" xr:uid="{00000000-0005-0000-0000-00008A4F0000}"/>
    <cellStyle name="Header2 9 3" xfId="20481" xr:uid="{00000000-0005-0000-0000-00008B4F0000}"/>
    <cellStyle name="Header3rdlevel" xfId="120" xr:uid="{00000000-0005-0000-0000-00008C4F0000}"/>
    <cellStyle name="Header3rdlevel 2" xfId="121" xr:uid="{00000000-0005-0000-0000-00008D4F0000}"/>
    <cellStyle name="Header3rdlevel 3" xfId="20482" xr:uid="{00000000-0005-0000-0000-00008E4F0000}"/>
    <cellStyle name="headers" xfId="20483" xr:uid="{00000000-0005-0000-0000-00008F4F0000}"/>
    <cellStyle name="headers 2" xfId="20484" xr:uid="{00000000-0005-0000-0000-0000904F0000}"/>
    <cellStyle name="headerStyle" xfId="20485" xr:uid="{00000000-0005-0000-0000-0000914F0000}"/>
    <cellStyle name="Heading" xfId="20486" xr:uid="{00000000-0005-0000-0000-0000924F0000}"/>
    <cellStyle name="Heading 1" xfId="10" builtinId="16" customBuiltin="1"/>
    <cellStyle name="Heading 1 2" xfId="122" xr:uid="{00000000-0005-0000-0000-0000944F0000}"/>
    <cellStyle name="heading 10" xfId="20487" xr:uid="{00000000-0005-0000-0000-0000954F0000}"/>
    <cellStyle name="Heading 2" xfId="11" builtinId="17" customBuiltin="1"/>
    <cellStyle name="Heading 2 2" xfId="123" xr:uid="{00000000-0005-0000-0000-0000974F0000}"/>
    <cellStyle name="Heading 2 3" xfId="20488" xr:uid="{00000000-0005-0000-0000-0000984F0000}"/>
    <cellStyle name="Heading 3" xfId="12" builtinId="18" customBuiltin="1"/>
    <cellStyle name="Heading 3 2" xfId="124" xr:uid="{00000000-0005-0000-0000-00009A4F0000}"/>
    <cellStyle name="Heading 4" xfId="13" builtinId="19" customBuiltin="1"/>
    <cellStyle name="Heading 4 2" xfId="125" xr:uid="{00000000-0005-0000-0000-00009C4F0000}"/>
    <cellStyle name="heading 5" xfId="20489" xr:uid="{00000000-0005-0000-0000-00009D4F0000}"/>
    <cellStyle name="heading 6" xfId="20490" xr:uid="{00000000-0005-0000-0000-00009E4F0000}"/>
    <cellStyle name="heading 7" xfId="20491" xr:uid="{00000000-0005-0000-0000-00009F4F0000}"/>
    <cellStyle name="heading 8" xfId="20492" xr:uid="{00000000-0005-0000-0000-0000A04F0000}"/>
    <cellStyle name="heading 9" xfId="20493" xr:uid="{00000000-0005-0000-0000-0000A14F0000}"/>
    <cellStyle name="Heading1" xfId="20494" xr:uid="{00000000-0005-0000-0000-0000A24F0000}"/>
    <cellStyle name="Heading2" xfId="20495" xr:uid="{00000000-0005-0000-0000-0000A34F0000}"/>
    <cellStyle name="Heading3" xfId="20496" xr:uid="{00000000-0005-0000-0000-0000A44F0000}"/>
    <cellStyle name="Heading4" xfId="20497" xr:uid="{00000000-0005-0000-0000-0000A54F0000}"/>
    <cellStyle name="Headings" xfId="20498" xr:uid="{00000000-0005-0000-0000-0000A64F0000}"/>
    <cellStyle name="Hidden" xfId="20499" xr:uid="{00000000-0005-0000-0000-0000A74F0000}"/>
    <cellStyle name="highlight" xfId="20500" xr:uid="{00000000-0005-0000-0000-0000A84F0000}"/>
    <cellStyle name="HP Logo" xfId="20501" xr:uid="{00000000-0005-0000-0000-0000A94F0000}"/>
    <cellStyle name="Hyperlink" xfId="50" builtinId="8" customBuiltin="1"/>
    <cellStyle name="Hyperlink 2" xfId="126" xr:uid="{00000000-0005-0000-0000-0000AB4F0000}"/>
    <cellStyle name="Hyperlink 2 2" xfId="20502" xr:uid="{00000000-0005-0000-0000-0000AC4F0000}"/>
    <cellStyle name="Hyperlink 3" xfId="127" xr:uid="{00000000-0005-0000-0000-0000AD4F0000}"/>
    <cellStyle name="Hyperlink 3 2" xfId="20503" xr:uid="{00000000-0005-0000-0000-0000AE4F0000}"/>
    <cellStyle name="Hyperlink 4" xfId="128" xr:uid="{00000000-0005-0000-0000-0000AF4F0000}"/>
    <cellStyle name="Hyperlink 5" xfId="20504" xr:uid="{00000000-0005-0000-0000-0000B04F0000}"/>
    <cellStyle name="Hyperlink Arrow" xfId="20505" xr:uid="{00000000-0005-0000-0000-0000B14F0000}"/>
    <cellStyle name="Hyperlink Text" xfId="20506" xr:uid="{00000000-0005-0000-0000-0000B24F0000}"/>
    <cellStyle name="In Development" xfId="20507" xr:uid="{00000000-0005-0000-0000-0000B34F0000}"/>
    <cellStyle name="indicatorname" xfId="20508" xr:uid="{00000000-0005-0000-0000-0000B44F0000}"/>
    <cellStyle name="Input" xfId="17" builtinId="20" customBuiltin="1"/>
    <cellStyle name="Input [yellow]" xfId="20509" xr:uid="{00000000-0005-0000-0000-0000B64F0000}"/>
    <cellStyle name="Input [yellow] 10" xfId="20510" xr:uid="{00000000-0005-0000-0000-0000B74F0000}"/>
    <cellStyle name="Input [yellow] 2" xfId="20511" xr:uid="{00000000-0005-0000-0000-0000B84F0000}"/>
    <cellStyle name="Input [yellow] 2 2" xfId="20512" xr:uid="{00000000-0005-0000-0000-0000B94F0000}"/>
    <cellStyle name="Input [yellow] 2 2 10" xfId="20513" xr:uid="{00000000-0005-0000-0000-0000BA4F0000}"/>
    <cellStyle name="Input [yellow] 2 2 11" xfId="20514" xr:uid="{00000000-0005-0000-0000-0000BB4F0000}"/>
    <cellStyle name="Input [yellow] 2 2 2" xfId="20515" xr:uid="{00000000-0005-0000-0000-0000BC4F0000}"/>
    <cellStyle name="Input [yellow] 2 2 2 10" xfId="20516" xr:uid="{00000000-0005-0000-0000-0000BD4F0000}"/>
    <cellStyle name="Input [yellow] 2 2 2 10 2" xfId="20517" xr:uid="{00000000-0005-0000-0000-0000BE4F0000}"/>
    <cellStyle name="Input [yellow] 2 2 2 10 3" xfId="20518" xr:uid="{00000000-0005-0000-0000-0000BF4F0000}"/>
    <cellStyle name="Input [yellow] 2 2 2 11" xfId="20519" xr:uid="{00000000-0005-0000-0000-0000C04F0000}"/>
    <cellStyle name="Input [yellow] 2 2 2 11 2" xfId="20520" xr:uid="{00000000-0005-0000-0000-0000C14F0000}"/>
    <cellStyle name="Input [yellow] 2 2 2 11 3" xfId="20521" xr:uid="{00000000-0005-0000-0000-0000C24F0000}"/>
    <cellStyle name="Input [yellow] 2 2 2 12" xfId="20522" xr:uid="{00000000-0005-0000-0000-0000C34F0000}"/>
    <cellStyle name="Input [yellow] 2 2 2 12 2" xfId="20523" xr:uid="{00000000-0005-0000-0000-0000C44F0000}"/>
    <cellStyle name="Input [yellow] 2 2 2 12 3" xfId="20524" xr:uid="{00000000-0005-0000-0000-0000C54F0000}"/>
    <cellStyle name="Input [yellow] 2 2 2 13" xfId="20525" xr:uid="{00000000-0005-0000-0000-0000C64F0000}"/>
    <cellStyle name="Input [yellow] 2 2 2 13 2" xfId="20526" xr:uid="{00000000-0005-0000-0000-0000C74F0000}"/>
    <cellStyle name="Input [yellow] 2 2 2 13 3" xfId="20527" xr:uid="{00000000-0005-0000-0000-0000C84F0000}"/>
    <cellStyle name="Input [yellow] 2 2 2 14" xfId="20528" xr:uid="{00000000-0005-0000-0000-0000C94F0000}"/>
    <cellStyle name="Input [yellow] 2 2 2 14 2" xfId="20529" xr:uid="{00000000-0005-0000-0000-0000CA4F0000}"/>
    <cellStyle name="Input [yellow] 2 2 2 14 3" xfId="20530" xr:uid="{00000000-0005-0000-0000-0000CB4F0000}"/>
    <cellStyle name="Input [yellow] 2 2 2 15" xfId="20531" xr:uid="{00000000-0005-0000-0000-0000CC4F0000}"/>
    <cellStyle name="Input [yellow] 2 2 2 15 2" xfId="20532" xr:uid="{00000000-0005-0000-0000-0000CD4F0000}"/>
    <cellStyle name="Input [yellow] 2 2 2 15 3" xfId="20533" xr:uid="{00000000-0005-0000-0000-0000CE4F0000}"/>
    <cellStyle name="Input [yellow] 2 2 2 16" xfId="20534" xr:uid="{00000000-0005-0000-0000-0000CF4F0000}"/>
    <cellStyle name="Input [yellow] 2 2 2 17" xfId="20535" xr:uid="{00000000-0005-0000-0000-0000D04F0000}"/>
    <cellStyle name="Input [yellow] 2 2 2 2" xfId="20536" xr:uid="{00000000-0005-0000-0000-0000D14F0000}"/>
    <cellStyle name="Input [yellow] 2 2 2 2 10" xfId="20537" xr:uid="{00000000-0005-0000-0000-0000D24F0000}"/>
    <cellStyle name="Input [yellow] 2 2 2 2 10 2" xfId="20538" xr:uid="{00000000-0005-0000-0000-0000D34F0000}"/>
    <cellStyle name="Input [yellow] 2 2 2 2 10 3" xfId="20539" xr:uid="{00000000-0005-0000-0000-0000D44F0000}"/>
    <cellStyle name="Input [yellow] 2 2 2 2 11" xfId="20540" xr:uid="{00000000-0005-0000-0000-0000D54F0000}"/>
    <cellStyle name="Input [yellow] 2 2 2 2 11 2" xfId="20541" xr:uid="{00000000-0005-0000-0000-0000D64F0000}"/>
    <cellStyle name="Input [yellow] 2 2 2 2 11 3" xfId="20542" xr:uid="{00000000-0005-0000-0000-0000D74F0000}"/>
    <cellStyle name="Input [yellow] 2 2 2 2 12" xfId="20543" xr:uid="{00000000-0005-0000-0000-0000D84F0000}"/>
    <cellStyle name="Input [yellow] 2 2 2 2 12 2" xfId="20544" xr:uid="{00000000-0005-0000-0000-0000D94F0000}"/>
    <cellStyle name="Input [yellow] 2 2 2 2 12 3" xfId="20545" xr:uid="{00000000-0005-0000-0000-0000DA4F0000}"/>
    <cellStyle name="Input [yellow] 2 2 2 2 13" xfId="20546" xr:uid="{00000000-0005-0000-0000-0000DB4F0000}"/>
    <cellStyle name="Input [yellow] 2 2 2 2 14" xfId="20547" xr:uid="{00000000-0005-0000-0000-0000DC4F0000}"/>
    <cellStyle name="Input [yellow] 2 2 2 2 2" xfId="20548" xr:uid="{00000000-0005-0000-0000-0000DD4F0000}"/>
    <cellStyle name="Input [yellow] 2 2 2 2 2 2" xfId="20549" xr:uid="{00000000-0005-0000-0000-0000DE4F0000}"/>
    <cellStyle name="Input [yellow] 2 2 2 2 2 3" xfId="20550" xr:uid="{00000000-0005-0000-0000-0000DF4F0000}"/>
    <cellStyle name="Input [yellow] 2 2 2 2 3" xfId="20551" xr:uid="{00000000-0005-0000-0000-0000E04F0000}"/>
    <cellStyle name="Input [yellow] 2 2 2 2 3 2" xfId="20552" xr:uid="{00000000-0005-0000-0000-0000E14F0000}"/>
    <cellStyle name="Input [yellow] 2 2 2 2 3 3" xfId="20553" xr:uid="{00000000-0005-0000-0000-0000E24F0000}"/>
    <cellStyle name="Input [yellow] 2 2 2 2 4" xfId="20554" xr:uid="{00000000-0005-0000-0000-0000E34F0000}"/>
    <cellStyle name="Input [yellow] 2 2 2 2 4 2" xfId="20555" xr:uid="{00000000-0005-0000-0000-0000E44F0000}"/>
    <cellStyle name="Input [yellow] 2 2 2 2 4 3" xfId="20556" xr:uid="{00000000-0005-0000-0000-0000E54F0000}"/>
    <cellStyle name="Input [yellow] 2 2 2 2 5" xfId="20557" xr:uid="{00000000-0005-0000-0000-0000E64F0000}"/>
    <cellStyle name="Input [yellow] 2 2 2 2 5 2" xfId="20558" xr:uid="{00000000-0005-0000-0000-0000E74F0000}"/>
    <cellStyle name="Input [yellow] 2 2 2 2 5 3" xfId="20559" xr:uid="{00000000-0005-0000-0000-0000E84F0000}"/>
    <cellStyle name="Input [yellow] 2 2 2 2 6" xfId="20560" xr:uid="{00000000-0005-0000-0000-0000E94F0000}"/>
    <cellStyle name="Input [yellow] 2 2 2 2 6 2" xfId="20561" xr:uid="{00000000-0005-0000-0000-0000EA4F0000}"/>
    <cellStyle name="Input [yellow] 2 2 2 2 6 3" xfId="20562" xr:uid="{00000000-0005-0000-0000-0000EB4F0000}"/>
    <cellStyle name="Input [yellow] 2 2 2 2 7" xfId="20563" xr:uid="{00000000-0005-0000-0000-0000EC4F0000}"/>
    <cellStyle name="Input [yellow] 2 2 2 2 7 2" xfId="20564" xr:uid="{00000000-0005-0000-0000-0000ED4F0000}"/>
    <cellStyle name="Input [yellow] 2 2 2 2 7 3" xfId="20565" xr:uid="{00000000-0005-0000-0000-0000EE4F0000}"/>
    <cellStyle name="Input [yellow] 2 2 2 2 8" xfId="20566" xr:uid="{00000000-0005-0000-0000-0000EF4F0000}"/>
    <cellStyle name="Input [yellow] 2 2 2 2 8 2" xfId="20567" xr:uid="{00000000-0005-0000-0000-0000F04F0000}"/>
    <cellStyle name="Input [yellow] 2 2 2 2 8 3" xfId="20568" xr:uid="{00000000-0005-0000-0000-0000F14F0000}"/>
    <cellStyle name="Input [yellow] 2 2 2 2 9" xfId="20569" xr:uid="{00000000-0005-0000-0000-0000F24F0000}"/>
    <cellStyle name="Input [yellow] 2 2 2 2 9 2" xfId="20570" xr:uid="{00000000-0005-0000-0000-0000F34F0000}"/>
    <cellStyle name="Input [yellow] 2 2 2 2 9 3" xfId="20571" xr:uid="{00000000-0005-0000-0000-0000F44F0000}"/>
    <cellStyle name="Input [yellow] 2 2 2 3" xfId="20572" xr:uid="{00000000-0005-0000-0000-0000F54F0000}"/>
    <cellStyle name="Input [yellow] 2 2 2 3 10" xfId="20573" xr:uid="{00000000-0005-0000-0000-0000F64F0000}"/>
    <cellStyle name="Input [yellow] 2 2 2 3 10 2" xfId="20574" xr:uid="{00000000-0005-0000-0000-0000F74F0000}"/>
    <cellStyle name="Input [yellow] 2 2 2 3 10 3" xfId="20575" xr:uid="{00000000-0005-0000-0000-0000F84F0000}"/>
    <cellStyle name="Input [yellow] 2 2 2 3 11" xfId="20576" xr:uid="{00000000-0005-0000-0000-0000F94F0000}"/>
    <cellStyle name="Input [yellow] 2 2 2 3 11 2" xfId="20577" xr:uid="{00000000-0005-0000-0000-0000FA4F0000}"/>
    <cellStyle name="Input [yellow] 2 2 2 3 11 3" xfId="20578" xr:uid="{00000000-0005-0000-0000-0000FB4F0000}"/>
    <cellStyle name="Input [yellow] 2 2 2 3 12" xfId="20579" xr:uid="{00000000-0005-0000-0000-0000FC4F0000}"/>
    <cellStyle name="Input [yellow] 2 2 2 3 12 2" xfId="20580" xr:uid="{00000000-0005-0000-0000-0000FD4F0000}"/>
    <cellStyle name="Input [yellow] 2 2 2 3 12 3" xfId="20581" xr:uid="{00000000-0005-0000-0000-0000FE4F0000}"/>
    <cellStyle name="Input [yellow] 2 2 2 3 13" xfId="20582" xr:uid="{00000000-0005-0000-0000-0000FF4F0000}"/>
    <cellStyle name="Input [yellow] 2 2 2 3 14" xfId="20583" xr:uid="{00000000-0005-0000-0000-000000500000}"/>
    <cellStyle name="Input [yellow] 2 2 2 3 2" xfId="20584" xr:uid="{00000000-0005-0000-0000-000001500000}"/>
    <cellStyle name="Input [yellow] 2 2 2 3 2 2" xfId="20585" xr:uid="{00000000-0005-0000-0000-000002500000}"/>
    <cellStyle name="Input [yellow] 2 2 2 3 2 3" xfId="20586" xr:uid="{00000000-0005-0000-0000-000003500000}"/>
    <cellStyle name="Input [yellow] 2 2 2 3 3" xfId="20587" xr:uid="{00000000-0005-0000-0000-000004500000}"/>
    <cellStyle name="Input [yellow] 2 2 2 3 3 2" xfId="20588" xr:uid="{00000000-0005-0000-0000-000005500000}"/>
    <cellStyle name="Input [yellow] 2 2 2 3 3 3" xfId="20589" xr:uid="{00000000-0005-0000-0000-000006500000}"/>
    <cellStyle name="Input [yellow] 2 2 2 3 4" xfId="20590" xr:uid="{00000000-0005-0000-0000-000007500000}"/>
    <cellStyle name="Input [yellow] 2 2 2 3 4 2" xfId="20591" xr:uid="{00000000-0005-0000-0000-000008500000}"/>
    <cellStyle name="Input [yellow] 2 2 2 3 4 3" xfId="20592" xr:uid="{00000000-0005-0000-0000-000009500000}"/>
    <cellStyle name="Input [yellow] 2 2 2 3 5" xfId="20593" xr:uid="{00000000-0005-0000-0000-00000A500000}"/>
    <cellStyle name="Input [yellow] 2 2 2 3 5 2" xfId="20594" xr:uid="{00000000-0005-0000-0000-00000B500000}"/>
    <cellStyle name="Input [yellow] 2 2 2 3 5 3" xfId="20595" xr:uid="{00000000-0005-0000-0000-00000C500000}"/>
    <cellStyle name="Input [yellow] 2 2 2 3 6" xfId="20596" xr:uid="{00000000-0005-0000-0000-00000D500000}"/>
    <cellStyle name="Input [yellow] 2 2 2 3 6 2" xfId="20597" xr:uid="{00000000-0005-0000-0000-00000E500000}"/>
    <cellStyle name="Input [yellow] 2 2 2 3 6 3" xfId="20598" xr:uid="{00000000-0005-0000-0000-00000F500000}"/>
    <cellStyle name="Input [yellow] 2 2 2 3 7" xfId="20599" xr:uid="{00000000-0005-0000-0000-000010500000}"/>
    <cellStyle name="Input [yellow] 2 2 2 3 7 2" xfId="20600" xr:uid="{00000000-0005-0000-0000-000011500000}"/>
    <cellStyle name="Input [yellow] 2 2 2 3 7 3" xfId="20601" xr:uid="{00000000-0005-0000-0000-000012500000}"/>
    <cellStyle name="Input [yellow] 2 2 2 3 8" xfId="20602" xr:uid="{00000000-0005-0000-0000-000013500000}"/>
    <cellStyle name="Input [yellow] 2 2 2 3 8 2" xfId="20603" xr:uid="{00000000-0005-0000-0000-000014500000}"/>
    <cellStyle name="Input [yellow] 2 2 2 3 8 3" xfId="20604" xr:uid="{00000000-0005-0000-0000-000015500000}"/>
    <cellStyle name="Input [yellow] 2 2 2 3 9" xfId="20605" xr:uid="{00000000-0005-0000-0000-000016500000}"/>
    <cellStyle name="Input [yellow] 2 2 2 3 9 2" xfId="20606" xr:uid="{00000000-0005-0000-0000-000017500000}"/>
    <cellStyle name="Input [yellow] 2 2 2 3 9 3" xfId="20607" xr:uid="{00000000-0005-0000-0000-000018500000}"/>
    <cellStyle name="Input [yellow] 2 2 2 4" xfId="20608" xr:uid="{00000000-0005-0000-0000-000019500000}"/>
    <cellStyle name="Input [yellow] 2 2 2 4 10" xfId="20609" xr:uid="{00000000-0005-0000-0000-00001A500000}"/>
    <cellStyle name="Input [yellow] 2 2 2 4 10 2" xfId="20610" xr:uid="{00000000-0005-0000-0000-00001B500000}"/>
    <cellStyle name="Input [yellow] 2 2 2 4 10 3" xfId="20611" xr:uid="{00000000-0005-0000-0000-00001C500000}"/>
    <cellStyle name="Input [yellow] 2 2 2 4 11" xfId="20612" xr:uid="{00000000-0005-0000-0000-00001D500000}"/>
    <cellStyle name="Input [yellow] 2 2 2 4 11 2" xfId="20613" xr:uid="{00000000-0005-0000-0000-00001E500000}"/>
    <cellStyle name="Input [yellow] 2 2 2 4 11 3" xfId="20614" xr:uid="{00000000-0005-0000-0000-00001F500000}"/>
    <cellStyle name="Input [yellow] 2 2 2 4 12" xfId="20615" xr:uid="{00000000-0005-0000-0000-000020500000}"/>
    <cellStyle name="Input [yellow] 2 2 2 4 13" xfId="20616" xr:uid="{00000000-0005-0000-0000-000021500000}"/>
    <cellStyle name="Input [yellow] 2 2 2 4 2" xfId="20617" xr:uid="{00000000-0005-0000-0000-000022500000}"/>
    <cellStyle name="Input [yellow] 2 2 2 4 2 2" xfId="20618" xr:uid="{00000000-0005-0000-0000-000023500000}"/>
    <cellStyle name="Input [yellow] 2 2 2 4 2 3" xfId="20619" xr:uid="{00000000-0005-0000-0000-000024500000}"/>
    <cellStyle name="Input [yellow] 2 2 2 4 3" xfId="20620" xr:uid="{00000000-0005-0000-0000-000025500000}"/>
    <cellStyle name="Input [yellow] 2 2 2 4 3 2" xfId="20621" xr:uid="{00000000-0005-0000-0000-000026500000}"/>
    <cellStyle name="Input [yellow] 2 2 2 4 3 3" xfId="20622" xr:uid="{00000000-0005-0000-0000-000027500000}"/>
    <cellStyle name="Input [yellow] 2 2 2 4 4" xfId="20623" xr:uid="{00000000-0005-0000-0000-000028500000}"/>
    <cellStyle name="Input [yellow] 2 2 2 4 4 2" xfId="20624" xr:uid="{00000000-0005-0000-0000-000029500000}"/>
    <cellStyle name="Input [yellow] 2 2 2 4 4 3" xfId="20625" xr:uid="{00000000-0005-0000-0000-00002A500000}"/>
    <cellStyle name="Input [yellow] 2 2 2 4 5" xfId="20626" xr:uid="{00000000-0005-0000-0000-00002B500000}"/>
    <cellStyle name="Input [yellow] 2 2 2 4 5 2" xfId="20627" xr:uid="{00000000-0005-0000-0000-00002C500000}"/>
    <cellStyle name="Input [yellow] 2 2 2 4 5 3" xfId="20628" xr:uid="{00000000-0005-0000-0000-00002D500000}"/>
    <cellStyle name="Input [yellow] 2 2 2 4 6" xfId="20629" xr:uid="{00000000-0005-0000-0000-00002E500000}"/>
    <cellStyle name="Input [yellow] 2 2 2 4 6 2" xfId="20630" xr:uid="{00000000-0005-0000-0000-00002F500000}"/>
    <cellStyle name="Input [yellow] 2 2 2 4 6 3" xfId="20631" xr:uid="{00000000-0005-0000-0000-000030500000}"/>
    <cellStyle name="Input [yellow] 2 2 2 4 7" xfId="20632" xr:uid="{00000000-0005-0000-0000-000031500000}"/>
    <cellStyle name="Input [yellow] 2 2 2 4 7 2" xfId="20633" xr:uid="{00000000-0005-0000-0000-000032500000}"/>
    <cellStyle name="Input [yellow] 2 2 2 4 7 3" xfId="20634" xr:uid="{00000000-0005-0000-0000-000033500000}"/>
    <cellStyle name="Input [yellow] 2 2 2 4 8" xfId="20635" xr:uid="{00000000-0005-0000-0000-000034500000}"/>
    <cellStyle name="Input [yellow] 2 2 2 4 8 2" xfId="20636" xr:uid="{00000000-0005-0000-0000-000035500000}"/>
    <cellStyle name="Input [yellow] 2 2 2 4 8 3" xfId="20637" xr:uid="{00000000-0005-0000-0000-000036500000}"/>
    <cellStyle name="Input [yellow] 2 2 2 4 9" xfId="20638" xr:uid="{00000000-0005-0000-0000-000037500000}"/>
    <cellStyle name="Input [yellow] 2 2 2 4 9 2" xfId="20639" xr:uid="{00000000-0005-0000-0000-000038500000}"/>
    <cellStyle name="Input [yellow] 2 2 2 4 9 3" xfId="20640" xr:uid="{00000000-0005-0000-0000-000039500000}"/>
    <cellStyle name="Input [yellow] 2 2 2 5" xfId="20641" xr:uid="{00000000-0005-0000-0000-00003A500000}"/>
    <cellStyle name="Input [yellow] 2 2 2 5 10" xfId="20642" xr:uid="{00000000-0005-0000-0000-00003B500000}"/>
    <cellStyle name="Input [yellow] 2 2 2 5 10 2" xfId="20643" xr:uid="{00000000-0005-0000-0000-00003C500000}"/>
    <cellStyle name="Input [yellow] 2 2 2 5 10 3" xfId="20644" xr:uid="{00000000-0005-0000-0000-00003D500000}"/>
    <cellStyle name="Input [yellow] 2 2 2 5 11" xfId="20645" xr:uid="{00000000-0005-0000-0000-00003E500000}"/>
    <cellStyle name="Input [yellow] 2 2 2 5 11 2" xfId="20646" xr:uid="{00000000-0005-0000-0000-00003F500000}"/>
    <cellStyle name="Input [yellow] 2 2 2 5 11 3" xfId="20647" xr:uid="{00000000-0005-0000-0000-000040500000}"/>
    <cellStyle name="Input [yellow] 2 2 2 5 12" xfId="20648" xr:uid="{00000000-0005-0000-0000-000041500000}"/>
    <cellStyle name="Input [yellow] 2 2 2 5 13" xfId="20649" xr:uid="{00000000-0005-0000-0000-000042500000}"/>
    <cellStyle name="Input [yellow] 2 2 2 5 2" xfId="20650" xr:uid="{00000000-0005-0000-0000-000043500000}"/>
    <cellStyle name="Input [yellow] 2 2 2 5 2 2" xfId="20651" xr:uid="{00000000-0005-0000-0000-000044500000}"/>
    <cellStyle name="Input [yellow] 2 2 2 5 2 3" xfId="20652" xr:uid="{00000000-0005-0000-0000-000045500000}"/>
    <cellStyle name="Input [yellow] 2 2 2 5 3" xfId="20653" xr:uid="{00000000-0005-0000-0000-000046500000}"/>
    <cellStyle name="Input [yellow] 2 2 2 5 3 2" xfId="20654" xr:uid="{00000000-0005-0000-0000-000047500000}"/>
    <cellStyle name="Input [yellow] 2 2 2 5 3 3" xfId="20655" xr:uid="{00000000-0005-0000-0000-000048500000}"/>
    <cellStyle name="Input [yellow] 2 2 2 5 4" xfId="20656" xr:uid="{00000000-0005-0000-0000-000049500000}"/>
    <cellStyle name="Input [yellow] 2 2 2 5 4 2" xfId="20657" xr:uid="{00000000-0005-0000-0000-00004A500000}"/>
    <cellStyle name="Input [yellow] 2 2 2 5 4 3" xfId="20658" xr:uid="{00000000-0005-0000-0000-00004B500000}"/>
    <cellStyle name="Input [yellow] 2 2 2 5 5" xfId="20659" xr:uid="{00000000-0005-0000-0000-00004C500000}"/>
    <cellStyle name="Input [yellow] 2 2 2 5 5 2" xfId="20660" xr:uid="{00000000-0005-0000-0000-00004D500000}"/>
    <cellStyle name="Input [yellow] 2 2 2 5 5 3" xfId="20661" xr:uid="{00000000-0005-0000-0000-00004E500000}"/>
    <cellStyle name="Input [yellow] 2 2 2 5 6" xfId="20662" xr:uid="{00000000-0005-0000-0000-00004F500000}"/>
    <cellStyle name="Input [yellow] 2 2 2 5 6 2" xfId="20663" xr:uid="{00000000-0005-0000-0000-000050500000}"/>
    <cellStyle name="Input [yellow] 2 2 2 5 6 3" xfId="20664" xr:uid="{00000000-0005-0000-0000-000051500000}"/>
    <cellStyle name="Input [yellow] 2 2 2 5 7" xfId="20665" xr:uid="{00000000-0005-0000-0000-000052500000}"/>
    <cellStyle name="Input [yellow] 2 2 2 5 7 2" xfId="20666" xr:uid="{00000000-0005-0000-0000-000053500000}"/>
    <cellStyle name="Input [yellow] 2 2 2 5 7 3" xfId="20667" xr:uid="{00000000-0005-0000-0000-000054500000}"/>
    <cellStyle name="Input [yellow] 2 2 2 5 8" xfId="20668" xr:uid="{00000000-0005-0000-0000-000055500000}"/>
    <cellStyle name="Input [yellow] 2 2 2 5 8 2" xfId="20669" xr:uid="{00000000-0005-0000-0000-000056500000}"/>
    <cellStyle name="Input [yellow] 2 2 2 5 8 3" xfId="20670" xr:uid="{00000000-0005-0000-0000-000057500000}"/>
    <cellStyle name="Input [yellow] 2 2 2 5 9" xfId="20671" xr:uid="{00000000-0005-0000-0000-000058500000}"/>
    <cellStyle name="Input [yellow] 2 2 2 5 9 2" xfId="20672" xr:uid="{00000000-0005-0000-0000-000059500000}"/>
    <cellStyle name="Input [yellow] 2 2 2 5 9 3" xfId="20673" xr:uid="{00000000-0005-0000-0000-00005A500000}"/>
    <cellStyle name="Input [yellow] 2 2 2 6" xfId="20674" xr:uid="{00000000-0005-0000-0000-00005B500000}"/>
    <cellStyle name="Input [yellow] 2 2 2 6 2" xfId="20675" xr:uid="{00000000-0005-0000-0000-00005C500000}"/>
    <cellStyle name="Input [yellow] 2 2 2 6 3" xfId="20676" xr:uid="{00000000-0005-0000-0000-00005D500000}"/>
    <cellStyle name="Input [yellow] 2 2 2 7" xfId="20677" xr:uid="{00000000-0005-0000-0000-00005E500000}"/>
    <cellStyle name="Input [yellow] 2 2 2 7 2" xfId="20678" xr:uid="{00000000-0005-0000-0000-00005F500000}"/>
    <cellStyle name="Input [yellow] 2 2 2 7 3" xfId="20679" xr:uid="{00000000-0005-0000-0000-000060500000}"/>
    <cellStyle name="Input [yellow] 2 2 2 8" xfId="20680" xr:uid="{00000000-0005-0000-0000-000061500000}"/>
    <cellStyle name="Input [yellow] 2 2 2 8 2" xfId="20681" xr:uid="{00000000-0005-0000-0000-000062500000}"/>
    <cellStyle name="Input [yellow] 2 2 2 8 3" xfId="20682" xr:uid="{00000000-0005-0000-0000-000063500000}"/>
    <cellStyle name="Input [yellow] 2 2 2 9" xfId="20683" xr:uid="{00000000-0005-0000-0000-000064500000}"/>
    <cellStyle name="Input [yellow] 2 2 2 9 2" xfId="20684" xr:uid="{00000000-0005-0000-0000-000065500000}"/>
    <cellStyle name="Input [yellow] 2 2 2 9 3" xfId="20685" xr:uid="{00000000-0005-0000-0000-000066500000}"/>
    <cellStyle name="Input [yellow] 2 2 3" xfId="20686" xr:uid="{00000000-0005-0000-0000-000067500000}"/>
    <cellStyle name="Input [yellow] 2 2 3 10" xfId="20687" xr:uid="{00000000-0005-0000-0000-000068500000}"/>
    <cellStyle name="Input [yellow] 2 2 3 10 2" xfId="20688" xr:uid="{00000000-0005-0000-0000-000069500000}"/>
    <cellStyle name="Input [yellow] 2 2 3 10 3" xfId="20689" xr:uid="{00000000-0005-0000-0000-00006A500000}"/>
    <cellStyle name="Input [yellow] 2 2 3 11" xfId="20690" xr:uid="{00000000-0005-0000-0000-00006B500000}"/>
    <cellStyle name="Input [yellow] 2 2 3 11 2" xfId="20691" xr:uid="{00000000-0005-0000-0000-00006C500000}"/>
    <cellStyle name="Input [yellow] 2 2 3 11 3" xfId="20692" xr:uid="{00000000-0005-0000-0000-00006D500000}"/>
    <cellStyle name="Input [yellow] 2 2 3 12" xfId="20693" xr:uid="{00000000-0005-0000-0000-00006E500000}"/>
    <cellStyle name="Input [yellow] 2 2 3 12 2" xfId="20694" xr:uid="{00000000-0005-0000-0000-00006F500000}"/>
    <cellStyle name="Input [yellow] 2 2 3 12 3" xfId="20695" xr:uid="{00000000-0005-0000-0000-000070500000}"/>
    <cellStyle name="Input [yellow] 2 2 3 13" xfId="20696" xr:uid="{00000000-0005-0000-0000-000071500000}"/>
    <cellStyle name="Input [yellow] 2 2 3 13 2" xfId="20697" xr:uid="{00000000-0005-0000-0000-000072500000}"/>
    <cellStyle name="Input [yellow] 2 2 3 13 3" xfId="20698" xr:uid="{00000000-0005-0000-0000-000073500000}"/>
    <cellStyle name="Input [yellow] 2 2 3 14" xfId="20699" xr:uid="{00000000-0005-0000-0000-000074500000}"/>
    <cellStyle name="Input [yellow] 2 2 3 14 2" xfId="20700" xr:uid="{00000000-0005-0000-0000-000075500000}"/>
    <cellStyle name="Input [yellow] 2 2 3 14 3" xfId="20701" xr:uid="{00000000-0005-0000-0000-000076500000}"/>
    <cellStyle name="Input [yellow] 2 2 3 15" xfId="20702" xr:uid="{00000000-0005-0000-0000-000077500000}"/>
    <cellStyle name="Input [yellow] 2 2 3 15 2" xfId="20703" xr:uid="{00000000-0005-0000-0000-000078500000}"/>
    <cellStyle name="Input [yellow] 2 2 3 15 3" xfId="20704" xr:uid="{00000000-0005-0000-0000-000079500000}"/>
    <cellStyle name="Input [yellow] 2 2 3 16" xfId="20705" xr:uid="{00000000-0005-0000-0000-00007A500000}"/>
    <cellStyle name="Input [yellow] 2 2 3 16 2" xfId="20706" xr:uid="{00000000-0005-0000-0000-00007B500000}"/>
    <cellStyle name="Input [yellow] 2 2 3 16 3" xfId="20707" xr:uid="{00000000-0005-0000-0000-00007C500000}"/>
    <cellStyle name="Input [yellow] 2 2 3 17" xfId="20708" xr:uid="{00000000-0005-0000-0000-00007D500000}"/>
    <cellStyle name="Input [yellow] 2 2 3 17 2" xfId="20709" xr:uid="{00000000-0005-0000-0000-00007E500000}"/>
    <cellStyle name="Input [yellow] 2 2 3 17 3" xfId="20710" xr:uid="{00000000-0005-0000-0000-00007F500000}"/>
    <cellStyle name="Input [yellow] 2 2 3 18" xfId="20711" xr:uid="{00000000-0005-0000-0000-000080500000}"/>
    <cellStyle name="Input [yellow] 2 2 3 18 2" xfId="20712" xr:uid="{00000000-0005-0000-0000-000081500000}"/>
    <cellStyle name="Input [yellow] 2 2 3 18 3" xfId="20713" xr:uid="{00000000-0005-0000-0000-000082500000}"/>
    <cellStyle name="Input [yellow] 2 2 3 19" xfId="20714" xr:uid="{00000000-0005-0000-0000-000083500000}"/>
    <cellStyle name="Input [yellow] 2 2 3 2" xfId="20715" xr:uid="{00000000-0005-0000-0000-000084500000}"/>
    <cellStyle name="Input [yellow] 2 2 3 2 10" xfId="20716" xr:uid="{00000000-0005-0000-0000-000085500000}"/>
    <cellStyle name="Input [yellow] 2 2 3 2 10 2" xfId="20717" xr:uid="{00000000-0005-0000-0000-000086500000}"/>
    <cellStyle name="Input [yellow] 2 2 3 2 10 3" xfId="20718" xr:uid="{00000000-0005-0000-0000-000087500000}"/>
    <cellStyle name="Input [yellow] 2 2 3 2 11" xfId="20719" xr:uid="{00000000-0005-0000-0000-000088500000}"/>
    <cellStyle name="Input [yellow] 2 2 3 2 11 2" xfId="20720" xr:uid="{00000000-0005-0000-0000-000089500000}"/>
    <cellStyle name="Input [yellow] 2 2 3 2 11 3" xfId="20721" xr:uid="{00000000-0005-0000-0000-00008A500000}"/>
    <cellStyle name="Input [yellow] 2 2 3 2 12" xfId="20722" xr:uid="{00000000-0005-0000-0000-00008B500000}"/>
    <cellStyle name="Input [yellow] 2 2 3 2 12 2" xfId="20723" xr:uid="{00000000-0005-0000-0000-00008C500000}"/>
    <cellStyle name="Input [yellow] 2 2 3 2 12 3" xfId="20724" xr:uid="{00000000-0005-0000-0000-00008D500000}"/>
    <cellStyle name="Input [yellow] 2 2 3 2 13" xfId="20725" xr:uid="{00000000-0005-0000-0000-00008E500000}"/>
    <cellStyle name="Input [yellow] 2 2 3 2 14" xfId="20726" xr:uid="{00000000-0005-0000-0000-00008F500000}"/>
    <cellStyle name="Input [yellow] 2 2 3 2 2" xfId="20727" xr:uid="{00000000-0005-0000-0000-000090500000}"/>
    <cellStyle name="Input [yellow] 2 2 3 2 2 2" xfId="20728" xr:uid="{00000000-0005-0000-0000-000091500000}"/>
    <cellStyle name="Input [yellow] 2 2 3 2 2 3" xfId="20729" xr:uid="{00000000-0005-0000-0000-000092500000}"/>
    <cellStyle name="Input [yellow] 2 2 3 2 3" xfId="20730" xr:uid="{00000000-0005-0000-0000-000093500000}"/>
    <cellStyle name="Input [yellow] 2 2 3 2 3 2" xfId="20731" xr:uid="{00000000-0005-0000-0000-000094500000}"/>
    <cellStyle name="Input [yellow] 2 2 3 2 3 3" xfId="20732" xr:uid="{00000000-0005-0000-0000-000095500000}"/>
    <cellStyle name="Input [yellow] 2 2 3 2 4" xfId="20733" xr:uid="{00000000-0005-0000-0000-000096500000}"/>
    <cellStyle name="Input [yellow] 2 2 3 2 4 2" xfId="20734" xr:uid="{00000000-0005-0000-0000-000097500000}"/>
    <cellStyle name="Input [yellow] 2 2 3 2 4 3" xfId="20735" xr:uid="{00000000-0005-0000-0000-000098500000}"/>
    <cellStyle name="Input [yellow] 2 2 3 2 5" xfId="20736" xr:uid="{00000000-0005-0000-0000-000099500000}"/>
    <cellStyle name="Input [yellow] 2 2 3 2 5 2" xfId="20737" xr:uid="{00000000-0005-0000-0000-00009A500000}"/>
    <cellStyle name="Input [yellow] 2 2 3 2 5 3" xfId="20738" xr:uid="{00000000-0005-0000-0000-00009B500000}"/>
    <cellStyle name="Input [yellow] 2 2 3 2 6" xfId="20739" xr:uid="{00000000-0005-0000-0000-00009C500000}"/>
    <cellStyle name="Input [yellow] 2 2 3 2 6 2" xfId="20740" xr:uid="{00000000-0005-0000-0000-00009D500000}"/>
    <cellStyle name="Input [yellow] 2 2 3 2 6 3" xfId="20741" xr:uid="{00000000-0005-0000-0000-00009E500000}"/>
    <cellStyle name="Input [yellow] 2 2 3 2 7" xfId="20742" xr:uid="{00000000-0005-0000-0000-00009F500000}"/>
    <cellStyle name="Input [yellow] 2 2 3 2 7 2" xfId="20743" xr:uid="{00000000-0005-0000-0000-0000A0500000}"/>
    <cellStyle name="Input [yellow] 2 2 3 2 7 3" xfId="20744" xr:uid="{00000000-0005-0000-0000-0000A1500000}"/>
    <cellStyle name="Input [yellow] 2 2 3 2 8" xfId="20745" xr:uid="{00000000-0005-0000-0000-0000A2500000}"/>
    <cellStyle name="Input [yellow] 2 2 3 2 8 2" xfId="20746" xr:uid="{00000000-0005-0000-0000-0000A3500000}"/>
    <cellStyle name="Input [yellow] 2 2 3 2 8 3" xfId="20747" xr:uid="{00000000-0005-0000-0000-0000A4500000}"/>
    <cellStyle name="Input [yellow] 2 2 3 2 9" xfId="20748" xr:uid="{00000000-0005-0000-0000-0000A5500000}"/>
    <cellStyle name="Input [yellow] 2 2 3 2 9 2" xfId="20749" xr:uid="{00000000-0005-0000-0000-0000A6500000}"/>
    <cellStyle name="Input [yellow] 2 2 3 2 9 3" xfId="20750" xr:uid="{00000000-0005-0000-0000-0000A7500000}"/>
    <cellStyle name="Input [yellow] 2 2 3 20" xfId="20751" xr:uid="{00000000-0005-0000-0000-0000A8500000}"/>
    <cellStyle name="Input [yellow] 2 2 3 3" xfId="20752" xr:uid="{00000000-0005-0000-0000-0000A9500000}"/>
    <cellStyle name="Input [yellow] 2 2 3 3 10" xfId="20753" xr:uid="{00000000-0005-0000-0000-0000AA500000}"/>
    <cellStyle name="Input [yellow] 2 2 3 3 10 2" xfId="20754" xr:uid="{00000000-0005-0000-0000-0000AB500000}"/>
    <cellStyle name="Input [yellow] 2 2 3 3 10 3" xfId="20755" xr:uid="{00000000-0005-0000-0000-0000AC500000}"/>
    <cellStyle name="Input [yellow] 2 2 3 3 11" xfId="20756" xr:uid="{00000000-0005-0000-0000-0000AD500000}"/>
    <cellStyle name="Input [yellow] 2 2 3 3 11 2" xfId="20757" xr:uid="{00000000-0005-0000-0000-0000AE500000}"/>
    <cellStyle name="Input [yellow] 2 2 3 3 11 3" xfId="20758" xr:uid="{00000000-0005-0000-0000-0000AF500000}"/>
    <cellStyle name="Input [yellow] 2 2 3 3 12" xfId="20759" xr:uid="{00000000-0005-0000-0000-0000B0500000}"/>
    <cellStyle name="Input [yellow] 2 2 3 3 12 2" xfId="20760" xr:uid="{00000000-0005-0000-0000-0000B1500000}"/>
    <cellStyle name="Input [yellow] 2 2 3 3 12 3" xfId="20761" xr:uid="{00000000-0005-0000-0000-0000B2500000}"/>
    <cellStyle name="Input [yellow] 2 2 3 3 13" xfId="20762" xr:uid="{00000000-0005-0000-0000-0000B3500000}"/>
    <cellStyle name="Input [yellow] 2 2 3 3 14" xfId="20763" xr:uid="{00000000-0005-0000-0000-0000B4500000}"/>
    <cellStyle name="Input [yellow] 2 2 3 3 2" xfId="20764" xr:uid="{00000000-0005-0000-0000-0000B5500000}"/>
    <cellStyle name="Input [yellow] 2 2 3 3 2 2" xfId="20765" xr:uid="{00000000-0005-0000-0000-0000B6500000}"/>
    <cellStyle name="Input [yellow] 2 2 3 3 2 3" xfId="20766" xr:uid="{00000000-0005-0000-0000-0000B7500000}"/>
    <cellStyle name="Input [yellow] 2 2 3 3 3" xfId="20767" xr:uid="{00000000-0005-0000-0000-0000B8500000}"/>
    <cellStyle name="Input [yellow] 2 2 3 3 3 2" xfId="20768" xr:uid="{00000000-0005-0000-0000-0000B9500000}"/>
    <cellStyle name="Input [yellow] 2 2 3 3 3 3" xfId="20769" xr:uid="{00000000-0005-0000-0000-0000BA500000}"/>
    <cellStyle name="Input [yellow] 2 2 3 3 4" xfId="20770" xr:uid="{00000000-0005-0000-0000-0000BB500000}"/>
    <cellStyle name="Input [yellow] 2 2 3 3 4 2" xfId="20771" xr:uid="{00000000-0005-0000-0000-0000BC500000}"/>
    <cellStyle name="Input [yellow] 2 2 3 3 4 3" xfId="20772" xr:uid="{00000000-0005-0000-0000-0000BD500000}"/>
    <cellStyle name="Input [yellow] 2 2 3 3 5" xfId="20773" xr:uid="{00000000-0005-0000-0000-0000BE500000}"/>
    <cellStyle name="Input [yellow] 2 2 3 3 5 2" xfId="20774" xr:uid="{00000000-0005-0000-0000-0000BF500000}"/>
    <cellStyle name="Input [yellow] 2 2 3 3 5 3" xfId="20775" xr:uid="{00000000-0005-0000-0000-0000C0500000}"/>
    <cellStyle name="Input [yellow] 2 2 3 3 6" xfId="20776" xr:uid="{00000000-0005-0000-0000-0000C1500000}"/>
    <cellStyle name="Input [yellow] 2 2 3 3 6 2" xfId="20777" xr:uid="{00000000-0005-0000-0000-0000C2500000}"/>
    <cellStyle name="Input [yellow] 2 2 3 3 6 3" xfId="20778" xr:uid="{00000000-0005-0000-0000-0000C3500000}"/>
    <cellStyle name="Input [yellow] 2 2 3 3 7" xfId="20779" xr:uid="{00000000-0005-0000-0000-0000C4500000}"/>
    <cellStyle name="Input [yellow] 2 2 3 3 7 2" xfId="20780" xr:uid="{00000000-0005-0000-0000-0000C5500000}"/>
    <cellStyle name="Input [yellow] 2 2 3 3 7 3" xfId="20781" xr:uid="{00000000-0005-0000-0000-0000C6500000}"/>
    <cellStyle name="Input [yellow] 2 2 3 3 8" xfId="20782" xr:uid="{00000000-0005-0000-0000-0000C7500000}"/>
    <cellStyle name="Input [yellow] 2 2 3 3 8 2" xfId="20783" xr:uid="{00000000-0005-0000-0000-0000C8500000}"/>
    <cellStyle name="Input [yellow] 2 2 3 3 8 3" xfId="20784" xr:uid="{00000000-0005-0000-0000-0000C9500000}"/>
    <cellStyle name="Input [yellow] 2 2 3 3 9" xfId="20785" xr:uid="{00000000-0005-0000-0000-0000CA500000}"/>
    <cellStyle name="Input [yellow] 2 2 3 3 9 2" xfId="20786" xr:uid="{00000000-0005-0000-0000-0000CB500000}"/>
    <cellStyle name="Input [yellow] 2 2 3 3 9 3" xfId="20787" xr:uid="{00000000-0005-0000-0000-0000CC500000}"/>
    <cellStyle name="Input [yellow] 2 2 3 4" xfId="20788" xr:uid="{00000000-0005-0000-0000-0000CD500000}"/>
    <cellStyle name="Input [yellow] 2 2 3 4 10" xfId="20789" xr:uid="{00000000-0005-0000-0000-0000CE500000}"/>
    <cellStyle name="Input [yellow] 2 2 3 4 10 2" xfId="20790" xr:uid="{00000000-0005-0000-0000-0000CF500000}"/>
    <cellStyle name="Input [yellow] 2 2 3 4 10 3" xfId="20791" xr:uid="{00000000-0005-0000-0000-0000D0500000}"/>
    <cellStyle name="Input [yellow] 2 2 3 4 11" xfId="20792" xr:uid="{00000000-0005-0000-0000-0000D1500000}"/>
    <cellStyle name="Input [yellow] 2 2 3 4 11 2" xfId="20793" xr:uid="{00000000-0005-0000-0000-0000D2500000}"/>
    <cellStyle name="Input [yellow] 2 2 3 4 11 3" xfId="20794" xr:uid="{00000000-0005-0000-0000-0000D3500000}"/>
    <cellStyle name="Input [yellow] 2 2 3 4 12" xfId="20795" xr:uid="{00000000-0005-0000-0000-0000D4500000}"/>
    <cellStyle name="Input [yellow] 2 2 3 4 13" xfId="20796" xr:uid="{00000000-0005-0000-0000-0000D5500000}"/>
    <cellStyle name="Input [yellow] 2 2 3 4 2" xfId="20797" xr:uid="{00000000-0005-0000-0000-0000D6500000}"/>
    <cellStyle name="Input [yellow] 2 2 3 4 2 2" xfId="20798" xr:uid="{00000000-0005-0000-0000-0000D7500000}"/>
    <cellStyle name="Input [yellow] 2 2 3 4 2 3" xfId="20799" xr:uid="{00000000-0005-0000-0000-0000D8500000}"/>
    <cellStyle name="Input [yellow] 2 2 3 4 3" xfId="20800" xr:uid="{00000000-0005-0000-0000-0000D9500000}"/>
    <cellStyle name="Input [yellow] 2 2 3 4 3 2" xfId="20801" xr:uid="{00000000-0005-0000-0000-0000DA500000}"/>
    <cellStyle name="Input [yellow] 2 2 3 4 3 3" xfId="20802" xr:uid="{00000000-0005-0000-0000-0000DB500000}"/>
    <cellStyle name="Input [yellow] 2 2 3 4 4" xfId="20803" xr:uid="{00000000-0005-0000-0000-0000DC500000}"/>
    <cellStyle name="Input [yellow] 2 2 3 4 4 2" xfId="20804" xr:uid="{00000000-0005-0000-0000-0000DD500000}"/>
    <cellStyle name="Input [yellow] 2 2 3 4 4 3" xfId="20805" xr:uid="{00000000-0005-0000-0000-0000DE500000}"/>
    <cellStyle name="Input [yellow] 2 2 3 4 5" xfId="20806" xr:uid="{00000000-0005-0000-0000-0000DF500000}"/>
    <cellStyle name="Input [yellow] 2 2 3 4 5 2" xfId="20807" xr:uid="{00000000-0005-0000-0000-0000E0500000}"/>
    <cellStyle name="Input [yellow] 2 2 3 4 5 3" xfId="20808" xr:uid="{00000000-0005-0000-0000-0000E1500000}"/>
    <cellStyle name="Input [yellow] 2 2 3 4 6" xfId="20809" xr:uid="{00000000-0005-0000-0000-0000E2500000}"/>
    <cellStyle name="Input [yellow] 2 2 3 4 6 2" xfId="20810" xr:uid="{00000000-0005-0000-0000-0000E3500000}"/>
    <cellStyle name="Input [yellow] 2 2 3 4 6 3" xfId="20811" xr:uid="{00000000-0005-0000-0000-0000E4500000}"/>
    <cellStyle name="Input [yellow] 2 2 3 4 7" xfId="20812" xr:uid="{00000000-0005-0000-0000-0000E5500000}"/>
    <cellStyle name="Input [yellow] 2 2 3 4 7 2" xfId="20813" xr:uid="{00000000-0005-0000-0000-0000E6500000}"/>
    <cellStyle name="Input [yellow] 2 2 3 4 7 3" xfId="20814" xr:uid="{00000000-0005-0000-0000-0000E7500000}"/>
    <cellStyle name="Input [yellow] 2 2 3 4 8" xfId="20815" xr:uid="{00000000-0005-0000-0000-0000E8500000}"/>
    <cellStyle name="Input [yellow] 2 2 3 4 8 2" xfId="20816" xr:uid="{00000000-0005-0000-0000-0000E9500000}"/>
    <cellStyle name="Input [yellow] 2 2 3 4 8 3" xfId="20817" xr:uid="{00000000-0005-0000-0000-0000EA500000}"/>
    <cellStyle name="Input [yellow] 2 2 3 4 9" xfId="20818" xr:uid="{00000000-0005-0000-0000-0000EB500000}"/>
    <cellStyle name="Input [yellow] 2 2 3 4 9 2" xfId="20819" xr:uid="{00000000-0005-0000-0000-0000EC500000}"/>
    <cellStyle name="Input [yellow] 2 2 3 4 9 3" xfId="20820" xr:uid="{00000000-0005-0000-0000-0000ED500000}"/>
    <cellStyle name="Input [yellow] 2 2 3 5" xfId="20821" xr:uid="{00000000-0005-0000-0000-0000EE500000}"/>
    <cellStyle name="Input [yellow] 2 2 3 5 10" xfId="20822" xr:uid="{00000000-0005-0000-0000-0000EF500000}"/>
    <cellStyle name="Input [yellow] 2 2 3 5 10 2" xfId="20823" xr:uid="{00000000-0005-0000-0000-0000F0500000}"/>
    <cellStyle name="Input [yellow] 2 2 3 5 10 3" xfId="20824" xr:uid="{00000000-0005-0000-0000-0000F1500000}"/>
    <cellStyle name="Input [yellow] 2 2 3 5 11" xfId="20825" xr:uid="{00000000-0005-0000-0000-0000F2500000}"/>
    <cellStyle name="Input [yellow] 2 2 3 5 11 2" xfId="20826" xr:uid="{00000000-0005-0000-0000-0000F3500000}"/>
    <cellStyle name="Input [yellow] 2 2 3 5 11 3" xfId="20827" xr:uid="{00000000-0005-0000-0000-0000F4500000}"/>
    <cellStyle name="Input [yellow] 2 2 3 5 12" xfId="20828" xr:uid="{00000000-0005-0000-0000-0000F5500000}"/>
    <cellStyle name="Input [yellow] 2 2 3 5 13" xfId="20829" xr:uid="{00000000-0005-0000-0000-0000F6500000}"/>
    <cellStyle name="Input [yellow] 2 2 3 5 2" xfId="20830" xr:uid="{00000000-0005-0000-0000-0000F7500000}"/>
    <cellStyle name="Input [yellow] 2 2 3 5 2 2" xfId="20831" xr:uid="{00000000-0005-0000-0000-0000F8500000}"/>
    <cellStyle name="Input [yellow] 2 2 3 5 2 3" xfId="20832" xr:uid="{00000000-0005-0000-0000-0000F9500000}"/>
    <cellStyle name="Input [yellow] 2 2 3 5 3" xfId="20833" xr:uid="{00000000-0005-0000-0000-0000FA500000}"/>
    <cellStyle name="Input [yellow] 2 2 3 5 3 2" xfId="20834" xr:uid="{00000000-0005-0000-0000-0000FB500000}"/>
    <cellStyle name="Input [yellow] 2 2 3 5 3 3" xfId="20835" xr:uid="{00000000-0005-0000-0000-0000FC500000}"/>
    <cellStyle name="Input [yellow] 2 2 3 5 4" xfId="20836" xr:uid="{00000000-0005-0000-0000-0000FD500000}"/>
    <cellStyle name="Input [yellow] 2 2 3 5 4 2" xfId="20837" xr:uid="{00000000-0005-0000-0000-0000FE500000}"/>
    <cellStyle name="Input [yellow] 2 2 3 5 4 3" xfId="20838" xr:uid="{00000000-0005-0000-0000-0000FF500000}"/>
    <cellStyle name="Input [yellow] 2 2 3 5 5" xfId="20839" xr:uid="{00000000-0005-0000-0000-000000510000}"/>
    <cellStyle name="Input [yellow] 2 2 3 5 5 2" xfId="20840" xr:uid="{00000000-0005-0000-0000-000001510000}"/>
    <cellStyle name="Input [yellow] 2 2 3 5 5 3" xfId="20841" xr:uid="{00000000-0005-0000-0000-000002510000}"/>
    <cellStyle name="Input [yellow] 2 2 3 5 6" xfId="20842" xr:uid="{00000000-0005-0000-0000-000003510000}"/>
    <cellStyle name="Input [yellow] 2 2 3 5 6 2" xfId="20843" xr:uid="{00000000-0005-0000-0000-000004510000}"/>
    <cellStyle name="Input [yellow] 2 2 3 5 6 3" xfId="20844" xr:uid="{00000000-0005-0000-0000-000005510000}"/>
    <cellStyle name="Input [yellow] 2 2 3 5 7" xfId="20845" xr:uid="{00000000-0005-0000-0000-000006510000}"/>
    <cellStyle name="Input [yellow] 2 2 3 5 7 2" xfId="20846" xr:uid="{00000000-0005-0000-0000-000007510000}"/>
    <cellStyle name="Input [yellow] 2 2 3 5 7 3" xfId="20847" xr:uid="{00000000-0005-0000-0000-000008510000}"/>
    <cellStyle name="Input [yellow] 2 2 3 5 8" xfId="20848" xr:uid="{00000000-0005-0000-0000-000009510000}"/>
    <cellStyle name="Input [yellow] 2 2 3 5 8 2" xfId="20849" xr:uid="{00000000-0005-0000-0000-00000A510000}"/>
    <cellStyle name="Input [yellow] 2 2 3 5 8 3" xfId="20850" xr:uid="{00000000-0005-0000-0000-00000B510000}"/>
    <cellStyle name="Input [yellow] 2 2 3 5 9" xfId="20851" xr:uid="{00000000-0005-0000-0000-00000C510000}"/>
    <cellStyle name="Input [yellow] 2 2 3 5 9 2" xfId="20852" xr:uid="{00000000-0005-0000-0000-00000D510000}"/>
    <cellStyle name="Input [yellow] 2 2 3 5 9 3" xfId="20853" xr:uid="{00000000-0005-0000-0000-00000E510000}"/>
    <cellStyle name="Input [yellow] 2 2 3 6" xfId="20854" xr:uid="{00000000-0005-0000-0000-00000F510000}"/>
    <cellStyle name="Input [yellow] 2 2 3 6 10" xfId="20855" xr:uid="{00000000-0005-0000-0000-000010510000}"/>
    <cellStyle name="Input [yellow] 2 2 3 6 10 2" xfId="20856" xr:uid="{00000000-0005-0000-0000-000011510000}"/>
    <cellStyle name="Input [yellow] 2 2 3 6 10 3" xfId="20857" xr:uid="{00000000-0005-0000-0000-000012510000}"/>
    <cellStyle name="Input [yellow] 2 2 3 6 11" xfId="20858" xr:uid="{00000000-0005-0000-0000-000013510000}"/>
    <cellStyle name="Input [yellow] 2 2 3 6 11 2" xfId="20859" xr:uid="{00000000-0005-0000-0000-000014510000}"/>
    <cellStyle name="Input [yellow] 2 2 3 6 11 3" xfId="20860" xr:uid="{00000000-0005-0000-0000-000015510000}"/>
    <cellStyle name="Input [yellow] 2 2 3 6 12" xfId="20861" xr:uid="{00000000-0005-0000-0000-000016510000}"/>
    <cellStyle name="Input [yellow] 2 2 3 6 13" xfId="20862" xr:uid="{00000000-0005-0000-0000-000017510000}"/>
    <cellStyle name="Input [yellow] 2 2 3 6 2" xfId="20863" xr:uid="{00000000-0005-0000-0000-000018510000}"/>
    <cellStyle name="Input [yellow] 2 2 3 6 2 2" xfId="20864" xr:uid="{00000000-0005-0000-0000-000019510000}"/>
    <cellStyle name="Input [yellow] 2 2 3 6 2 3" xfId="20865" xr:uid="{00000000-0005-0000-0000-00001A510000}"/>
    <cellStyle name="Input [yellow] 2 2 3 6 3" xfId="20866" xr:uid="{00000000-0005-0000-0000-00001B510000}"/>
    <cellStyle name="Input [yellow] 2 2 3 6 3 2" xfId="20867" xr:uid="{00000000-0005-0000-0000-00001C510000}"/>
    <cellStyle name="Input [yellow] 2 2 3 6 3 3" xfId="20868" xr:uid="{00000000-0005-0000-0000-00001D510000}"/>
    <cellStyle name="Input [yellow] 2 2 3 6 4" xfId="20869" xr:uid="{00000000-0005-0000-0000-00001E510000}"/>
    <cellStyle name="Input [yellow] 2 2 3 6 4 2" xfId="20870" xr:uid="{00000000-0005-0000-0000-00001F510000}"/>
    <cellStyle name="Input [yellow] 2 2 3 6 4 3" xfId="20871" xr:uid="{00000000-0005-0000-0000-000020510000}"/>
    <cellStyle name="Input [yellow] 2 2 3 6 5" xfId="20872" xr:uid="{00000000-0005-0000-0000-000021510000}"/>
    <cellStyle name="Input [yellow] 2 2 3 6 5 2" xfId="20873" xr:uid="{00000000-0005-0000-0000-000022510000}"/>
    <cellStyle name="Input [yellow] 2 2 3 6 5 3" xfId="20874" xr:uid="{00000000-0005-0000-0000-000023510000}"/>
    <cellStyle name="Input [yellow] 2 2 3 6 6" xfId="20875" xr:uid="{00000000-0005-0000-0000-000024510000}"/>
    <cellStyle name="Input [yellow] 2 2 3 6 6 2" xfId="20876" xr:uid="{00000000-0005-0000-0000-000025510000}"/>
    <cellStyle name="Input [yellow] 2 2 3 6 6 3" xfId="20877" xr:uid="{00000000-0005-0000-0000-000026510000}"/>
    <cellStyle name="Input [yellow] 2 2 3 6 7" xfId="20878" xr:uid="{00000000-0005-0000-0000-000027510000}"/>
    <cellStyle name="Input [yellow] 2 2 3 6 7 2" xfId="20879" xr:uid="{00000000-0005-0000-0000-000028510000}"/>
    <cellStyle name="Input [yellow] 2 2 3 6 7 3" xfId="20880" xr:uid="{00000000-0005-0000-0000-000029510000}"/>
    <cellStyle name="Input [yellow] 2 2 3 6 8" xfId="20881" xr:uid="{00000000-0005-0000-0000-00002A510000}"/>
    <cellStyle name="Input [yellow] 2 2 3 6 8 2" xfId="20882" xr:uid="{00000000-0005-0000-0000-00002B510000}"/>
    <cellStyle name="Input [yellow] 2 2 3 6 8 3" xfId="20883" xr:uid="{00000000-0005-0000-0000-00002C510000}"/>
    <cellStyle name="Input [yellow] 2 2 3 6 9" xfId="20884" xr:uid="{00000000-0005-0000-0000-00002D510000}"/>
    <cellStyle name="Input [yellow] 2 2 3 6 9 2" xfId="20885" xr:uid="{00000000-0005-0000-0000-00002E510000}"/>
    <cellStyle name="Input [yellow] 2 2 3 6 9 3" xfId="20886" xr:uid="{00000000-0005-0000-0000-00002F510000}"/>
    <cellStyle name="Input [yellow] 2 2 3 7" xfId="20887" xr:uid="{00000000-0005-0000-0000-000030510000}"/>
    <cellStyle name="Input [yellow] 2 2 3 7 10" xfId="20888" xr:uid="{00000000-0005-0000-0000-000031510000}"/>
    <cellStyle name="Input [yellow] 2 2 3 7 10 2" xfId="20889" xr:uid="{00000000-0005-0000-0000-000032510000}"/>
    <cellStyle name="Input [yellow] 2 2 3 7 10 3" xfId="20890" xr:uid="{00000000-0005-0000-0000-000033510000}"/>
    <cellStyle name="Input [yellow] 2 2 3 7 11" xfId="20891" xr:uid="{00000000-0005-0000-0000-000034510000}"/>
    <cellStyle name="Input [yellow] 2 2 3 7 11 2" xfId="20892" xr:uid="{00000000-0005-0000-0000-000035510000}"/>
    <cellStyle name="Input [yellow] 2 2 3 7 11 3" xfId="20893" xr:uid="{00000000-0005-0000-0000-000036510000}"/>
    <cellStyle name="Input [yellow] 2 2 3 7 12" xfId="20894" xr:uid="{00000000-0005-0000-0000-000037510000}"/>
    <cellStyle name="Input [yellow] 2 2 3 7 13" xfId="20895" xr:uid="{00000000-0005-0000-0000-000038510000}"/>
    <cellStyle name="Input [yellow] 2 2 3 7 2" xfId="20896" xr:uid="{00000000-0005-0000-0000-000039510000}"/>
    <cellStyle name="Input [yellow] 2 2 3 7 2 2" xfId="20897" xr:uid="{00000000-0005-0000-0000-00003A510000}"/>
    <cellStyle name="Input [yellow] 2 2 3 7 2 3" xfId="20898" xr:uid="{00000000-0005-0000-0000-00003B510000}"/>
    <cellStyle name="Input [yellow] 2 2 3 7 3" xfId="20899" xr:uid="{00000000-0005-0000-0000-00003C510000}"/>
    <cellStyle name="Input [yellow] 2 2 3 7 3 2" xfId="20900" xr:uid="{00000000-0005-0000-0000-00003D510000}"/>
    <cellStyle name="Input [yellow] 2 2 3 7 3 3" xfId="20901" xr:uid="{00000000-0005-0000-0000-00003E510000}"/>
    <cellStyle name="Input [yellow] 2 2 3 7 4" xfId="20902" xr:uid="{00000000-0005-0000-0000-00003F510000}"/>
    <cellStyle name="Input [yellow] 2 2 3 7 4 2" xfId="20903" xr:uid="{00000000-0005-0000-0000-000040510000}"/>
    <cellStyle name="Input [yellow] 2 2 3 7 4 3" xfId="20904" xr:uid="{00000000-0005-0000-0000-000041510000}"/>
    <cellStyle name="Input [yellow] 2 2 3 7 5" xfId="20905" xr:uid="{00000000-0005-0000-0000-000042510000}"/>
    <cellStyle name="Input [yellow] 2 2 3 7 5 2" xfId="20906" xr:uid="{00000000-0005-0000-0000-000043510000}"/>
    <cellStyle name="Input [yellow] 2 2 3 7 5 3" xfId="20907" xr:uid="{00000000-0005-0000-0000-000044510000}"/>
    <cellStyle name="Input [yellow] 2 2 3 7 6" xfId="20908" xr:uid="{00000000-0005-0000-0000-000045510000}"/>
    <cellStyle name="Input [yellow] 2 2 3 7 6 2" xfId="20909" xr:uid="{00000000-0005-0000-0000-000046510000}"/>
    <cellStyle name="Input [yellow] 2 2 3 7 6 3" xfId="20910" xr:uid="{00000000-0005-0000-0000-000047510000}"/>
    <cellStyle name="Input [yellow] 2 2 3 7 7" xfId="20911" xr:uid="{00000000-0005-0000-0000-000048510000}"/>
    <cellStyle name="Input [yellow] 2 2 3 7 7 2" xfId="20912" xr:uid="{00000000-0005-0000-0000-000049510000}"/>
    <cellStyle name="Input [yellow] 2 2 3 7 7 3" xfId="20913" xr:uid="{00000000-0005-0000-0000-00004A510000}"/>
    <cellStyle name="Input [yellow] 2 2 3 7 8" xfId="20914" xr:uid="{00000000-0005-0000-0000-00004B510000}"/>
    <cellStyle name="Input [yellow] 2 2 3 7 8 2" xfId="20915" xr:uid="{00000000-0005-0000-0000-00004C510000}"/>
    <cellStyle name="Input [yellow] 2 2 3 7 8 3" xfId="20916" xr:uid="{00000000-0005-0000-0000-00004D510000}"/>
    <cellStyle name="Input [yellow] 2 2 3 7 9" xfId="20917" xr:uid="{00000000-0005-0000-0000-00004E510000}"/>
    <cellStyle name="Input [yellow] 2 2 3 7 9 2" xfId="20918" xr:uid="{00000000-0005-0000-0000-00004F510000}"/>
    <cellStyle name="Input [yellow] 2 2 3 7 9 3" xfId="20919" xr:uid="{00000000-0005-0000-0000-000050510000}"/>
    <cellStyle name="Input [yellow] 2 2 3 8" xfId="20920" xr:uid="{00000000-0005-0000-0000-000051510000}"/>
    <cellStyle name="Input [yellow] 2 2 3 8 2" xfId="20921" xr:uid="{00000000-0005-0000-0000-000052510000}"/>
    <cellStyle name="Input [yellow] 2 2 3 8 3" xfId="20922" xr:uid="{00000000-0005-0000-0000-000053510000}"/>
    <cellStyle name="Input [yellow] 2 2 3 9" xfId="20923" xr:uid="{00000000-0005-0000-0000-000054510000}"/>
    <cellStyle name="Input [yellow] 2 2 3 9 2" xfId="20924" xr:uid="{00000000-0005-0000-0000-000055510000}"/>
    <cellStyle name="Input [yellow] 2 2 3 9 3" xfId="20925" xr:uid="{00000000-0005-0000-0000-000056510000}"/>
    <cellStyle name="Input [yellow] 2 2 4" xfId="20926" xr:uid="{00000000-0005-0000-0000-000057510000}"/>
    <cellStyle name="Input [yellow] 2 2 4 10" xfId="20927" xr:uid="{00000000-0005-0000-0000-000058510000}"/>
    <cellStyle name="Input [yellow] 2 2 4 10 2" xfId="20928" xr:uid="{00000000-0005-0000-0000-000059510000}"/>
    <cellStyle name="Input [yellow] 2 2 4 10 3" xfId="20929" xr:uid="{00000000-0005-0000-0000-00005A510000}"/>
    <cellStyle name="Input [yellow] 2 2 4 11" xfId="20930" xr:uid="{00000000-0005-0000-0000-00005B510000}"/>
    <cellStyle name="Input [yellow] 2 2 4 11 2" xfId="20931" xr:uid="{00000000-0005-0000-0000-00005C510000}"/>
    <cellStyle name="Input [yellow] 2 2 4 11 3" xfId="20932" xr:uid="{00000000-0005-0000-0000-00005D510000}"/>
    <cellStyle name="Input [yellow] 2 2 4 12" xfId="20933" xr:uid="{00000000-0005-0000-0000-00005E510000}"/>
    <cellStyle name="Input [yellow] 2 2 4 12 2" xfId="20934" xr:uid="{00000000-0005-0000-0000-00005F510000}"/>
    <cellStyle name="Input [yellow] 2 2 4 12 3" xfId="20935" xr:uid="{00000000-0005-0000-0000-000060510000}"/>
    <cellStyle name="Input [yellow] 2 2 4 13" xfId="20936" xr:uid="{00000000-0005-0000-0000-000061510000}"/>
    <cellStyle name="Input [yellow] 2 2 4 13 2" xfId="20937" xr:uid="{00000000-0005-0000-0000-000062510000}"/>
    <cellStyle name="Input [yellow] 2 2 4 13 3" xfId="20938" xr:uid="{00000000-0005-0000-0000-000063510000}"/>
    <cellStyle name="Input [yellow] 2 2 4 14" xfId="20939" xr:uid="{00000000-0005-0000-0000-000064510000}"/>
    <cellStyle name="Input [yellow] 2 2 4 14 2" xfId="20940" xr:uid="{00000000-0005-0000-0000-000065510000}"/>
    <cellStyle name="Input [yellow] 2 2 4 14 3" xfId="20941" xr:uid="{00000000-0005-0000-0000-000066510000}"/>
    <cellStyle name="Input [yellow] 2 2 4 15" xfId="20942" xr:uid="{00000000-0005-0000-0000-000067510000}"/>
    <cellStyle name="Input [yellow] 2 2 4 15 2" xfId="20943" xr:uid="{00000000-0005-0000-0000-000068510000}"/>
    <cellStyle name="Input [yellow] 2 2 4 15 3" xfId="20944" xr:uid="{00000000-0005-0000-0000-000069510000}"/>
    <cellStyle name="Input [yellow] 2 2 4 16" xfId="20945" xr:uid="{00000000-0005-0000-0000-00006A510000}"/>
    <cellStyle name="Input [yellow] 2 2 4 16 2" xfId="20946" xr:uid="{00000000-0005-0000-0000-00006B510000}"/>
    <cellStyle name="Input [yellow] 2 2 4 16 3" xfId="20947" xr:uid="{00000000-0005-0000-0000-00006C510000}"/>
    <cellStyle name="Input [yellow] 2 2 4 17" xfId="20948" xr:uid="{00000000-0005-0000-0000-00006D510000}"/>
    <cellStyle name="Input [yellow] 2 2 4 17 2" xfId="20949" xr:uid="{00000000-0005-0000-0000-00006E510000}"/>
    <cellStyle name="Input [yellow] 2 2 4 17 3" xfId="20950" xr:uid="{00000000-0005-0000-0000-00006F510000}"/>
    <cellStyle name="Input [yellow] 2 2 4 18" xfId="20951" xr:uid="{00000000-0005-0000-0000-000070510000}"/>
    <cellStyle name="Input [yellow] 2 2 4 18 2" xfId="20952" xr:uid="{00000000-0005-0000-0000-000071510000}"/>
    <cellStyle name="Input [yellow] 2 2 4 18 3" xfId="20953" xr:uid="{00000000-0005-0000-0000-000072510000}"/>
    <cellStyle name="Input [yellow] 2 2 4 19" xfId="20954" xr:uid="{00000000-0005-0000-0000-000073510000}"/>
    <cellStyle name="Input [yellow] 2 2 4 2" xfId="20955" xr:uid="{00000000-0005-0000-0000-000074510000}"/>
    <cellStyle name="Input [yellow] 2 2 4 2 10" xfId="20956" xr:uid="{00000000-0005-0000-0000-000075510000}"/>
    <cellStyle name="Input [yellow] 2 2 4 2 10 2" xfId="20957" xr:uid="{00000000-0005-0000-0000-000076510000}"/>
    <cellStyle name="Input [yellow] 2 2 4 2 10 3" xfId="20958" xr:uid="{00000000-0005-0000-0000-000077510000}"/>
    <cellStyle name="Input [yellow] 2 2 4 2 11" xfId="20959" xr:uid="{00000000-0005-0000-0000-000078510000}"/>
    <cellStyle name="Input [yellow] 2 2 4 2 11 2" xfId="20960" xr:uid="{00000000-0005-0000-0000-000079510000}"/>
    <cellStyle name="Input [yellow] 2 2 4 2 11 3" xfId="20961" xr:uid="{00000000-0005-0000-0000-00007A510000}"/>
    <cellStyle name="Input [yellow] 2 2 4 2 12" xfId="20962" xr:uid="{00000000-0005-0000-0000-00007B510000}"/>
    <cellStyle name="Input [yellow] 2 2 4 2 12 2" xfId="20963" xr:uid="{00000000-0005-0000-0000-00007C510000}"/>
    <cellStyle name="Input [yellow] 2 2 4 2 12 3" xfId="20964" xr:uid="{00000000-0005-0000-0000-00007D510000}"/>
    <cellStyle name="Input [yellow] 2 2 4 2 13" xfId="20965" xr:uid="{00000000-0005-0000-0000-00007E510000}"/>
    <cellStyle name="Input [yellow] 2 2 4 2 14" xfId="20966" xr:uid="{00000000-0005-0000-0000-00007F510000}"/>
    <cellStyle name="Input [yellow] 2 2 4 2 2" xfId="20967" xr:uid="{00000000-0005-0000-0000-000080510000}"/>
    <cellStyle name="Input [yellow] 2 2 4 2 2 2" xfId="20968" xr:uid="{00000000-0005-0000-0000-000081510000}"/>
    <cellStyle name="Input [yellow] 2 2 4 2 2 3" xfId="20969" xr:uid="{00000000-0005-0000-0000-000082510000}"/>
    <cellStyle name="Input [yellow] 2 2 4 2 3" xfId="20970" xr:uid="{00000000-0005-0000-0000-000083510000}"/>
    <cellStyle name="Input [yellow] 2 2 4 2 3 2" xfId="20971" xr:uid="{00000000-0005-0000-0000-000084510000}"/>
    <cellStyle name="Input [yellow] 2 2 4 2 3 3" xfId="20972" xr:uid="{00000000-0005-0000-0000-000085510000}"/>
    <cellStyle name="Input [yellow] 2 2 4 2 4" xfId="20973" xr:uid="{00000000-0005-0000-0000-000086510000}"/>
    <cellStyle name="Input [yellow] 2 2 4 2 4 2" xfId="20974" xr:uid="{00000000-0005-0000-0000-000087510000}"/>
    <cellStyle name="Input [yellow] 2 2 4 2 4 3" xfId="20975" xr:uid="{00000000-0005-0000-0000-000088510000}"/>
    <cellStyle name="Input [yellow] 2 2 4 2 5" xfId="20976" xr:uid="{00000000-0005-0000-0000-000089510000}"/>
    <cellStyle name="Input [yellow] 2 2 4 2 5 2" xfId="20977" xr:uid="{00000000-0005-0000-0000-00008A510000}"/>
    <cellStyle name="Input [yellow] 2 2 4 2 5 3" xfId="20978" xr:uid="{00000000-0005-0000-0000-00008B510000}"/>
    <cellStyle name="Input [yellow] 2 2 4 2 6" xfId="20979" xr:uid="{00000000-0005-0000-0000-00008C510000}"/>
    <cellStyle name="Input [yellow] 2 2 4 2 6 2" xfId="20980" xr:uid="{00000000-0005-0000-0000-00008D510000}"/>
    <cellStyle name="Input [yellow] 2 2 4 2 6 3" xfId="20981" xr:uid="{00000000-0005-0000-0000-00008E510000}"/>
    <cellStyle name="Input [yellow] 2 2 4 2 7" xfId="20982" xr:uid="{00000000-0005-0000-0000-00008F510000}"/>
    <cellStyle name="Input [yellow] 2 2 4 2 7 2" xfId="20983" xr:uid="{00000000-0005-0000-0000-000090510000}"/>
    <cellStyle name="Input [yellow] 2 2 4 2 7 3" xfId="20984" xr:uid="{00000000-0005-0000-0000-000091510000}"/>
    <cellStyle name="Input [yellow] 2 2 4 2 8" xfId="20985" xr:uid="{00000000-0005-0000-0000-000092510000}"/>
    <cellStyle name="Input [yellow] 2 2 4 2 8 2" xfId="20986" xr:uid="{00000000-0005-0000-0000-000093510000}"/>
    <cellStyle name="Input [yellow] 2 2 4 2 8 3" xfId="20987" xr:uid="{00000000-0005-0000-0000-000094510000}"/>
    <cellStyle name="Input [yellow] 2 2 4 2 9" xfId="20988" xr:uid="{00000000-0005-0000-0000-000095510000}"/>
    <cellStyle name="Input [yellow] 2 2 4 2 9 2" xfId="20989" xr:uid="{00000000-0005-0000-0000-000096510000}"/>
    <cellStyle name="Input [yellow] 2 2 4 2 9 3" xfId="20990" xr:uid="{00000000-0005-0000-0000-000097510000}"/>
    <cellStyle name="Input [yellow] 2 2 4 20" xfId="20991" xr:uid="{00000000-0005-0000-0000-000098510000}"/>
    <cellStyle name="Input [yellow] 2 2 4 3" xfId="20992" xr:uid="{00000000-0005-0000-0000-000099510000}"/>
    <cellStyle name="Input [yellow] 2 2 4 3 10" xfId="20993" xr:uid="{00000000-0005-0000-0000-00009A510000}"/>
    <cellStyle name="Input [yellow] 2 2 4 3 10 2" xfId="20994" xr:uid="{00000000-0005-0000-0000-00009B510000}"/>
    <cellStyle name="Input [yellow] 2 2 4 3 10 3" xfId="20995" xr:uid="{00000000-0005-0000-0000-00009C510000}"/>
    <cellStyle name="Input [yellow] 2 2 4 3 11" xfId="20996" xr:uid="{00000000-0005-0000-0000-00009D510000}"/>
    <cellStyle name="Input [yellow] 2 2 4 3 11 2" xfId="20997" xr:uid="{00000000-0005-0000-0000-00009E510000}"/>
    <cellStyle name="Input [yellow] 2 2 4 3 11 3" xfId="20998" xr:uid="{00000000-0005-0000-0000-00009F510000}"/>
    <cellStyle name="Input [yellow] 2 2 4 3 12" xfId="20999" xr:uid="{00000000-0005-0000-0000-0000A0510000}"/>
    <cellStyle name="Input [yellow] 2 2 4 3 12 2" xfId="21000" xr:uid="{00000000-0005-0000-0000-0000A1510000}"/>
    <cellStyle name="Input [yellow] 2 2 4 3 12 3" xfId="21001" xr:uid="{00000000-0005-0000-0000-0000A2510000}"/>
    <cellStyle name="Input [yellow] 2 2 4 3 13" xfId="21002" xr:uid="{00000000-0005-0000-0000-0000A3510000}"/>
    <cellStyle name="Input [yellow] 2 2 4 3 14" xfId="21003" xr:uid="{00000000-0005-0000-0000-0000A4510000}"/>
    <cellStyle name="Input [yellow] 2 2 4 3 2" xfId="21004" xr:uid="{00000000-0005-0000-0000-0000A5510000}"/>
    <cellStyle name="Input [yellow] 2 2 4 3 2 2" xfId="21005" xr:uid="{00000000-0005-0000-0000-0000A6510000}"/>
    <cellStyle name="Input [yellow] 2 2 4 3 2 3" xfId="21006" xr:uid="{00000000-0005-0000-0000-0000A7510000}"/>
    <cellStyle name="Input [yellow] 2 2 4 3 3" xfId="21007" xr:uid="{00000000-0005-0000-0000-0000A8510000}"/>
    <cellStyle name="Input [yellow] 2 2 4 3 3 2" xfId="21008" xr:uid="{00000000-0005-0000-0000-0000A9510000}"/>
    <cellStyle name="Input [yellow] 2 2 4 3 3 3" xfId="21009" xr:uid="{00000000-0005-0000-0000-0000AA510000}"/>
    <cellStyle name="Input [yellow] 2 2 4 3 4" xfId="21010" xr:uid="{00000000-0005-0000-0000-0000AB510000}"/>
    <cellStyle name="Input [yellow] 2 2 4 3 4 2" xfId="21011" xr:uid="{00000000-0005-0000-0000-0000AC510000}"/>
    <cellStyle name="Input [yellow] 2 2 4 3 4 3" xfId="21012" xr:uid="{00000000-0005-0000-0000-0000AD510000}"/>
    <cellStyle name="Input [yellow] 2 2 4 3 5" xfId="21013" xr:uid="{00000000-0005-0000-0000-0000AE510000}"/>
    <cellStyle name="Input [yellow] 2 2 4 3 5 2" xfId="21014" xr:uid="{00000000-0005-0000-0000-0000AF510000}"/>
    <cellStyle name="Input [yellow] 2 2 4 3 5 3" xfId="21015" xr:uid="{00000000-0005-0000-0000-0000B0510000}"/>
    <cellStyle name="Input [yellow] 2 2 4 3 6" xfId="21016" xr:uid="{00000000-0005-0000-0000-0000B1510000}"/>
    <cellStyle name="Input [yellow] 2 2 4 3 6 2" xfId="21017" xr:uid="{00000000-0005-0000-0000-0000B2510000}"/>
    <cellStyle name="Input [yellow] 2 2 4 3 6 3" xfId="21018" xr:uid="{00000000-0005-0000-0000-0000B3510000}"/>
    <cellStyle name="Input [yellow] 2 2 4 3 7" xfId="21019" xr:uid="{00000000-0005-0000-0000-0000B4510000}"/>
    <cellStyle name="Input [yellow] 2 2 4 3 7 2" xfId="21020" xr:uid="{00000000-0005-0000-0000-0000B5510000}"/>
    <cellStyle name="Input [yellow] 2 2 4 3 7 3" xfId="21021" xr:uid="{00000000-0005-0000-0000-0000B6510000}"/>
    <cellStyle name="Input [yellow] 2 2 4 3 8" xfId="21022" xr:uid="{00000000-0005-0000-0000-0000B7510000}"/>
    <cellStyle name="Input [yellow] 2 2 4 3 8 2" xfId="21023" xr:uid="{00000000-0005-0000-0000-0000B8510000}"/>
    <cellStyle name="Input [yellow] 2 2 4 3 8 3" xfId="21024" xr:uid="{00000000-0005-0000-0000-0000B9510000}"/>
    <cellStyle name="Input [yellow] 2 2 4 3 9" xfId="21025" xr:uid="{00000000-0005-0000-0000-0000BA510000}"/>
    <cellStyle name="Input [yellow] 2 2 4 3 9 2" xfId="21026" xr:uid="{00000000-0005-0000-0000-0000BB510000}"/>
    <cellStyle name="Input [yellow] 2 2 4 3 9 3" xfId="21027" xr:uid="{00000000-0005-0000-0000-0000BC510000}"/>
    <cellStyle name="Input [yellow] 2 2 4 4" xfId="21028" xr:uid="{00000000-0005-0000-0000-0000BD510000}"/>
    <cellStyle name="Input [yellow] 2 2 4 4 10" xfId="21029" xr:uid="{00000000-0005-0000-0000-0000BE510000}"/>
    <cellStyle name="Input [yellow] 2 2 4 4 10 2" xfId="21030" xr:uid="{00000000-0005-0000-0000-0000BF510000}"/>
    <cellStyle name="Input [yellow] 2 2 4 4 10 3" xfId="21031" xr:uid="{00000000-0005-0000-0000-0000C0510000}"/>
    <cellStyle name="Input [yellow] 2 2 4 4 11" xfId="21032" xr:uid="{00000000-0005-0000-0000-0000C1510000}"/>
    <cellStyle name="Input [yellow] 2 2 4 4 11 2" xfId="21033" xr:uid="{00000000-0005-0000-0000-0000C2510000}"/>
    <cellStyle name="Input [yellow] 2 2 4 4 11 3" xfId="21034" xr:uid="{00000000-0005-0000-0000-0000C3510000}"/>
    <cellStyle name="Input [yellow] 2 2 4 4 12" xfId="21035" xr:uid="{00000000-0005-0000-0000-0000C4510000}"/>
    <cellStyle name="Input [yellow] 2 2 4 4 13" xfId="21036" xr:uid="{00000000-0005-0000-0000-0000C5510000}"/>
    <cellStyle name="Input [yellow] 2 2 4 4 2" xfId="21037" xr:uid="{00000000-0005-0000-0000-0000C6510000}"/>
    <cellStyle name="Input [yellow] 2 2 4 4 2 2" xfId="21038" xr:uid="{00000000-0005-0000-0000-0000C7510000}"/>
    <cellStyle name="Input [yellow] 2 2 4 4 2 3" xfId="21039" xr:uid="{00000000-0005-0000-0000-0000C8510000}"/>
    <cellStyle name="Input [yellow] 2 2 4 4 3" xfId="21040" xr:uid="{00000000-0005-0000-0000-0000C9510000}"/>
    <cellStyle name="Input [yellow] 2 2 4 4 3 2" xfId="21041" xr:uid="{00000000-0005-0000-0000-0000CA510000}"/>
    <cellStyle name="Input [yellow] 2 2 4 4 3 3" xfId="21042" xr:uid="{00000000-0005-0000-0000-0000CB510000}"/>
    <cellStyle name="Input [yellow] 2 2 4 4 4" xfId="21043" xr:uid="{00000000-0005-0000-0000-0000CC510000}"/>
    <cellStyle name="Input [yellow] 2 2 4 4 4 2" xfId="21044" xr:uid="{00000000-0005-0000-0000-0000CD510000}"/>
    <cellStyle name="Input [yellow] 2 2 4 4 4 3" xfId="21045" xr:uid="{00000000-0005-0000-0000-0000CE510000}"/>
    <cellStyle name="Input [yellow] 2 2 4 4 5" xfId="21046" xr:uid="{00000000-0005-0000-0000-0000CF510000}"/>
    <cellStyle name="Input [yellow] 2 2 4 4 5 2" xfId="21047" xr:uid="{00000000-0005-0000-0000-0000D0510000}"/>
    <cellStyle name="Input [yellow] 2 2 4 4 5 3" xfId="21048" xr:uid="{00000000-0005-0000-0000-0000D1510000}"/>
    <cellStyle name="Input [yellow] 2 2 4 4 6" xfId="21049" xr:uid="{00000000-0005-0000-0000-0000D2510000}"/>
    <cellStyle name="Input [yellow] 2 2 4 4 6 2" xfId="21050" xr:uid="{00000000-0005-0000-0000-0000D3510000}"/>
    <cellStyle name="Input [yellow] 2 2 4 4 6 3" xfId="21051" xr:uid="{00000000-0005-0000-0000-0000D4510000}"/>
    <cellStyle name="Input [yellow] 2 2 4 4 7" xfId="21052" xr:uid="{00000000-0005-0000-0000-0000D5510000}"/>
    <cellStyle name="Input [yellow] 2 2 4 4 7 2" xfId="21053" xr:uid="{00000000-0005-0000-0000-0000D6510000}"/>
    <cellStyle name="Input [yellow] 2 2 4 4 7 3" xfId="21054" xr:uid="{00000000-0005-0000-0000-0000D7510000}"/>
    <cellStyle name="Input [yellow] 2 2 4 4 8" xfId="21055" xr:uid="{00000000-0005-0000-0000-0000D8510000}"/>
    <cellStyle name="Input [yellow] 2 2 4 4 8 2" xfId="21056" xr:uid="{00000000-0005-0000-0000-0000D9510000}"/>
    <cellStyle name="Input [yellow] 2 2 4 4 8 3" xfId="21057" xr:uid="{00000000-0005-0000-0000-0000DA510000}"/>
    <cellStyle name="Input [yellow] 2 2 4 4 9" xfId="21058" xr:uid="{00000000-0005-0000-0000-0000DB510000}"/>
    <cellStyle name="Input [yellow] 2 2 4 4 9 2" xfId="21059" xr:uid="{00000000-0005-0000-0000-0000DC510000}"/>
    <cellStyle name="Input [yellow] 2 2 4 4 9 3" xfId="21060" xr:uid="{00000000-0005-0000-0000-0000DD510000}"/>
    <cellStyle name="Input [yellow] 2 2 4 5" xfId="21061" xr:uid="{00000000-0005-0000-0000-0000DE510000}"/>
    <cellStyle name="Input [yellow] 2 2 4 5 10" xfId="21062" xr:uid="{00000000-0005-0000-0000-0000DF510000}"/>
    <cellStyle name="Input [yellow] 2 2 4 5 10 2" xfId="21063" xr:uid="{00000000-0005-0000-0000-0000E0510000}"/>
    <cellStyle name="Input [yellow] 2 2 4 5 10 3" xfId="21064" xr:uid="{00000000-0005-0000-0000-0000E1510000}"/>
    <cellStyle name="Input [yellow] 2 2 4 5 11" xfId="21065" xr:uid="{00000000-0005-0000-0000-0000E2510000}"/>
    <cellStyle name="Input [yellow] 2 2 4 5 11 2" xfId="21066" xr:uid="{00000000-0005-0000-0000-0000E3510000}"/>
    <cellStyle name="Input [yellow] 2 2 4 5 11 3" xfId="21067" xr:uid="{00000000-0005-0000-0000-0000E4510000}"/>
    <cellStyle name="Input [yellow] 2 2 4 5 12" xfId="21068" xr:uid="{00000000-0005-0000-0000-0000E5510000}"/>
    <cellStyle name="Input [yellow] 2 2 4 5 13" xfId="21069" xr:uid="{00000000-0005-0000-0000-0000E6510000}"/>
    <cellStyle name="Input [yellow] 2 2 4 5 2" xfId="21070" xr:uid="{00000000-0005-0000-0000-0000E7510000}"/>
    <cellStyle name="Input [yellow] 2 2 4 5 2 2" xfId="21071" xr:uid="{00000000-0005-0000-0000-0000E8510000}"/>
    <cellStyle name="Input [yellow] 2 2 4 5 2 3" xfId="21072" xr:uid="{00000000-0005-0000-0000-0000E9510000}"/>
    <cellStyle name="Input [yellow] 2 2 4 5 3" xfId="21073" xr:uid="{00000000-0005-0000-0000-0000EA510000}"/>
    <cellStyle name="Input [yellow] 2 2 4 5 3 2" xfId="21074" xr:uid="{00000000-0005-0000-0000-0000EB510000}"/>
    <cellStyle name="Input [yellow] 2 2 4 5 3 3" xfId="21075" xr:uid="{00000000-0005-0000-0000-0000EC510000}"/>
    <cellStyle name="Input [yellow] 2 2 4 5 4" xfId="21076" xr:uid="{00000000-0005-0000-0000-0000ED510000}"/>
    <cellStyle name="Input [yellow] 2 2 4 5 4 2" xfId="21077" xr:uid="{00000000-0005-0000-0000-0000EE510000}"/>
    <cellStyle name="Input [yellow] 2 2 4 5 4 3" xfId="21078" xr:uid="{00000000-0005-0000-0000-0000EF510000}"/>
    <cellStyle name="Input [yellow] 2 2 4 5 5" xfId="21079" xr:uid="{00000000-0005-0000-0000-0000F0510000}"/>
    <cellStyle name="Input [yellow] 2 2 4 5 5 2" xfId="21080" xr:uid="{00000000-0005-0000-0000-0000F1510000}"/>
    <cellStyle name="Input [yellow] 2 2 4 5 5 3" xfId="21081" xr:uid="{00000000-0005-0000-0000-0000F2510000}"/>
    <cellStyle name="Input [yellow] 2 2 4 5 6" xfId="21082" xr:uid="{00000000-0005-0000-0000-0000F3510000}"/>
    <cellStyle name="Input [yellow] 2 2 4 5 6 2" xfId="21083" xr:uid="{00000000-0005-0000-0000-0000F4510000}"/>
    <cellStyle name="Input [yellow] 2 2 4 5 6 3" xfId="21084" xr:uid="{00000000-0005-0000-0000-0000F5510000}"/>
    <cellStyle name="Input [yellow] 2 2 4 5 7" xfId="21085" xr:uid="{00000000-0005-0000-0000-0000F6510000}"/>
    <cellStyle name="Input [yellow] 2 2 4 5 7 2" xfId="21086" xr:uid="{00000000-0005-0000-0000-0000F7510000}"/>
    <cellStyle name="Input [yellow] 2 2 4 5 7 3" xfId="21087" xr:uid="{00000000-0005-0000-0000-0000F8510000}"/>
    <cellStyle name="Input [yellow] 2 2 4 5 8" xfId="21088" xr:uid="{00000000-0005-0000-0000-0000F9510000}"/>
    <cellStyle name="Input [yellow] 2 2 4 5 8 2" xfId="21089" xr:uid="{00000000-0005-0000-0000-0000FA510000}"/>
    <cellStyle name="Input [yellow] 2 2 4 5 8 3" xfId="21090" xr:uid="{00000000-0005-0000-0000-0000FB510000}"/>
    <cellStyle name="Input [yellow] 2 2 4 5 9" xfId="21091" xr:uid="{00000000-0005-0000-0000-0000FC510000}"/>
    <cellStyle name="Input [yellow] 2 2 4 5 9 2" xfId="21092" xr:uid="{00000000-0005-0000-0000-0000FD510000}"/>
    <cellStyle name="Input [yellow] 2 2 4 5 9 3" xfId="21093" xr:uid="{00000000-0005-0000-0000-0000FE510000}"/>
    <cellStyle name="Input [yellow] 2 2 4 6" xfId="21094" xr:uid="{00000000-0005-0000-0000-0000FF510000}"/>
    <cellStyle name="Input [yellow] 2 2 4 6 10" xfId="21095" xr:uid="{00000000-0005-0000-0000-000000520000}"/>
    <cellStyle name="Input [yellow] 2 2 4 6 10 2" xfId="21096" xr:uid="{00000000-0005-0000-0000-000001520000}"/>
    <cellStyle name="Input [yellow] 2 2 4 6 10 3" xfId="21097" xr:uid="{00000000-0005-0000-0000-000002520000}"/>
    <cellStyle name="Input [yellow] 2 2 4 6 11" xfId="21098" xr:uid="{00000000-0005-0000-0000-000003520000}"/>
    <cellStyle name="Input [yellow] 2 2 4 6 11 2" xfId="21099" xr:uid="{00000000-0005-0000-0000-000004520000}"/>
    <cellStyle name="Input [yellow] 2 2 4 6 11 3" xfId="21100" xr:uid="{00000000-0005-0000-0000-000005520000}"/>
    <cellStyle name="Input [yellow] 2 2 4 6 12" xfId="21101" xr:uid="{00000000-0005-0000-0000-000006520000}"/>
    <cellStyle name="Input [yellow] 2 2 4 6 13" xfId="21102" xr:uid="{00000000-0005-0000-0000-000007520000}"/>
    <cellStyle name="Input [yellow] 2 2 4 6 2" xfId="21103" xr:uid="{00000000-0005-0000-0000-000008520000}"/>
    <cellStyle name="Input [yellow] 2 2 4 6 2 2" xfId="21104" xr:uid="{00000000-0005-0000-0000-000009520000}"/>
    <cellStyle name="Input [yellow] 2 2 4 6 2 3" xfId="21105" xr:uid="{00000000-0005-0000-0000-00000A520000}"/>
    <cellStyle name="Input [yellow] 2 2 4 6 3" xfId="21106" xr:uid="{00000000-0005-0000-0000-00000B520000}"/>
    <cellStyle name="Input [yellow] 2 2 4 6 3 2" xfId="21107" xr:uid="{00000000-0005-0000-0000-00000C520000}"/>
    <cellStyle name="Input [yellow] 2 2 4 6 3 3" xfId="21108" xr:uid="{00000000-0005-0000-0000-00000D520000}"/>
    <cellStyle name="Input [yellow] 2 2 4 6 4" xfId="21109" xr:uid="{00000000-0005-0000-0000-00000E520000}"/>
    <cellStyle name="Input [yellow] 2 2 4 6 4 2" xfId="21110" xr:uid="{00000000-0005-0000-0000-00000F520000}"/>
    <cellStyle name="Input [yellow] 2 2 4 6 4 3" xfId="21111" xr:uid="{00000000-0005-0000-0000-000010520000}"/>
    <cellStyle name="Input [yellow] 2 2 4 6 5" xfId="21112" xr:uid="{00000000-0005-0000-0000-000011520000}"/>
    <cellStyle name="Input [yellow] 2 2 4 6 5 2" xfId="21113" xr:uid="{00000000-0005-0000-0000-000012520000}"/>
    <cellStyle name="Input [yellow] 2 2 4 6 5 3" xfId="21114" xr:uid="{00000000-0005-0000-0000-000013520000}"/>
    <cellStyle name="Input [yellow] 2 2 4 6 6" xfId="21115" xr:uid="{00000000-0005-0000-0000-000014520000}"/>
    <cellStyle name="Input [yellow] 2 2 4 6 6 2" xfId="21116" xr:uid="{00000000-0005-0000-0000-000015520000}"/>
    <cellStyle name="Input [yellow] 2 2 4 6 6 3" xfId="21117" xr:uid="{00000000-0005-0000-0000-000016520000}"/>
    <cellStyle name="Input [yellow] 2 2 4 6 7" xfId="21118" xr:uid="{00000000-0005-0000-0000-000017520000}"/>
    <cellStyle name="Input [yellow] 2 2 4 6 7 2" xfId="21119" xr:uid="{00000000-0005-0000-0000-000018520000}"/>
    <cellStyle name="Input [yellow] 2 2 4 6 7 3" xfId="21120" xr:uid="{00000000-0005-0000-0000-000019520000}"/>
    <cellStyle name="Input [yellow] 2 2 4 6 8" xfId="21121" xr:uid="{00000000-0005-0000-0000-00001A520000}"/>
    <cellStyle name="Input [yellow] 2 2 4 6 8 2" xfId="21122" xr:uid="{00000000-0005-0000-0000-00001B520000}"/>
    <cellStyle name="Input [yellow] 2 2 4 6 8 3" xfId="21123" xr:uid="{00000000-0005-0000-0000-00001C520000}"/>
    <cellStyle name="Input [yellow] 2 2 4 6 9" xfId="21124" xr:uid="{00000000-0005-0000-0000-00001D520000}"/>
    <cellStyle name="Input [yellow] 2 2 4 6 9 2" xfId="21125" xr:uid="{00000000-0005-0000-0000-00001E520000}"/>
    <cellStyle name="Input [yellow] 2 2 4 6 9 3" xfId="21126" xr:uid="{00000000-0005-0000-0000-00001F520000}"/>
    <cellStyle name="Input [yellow] 2 2 4 7" xfId="21127" xr:uid="{00000000-0005-0000-0000-000020520000}"/>
    <cellStyle name="Input [yellow] 2 2 4 7 10" xfId="21128" xr:uid="{00000000-0005-0000-0000-000021520000}"/>
    <cellStyle name="Input [yellow] 2 2 4 7 10 2" xfId="21129" xr:uid="{00000000-0005-0000-0000-000022520000}"/>
    <cellStyle name="Input [yellow] 2 2 4 7 10 3" xfId="21130" xr:uid="{00000000-0005-0000-0000-000023520000}"/>
    <cellStyle name="Input [yellow] 2 2 4 7 11" xfId="21131" xr:uid="{00000000-0005-0000-0000-000024520000}"/>
    <cellStyle name="Input [yellow] 2 2 4 7 11 2" xfId="21132" xr:uid="{00000000-0005-0000-0000-000025520000}"/>
    <cellStyle name="Input [yellow] 2 2 4 7 11 3" xfId="21133" xr:uid="{00000000-0005-0000-0000-000026520000}"/>
    <cellStyle name="Input [yellow] 2 2 4 7 12" xfId="21134" xr:uid="{00000000-0005-0000-0000-000027520000}"/>
    <cellStyle name="Input [yellow] 2 2 4 7 13" xfId="21135" xr:uid="{00000000-0005-0000-0000-000028520000}"/>
    <cellStyle name="Input [yellow] 2 2 4 7 2" xfId="21136" xr:uid="{00000000-0005-0000-0000-000029520000}"/>
    <cellStyle name="Input [yellow] 2 2 4 7 2 2" xfId="21137" xr:uid="{00000000-0005-0000-0000-00002A520000}"/>
    <cellStyle name="Input [yellow] 2 2 4 7 2 3" xfId="21138" xr:uid="{00000000-0005-0000-0000-00002B520000}"/>
    <cellStyle name="Input [yellow] 2 2 4 7 3" xfId="21139" xr:uid="{00000000-0005-0000-0000-00002C520000}"/>
    <cellStyle name="Input [yellow] 2 2 4 7 3 2" xfId="21140" xr:uid="{00000000-0005-0000-0000-00002D520000}"/>
    <cellStyle name="Input [yellow] 2 2 4 7 3 3" xfId="21141" xr:uid="{00000000-0005-0000-0000-00002E520000}"/>
    <cellStyle name="Input [yellow] 2 2 4 7 4" xfId="21142" xr:uid="{00000000-0005-0000-0000-00002F520000}"/>
    <cellStyle name="Input [yellow] 2 2 4 7 4 2" xfId="21143" xr:uid="{00000000-0005-0000-0000-000030520000}"/>
    <cellStyle name="Input [yellow] 2 2 4 7 4 3" xfId="21144" xr:uid="{00000000-0005-0000-0000-000031520000}"/>
    <cellStyle name="Input [yellow] 2 2 4 7 5" xfId="21145" xr:uid="{00000000-0005-0000-0000-000032520000}"/>
    <cellStyle name="Input [yellow] 2 2 4 7 5 2" xfId="21146" xr:uid="{00000000-0005-0000-0000-000033520000}"/>
    <cellStyle name="Input [yellow] 2 2 4 7 5 3" xfId="21147" xr:uid="{00000000-0005-0000-0000-000034520000}"/>
    <cellStyle name="Input [yellow] 2 2 4 7 6" xfId="21148" xr:uid="{00000000-0005-0000-0000-000035520000}"/>
    <cellStyle name="Input [yellow] 2 2 4 7 6 2" xfId="21149" xr:uid="{00000000-0005-0000-0000-000036520000}"/>
    <cellStyle name="Input [yellow] 2 2 4 7 6 3" xfId="21150" xr:uid="{00000000-0005-0000-0000-000037520000}"/>
    <cellStyle name="Input [yellow] 2 2 4 7 7" xfId="21151" xr:uid="{00000000-0005-0000-0000-000038520000}"/>
    <cellStyle name="Input [yellow] 2 2 4 7 7 2" xfId="21152" xr:uid="{00000000-0005-0000-0000-000039520000}"/>
    <cellStyle name="Input [yellow] 2 2 4 7 7 3" xfId="21153" xr:uid="{00000000-0005-0000-0000-00003A520000}"/>
    <cellStyle name="Input [yellow] 2 2 4 7 8" xfId="21154" xr:uid="{00000000-0005-0000-0000-00003B520000}"/>
    <cellStyle name="Input [yellow] 2 2 4 7 8 2" xfId="21155" xr:uid="{00000000-0005-0000-0000-00003C520000}"/>
    <cellStyle name="Input [yellow] 2 2 4 7 8 3" xfId="21156" xr:uid="{00000000-0005-0000-0000-00003D520000}"/>
    <cellStyle name="Input [yellow] 2 2 4 7 9" xfId="21157" xr:uid="{00000000-0005-0000-0000-00003E520000}"/>
    <cellStyle name="Input [yellow] 2 2 4 7 9 2" xfId="21158" xr:uid="{00000000-0005-0000-0000-00003F520000}"/>
    <cellStyle name="Input [yellow] 2 2 4 7 9 3" xfId="21159" xr:uid="{00000000-0005-0000-0000-000040520000}"/>
    <cellStyle name="Input [yellow] 2 2 4 8" xfId="21160" xr:uid="{00000000-0005-0000-0000-000041520000}"/>
    <cellStyle name="Input [yellow] 2 2 4 8 2" xfId="21161" xr:uid="{00000000-0005-0000-0000-000042520000}"/>
    <cellStyle name="Input [yellow] 2 2 4 8 3" xfId="21162" xr:uid="{00000000-0005-0000-0000-000043520000}"/>
    <cellStyle name="Input [yellow] 2 2 4 9" xfId="21163" xr:uid="{00000000-0005-0000-0000-000044520000}"/>
    <cellStyle name="Input [yellow] 2 2 4 9 2" xfId="21164" xr:uid="{00000000-0005-0000-0000-000045520000}"/>
    <cellStyle name="Input [yellow] 2 2 4 9 3" xfId="21165" xr:uid="{00000000-0005-0000-0000-000046520000}"/>
    <cellStyle name="Input [yellow] 2 2 5" xfId="21166" xr:uid="{00000000-0005-0000-0000-000047520000}"/>
    <cellStyle name="Input [yellow] 2 2 5 10" xfId="21167" xr:uid="{00000000-0005-0000-0000-000048520000}"/>
    <cellStyle name="Input [yellow] 2 2 5 10 2" xfId="21168" xr:uid="{00000000-0005-0000-0000-000049520000}"/>
    <cellStyle name="Input [yellow] 2 2 5 10 3" xfId="21169" xr:uid="{00000000-0005-0000-0000-00004A520000}"/>
    <cellStyle name="Input [yellow] 2 2 5 11" xfId="21170" xr:uid="{00000000-0005-0000-0000-00004B520000}"/>
    <cellStyle name="Input [yellow] 2 2 5 11 2" xfId="21171" xr:uid="{00000000-0005-0000-0000-00004C520000}"/>
    <cellStyle name="Input [yellow] 2 2 5 11 3" xfId="21172" xr:uid="{00000000-0005-0000-0000-00004D520000}"/>
    <cellStyle name="Input [yellow] 2 2 5 12" xfId="21173" xr:uid="{00000000-0005-0000-0000-00004E520000}"/>
    <cellStyle name="Input [yellow] 2 2 5 12 2" xfId="21174" xr:uid="{00000000-0005-0000-0000-00004F520000}"/>
    <cellStyle name="Input [yellow] 2 2 5 12 3" xfId="21175" xr:uid="{00000000-0005-0000-0000-000050520000}"/>
    <cellStyle name="Input [yellow] 2 2 5 13" xfId="21176" xr:uid="{00000000-0005-0000-0000-000051520000}"/>
    <cellStyle name="Input [yellow] 2 2 5 13 2" xfId="21177" xr:uid="{00000000-0005-0000-0000-000052520000}"/>
    <cellStyle name="Input [yellow] 2 2 5 13 3" xfId="21178" xr:uid="{00000000-0005-0000-0000-000053520000}"/>
    <cellStyle name="Input [yellow] 2 2 5 14" xfId="21179" xr:uid="{00000000-0005-0000-0000-000054520000}"/>
    <cellStyle name="Input [yellow] 2 2 5 14 2" xfId="21180" xr:uid="{00000000-0005-0000-0000-000055520000}"/>
    <cellStyle name="Input [yellow] 2 2 5 14 3" xfId="21181" xr:uid="{00000000-0005-0000-0000-000056520000}"/>
    <cellStyle name="Input [yellow] 2 2 5 15" xfId="21182" xr:uid="{00000000-0005-0000-0000-000057520000}"/>
    <cellStyle name="Input [yellow] 2 2 5 15 2" xfId="21183" xr:uid="{00000000-0005-0000-0000-000058520000}"/>
    <cellStyle name="Input [yellow] 2 2 5 15 3" xfId="21184" xr:uid="{00000000-0005-0000-0000-000059520000}"/>
    <cellStyle name="Input [yellow] 2 2 5 16" xfId="21185" xr:uid="{00000000-0005-0000-0000-00005A520000}"/>
    <cellStyle name="Input [yellow] 2 2 5 16 2" xfId="21186" xr:uid="{00000000-0005-0000-0000-00005B520000}"/>
    <cellStyle name="Input [yellow] 2 2 5 16 3" xfId="21187" xr:uid="{00000000-0005-0000-0000-00005C520000}"/>
    <cellStyle name="Input [yellow] 2 2 5 17" xfId="21188" xr:uid="{00000000-0005-0000-0000-00005D520000}"/>
    <cellStyle name="Input [yellow] 2 2 5 17 2" xfId="21189" xr:uid="{00000000-0005-0000-0000-00005E520000}"/>
    <cellStyle name="Input [yellow] 2 2 5 17 3" xfId="21190" xr:uid="{00000000-0005-0000-0000-00005F520000}"/>
    <cellStyle name="Input [yellow] 2 2 5 18" xfId="21191" xr:uid="{00000000-0005-0000-0000-000060520000}"/>
    <cellStyle name="Input [yellow] 2 2 5 18 2" xfId="21192" xr:uid="{00000000-0005-0000-0000-000061520000}"/>
    <cellStyle name="Input [yellow] 2 2 5 18 3" xfId="21193" xr:uid="{00000000-0005-0000-0000-000062520000}"/>
    <cellStyle name="Input [yellow] 2 2 5 19" xfId="21194" xr:uid="{00000000-0005-0000-0000-000063520000}"/>
    <cellStyle name="Input [yellow] 2 2 5 2" xfId="21195" xr:uid="{00000000-0005-0000-0000-000064520000}"/>
    <cellStyle name="Input [yellow] 2 2 5 2 10" xfId="21196" xr:uid="{00000000-0005-0000-0000-000065520000}"/>
    <cellStyle name="Input [yellow] 2 2 5 2 10 2" xfId="21197" xr:uid="{00000000-0005-0000-0000-000066520000}"/>
    <cellStyle name="Input [yellow] 2 2 5 2 10 3" xfId="21198" xr:uid="{00000000-0005-0000-0000-000067520000}"/>
    <cellStyle name="Input [yellow] 2 2 5 2 11" xfId="21199" xr:uid="{00000000-0005-0000-0000-000068520000}"/>
    <cellStyle name="Input [yellow] 2 2 5 2 11 2" xfId="21200" xr:uid="{00000000-0005-0000-0000-000069520000}"/>
    <cellStyle name="Input [yellow] 2 2 5 2 11 3" xfId="21201" xr:uid="{00000000-0005-0000-0000-00006A520000}"/>
    <cellStyle name="Input [yellow] 2 2 5 2 12" xfId="21202" xr:uid="{00000000-0005-0000-0000-00006B520000}"/>
    <cellStyle name="Input [yellow] 2 2 5 2 12 2" xfId="21203" xr:uid="{00000000-0005-0000-0000-00006C520000}"/>
    <cellStyle name="Input [yellow] 2 2 5 2 12 3" xfId="21204" xr:uid="{00000000-0005-0000-0000-00006D520000}"/>
    <cellStyle name="Input [yellow] 2 2 5 2 13" xfId="21205" xr:uid="{00000000-0005-0000-0000-00006E520000}"/>
    <cellStyle name="Input [yellow] 2 2 5 2 14" xfId="21206" xr:uid="{00000000-0005-0000-0000-00006F520000}"/>
    <cellStyle name="Input [yellow] 2 2 5 2 2" xfId="21207" xr:uid="{00000000-0005-0000-0000-000070520000}"/>
    <cellStyle name="Input [yellow] 2 2 5 2 2 2" xfId="21208" xr:uid="{00000000-0005-0000-0000-000071520000}"/>
    <cellStyle name="Input [yellow] 2 2 5 2 2 3" xfId="21209" xr:uid="{00000000-0005-0000-0000-000072520000}"/>
    <cellStyle name="Input [yellow] 2 2 5 2 3" xfId="21210" xr:uid="{00000000-0005-0000-0000-000073520000}"/>
    <cellStyle name="Input [yellow] 2 2 5 2 3 2" xfId="21211" xr:uid="{00000000-0005-0000-0000-000074520000}"/>
    <cellStyle name="Input [yellow] 2 2 5 2 3 3" xfId="21212" xr:uid="{00000000-0005-0000-0000-000075520000}"/>
    <cellStyle name="Input [yellow] 2 2 5 2 4" xfId="21213" xr:uid="{00000000-0005-0000-0000-000076520000}"/>
    <cellStyle name="Input [yellow] 2 2 5 2 4 2" xfId="21214" xr:uid="{00000000-0005-0000-0000-000077520000}"/>
    <cellStyle name="Input [yellow] 2 2 5 2 4 3" xfId="21215" xr:uid="{00000000-0005-0000-0000-000078520000}"/>
    <cellStyle name="Input [yellow] 2 2 5 2 5" xfId="21216" xr:uid="{00000000-0005-0000-0000-000079520000}"/>
    <cellStyle name="Input [yellow] 2 2 5 2 5 2" xfId="21217" xr:uid="{00000000-0005-0000-0000-00007A520000}"/>
    <cellStyle name="Input [yellow] 2 2 5 2 5 3" xfId="21218" xr:uid="{00000000-0005-0000-0000-00007B520000}"/>
    <cellStyle name="Input [yellow] 2 2 5 2 6" xfId="21219" xr:uid="{00000000-0005-0000-0000-00007C520000}"/>
    <cellStyle name="Input [yellow] 2 2 5 2 6 2" xfId="21220" xr:uid="{00000000-0005-0000-0000-00007D520000}"/>
    <cellStyle name="Input [yellow] 2 2 5 2 6 3" xfId="21221" xr:uid="{00000000-0005-0000-0000-00007E520000}"/>
    <cellStyle name="Input [yellow] 2 2 5 2 7" xfId="21222" xr:uid="{00000000-0005-0000-0000-00007F520000}"/>
    <cellStyle name="Input [yellow] 2 2 5 2 7 2" xfId="21223" xr:uid="{00000000-0005-0000-0000-000080520000}"/>
    <cellStyle name="Input [yellow] 2 2 5 2 7 3" xfId="21224" xr:uid="{00000000-0005-0000-0000-000081520000}"/>
    <cellStyle name="Input [yellow] 2 2 5 2 8" xfId="21225" xr:uid="{00000000-0005-0000-0000-000082520000}"/>
    <cellStyle name="Input [yellow] 2 2 5 2 8 2" xfId="21226" xr:uid="{00000000-0005-0000-0000-000083520000}"/>
    <cellStyle name="Input [yellow] 2 2 5 2 8 3" xfId="21227" xr:uid="{00000000-0005-0000-0000-000084520000}"/>
    <cellStyle name="Input [yellow] 2 2 5 2 9" xfId="21228" xr:uid="{00000000-0005-0000-0000-000085520000}"/>
    <cellStyle name="Input [yellow] 2 2 5 2 9 2" xfId="21229" xr:uid="{00000000-0005-0000-0000-000086520000}"/>
    <cellStyle name="Input [yellow] 2 2 5 2 9 3" xfId="21230" xr:uid="{00000000-0005-0000-0000-000087520000}"/>
    <cellStyle name="Input [yellow] 2 2 5 20" xfId="21231" xr:uid="{00000000-0005-0000-0000-000088520000}"/>
    <cellStyle name="Input [yellow] 2 2 5 3" xfId="21232" xr:uid="{00000000-0005-0000-0000-000089520000}"/>
    <cellStyle name="Input [yellow] 2 2 5 3 10" xfId="21233" xr:uid="{00000000-0005-0000-0000-00008A520000}"/>
    <cellStyle name="Input [yellow] 2 2 5 3 10 2" xfId="21234" xr:uid="{00000000-0005-0000-0000-00008B520000}"/>
    <cellStyle name="Input [yellow] 2 2 5 3 10 3" xfId="21235" xr:uid="{00000000-0005-0000-0000-00008C520000}"/>
    <cellStyle name="Input [yellow] 2 2 5 3 11" xfId="21236" xr:uid="{00000000-0005-0000-0000-00008D520000}"/>
    <cellStyle name="Input [yellow] 2 2 5 3 11 2" xfId="21237" xr:uid="{00000000-0005-0000-0000-00008E520000}"/>
    <cellStyle name="Input [yellow] 2 2 5 3 11 3" xfId="21238" xr:uid="{00000000-0005-0000-0000-00008F520000}"/>
    <cellStyle name="Input [yellow] 2 2 5 3 12" xfId="21239" xr:uid="{00000000-0005-0000-0000-000090520000}"/>
    <cellStyle name="Input [yellow] 2 2 5 3 12 2" xfId="21240" xr:uid="{00000000-0005-0000-0000-000091520000}"/>
    <cellStyle name="Input [yellow] 2 2 5 3 12 3" xfId="21241" xr:uid="{00000000-0005-0000-0000-000092520000}"/>
    <cellStyle name="Input [yellow] 2 2 5 3 13" xfId="21242" xr:uid="{00000000-0005-0000-0000-000093520000}"/>
    <cellStyle name="Input [yellow] 2 2 5 3 14" xfId="21243" xr:uid="{00000000-0005-0000-0000-000094520000}"/>
    <cellStyle name="Input [yellow] 2 2 5 3 2" xfId="21244" xr:uid="{00000000-0005-0000-0000-000095520000}"/>
    <cellStyle name="Input [yellow] 2 2 5 3 2 2" xfId="21245" xr:uid="{00000000-0005-0000-0000-000096520000}"/>
    <cellStyle name="Input [yellow] 2 2 5 3 2 3" xfId="21246" xr:uid="{00000000-0005-0000-0000-000097520000}"/>
    <cellStyle name="Input [yellow] 2 2 5 3 3" xfId="21247" xr:uid="{00000000-0005-0000-0000-000098520000}"/>
    <cellStyle name="Input [yellow] 2 2 5 3 3 2" xfId="21248" xr:uid="{00000000-0005-0000-0000-000099520000}"/>
    <cellStyle name="Input [yellow] 2 2 5 3 3 3" xfId="21249" xr:uid="{00000000-0005-0000-0000-00009A520000}"/>
    <cellStyle name="Input [yellow] 2 2 5 3 4" xfId="21250" xr:uid="{00000000-0005-0000-0000-00009B520000}"/>
    <cellStyle name="Input [yellow] 2 2 5 3 4 2" xfId="21251" xr:uid="{00000000-0005-0000-0000-00009C520000}"/>
    <cellStyle name="Input [yellow] 2 2 5 3 4 3" xfId="21252" xr:uid="{00000000-0005-0000-0000-00009D520000}"/>
    <cellStyle name="Input [yellow] 2 2 5 3 5" xfId="21253" xr:uid="{00000000-0005-0000-0000-00009E520000}"/>
    <cellStyle name="Input [yellow] 2 2 5 3 5 2" xfId="21254" xr:uid="{00000000-0005-0000-0000-00009F520000}"/>
    <cellStyle name="Input [yellow] 2 2 5 3 5 3" xfId="21255" xr:uid="{00000000-0005-0000-0000-0000A0520000}"/>
    <cellStyle name="Input [yellow] 2 2 5 3 6" xfId="21256" xr:uid="{00000000-0005-0000-0000-0000A1520000}"/>
    <cellStyle name="Input [yellow] 2 2 5 3 6 2" xfId="21257" xr:uid="{00000000-0005-0000-0000-0000A2520000}"/>
    <cellStyle name="Input [yellow] 2 2 5 3 6 3" xfId="21258" xr:uid="{00000000-0005-0000-0000-0000A3520000}"/>
    <cellStyle name="Input [yellow] 2 2 5 3 7" xfId="21259" xr:uid="{00000000-0005-0000-0000-0000A4520000}"/>
    <cellStyle name="Input [yellow] 2 2 5 3 7 2" xfId="21260" xr:uid="{00000000-0005-0000-0000-0000A5520000}"/>
    <cellStyle name="Input [yellow] 2 2 5 3 7 3" xfId="21261" xr:uid="{00000000-0005-0000-0000-0000A6520000}"/>
    <cellStyle name="Input [yellow] 2 2 5 3 8" xfId="21262" xr:uid="{00000000-0005-0000-0000-0000A7520000}"/>
    <cellStyle name="Input [yellow] 2 2 5 3 8 2" xfId="21263" xr:uid="{00000000-0005-0000-0000-0000A8520000}"/>
    <cellStyle name="Input [yellow] 2 2 5 3 8 3" xfId="21264" xr:uid="{00000000-0005-0000-0000-0000A9520000}"/>
    <cellStyle name="Input [yellow] 2 2 5 3 9" xfId="21265" xr:uid="{00000000-0005-0000-0000-0000AA520000}"/>
    <cellStyle name="Input [yellow] 2 2 5 3 9 2" xfId="21266" xr:uid="{00000000-0005-0000-0000-0000AB520000}"/>
    <cellStyle name="Input [yellow] 2 2 5 3 9 3" xfId="21267" xr:uid="{00000000-0005-0000-0000-0000AC520000}"/>
    <cellStyle name="Input [yellow] 2 2 5 4" xfId="21268" xr:uid="{00000000-0005-0000-0000-0000AD520000}"/>
    <cellStyle name="Input [yellow] 2 2 5 4 10" xfId="21269" xr:uid="{00000000-0005-0000-0000-0000AE520000}"/>
    <cellStyle name="Input [yellow] 2 2 5 4 10 2" xfId="21270" xr:uid="{00000000-0005-0000-0000-0000AF520000}"/>
    <cellStyle name="Input [yellow] 2 2 5 4 10 3" xfId="21271" xr:uid="{00000000-0005-0000-0000-0000B0520000}"/>
    <cellStyle name="Input [yellow] 2 2 5 4 11" xfId="21272" xr:uid="{00000000-0005-0000-0000-0000B1520000}"/>
    <cellStyle name="Input [yellow] 2 2 5 4 11 2" xfId="21273" xr:uid="{00000000-0005-0000-0000-0000B2520000}"/>
    <cellStyle name="Input [yellow] 2 2 5 4 11 3" xfId="21274" xr:uid="{00000000-0005-0000-0000-0000B3520000}"/>
    <cellStyle name="Input [yellow] 2 2 5 4 12" xfId="21275" xr:uid="{00000000-0005-0000-0000-0000B4520000}"/>
    <cellStyle name="Input [yellow] 2 2 5 4 13" xfId="21276" xr:uid="{00000000-0005-0000-0000-0000B5520000}"/>
    <cellStyle name="Input [yellow] 2 2 5 4 2" xfId="21277" xr:uid="{00000000-0005-0000-0000-0000B6520000}"/>
    <cellStyle name="Input [yellow] 2 2 5 4 2 2" xfId="21278" xr:uid="{00000000-0005-0000-0000-0000B7520000}"/>
    <cellStyle name="Input [yellow] 2 2 5 4 2 3" xfId="21279" xr:uid="{00000000-0005-0000-0000-0000B8520000}"/>
    <cellStyle name="Input [yellow] 2 2 5 4 3" xfId="21280" xr:uid="{00000000-0005-0000-0000-0000B9520000}"/>
    <cellStyle name="Input [yellow] 2 2 5 4 3 2" xfId="21281" xr:uid="{00000000-0005-0000-0000-0000BA520000}"/>
    <cellStyle name="Input [yellow] 2 2 5 4 3 3" xfId="21282" xr:uid="{00000000-0005-0000-0000-0000BB520000}"/>
    <cellStyle name="Input [yellow] 2 2 5 4 4" xfId="21283" xr:uid="{00000000-0005-0000-0000-0000BC520000}"/>
    <cellStyle name="Input [yellow] 2 2 5 4 4 2" xfId="21284" xr:uid="{00000000-0005-0000-0000-0000BD520000}"/>
    <cellStyle name="Input [yellow] 2 2 5 4 4 3" xfId="21285" xr:uid="{00000000-0005-0000-0000-0000BE520000}"/>
    <cellStyle name="Input [yellow] 2 2 5 4 5" xfId="21286" xr:uid="{00000000-0005-0000-0000-0000BF520000}"/>
    <cellStyle name="Input [yellow] 2 2 5 4 5 2" xfId="21287" xr:uid="{00000000-0005-0000-0000-0000C0520000}"/>
    <cellStyle name="Input [yellow] 2 2 5 4 5 3" xfId="21288" xr:uid="{00000000-0005-0000-0000-0000C1520000}"/>
    <cellStyle name="Input [yellow] 2 2 5 4 6" xfId="21289" xr:uid="{00000000-0005-0000-0000-0000C2520000}"/>
    <cellStyle name="Input [yellow] 2 2 5 4 6 2" xfId="21290" xr:uid="{00000000-0005-0000-0000-0000C3520000}"/>
    <cellStyle name="Input [yellow] 2 2 5 4 6 3" xfId="21291" xr:uid="{00000000-0005-0000-0000-0000C4520000}"/>
    <cellStyle name="Input [yellow] 2 2 5 4 7" xfId="21292" xr:uid="{00000000-0005-0000-0000-0000C5520000}"/>
    <cellStyle name="Input [yellow] 2 2 5 4 7 2" xfId="21293" xr:uid="{00000000-0005-0000-0000-0000C6520000}"/>
    <cellStyle name="Input [yellow] 2 2 5 4 7 3" xfId="21294" xr:uid="{00000000-0005-0000-0000-0000C7520000}"/>
    <cellStyle name="Input [yellow] 2 2 5 4 8" xfId="21295" xr:uid="{00000000-0005-0000-0000-0000C8520000}"/>
    <cellStyle name="Input [yellow] 2 2 5 4 8 2" xfId="21296" xr:uid="{00000000-0005-0000-0000-0000C9520000}"/>
    <cellStyle name="Input [yellow] 2 2 5 4 8 3" xfId="21297" xr:uid="{00000000-0005-0000-0000-0000CA520000}"/>
    <cellStyle name="Input [yellow] 2 2 5 4 9" xfId="21298" xr:uid="{00000000-0005-0000-0000-0000CB520000}"/>
    <cellStyle name="Input [yellow] 2 2 5 4 9 2" xfId="21299" xr:uid="{00000000-0005-0000-0000-0000CC520000}"/>
    <cellStyle name="Input [yellow] 2 2 5 4 9 3" xfId="21300" xr:uid="{00000000-0005-0000-0000-0000CD520000}"/>
    <cellStyle name="Input [yellow] 2 2 5 5" xfId="21301" xr:uid="{00000000-0005-0000-0000-0000CE520000}"/>
    <cellStyle name="Input [yellow] 2 2 5 5 10" xfId="21302" xr:uid="{00000000-0005-0000-0000-0000CF520000}"/>
    <cellStyle name="Input [yellow] 2 2 5 5 10 2" xfId="21303" xr:uid="{00000000-0005-0000-0000-0000D0520000}"/>
    <cellStyle name="Input [yellow] 2 2 5 5 10 3" xfId="21304" xr:uid="{00000000-0005-0000-0000-0000D1520000}"/>
    <cellStyle name="Input [yellow] 2 2 5 5 11" xfId="21305" xr:uid="{00000000-0005-0000-0000-0000D2520000}"/>
    <cellStyle name="Input [yellow] 2 2 5 5 11 2" xfId="21306" xr:uid="{00000000-0005-0000-0000-0000D3520000}"/>
    <cellStyle name="Input [yellow] 2 2 5 5 11 3" xfId="21307" xr:uid="{00000000-0005-0000-0000-0000D4520000}"/>
    <cellStyle name="Input [yellow] 2 2 5 5 12" xfId="21308" xr:uid="{00000000-0005-0000-0000-0000D5520000}"/>
    <cellStyle name="Input [yellow] 2 2 5 5 13" xfId="21309" xr:uid="{00000000-0005-0000-0000-0000D6520000}"/>
    <cellStyle name="Input [yellow] 2 2 5 5 2" xfId="21310" xr:uid="{00000000-0005-0000-0000-0000D7520000}"/>
    <cellStyle name="Input [yellow] 2 2 5 5 2 2" xfId="21311" xr:uid="{00000000-0005-0000-0000-0000D8520000}"/>
    <cellStyle name="Input [yellow] 2 2 5 5 2 3" xfId="21312" xr:uid="{00000000-0005-0000-0000-0000D9520000}"/>
    <cellStyle name="Input [yellow] 2 2 5 5 3" xfId="21313" xr:uid="{00000000-0005-0000-0000-0000DA520000}"/>
    <cellStyle name="Input [yellow] 2 2 5 5 3 2" xfId="21314" xr:uid="{00000000-0005-0000-0000-0000DB520000}"/>
    <cellStyle name="Input [yellow] 2 2 5 5 3 3" xfId="21315" xr:uid="{00000000-0005-0000-0000-0000DC520000}"/>
    <cellStyle name="Input [yellow] 2 2 5 5 4" xfId="21316" xr:uid="{00000000-0005-0000-0000-0000DD520000}"/>
    <cellStyle name="Input [yellow] 2 2 5 5 4 2" xfId="21317" xr:uid="{00000000-0005-0000-0000-0000DE520000}"/>
    <cellStyle name="Input [yellow] 2 2 5 5 4 3" xfId="21318" xr:uid="{00000000-0005-0000-0000-0000DF520000}"/>
    <cellStyle name="Input [yellow] 2 2 5 5 5" xfId="21319" xr:uid="{00000000-0005-0000-0000-0000E0520000}"/>
    <cellStyle name="Input [yellow] 2 2 5 5 5 2" xfId="21320" xr:uid="{00000000-0005-0000-0000-0000E1520000}"/>
    <cellStyle name="Input [yellow] 2 2 5 5 5 3" xfId="21321" xr:uid="{00000000-0005-0000-0000-0000E2520000}"/>
    <cellStyle name="Input [yellow] 2 2 5 5 6" xfId="21322" xr:uid="{00000000-0005-0000-0000-0000E3520000}"/>
    <cellStyle name="Input [yellow] 2 2 5 5 6 2" xfId="21323" xr:uid="{00000000-0005-0000-0000-0000E4520000}"/>
    <cellStyle name="Input [yellow] 2 2 5 5 6 3" xfId="21324" xr:uid="{00000000-0005-0000-0000-0000E5520000}"/>
    <cellStyle name="Input [yellow] 2 2 5 5 7" xfId="21325" xr:uid="{00000000-0005-0000-0000-0000E6520000}"/>
    <cellStyle name="Input [yellow] 2 2 5 5 7 2" xfId="21326" xr:uid="{00000000-0005-0000-0000-0000E7520000}"/>
    <cellStyle name="Input [yellow] 2 2 5 5 7 3" xfId="21327" xr:uid="{00000000-0005-0000-0000-0000E8520000}"/>
    <cellStyle name="Input [yellow] 2 2 5 5 8" xfId="21328" xr:uid="{00000000-0005-0000-0000-0000E9520000}"/>
    <cellStyle name="Input [yellow] 2 2 5 5 8 2" xfId="21329" xr:uid="{00000000-0005-0000-0000-0000EA520000}"/>
    <cellStyle name="Input [yellow] 2 2 5 5 8 3" xfId="21330" xr:uid="{00000000-0005-0000-0000-0000EB520000}"/>
    <cellStyle name="Input [yellow] 2 2 5 5 9" xfId="21331" xr:uid="{00000000-0005-0000-0000-0000EC520000}"/>
    <cellStyle name="Input [yellow] 2 2 5 5 9 2" xfId="21332" xr:uid="{00000000-0005-0000-0000-0000ED520000}"/>
    <cellStyle name="Input [yellow] 2 2 5 5 9 3" xfId="21333" xr:uid="{00000000-0005-0000-0000-0000EE520000}"/>
    <cellStyle name="Input [yellow] 2 2 5 6" xfId="21334" xr:uid="{00000000-0005-0000-0000-0000EF520000}"/>
    <cellStyle name="Input [yellow] 2 2 5 6 10" xfId="21335" xr:uid="{00000000-0005-0000-0000-0000F0520000}"/>
    <cellStyle name="Input [yellow] 2 2 5 6 10 2" xfId="21336" xr:uid="{00000000-0005-0000-0000-0000F1520000}"/>
    <cellStyle name="Input [yellow] 2 2 5 6 10 3" xfId="21337" xr:uid="{00000000-0005-0000-0000-0000F2520000}"/>
    <cellStyle name="Input [yellow] 2 2 5 6 11" xfId="21338" xr:uid="{00000000-0005-0000-0000-0000F3520000}"/>
    <cellStyle name="Input [yellow] 2 2 5 6 11 2" xfId="21339" xr:uid="{00000000-0005-0000-0000-0000F4520000}"/>
    <cellStyle name="Input [yellow] 2 2 5 6 11 3" xfId="21340" xr:uid="{00000000-0005-0000-0000-0000F5520000}"/>
    <cellStyle name="Input [yellow] 2 2 5 6 12" xfId="21341" xr:uid="{00000000-0005-0000-0000-0000F6520000}"/>
    <cellStyle name="Input [yellow] 2 2 5 6 13" xfId="21342" xr:uid="{00000000-0005-0000-0000-0000F7520000}"/>
    <cellStyle name="Input [yellow] 2 2 5 6 2" xfId="21343" xr:uid="{00000000-0005-0000-0000-0000F8520000}"/>
    <cellStyle name="Input [yellow] 2 2 5 6 2 2" xfId="21344" xr:uid="{00000000-0005-0000-0000-0000F9520000}"/>
    <cellStyle name="Input [yellow] 2 2 5 6 2 3" xfId="21345" xr:uid="{00000000-0005-0000-0000-0000FA520000}"/>
    <cellStyle name="Input [yellow] 2 2 5 6 3" xfId="21346" xr:uid="{00000000-0005-0000-0000-0000FB520000}"/>
    <cellStyle name="Input [yellow] 2 2 5 6 3 2" xfId="21347" xr:uid="{00000000-0005-0000-0000-0000FC520000}"/>
    <cellStyle name="Input [yellow] 2 2 5 6 3 3" xfId="21348" xr:uid="{00000000-0005-0000-0000-0000FD520000}"/>
    <cellStyle name="Input [yellow] 2 2 5 6 4" xfId="21349" xr:uid="{00000000-0005-0000-0000-0000FE520000}"/>
    <cellStyle name="Input [yellow] 2 2 5 6 4 2" xfId="21350" xr:uid="{00000000-0005-0000-0000-0000FF520000}"/>
    <cellStyle name="Input [yellow] 2 2 5 6 4 3" xfId="21351" xr:uid="{00000000-0005-0000-0000-000000530000}"/>
    <cellStyle name="Input [yellow] 2 2 5 6 5" xfId="21352" xr:uid="{00000000-0005-0000-0000-000001530000}"/>
    <cellStyle name="Input [yellow] 2 2 5 6 5 2" xfId="21353" xr:uid="{00000000-0005-0000-0000-000002530000}"/>
    <cellStyle name="Input [yellow] 2 2 5 6 5 3" xfId="21354" xr:uid="{00000000-0005-0000-0000-000003530000}"/>
    <cellStyle name="Input [yellow] 2 2 5 6 6" xfId="21355" xr:uid="{00000000-0005-0000-0000-000004530000}"/>
    <cellStyle name="Input [yellow] 2 2 5 6 6 2" xfId="21356" xr:uid="{00000000-0005-0000-0000-000005530000}"/>
    <cellStyle name="Input [yellow] 2 2 5 6 6 3" xfId="21357" xr:uid="{00000000-0005-0000-0000-000006530000}"/>
    <cellStyle name="Input [yellow] 2 2 5 6 7" xfId="21358" xr:uid="{00000000-0005-0000-0000-000007530000}"/>
    <cellStyle name="Input [yellow] 2 2 5 6 7 2" xfId="21359" xr:uid="{00000000-0005-0000-0000-000008530000}"/>
    <cellStyle name="Input [yellow] 2 2 5 6 7 3" xfId="21360" xr:uid="{00000000-0005-0000-0000-000009530000}"/>
    <cellStyle name="Input [yellow] 2 2 5 6 8" xfId="21361" xr:uid="{00000000-0005-0000-0000-00000A530000}"/>
    <cellStyle name="Input [yellow] 2 2 5 6 8 2" xfId="21362" xr:uid="{00000000-0005-0000-0000-00000B530000}"/>
    <cellStyle name="Input [yellow] 2 2 5 6 8 3" xfId="21363" xr:uid="{00000000-0005-0000-0000-00000C530000}"/>
    <cellStyle name="Input [yellow] 2 2 5 6 9" xfId="21364" xr:uid="{00000000-0005-0000-0000-00000D530000}"/>
    <cellStyle name="Input [yellow] 2 2 5 6 9 2" xfId="21365" xr:uid="{00000000-0005-0000-0000-00000E530000}"/>
    <cellStyle name="Input [yellow] 2 2 5 6 9 3" xfId="21366" xr:uid="{00000000-0005-0000-0000-00000F530000}"/>
    <cellStyle name="Input [yellow] 2 2 5 7" xfId="21367" xr:uid="{00000000-0005-0000-0000-000010530000}"/>
    <cellStyle name="Input [yellow] 2 2 5 7 10" xfId="21368" xr:uid="{00000000-0005-0000-0000-000011530000}"/>
    <cellStyle name="Input [yellow] 2 2 5 7 10 2" xfId="21369" xr:uid="{00000000-0005-0000-0000-000012530000}"/>
    <cellStyle name="Input [yellow] 2 2 5 7 10 3" xfId="21370" xr:uid="{00000000-0005-0000-0000-000013530000}"/>
    <cellStyle name="Input [yellow] 2 2 5 7 11" xfId="21371" xr:uid="{00000000-0005-0000-0000-000014530000}"/>
    <cellStyle name="Input [yellow] 2 2 5 7 11 2" xfId="21372" xr:uid="{00000000-0005-0000-0000-000015530000}"/>
    <cellStyle name="Input [yellow] 2 2 5 7 11 3" xfId="21373" xr:uid="{00000000-0005-0000-0000-000016530000}"/>
    <cellStyle name="Input [yellow] 2 2 5 7 12" xfId="21374" xr:uid="{00000000-0005-0000-0000-000017530000}"/>
    <cellStyle name="Input [yellow] 2 2 5 7 13" xfId="21375" xr:uid="{00000000-0005-0000-0000-000018530000}"/>
    <cellStyle name="Input [yellow] 2 2 5 7 2" xfId="21376" xr:uid="{00000000-0005-0000-0000-000019530000}"/>
    <cellStyle name="Input [yellow] 2 2 5 7 2 2" xfId="21377" xr:uid="{00000000-0005-0000-0000-00001A530000}"/>
    <cellStyle name="Input [yellow] 2 2 5 7 2 3" xfId="21378" xr:uid="{00000000-0005-0000-0000-00001B530000}"/>
    <cellStyle name="Input [yellow] 2 2 5 7 3" xfId="21379" xr:uid="{00000000-0005-0000-0000-00001C530000}"/>
    <cellStyle name="Input [yellow] 2 2 5 7 3 2" xfId="21380" xr:uid="{00000000-0005-0000-0000-00001D530000}"/>
    <cellStyle name="Input [yellow] 2 2 5 7 3 3" xfId="21381" xr:uid="{00000000-0005-0000-0000-00001E530000}"/>
    <cellStyle name="Input [yellow] 2 2 5 7 4" xfId="21382" xr:uid="{00000000-0005-0000-0000-00001F530000}"/>
    <cellStyle name="Input [yellow] 2 2 5 7 4 2" xfId="21383" xr:uid="{00000000-0005-0000-0000-000020530000}"/>
    <cellStyle name="Input [yellow] 2 2 5 7 4 3" xfId="21384" xr:uid="{00000000-0005-0000-0000-000021530000}"/>
    <cellStyle name="Input [yellow] 2 2 5 7 5" xfId="21385" xr:uid="{00000000-0005-0000-0000-000022530000}"/>
    <cellStyle name="Input [yellow] 2 2 5 7 5 2" xfId="21386" xr:uid="{00000000-0005-0000-0000-000023530000}"/>
    <cellStyle name="Input [yellow] 2 2 5 7 5 3" xfId="21387" xr:uid="{00000000-0005-0000-0000-000024530000}"/>
    <cellStyle name="Input [yellow] 2 2 5 7 6" xfId="21388" xr:uid="{00000000-0005-0000-0000-000025530000}"/>
    <cellStyle name="Input [yellow] 2 2 5 7 6 2" xfId="21389" xr:uid="{00000000-0005-0000-0000-000026530000}"/>
    <cellStyle name="Input [yellow] 2 2 5 7 6 3" xfId="21390" xr:uid="{00000000-0005-0000-0000-000027530000}"/>
    <cellStyle name="Input [yellow] 2 2 5 7 7" xfId="21391" xr:uid="{00000000-0005-0000-0000-000028530000}"/>
    <cellStyle name="Input [yellow] 2 2 5 7 7 2" xfId="21392" xr:uid="{00000000-0005-0000-0000-000029530000}"/>
    <cellStyle name="Input [yellow] 2 2 5 7 7 3" xfId="21393" xr:uid="{00000000-0005-0000-0000-00002A530000}"/>
    <cellStyle name="Input [yellow] 2 2 5 7 8" xfId="21394" xr:uid="{00000000-0005-0000-0000-00002B530000}"/>
    <cellStyle name="Input [yellow] 2 2 5 7 8 2" xfId="21395" xr:uid="{00000000-0005-0000-0000-00002C530000}"/>
    <cellStyle name="Input [yellow] 2 2 5 7 8 3" xfId="21396" xr:uid="{00000000-0005-0000-0000-00002D530000}"/>
    <cellStyle name="Input [yellow] 2 2 5 7 9" xfId="21397" xr:uid="{00000000-0005-0000-0000-00002E530000}"/>
    <cellStyle name="Input [yellow] 2 2 5 7 9 2" xfId="21398" xr:uid="{00000000-0005-0000-0000-00002F530000}"/>
    <cellStyle name="Input [yellow] 2 2 5 7 9 3" xfId="21399" xr:uid="{00000000-0005-0000-0000-000030530000}"/>
    <cellStyle name="Input [yellow] 2 2 5 8" xfId="21400" xr:uid="{00000000-0005-0000-0000-000031530000}"/>
    <cellStyle name="Input [yellow] 2 2 5 8 2" xfId="21401" xr:uid="{00000000-0005-0000-0000-000032530000}"/>
    <cellStyle name="Input [yellow] 2 2 5 8 3" xfId="21402" xr:uid="{00000000-0005-0000-0000-000033530000}"/>
    <cellStyle name="Input [yellow] 2 2 5 9" xfId="21403" xr:uid="{00000000-0005-0000-0000-000034530000}"/>
    <cellStyle name="Input [yellow] 2 2 5 9 2" xfId="21404" xr:uid="{00000000-0005-0000-0000-000035530000}"/>
    <cellStyle name="Input [yellow] 2 2 5 9 3" xfId="21405" xr:uid="{00000000-0005-0000-0000-000036530000}"/>
    <cellStyle name="Input [yellow] 2 2 6" xfId="21406" xr:uid="{00000000-0005-0000-0000-000037530000}"/>
    <cellStyle name="Input [yellow] 2 2 6 10" xfId="21407" xr:uid="{00000000-0005-0000-0000-000038530000}"/>
    <cellStyle name="Input [yellow] 2 2 6 10 2" xfId="21408" xr:uid="{00000000-0005-0000-0000-000039530000}"/>
    <cellStyle name="Input [yellow] 2 2 6 10 3" xfId="21409" xr:uid="{00000000-0005-0000-0000-00003A530000}"/>
    <cellStyle name="Input [yellow] 2 2 6 11" xfId="21410" xr:uid="{00000000-0005-0000-0000-00003B530000}"/>
    <cellStyle name="Input [yellow] 2 2 6 11 2" xfId="21411" xr:uid="{00000000-0005-0000-0000-00003C530000}"/>
    <cellStyle name="Input [yellow] 2 2 6 11 3" xfId="21412" xr:uid="{00000000-0005-0000-0000-00003D530000}"/>
    <cellStyle name="Input [yellow] 2 2 6 12" xfId="21413" xr:uid="{00000000-0005-0000-0000-00003E530000}"/>
    <cellStyle name="Input [yellow] 2 2 6 12 2" xfId="21414" xr:uid="{00000000-0005-0000-0000-00003F530000}"/>
    <cellStyle name="Input [yellow] 2 2 6 12 3" xfId="21415" xr:uid="{00000000-0005-0000-0000-000040530000}"/>
    <cellStyle name="Input [yellow] 2 2 6 13" xfId="21416" xr:uid="{00000000-0005-0000-0000-000041530000}"/>
    <cellStyle name="Input [yellow] 2 2 6 13 2" xfId="21417" xr:uid="{00000000-0005-0000-0000-000042530000}"/>
    <cellStyle name="Input [yellow] 2 2 6 13 3" xfId="21418" xr:uid="{00000000-0005-0000-0000-000043530000}"/>
    <cellStyle name="Input [yellow] 2 2 6 14" xfId="21419" xr:uid="{00000000-0005-0000-0000-000044530000}"/>
    <cellStyle name="Input [yellow] 2 2 6 14 2" xfId="21420" xr:uid="{00000000-0005-0000-0000-000045530000}"/>
    <cellStyle name="Input [yellow] 2 2 6 14 3" xfId="21421" xr:uid="{00000000-0005-0000-0000-000046530000}"/>
    <cellStyle name="Input [yellow] 2 2 6 15" xfId="21422" xr:uid="{00000000-0005-0000-0000-000047530000}"/>
    <cellStyle name="Input [yellow] 2 2 6 15 2" xfId="21423" xr:uid="{00000000-0005-0000-0000-000048530000}"/>
    <cellStyle name="Input [yellow] 2 2 6 15 3" xfId="21424" xr:uid="{00000000-0005-0000-0000-000049530000}"/>
    <cellStyle name="Input [yellow] 2 2 6 16" xfId="21425" xr:uid="{00000000-0005-0000-0000-00004A530000}"/>
    <cellStyle name="Input [yellow] 2 2 6 16 2" xfId="21426" xr:uid="{00000000-0005-0000-0000-00004B530000}"/>
    <cellStyle name="Input [yellow] 2 2 6 16 3" xfId="21427" xr:uid="{00000000-0005-0000-0000-00004C530000}"/>
    <cellStyle name="Input [yellow] 2 2 6 17" xfId="21428" xr:uid="{00000000-0005-0000-0000-00004D530000}"/>
    <cellStyle name="Input [yellow] 2 2 6 17 2" xfId="21429" xr:uid="{00000000-0005-0000-0000-00004E530000}"/>
    <cellStyle name="Input [yellow] 2 2 6 17 3" xfId="21430" xr:uid="{00000000-0005-0000-0000-00004F530000}"/>
    <cellStyle name="Input [yellow] 2 2 6 18" xfId="21431" xr:uid="{00000000-0005-0000-0000-000050530000}"/>
    <cellStyle name="Input [yellow] 2 2 6 18 2" xfId="21432" xr:uid="{00000000-0005-0000-0000-000051530000}"/>
    <cellStyle name="Input [yellow] 2 2 6 18 3" xfId="21433" xr:uid="{00000000-0005-0000-0000-000052530000}"/>
    <cellStyle name="Input [yellow] 2 2 6 19" xfId="21434" xr:uid="{00000000-0005-0000-0000-000053530000}"/>
    <cellStyle name="Input [yellow] 2 2 6 2" xfId="21435" xr:uid="{00000000-0005-0000-0000-000054530000}"/>
    <cellStyle name="Input [yellow] 2 2 6 2 10" xfId="21436" xr:uid="{00000000-0005-0000-0000-000055530000}"/>
    <cellStyle name="Input [yellow] 2 2 6 2 10 2" xfId="21437" xr:uid="{00000000-0005-0000-0000-000056530000}"/>
    <cellStyle name="Input [yellow] 2 2 6 2 10 3" xfId="21438" xr:uid="{00000000-0005-0000-0000-000057530000}"/>
    <cellStyle name="Input [yellow] 2 2 6 2 11" xfId="21439" xr:uid="{00000000-0005-0000-0000-000058530000}"/>
    <cellStyle name="Input [yellow] 2 2 6 2 11 2" xfId="21440" xr:uid="{00000000-0005-0000-0000-000059530000}"/>
    <cellStyle name="Input [yellow] 2 2 6 2 11 3" xfId="21441" xr:uid="{00000000-0005-0000-0000-00005A530000}"/>
    <cellStyle name="Input [yellow] 2 2 6 2 12" xfId="21442" xr:uid="{00000000-0005-0000-0000-00005B530000}"/>
    <cellStyle name="Input [yellow] 2 2 6 2 12 2" xfId="21443" xr:uid="{00000000-0005-0000-0000-00005C530000}"/>
    <cellStyle name="Input [yellow] 2 2 6 2 12 3" xfId="21444" xr:uid="{00000000-0005-0000-0000-00005D530000}"/>
    <cellStyle name="Input [yellow] 2 2 6 2 13" xfId="21445" xr:uid="{00000000-0005-0000-0000-00005E530000}"/>
    <cellStyle name="Input [yellow] 2 2 6 2 14" xfId="21446" xr:uid="{00000000-0005-0000-0000-00005F530000}"/>
    <cellStyle name="Input [yellow] 2 2 6 2 2" xfId="21447" xr:uid="{00000000-0005-0000-0000-000060530000}"/>
    <cellStyle name="Input [yellow] 2 2 6 2 2 2" xfId="21448" xr:uid="{00000000-0005-0000-0000-000061530000}"/>
    <cellStyle name="Input [yellow] 2 2 6 2 2 3" xfId="21449" xr:uid="{00000000-0005-0000-0000-000062530000}"/>
    <cellStyle name="Input [yellow] 2 2 6 2 3" xfId="21450" xr:uid="{00000000-0005-0000-0000-000063530000}"/>
    <cellStyle name="Input [yellow] 2 2 6 2 3 2" xfId="21451" xr:uid="{00000000-0005-0000-0000-000064530000}"/>
    <cellStyle name="Input [yellow] 2 2 6 2 3 3" xfId="21452" xr:uid="{00000000-0005-0000-0000-000065530000}"/>
    <cellStyle name="Input [yellow] 2 2 6 2 4" xfId="21453" xr:uid="{00000000-0005-0000-0000-000066530000}"/>
    <cellStyle name="Input [yellow] 2 2 6 2 4 2" xfId="21454" xr:uid="{00000000-0005-0000-0000-000067530000}"/>
    <cellStyle name="Input [yellow] 2 2 6 2 4 3" xfId="21455" xr:uid="{00000000-0005-0000-0000-000068530000}"/>
    <cellStyle name="Input [yellow] 2 2 6 2 5" xfId="21456" xr:uid="{00000000-0005-0000-0000-000069530000}"/>
    <cellStyle name="Input [yellow] 2 2 6 2 5 2" xfId="21457" xr:uid="{00000000-0005-0000-0000-00006A530000}"/>
    <cellStyle name="Input [yellow] 2 2 6 2 5 3" xfId="21458" xr:uid="{00000000-0005-0000-0000-00006B530000}"/>
    <cellStyle name="Input [yellow] 2 2 6 2 6" xfId="21459" xr:uid="{00000000-0005-0000-0000-00006C530000}"/>
    <cellStyle name="Input [yellow] 2 2 6 2 6 2" xfId="21460" xr:uid="{00000000-0005-0000-0000-00006D530000}"/>
    <cellStyle name="Input [yellow] 2 2 6 2 6 3" xfId="21461" xr:uid="{00000000-0005-0000-0000-00006E530000}"/>
    <cellStyle name="Input [yellow] 2 2 6 2 7" xfId="21462" xr:uid="{00000000-0005-0000-0000-00006F530000}"/>
    <cellStyle name="Input [yellow] 2 2 6 2 7 2" xfId="21463" xr:uid="{00000000-0005-0000-0000-000070530000}"/>
    <cellStyle name="Input [yellow] 2 2 6 2 7 3" xfId="21464" xr:uid="{00000000-0005-0000-0000-000071530000}"/>
    <cellStyle name="Input [yellow] 2 2 6 2 8" xfId="21465" xr:uid="{00000000-0005-0000-0000-000072530000}"/>
    <cellStyle name="Input [yellow] 2 2 6 2 8 2" xfId="21466" xr:uid="{00000000-0005-0000-0000-000073530000}"/>
    <cellStyle name="Input [yellow] 2 2 6 2 8 3" xfId="21467" xr:uid="{00000000-0005-0000-0000-000074530000}"/>
    <cellStyle name="Input [yellow] 2 2 6 2 9" xfId="21468" xr:uid="{00000000-0005-0000-0000-000075530000}"/>
    <cellStyle name="Input [yellow] 2 2 6 2 9 2" xfId="21469" xr:uid="{00000000-0005-0000-0000-000076530000}"/>
    <cellStyle name="Input [yellow] 2 2 6 2 9 3" xfId="21470" xr:uid="{00000000-0005-0000-0000-000077530000}"/>
    <cellStyle name="Input [yellow] 2 2 6 20" xfId="21471" xr:uid="{00000000-0005-0000-0000-000078530000}"/>
    <cellStyle name="Input [yellow] 2 2 6 3" xfId="21472" xr:uid="{00000000-0005-0000-0000-000079530000}"/>
    <cellStyle name="Input [yellow] 2 2 6 3 10" xfId="21473" xr:uid="{00000000-0005-0000-0000-00007A530000}"/>
    <cellStyle name="Input [yellow] 2 2 6 3 10 2" xfId="21474" xr:uid="{00000000-0005-0000-0000-00007B530000}"/>
    <cellStyle name="Input [yellow] 2 2 6 3 10 3" xfId="21475" xr:uid="{00000000-0005-0000-0000-00007C530000}"/>
    <cellStyle name="Input [yellow] 2 2 6 3 11" xfId="21476" xr:uid="{00000000-0005-0000-0000-00007D530000}"/>
    <cellStyle name="Input [yellow] 2 2 6 3 11 2" xfId="21477" xr:uid="{00000000-0005-0000-0000-00007E530000}"/>
    <cellStyle name="Input [yellow] 2 2 6 3 11 3" xfId="21478" xr:uid="{00000000-0005-0000-0000-00007F530000}"/>
    <cellStyle name="Input [yellow] 2 2 6 3 12" xfId="21479" xr:uid="{00000000-0005-0000-0000-000080530000}"/>
    <cellStyle name="Input [yellow] 2 2 6 3 12 2" xfId="21480" xr:uid="{00000000-0005-0000-0000-000081530000}"/>
    <cellStyle name="Input [yellow] 2 2 6 3 12 3" xfId="21481" xr:uid="{00000000-0005-0000-0000-000082530000}"/>
    <cellStyle name="Input [yellow] 2 2 6 3 13" xfId="21482" xr:uid="{00000000-0005-0000-0000-000083530000}"/>
    <cellStyle name="Input [yellow] 2 2 6 3 14" xfId="21483" xr:uid="{00000000-0005-0000-0000-000084530000}"/>
    <cellStyle name="Input [yellow] 2 2 6 3 2" xfId="21484" xr:uid="{00000000-0005-0000-0000-000085530000}"/>
    <cellStyle name="Input [yellow] 2 2 6 3 2 2" xfId="21485" xr:uid="{00000000-0005-0000-0000-000086530000}"/>
    <cellStyle name="Input [yellow] 2 2 6 3 2 3" xfId="21486" xr:uid="{00000000-0005-0000-0000-000087530000}"/>
    <cellStyle name="Input [yellow] 2 2 6 3 3" xfId="21487" xr:uid="{00000000-0005-0000-0000-000088530000}"/>
    <cellStyle name="Input [yellow] 2 2 6 3 3 2" xfId="21488" xr:uid="{00000000-0005-0000-0000-000089530000}"/>
    <cellStyle name="Input [yellow] 2 2 6 3 3 3" xfId="21489" xr:uid="{00000000-0005-0000-0000-00008A530000}"/>
    <cellStyle name="Input [yellow] 2 2 6 3 4" xfId="21490" xr:uid="{00000000-0005-0000-0000-00008B530000}"/>
    <cellStyle name="Input [yellow] 2 2 6 3 4 2" xfId="21491" xr:uid="{00000000-0005-0000-0000-00008C530000}"/>
    <cellStyle name="Input [yellow] 2 2 6 3 4 3" xfId="21492" xr:uid="{00000000-0005-0000-0000-00008D530000}"/>
    <cellStyle name="Input [yellow] 2 2 6 3 5" xfId="21493" xr:uid="{00000000-0005-0000-0000-00008E530000}"/>
    <cellStyle name="Input [yellow] 2 2 6 3 5 2" xfId="21494" xr:uid="{00000000-0005-0000-0000-00008F530000}"/>
    <cellStyle name="Input [yellow] 2 2 6 3 5 3" xfId="21495" xr:uid="{00000000-0005-0000-0000-000090530000}"/>
    <cellStyle name="Input [yellow] 2 2 6 3 6" xfId="21496" xr:uid="{00000000-0005-0000-0000-000091530000}"/>
    <cellStyle name="Input [yellow] 2 2 6 3 6 2" xfId="21497" xr:uid="{00000000-0005-0000-0000-000092530000}"/>
    <cellStyle name="Input [yellow] 2 2 6 3 6 3" xfId="21498" xr:uid="{00000000-0005-0000-0000-000093530000}"/>
    <cellStyle name="Input [yellow] 2 2 6 3 7" xfId="21499" xr:uid="{00000000-0005-0000-0000-000094530000}"/>
    <cellStyle name="Input [yellow] 2 2 6 3 7 2" xfId="21500" xr:uid="{00000000-0005-0000-0000-000095530000}"/>
    <cellStyle name="Input [yellow] 2 2 6 3 7 3" xfId="21501" xr:uid="{00000000-0005-0000-0000-000096530000}"/>
    <cellStyle name="Input [yellow] 2 2 6 3 8" xfId="21502" xr:uid="{00000000-0005-0000-0000-000097530000}"/>
    <cellStyle name="Input [yellow] 2 2 6 3 8 2" xfId="21503" xr:uid="{00000000-0005-0000-0000-000098530000}"/>
    <cellStyle name="Input [yellow] 2 2 6 3 8 3" xfId="21504" xr:uid="{00000000-0005-0000-0000-000099530000}"/>
    <cellStyle name="Input [yellow] 2 2 6 3 9" xfId="21505" xr:uid="{00000000-0005-0000-0000-00009A530000}"/>
    <cellStyle name="Input [yellow] 2 2 6 3 9 2" xfId="21506" xr:uid="{00000000-0005-0000-0000-00009B530000}"/>
    <cellStyle name="Input [yellow] 2 2 6 3 9 3" xfId="21507" xr:uid="{00000000-0005-0000-0000-00009C530000}"/>
    <cellStyle name="Input [yellow] 2 2 6 4" xfId="21508" xr:uid="{00000000-0005-0000-0000-00009D530000}"/>
    <cellStyle name="Input [yellow] 2 2 6 4 10" xfId="21509" xr:uid="{00000000-0005-0000-0000-00009E530000}"/>
    <cellStyle name="Input [yellow] 2 2 6 4 10 2" xfId="21510" xr:uid="{00000000-0005-0000-0000-00009F530000}"/>
    <cellStyle name="Input [yellow] 2 2 6 4 10 3" xfId="21511" xr:uid="{00000000-0005-0000-0000-0000A0530000}"/>
    <cellStyle name="Input [yellow] 2 2 6 4 11" xfId="21512" xr:uid="{00000000-0005-0000-0000-0000A1530000}"/>
    <cellStyle name="Input [yellow] 2 2 6 4 11 2" xfId="21513" xr:uid="{00000000-0005-0000-0000-0000A2530000}"/>
    <cellStyle name="Input [yellow] 2 2 6 4 11 3" xfId="21514" xr:uid="{00000000-0005-0000-0000-0000A3530000}"/>
    <cellStyle name="Input [yellow] 2 2 6 4 12" xfId="21515" xr:uid="{00000000-0005-0000-0000-0000A4530000}"/>
    <cellStyle name="Input [yellow] 2 2 6 4 13" xfId="21516" xr:uid="{00000000-0005-0000-0000-0000A5530000}"/>
    <cellStyle name="Input [yellow] 2 2 6 4 2" xfId="21517" xr:uid="{00000000-0005-0000-0000-0000A6530000}"/>
    <cellStyle name="Input [yellow] 2 2 6 4 2 2" xfId="21518" xr:uid="{00000000-0005-0000-0000-0000A7530000}"/>
    <cellStyle name="Input [yellow] 2 2 6 4 2 3" xfId="21519" xr:uid="{00000000-0005-0000-0000-0000A8530000}"/>
    <cellStyle name="Input [yellow] 2 2 6 4 3" xfId="21520" xr:uid="{00000000-0005-0000-0000-0000A9530000}"/>
    <cellStyle name="Input [yellow] 2 2 6 4 3 2" xfId="21521" xr:uid="{00000000-0005-0000-0000-0000AA530000}"/>
    <cellStyle name="Input [yellow] 2 2 6 4 3 3" xfId="21522" xr:uid="{00000000-0005-0000-0000-0000AB530000}"/>
    <cellStyle name="Input [yellow] 2 2 6 4 4" xfId="21523" xr:uid="{00000000-0005-0000-0000-0000AC530000}"/>
    <cellStyle name="Input [yellow] 2 2 6 4 4 2" xfId="21524" xr:uid="{00000000-0005-0000-0000-0000AD530000}"/>
    <cellStyle name="Input [yellow] 2 2 6 4 4 3" xfId="21525" xr:uid="{00000000-0005-0000-0000-0000AE530000}"/>
    <cellStyle name="Input [yellow] 2 2 6 4 5" xfId="21526" xr:uid="{00000000-0005-0000-0000-0000AF530000}"/>
    <cellStyle name="Input [yellow] 2 2 6 4 5 2" xfId="21527" xr:uid="{00000000-0005-0000-0000-0000B0530000}"/>
    <cellStyle name="Input [yellow] 2 2 6 4 5 3" xfId="21528" xr:uid="{00000000-0005-0000-0000-0000B1530000}"/>
    <cellStyle name="Input [yellow] 2 2 6 4 6" xfId="21529" xr:uid="{00000000-0005-0000-0000-0000B2530000}"/>
    <cellStyle name="Input [yellow] 2 2 6 4 6 2" xfId="21530" xr:uid="{00000000-0005-0000-0000-0000B3530000}"/>
    <cellStyle name="Input [yellow] 2 2 6 4 6 3" xfId="21531" xr:uid="{00000000-0005-0000-0000-0000B4530000}"/>
    <cellStyle name="Input [yellow] 2 2 6 4 7" xfId="21532" xr:uid="{00000000-0005-0000-0000-0000B5530000}"/>
    <cellStyle name="Input [yellow] 2 2 6 4 7 2" xfId="21533" xr:uid="{00000000-0005-0000-0000-0000B6530000}"/>
    <cellStyle name="Input [yellow] 2 2 6 4 7 3" xfId="21534" xr:uid="{00000000-0005-0000-0000-0000B7530000}"/>
    <cellStyle name="Input [yellow] 2 2 6 4 8" xfId="21535" xr:uid="{00000000-0005-0000-0000-0000B8530000}"/>
    <cellStyle name="Input [yellow] 2 2 6 4 8 2" xfId="21536" xr:uid="{00000000-0005-0000-0000-0000B9530000}"/>
    <cellStyle name="Input [yellow] 2 2 6 4 8 3" xfId="21537" xr:uid="{00000000-0005-0000-0000-0000BA530000}"/>
    <cellStyle name="Input [yellow] 2 2 6 4 9" xfId="21538" xr:uid="{00000000-0005-0000-0000-0000BB530000}"/>
    <cellStyle name="Input [yellow] 2 2 6 4 9 2" xfId="21539" xr:uid="{00000000-0005-0000-0000-0000BC530000}"/>
    <cellStyle name="Input [yellow] 2 2 6 4 9 3" xfId="21540" xr:uid="{00000000-0005-0000-0000-0000BD530000}"/>
    <cellStyle name="Input [yellow] 2 2 6 5" xfId="21541" xr:uid="{00000000-0005-0000-0000-0000BE530000}"/>
    <cellStyle name="Input [yellow] 2 2 6 5 10" xfId="21542" xr:uid="{00000000-0005-0000-0000-0000BF530000}"/>
    <cellStyle name="Input [yellow] 2 2 6 5 10 2" xfId="21543" xr:uid="{00000000-0005-0000-0000-0000C0530000}"/>
    <cellStyle name="Input [yellow] 2 2 6 5 10 3" xfId="21544" xr:uid="{00000000-0005-0000-0000-0000C1530000}"/>
    <cellStyle name="Input [yellow] 2 2 6 5 11" xfId="21545" xr:uid="{00000000-0005-0000-0000-0000C2530000}"/>
    <cellStyle name="Input [yellow] 2 2 6 5 11 2" xfId="21546" xr:uid="{00000000-0005-0000-0000-0000C3530000}"/>
    <cellStyle name="Input [yellow] 2 2 6 5 11 3" xfId="21547" xr:uid="{00000000-0005-0000-0000-0000C4530000}"/>
    <cellStyle name="Input [yellow] 2 2 6 5 12" xfId="21548" xr:uid="{00000000-0005-0000-0000-0000C5530000}"/>
    <cellStyle name="Input [yellow] 2 2 6 5 13" xfId="21549" xr:uid="{00000000-0005-0000-0000-0000C6530000}"/>
    <cellStyle name="Input [yellow] 2 2 6 5 2" xfId="21550" xr:uid="{00000000-0005-0000-0000-0000C7530000}"/>
    <cellStyle name="Input [yellow] 2 2 6 5 2 2" xfId="21551" xr:uid="{00000000-0005-0000-0000-0000C8530000}"/>
    <cellStyle name="Input [yellow] 2 2 6 5 2 3" xfId="21552" xr:uid="{00000000-0005-0000-0000-0000C9530000}"/>
    <cellStyle name="Input [yellow] 2 2 6 5 3" xfId="21553" xr:uid="{00000000-0005-0000-0000-0000CA530000}"/>
    <cellStyle name="Input [yellow] 2 2 6 5 3 2" xfId="21554" xr:uid="{00000000-0005-0000-0000-0000CB530000}"/>
    <cellStyle name="Input [yellow] 2 2 6 5 3 3" xfId="21555" xr:uid="{00000000-0005-0000-0000-0000CC530000}"/>
    <cellStyle name="Input [yellow] 2 2 6 5 4" xfId="21556" xr:uid="{00000000-0005-0000-0000-0000CD530000}"/>
    <cellStyle name="Input [yellow] 2 2 6 5 4 2" xfId="21557" xr:uid="{00000000-0005-0000-0000-0000CE530000}"/>
    <cellStyle name="Input [yellow] 2 2 6 5 4 3" xfId="21558" xr:uid="{00000000-0005-0000-0000-0000CF530000}"/>
    <cellStyle name="Input [yellow] 2 2 6 5 5" xfId="21559" xr:uid="{00000000-0005-0000-0000-0000D0530000}"/>
    <cellStyle name="Input [yellow] 2 2 6 5 5 2" xfId="21560" xr:uid="{00000000-0005-0000-0000-0000D1530000}"/>
    <cellStyle name="Input [yellow] 2 2 6 5 5 3" xfId="21561" xr:uid="{00000000-0005-0000-0000-0000D2530000}"/>
    <cellStyle name="Input [yellow] 2 2 6 5 6" xfId="21562" xr:uid="{00000000-0005-0000-0000-0000D3530000}"/>
    <cellStyle name="Input [yellow] 2 2 6 5 6 2" xfId="21563" xr:uid="{00000000-0005-0000-0000-0000D4530000}"/>
    <cellStyle name="Input [yellow] 2 2 6 5 6 3" xfId="21564" xr:uid="{00000000-0005-0000-0000-0000D5530000}"/>
    <cellStyle name="Input [yellow] 2 2 6 5 7" xfId="21565" xr:uid="{00000000-0005-0000-0000-0000D6530000}"/>
    <cellStyle name="Input [yellow] 2 2 6 5 7 2" xfId="21566" xr:uid="{00000000-0005-0000-0000-0000D7530000}"/>
    <cellStyle name="Input [yellow] 2 2 6 5 7 3" xfId="21567" xr:uid="{00000000-0005-0000-0000-0000D8530000}"/>
    <cellStyle name="Input [yellow] 2 2 6 5 8" xfId="21568" xr:uid="{00000000-0005-0000-0000-0000D9530000}"/>
    <cellStyle name="Input [yellow] 2 2 6 5 8 2" xfId="21569" xr:uid="{00000000-0005-0000-0000-0000DA530000}"/>
    <cellStyle name="Input [yellow] 2 2 6 5 8 3" xfId="21570" xr:uid="{00000000-0005-0000-0000-0000DB530000}"/>
    <cellStyle name="Input [yellow] 2 2 6 5 9" xfId="21571" xr:uid="{00000000-0005-0000-0000-0000DC530000}"/>
    <cellStyle name="Input [yellow] 2 2 6 5 9 2" xfId="21572" xr:uid="{00000000-0005-0000-0000-0000DD530000}"/>
    <cellStyle name="Input [yellow] 2 2 6 5 9 3" xfId="21573" xr:uid="{00000000-0005-0000-0000-0000DE530000}"/>
    <cellStyle name="Input [yellow] 2 2 6 6" xfId="21574" xr:uid="{00000000-0005-0000-0000-0000DF530000}"/>
    <cellStyle name="Input [yellow] 2 2 6 6 10" xfId="21575" xr:uid="{00000000-0005-0000-0000-0000E0530000}"/>
    <cellStyle name="Input [yellow] 2 2 6 6 10 2" xfId="21576" xr:uid="{00000000-0005-0000-0000-0000E1530000}"/>
    <cellStyle name="Input [yellow] 2 2 6 6 10 3" xfId="21577" xr:uid="{00000000-0005-0000-0000-0000E2530000}"/>
    <cellStyle name="Input [yellow] 2 2 6 6 11" xfId="21578" xr:uid="{00000000-0005-0000-0000-0000E3530000}"/>
    <cellStyle name="Input [yellow] 2 2 6 6 11 2" xfId="21579" xr:uid="{00000000-0005-0000-0000-0000E4530000}"/>
    <cellStyle name="Input [yellow] 2 2 6 6 11 3" xfId="21580" xr:uid="{00000000-0005-0000-0000-0000E5530000}"/>
    <cellStyle name="Input [yellow] 2 2 6 6 12" xfId="21581" xr:uid="{00000000-0005-0000-0000-0000E6530000}"/>
    <cellStyle name="Input [yellow] 2 2 6 6 13" xfId="21582" xr:uid="{00000000-0005-0000-0000-0000E7530000}"/>
    <cellStyle name="Input [yellow] 2 2 6 6 2" xfId="21583" xr:uid="{00000000-0005-0000-0000-0000E8530000}"/>
    <cellStyle name="Input [yellow] 2 2 6 6 2 2" xfId="21584" xr:uid="{00000000-0005-0000-0000-0000E9530000}"/>
    <cellStyle name="Input [yellow] 2 2 6 6 2 3" xfId="21585" xr:uid="{00000000-0005-0000-0000-0000EA530000}"/>
    <cellStyle name="Input [yellow] 2 2 6 6 3" xfId="21586" xr:uid="{00000000-0005-0000-0000-0000EB530000}"/>
    <cellStyle name="Input [yellow] 2 2 6 6 3 2" xfId="21587" xr:uid="{00000000-0005-0000-0000-0000EC530000}"/>
    <cellStyle name="Input [yellow] 2 2 6 6 3 3" xfId="21588" xr:uid="{00000000-0005-0000-0000-0000ED530000}"/>
    <cellStyle name="Input [yellow] 2 2 6 6 4" xfId="21589" xr:uid="{00000000-0005-0000-0000-0000EE530000}"/>
    <cellStyle name="Input [yellow] 2 2 6 6 4 2" xfId="21590" xr:uid="{00000000-0005-0000-0000-0000EF530000}"/>
    <cellStyle name="Input [yellow] 2 2 6 6 4 3" xfId="21591" xr:uid="{00000000-0005-0000-0000-0000F0530000}"/>
    <cellStyle name="Input [yellow] 2 2 6 6 5" xfId="21592" xr:uid="{00000000-0005-0000-0000-0000F1530000}"/>
    <cellStyle name="Input [yellow] 2 2 6 6 5 2" xfId="21593" xr:uid="{00000000-0005-0000-0000-0000F2530000}"/>
    <cellStyle name="Input [yellow] 2 2 6 6 5 3" xfId="21594" xr:uid="{00000000-0005-0000-0000-0000F3530000}"/>
    <cellStyle name="Input [yellow] 2 2 6 6 6" xfId="21595" xr:uid="{00000000-0005-0000-0000-0000F4530000}"/>
    <cellStyle name="Input [yellow] 2 2 6 6 6 2" xfId="21596" xr:uid="{00000000-0005-0000-0000-0000F5530000}"/>
    <cellStyle name="Input [yellow] 2 2 6 6 6 3" xfId="21597" xr:uid="{00000000-0005-0000-0000-0000F6530000}"/>
    <cellStyle name="Input [yellow] 2 2 6 6 7" xfId="21598" xr:uid="{00000000-0005-0000-0000-0000F7530000}"/>
    <cellStyle name="Input [yellow] 2 2 6 6 7 2" xfId="21599" xr:uid="{00000000-0005-0000-0000-0000F8530000}"/>
    <cellStyle name="Input [yellow] 2 2 6 6 7 3" xfId="21600" xr:uid="{00000000-0005-0000-0000-0000F9530000}"/>
    <cellStyle name="Input [yellow] 2 2 6 6 8" xfId="21601" xr:uid="{00000000-0005-0000-0000-0000FA530000}"/>
    <cellStyle name="Input [yellow] 2 2 6 6 8 2" xfId="21602" xr:uid="{00000000-0005-0000-0000-0000FB530000}"/>
    <cellStyle name="Input [yellow] 2 2 6 6 8 3" xfId="21603" xr:uid="{00000000-0005-0000-0000-0000FC530000}"/>
    <cellStyle name="Input [yellow] 2 2 6 6 9" xfId="21604" xr:uid="{00000000-0005-0000-0000-0000FD530000}"/>
    <cellStyle name="Input [yellow] 2 2 6 6 9 2" xfId="21605" xr:uid="{00000000-0005-0000-0000-0000FE530000}"/>
    <cellStyle name="Input [yellow] 2 2 6 6 9 3" xfId="21606" xr:uid="{00000000-0005-0000-0000-0000FF530000}"/>
    <cellStyle name="Input [yellow] 2 2 6 7" xfId="21607" xr:uid="{00000000-0005-0000-0000-000000540000}"/>
    <cellStyle name="Input [yellow] 2 2 6 7 10" xfId="21608" xr:uid="{00000000-0005-0000-0000-000001540000}"/>
    <cellStyle name="Input [yellow] 2 2 6 7 10 2" xfId="21609" xr:uid="{00000000-0005-0000-0000-000002540000}"/>
    <cellStyle name="Input [yellow] 2 2 6 7 10 3" xfId="21610" xr:uid="{00000000-0005-0000-0000-000003540000}"/>
    <cellStyle name="Input [yellow] 2 2 6 7 11" xfId="21611" xr:uid="{00000000-0005-0000-0000-000004540000}"/>
    <cellStyle name="Input [yellow] 2 2 6 7 11 2" xfId="21612" xr:uid="{00000000-0005-0000-0000-000005540000}"/>
    <cellStyle name="Input [yellow] 2 2 6 7 11 3" xfId="21613" xr:uid="{00000000-0005-0000-0000-000006540000}"/>
    <cellStyle name="Input [yellow] 2 2 6 7 12" xfId="21614" xr:uid="{00000000-0005-0000-0000-000007540000}"/>
    <cellStyle name="Input [yellow] 2 2 6 7 13" xfId="21615" xr:uid="{00000000-0005-0000-0000-000008540000}"/>
    <cellStyle name="Input [yellow] 2 2 6 7 2" xfId="21616" xr:uid="{00000000-0005-0000-0000-000009540000}"/>
    <cellStyle name="Input [yellow] 2 2 6 7 2 2" xfId="21617" xr:uid="{00000000-0005-0000-0000-00000A540000}"/>
    <cellStyle name="Input [yellow] 2 2 6 7 2 3" xfId="21618" xr:uid="{00000000-0005-0000-0000-00000B540000}"/>
    <cellStyle name="Input [yellow] 2 2 6 7 3" xfId="21619" xr:uid="{00000000-0005-0000-0000-00000C540000}"/>
    <cellStyle name="Input [yellow] 2 2 6 7 3 2" xfId="21620" xr:uid="{00000000-0005-0000-0000-00000D540000}"/>
    <cellStyle name="Input [yellow] 2 2 6 7 3 3" xfId="21621" xr:uid="{00000000-0005-0000-0000-00000E540000}"/>
    <cellStyle name="Input [yellow] 2 2 6 7 4" xfId="21622" xr:uid="{00000000-0005-0000-0000-00000F540000}"/>
    <cellStyle name="Input [yellow] 2 2 6 7 4 2" xfId="21623" xr:uid="{00000000-0005-0000-0000-000010540000}"/>
    <cellStyle name="Input [yellow] 2 2 6 7 4 3" xfId="21624" xr:uid="{00000000-0005-0000-0000-000011540000}"/>
    <cellStyle name="Input [yellow] 2 2 6 7 5" xfId="21625" xr:uid="{00000000-0005-0000-0000-000012540000}"/>
    <cellStyle name="Input [yellow] 2 2 6 7 5 2" xfId="21626" xr:uid="{00000000-0005-0000-0000-000013540000}"/>
    <cellStyle name="Input [yellow] 2 2 6 7 5 3" xfId="21627" xr:uid="{00000000-0005-0000-0000-000014540000}"/>
    <cellStyle name="Input [yellow] 2 2 6 7 6" xfId="21628" xr:uid="{00000000-0005-0000-0000-000015540000}"/>
    <cellStyle name="Input [yellow] 2 2 6 7 6 2" xfId="21629" xr:uid="{00000000-0005-0000-0000-000016540000}"/>
    <cellStyle name="Input [yellow] 2 2 6 7 6 3" xfId="21630" xr:uid="{00000000-0005-0000-0000-000017540000}"/>
    <cellStyle name="Input [yellow] 2 2 6 7 7" xfId="21631" xr:uid="{00000000-0005-0000-0000-000018540000}"/>
    <cellStyle name="Input [yellow] 2 2 6 7 7 2" xfId="21632" xr:uid="{00000000-0005-0000-0000-000019540000}"/>
    <cellStyle name="Input [yellow] 2 2 6 7 7 3" xfId="21633" xr:uid="{00000000-0005-0000-0000-00001A540000}"/>
    <cellStyle name="Input [yellow] 2 2 6 7 8" xfId="21634" xr:uid="{00000000-0005-0000-0000-00001B540000}"/>
    <cellStyle name="Input [yellow] 2 2 6 7 8 2" xfId="21635" xr:uid="{00000000-0005-0000-0000-00001C540000}"/>
    <cellStyle name="Input [yellow] 2 2 6 7 8 3" xfId="21636" xr:uid="{00000000-0005-0000-0000-00001D540000}"/>
    <cellStyle name="Input [yellow] 2 2 6 7 9" xfId="21637" xr:uid="{00000000-0005-0000-0000-00001E540000}"/>
    <cellStyle name="Input [yellow] 2 2 6 7 9 2" xfId="21638" xr:uid="{00000000-0005-0000-0000-00001F540000}"/>
    <cellStyle name="Input [yellow] 2 2 6 7 9 3" xfId="21639" xr:uid="{00000000-0005-0000-0000-000020540000}"/>
    <cellStyle name="Input [yellow] 2 2 6 8" xfId="21640" xr:uid="{00000000-0005-0000-0000-000021540000}"/>
    <cellStyle name="Input [yellow] 2 2 6 8 2" xfId="21641" xr:uid="{00000000-0005-0000-0000-000022540000}"/>
    <cellStyle name="Input [yellow] 2 2 6 8 3" xfId="21642" xr:uid="{00000000-0005-0000-0000-000023540000}"/>
    <cellStyle name="Input [yellow] 2 2 6 9" xfId="21643" xr:uid="{00000000-0005-0000-0000-000024540000}"/>
    <cellStyle name="Input [yellow] 2 2 6 9 2" xfId="21644" xr:uid="{00000000-0005-0000-0000-000025540000}"/>
    <cellStyle name="Input [yellow] 2 2 6 9 3" xfId="21645" xr:uid="{00000000-0005-0000-0000-000026540000}"/>
    <cellStyle name="Input [yellow] 2 2 7" xfId="21646" xr:uid="{00000000-0005-0000-0000-000027540000}"/>
    <cellStyle name="Input [yellow] 2 2 7 2" xfId="21647" xr:uid="{00000000-0005-0000-0000-000028540000}"/>
    <cellStyle name="Input [yellow] 2 2 7 3" xfId="21648" xr:uid="{00000000-0005-0000-0000-000029540000}"/>
    <cellStyle name="Input [yellow] 2 2 8" xfId="21649" xr:uid="{00000000-0005-0000-0000-00002A540000}"/>
    <cellStyle name="Input [yellow] 2 2 8 2" xfId="21650" xr:uid="{00000000-0005-0000-0000-00002B540000}"/>
    <cellStyle name="Input [yellow] 2 2 8 3" xfId="21651" xr:uid="{00000000-0005-0000-0000-00002C540000}"/>
    <cellStyle name="Input [yellow] 2 2 9" xfId="21652" xr:uid="{00000000-0005-0000-0000-00002D540000}"/>
    <cellStyle name="Input [yellow] 2 2 9 2" xfId="21653" xr:uid="{00000000-0005-0000-0000-00002E540000}"/>
    <cellStyle name="Input [yellow] 2 2 9 3" xfId="21654" xr:uid="{00000000-0005-0000-0000-00002F540000}"/>
    <cellStyle name="Input [yellow] 2 3" xfId="21655" xr:uid="{00000000-0005-0000-0000-000030540000}"/>
    <cellStyle name="Input [yellow] 2 3 10" xfId="21656" xr:uid="{00000000-0005-0000-0000-000031540000}"/>
    <cellStyle name="Input [yellow] 2 3 10 2" xfId="21657" xr:uid="{00000000-0005-0000-0000-000032540000}"/>
    <cellStyle name="Input [yellow] 2 3 10 3" xfId="21658" xr:uid="{00000000-0005-0000-0000-000033540000}"/>
    <cellStyle name="Input [yellow] 2 3 11" xfId="21659" xr:uid="{00000000-0005-0000-0000-000034540000}"/>
    <cellStyle name="Input [yellow] 2 3 11 2" xfId="21660" xr:uid="{00000000-0005-0000-0000-000035540000}"/>
    <cellStyle name="Input [yellow] 2 3 11 3" xfId="21661" xr:uid="{00000000-0005-0000-0000-000036540000}"/>
    <cellStyle name="Input [yellow] 2 3 12" xfId="21662" xr:uid="{00000000-0005-0000-0000-000037540000}"/>
    <cellStyle name="Input [yellow] 2 3 12 2" xfId="21663" xr:uid="{00000000-0005-0000-0000-000038540000}"/>
    <cellStyle name="Input [yellow] 2 3 12 3" xfId="21664" xr:uid="{00000000-0005-0000-0000-000039540000}"/>
    <cellStyle name="Input [yellow] 2 3 13" xfId="21665" xr:uid="{00000000-0005-0000-0000-00003A540000}"/>
    <cellStyle name="Input [yellow] 2 3 13 2" xfId="21666" xr:uid="{00000000-0005-0000-0000-00003B540000}"/>
    <cellStyle name="Input [yellow] 2 3 13 3" xfId="21667" xr:uid="{00000000-0005-0000-0000-00003C540000}"/>
    <cellStyle name="Input [yellow] 2 3 14" xfId="21668" xr:uid="{00000000-0005-0000-0000-00003D540000}"/>
    <cellStyle name="Input [yellow] 2 3 14 2" xfId="21669" xr:uid="{00000000-0005-0000-0000-00003E540000}"/>
    <cellStyle name="Input [yellow] 2 3 14 3" xfId="21670" xr:uid="{00000000-0005-0000-0000-00003F540000}"/>
    <cellStyle name="Input [yellow] 2 3 15" xfId="21671" xr:uid="{00000000-0005-0000-0000-000040540000}"/>
    <cellStyle name="Input [yellow] 2 3 15 2" xfId="21672" xr:uid="{00000000-0005-0000-0000-000041540000}"/>
    <cellStyle name="Input [yellow] 2 3 15 3" xfId="21673" xr:uid="{00000000-0005-0000-0000-000042540000}"/>
    <cellStyle name="Input [yellow] 2 3 16" xfId="21674" xr:uid="{00000000-0005-0000-0000-000043540000}"/>
    <cellStyle name="Input [yellow] 2 3 16 2" xfId="21675" xr:uid="{00000000-0005-0000-0000-000044540000}"/>
    <cellStyle name="Input [yellow] 2 3 16 3" xfId="21676" xr:uid="{00000000-0005-0000-0000-000045540000}"/>
    <cellStyle name="Input [yellow] 2 3 17" xfId="21677" xr:uid="{00000000-0005-0000-0000-000046540000}"/>
    <cellStyle name="Input [yellow] 2 3 18" xfId="21678" xr:uid="{00000000-0005-0000-0000-000047540000}"/>
    <cellStyle name="Input [yellow] 2 3 2" xfId="21679" xr:uid="{00000000-0005-0000-0000-000048540000}"/>
    <cellStyle name="Input [yellow] 2 3 2 10" xfId="21680" xr:uid="{00000000-0005-0000-0000-000049540000}"/>
    <cellStyle name="Input [yellow] 2 3 2 10 2" xfId="21681" xr:uid="{00000000-0005-0000-0000-00004A540000}"/>
    <cellStyle name="Input [yellow] 2 3 2 10 3" xfId="21682" xr:uid="{00000000-0005-0000-0000-00004B540000}"/>
    <cellStyle name="Input [yellow] 2 3 2 11" xfId="21683" xr:uid="{00000000-0005-0000-0000-00004C540000}"/>
    <cellStyle name="Input [yellow] 2 3 2 11 2" xfId="21684" xr:uid="{00000000-0005-0000-0000-00004D540000}"/>
    <cellStyle name="Input [yellow] 2 3 2 11 3" xfId="21685" xr:uid="{00000000-0005-0000-0000-00004E540000}"/>
    <cellStyle name="Input [yellow] 2 3 2 12" xfId="21686" xr:uid="{00000000-0005-0000-0000-00004F540000}"/>
    <cellStyle name="Input [yellow] 2 3 2 12 2" xfId="21687" xr:uid="{00000000-0005-0000-0000-000050540000}"/>
    <cellStyle name="Input [yellow] 2 3 2 12 3" xfId="21688" xr:uid="{00000000-0005-0000-0000-000051540000}"/>
    <cellStyle name="Input [yellow] 2 3 2 13" xfId="21689" xr:uid="{00000000-0005-0000-0000-000052540000}"/>
    <cellStyle name="Input [yellow] 2 3 2 13 2" xfId="21690" xr:uid="{00000000-0005-0000-0000-000053540000}"/>
    <cellStyle name="Input [yellow] 2 3 2 13 3" xfId="21691" xr:uid="{00000000-0005-0000-0000-000054540000}"/>
    <cellStyle name="Input [yellow] 2 3 2 14" xfId="21692" xr:uid="{00000000-0005-0000-0000-000055540000}"/>
    <cellStyle name="Input [yellow] 2 3 2 14 2" xfId="21693" xr:uid="{00000000-0005-0000-0000-000056540000}"/>
    <cellStyle name="Input [yellow] 2 3 2 14 3" xfId="21694" xr:uid="{00000000-0005-0000-0000-000057540000}"/>
    <cellStyle name="Input [yellow] 2 3 2 15" xfId="21695" xr:uid="{00000000-0005-0000-0000-000058540000}"/>
    <cellStyle name="Input [yellow] 2 3 2 15 2" xfId="21696" xr:uid="{00000000-0005-0000-0000-000059540000}"/>
    <cellStyle name="Input [yellow] 2 3 2 15 3" xfId="21697" xr:uid="{00000000-0005-0000-0000-00005A540000}"/>
    <cellStyle name="Input [yellow] 2 3 2 16" xfId="21698" xr:uid="{00000000-0005-0000-0000-00005B540000}"/>
    <cellStyle name="Input [yellow] 2 3 2 17" xfId="21699" xr:uid="{00000000-0005-0000-0000-00005C540000}"/>
    <cellStyle name="Input [yellow] 2 3 2 2" xfId="21700" xr:uid="{00000000-0005-0000-0000-00005D540000}"/>
    <cellStyle name="Input [yellow] 2 3 2 2 10" xfId="21701" xr:uid="{00000000-0005-0000-0000-00005E540000}"/>
    <cellStyle name="Input [yellow] 2 3 2 2 10 2" xfId="21702" xr:uid="{00000000-0005-0000-0000-00005F540000}"/>
    <cellStyle name="Input [yellow] 2 3 2 2 10 3" xfId="21703" xr:uid="{00000000-0005-0000-0000-000060540000}"/>
    <cellStyle name="Input [yellow] 2 3 2 2 11" xfId="21704" xr:uid="{00000000-0005-0000-0000-000061540000}"/>
    <cellStyle name="Input [yellow] 2 3 2 2 11 2" xfId="21705" xr:uid="{00000000-0005-0000-0000-000062540000}"/>
    <cellStyle name="Input [yellow] 2 3 2 2 11 3" xfId="21706" xr:uid="{00000000-0005-0000-0000-000063540000}"/>
    <cellStyle name="Input [yellow] 2 3 2 2 12" xfId="21707" xr:uid="{00000000-0005-0000-0000-000064540000}"/>
    <cellStyle name="Input [yellow] 2 3 2 2 12 2" xfId="21708" xr:uid="{00000000-0005-0000-0000-000065540000}"/>
    <cellStyle name="Input [yellow] 2 3 2 2 12 3" xfId="21709" xr:uid="{00000000-0005-0000-0000-000066540000}"/>
    <cellStyle name="Input [yellow] 2 3 2 2 13" xfId="21710" xr:uid="{00000000-0005-0000-0000-000067540000}"/>
    <cellStyle name="Input [yellow] 2 3 2 2 14" xfId="21711" xr:uid="{00000000-0005-0000-0000-000068540000}"/>
    <cellStyle name="Input [yellow] 2 3 2 2 2" xfId="21712" xr:uid="{00000000-0005-0000-0000-000069540000}"/>
    <cellStyle name="Input [yellow] 2 3 2 2 2 2" xfId="21713" xr:uid="{00000000-0005-0000-0000-00006A540000}"/>
    <cellStyle name="Input [yellow] 2 3 2 2 2 3" xfId="21714" xr:uid="{00000000-0005-0000-0000-00006B540000}"/>
    <cellStyle name="Input [yellow] 2 3 2 2 3" xfId="21715" xr:uid="{00000000-0005-0000-0000-00006C540000}"/>
    <cellStyle name="Input [yellow] 2 3 2 2 3 2" xfId="21716" xr:uid="{00000000-0005-0000-0000-00006D540000}"/>
    <cellStyle name="Input [yellow] 2 3 2 2 3 3" xfId="21717" xr:uid="{00000000-0005-0000-0000-00006E540000}"/>
    <cellStyle name="Input [yellow] 2 3 2 2 4" xfId="21718" xr:uid="{00000000-0005-0000-0000-00006F540000}"/>
    <cellStyle name="Input [yellow] 2 3 2 2 4 2" xfId="21719" xr:uid="{00000000-0005-0000-0000-000070540000}"/>
    <cellStyle name="Input [yellow] 2 3 2 2 4 3" xfId="21720" xr:uid="{00000000-0005-0000-0000-000071540000}"/>
    <cellStyle name="Input [yellow] 2 3 2 2 5" xfId="21721" xr:uid="{00000000-0005-0000-0000-000072540000}"/>
    <cellStyle name="Input [yellow] 2 3 2 2 5 2" xfId="21722" xr:uid="{00000000-0005-0000-0000-000073540000}"/>
    <cellStyle name="Input [yellow] 2 3 2 2 5 3" xfId="21723" xr:uid="{00000000-0005-0000-0000-000074540000}"/>
    <cellStyle name="Input [yellow] 2 3 2 2 6" xfId="21724" xr:uid="{00000000-0005-0000-0000-000075540000}"/>
    <cellStyle name="Input [yellow] 2 3 2 2 6 2" xfId="21725" xr:uid="{00000000-0005-0000-0000-000076540000}"/>
    <cellStyle name="Input [yellow] 2 3 2 2 6 3" xfId="21726" xr:uid="{00000000-0005-0000-0000-000077540000}"/>
    <cellStyle name="Input [yellow] 2 3 2 2 7" xfId="21727" xr:uid="{00000000-0005-0000-0000-000078540000}"/>
    <cellStyle name="Input [yellow] 2 3 2 2 7 2" xfId="21728" xr:uid="{00000000-0005-0000-0000-000079540000}"/>
    <cellStyle name="Input [yellow] 2 3 2 2 7 3" xfId="21729" xr:uid="{00000000-0005-0000-0000-00007A540000}"/>
    <cellStyle name="Input [yellow] 2 3 2 2 8" xfId="21730" xr:uid="{00000000-0005-0000-0000-00007B540000}"/>
    <cellStyle name="Input [yellow] 2 3 2 2 8 2" xfId="21731" xr:uid="{00000000-0005-0000-0000-00007C540000}"/>
    <cellStyle name="Input [yellow] 2 3 2 2 8 3" xfId="21732" xr:uid="{00000000-0005-0000-0000-00007D540000}"/>
    <cellStyle name="Input [yellow] 2 3 2 2 9" xfId="21733" xr:uid="{00000000-0005-0000-0000-00007E540000}"/>
    <cellStyle name="Input [yellow] 2 3 2 2 9 2" xfId="21734" xr:uid="{00000000-0005-0000-0000-00007F540000}"/>
    <cellStyle name="Input [yellow] 2 3 2 2 9 3" xfId="21735" xr:uid="{00000000-0005-0000-0000-000080540000}"/>
    <cellStyle name="Input [yellow] 2 3 2 3" xfId="21736" xr:uid="{00000000-0005-0000-0000-000081540000}"/>
    <cellStyle name="Input [yellow] 2 3 2 3 10" xfId="21737" xr:uid="{00000000-0005-0000-0000-000082540000}"/>
    <cellStyle name="Input [yellow] 2 3 2 3 10 2" xfId="21738" xr:uid="{00000000-0005-0000-0000-000083540000}"/>
    <cellStyle name="Input [yellow] 2 3 2 3 10 3" xfId="21739" xr:uid="{00000000-0005-0000-0000-000084540000}"/>
    <cellStyle name="Input [yellow] 2 3 2 3 11" xfId="21740" xr:uid="{00000000-0005-0000-0000-000085540000}"/>
    <cellStyle name="Input [yellow] 2 3 2 3 11 2" xfId="21741" xr:uid="{00000000-0005-0000-0000-000086540000}"/>
    <cellStyle name="Input [yellow] 2 3 2 3 11 3" xfId="21742" xr:uid="{00000000-0005-0000-0000-000087540000}"/>
    <cellStyle name="Input [yellow] 2 3 2 3 12" xfId="21743" xr:uid="{00000000-0005-0000-0000-000088540000}"/>
    <cellStyle name="Input [yellow] 2 3 2 3 12 2" xfId="21744" xr:uid="{00000000-0005-0000-0000-000089540000}"/>
    <cellStyle name="Input [yellow] 2 3 2 3 12 3" xfId="21745" xr:uid="{00000000-0005-0000-0000-00008A540000}"/>
    <cellStyle name="Input [yellow] 2 3 2 3 13" xfId="21746" xr:uid="{00000000-0005-0000-0000-00008B540000}"/>
    <cellStyle name="Input [yellow] 2 3 2 3 14" xfId="21747" xr:uid="{00000000-0005-0000-0000-00008C540000}"/>
    <cellStyle name="Input [yellow] 2 3 2 3 2" xfId="21748" xr:uid="{00000000-0005-0000-0000-00008D540000}"/>
    <cellStyle name="Input [yellow] 2 3 2 3 2 2" xfId="21749" xr:uid="{00000000-0005-0000-0000-00008E540000}"/>
    <cellStyle name="Input [yellow] 2 3 2 3 2 3" xfId="21750" xr:uid="{00000000-0005-0000-0000-00008F540000}"/>
    <cellStyle name="Input [yellow] 2 3 2 3 3" xfId="21751" xr:uid="{00000000-0005-0000-0000-000090540000}"/>
    <cellStyle name="Input [yellow] 2 3 2 3 3 2" xfId="21752" xr:uid="{00000000-0005-0000-0000-000091540000}"/>
    <cellStyle name="Input [yellow] 2 3 2 3 3 3" xfId="21753" xr:uid="{00000000-0005-0000-0000-000092540000}"/>
    <cellStyle name="Input [yellow] 2 3 2 3 4" xfId="21754" xr:uid="{00000000-0005-0000-0000-000093540000}"/>
    <cellStyle name="Input [yellow] 2 3 2 3 4 2" xfId="21755" xr:uid="{00000000-0005-0000-0000-000094540000}"/>
    <cellStyle name="Input [yellow] 2 3 2 3 4 3" xfId="21756" xr:uid="{00000000-0005-0000-0000-000095540000}"/>
    <cellStyle name="Input [yellow] 2 3 2 3 5" xfId="21757" xr:uid="{00000000-0005-0000-0000-000096540000}"/>
    <cellStyle name="Input [yellow] 2 3 2 3 5 2" xfId="21758" xr:uid="{00000000-0005-0000-0000-000097540000}"/>
    <cellStyle name="Input [yellow] 2 3 2 3 5 3" xfId="21759" xr:uid="{00000000-0005-0000-0000-000098540000}"/>
    <cellStyle name="Input [yellow] 2 3 2 3 6" xfId="21760" xr:uid="{00000000-0005-0000-0000-000099540000}"/>
    <cellStyle name="Input [yellow] 2 3 2 3 6 2" xfId="21761" xr:uid="{00000000-0005-0000-0000-00009A540000}"/>
    <cellStyle name="Input [yellow] 2 3 2 3 6 3" xfId="21762" xr:uid="{00000000-0005-0000-0000-00009B540000}"/>
    <cellStyle name="Input [yellow] 2 3 2 3 7" xfId="21763" xr:uid="{00000000-0005-0000-0000-00009C540000}"/>
    <cellStyle name="Input [yellow] 2 3 2 3 7 2" xfId="21764" xr:uid="{00000000-0005-0000-0000-00009D540000}"/>
    <cellStyle name="Input [yellow] 2 3 2 3 7 3" xfId="21765" xr:uid="{00000000-0005-0000-0000-00009E540000}"/>
    <cellStyle name="Input [yellow] 2 3 2 3 8" xfId="21766" xr:uid="{00000000-0005-0000-0000-00009F540000}"/>
    <cellStyle name="Input [yellow] 2 3 2 3 8 2" xfId="21767" xr:uid="{00000000-0005-0000-0000-0000A0540000}"/>
    <cellStyle name="Input [yellow] 2 3 2 3 8 3" xfId="21768" xr:uid="{00000000-0005-0000-0000-0000A1540000}"/>
    <cellStyle name="Input [yellow] 2 3 2 3 9" xfId="21769" xr:uid="{00000000-0005-0000-0000-0000A2540000}"/>
    <cellStyle name="Input [yellow] 2 3 2 3 9 2" xfId="21770" xr:uid="{00000000-0005-0000-0000-0000A3540000}"/>
    <cellStyle name="Input [yellow] 2 3 2 3 9 3" xfId="21771" xr:uid="{00000000-0005-0000-0000-0000A4540000}"/>
    <cellStyle name="Input [yellow] 2 3 2 4" xfId="21772" xr:uid="{00000000-0005-0000-0000-0000A5540000}"/>
    <cellStyle name="Input [yellow] 2 3 2 4 10" xfId="21773" xr:uid="{00000000-0005-0000-0000-0000A6540000}"/>
    <cellStyle name="Input [yellow] 2 3 2 4 10 2" xfId="21774" xr:uid="{00000000-0005-0000-0000-0000A7540000}"/>
    <cellStyle name="Input [yellow] 2 3 2 4 10 3" xfId="21775" xr:uid="{00000000-0005-0000-0000-0000A8540000}"/>
    <cellStyle name="Input [yellow] 2 3 2 4 11" xfId="21776" xr:uid="{00000000-0005-0000-0000-0000A9540000}"/>
    <cellStyle name="Input [yellow] 2 3 2 4 11 2" xfId="21777" xr:uid="{00000000-0005-0000-0000-0000AA540000}"/>
    <cellStyle name="Input [yellow] 2 3 2 4 11 3" xfId="21778" xr:uid="{00000000-0005-0000-0000-0000AB540000}"/>
    <cellStyle name="Input [yellow] 2 3 2 4 12" xfId="21779" xr:uid="{00000000-0005-0000-0000-0000AC540000}"/>
    <cellStyle name="Input [yellow] 2 3 2 4 13" xfId="21780" xr:uid="{00000000-0005-0000-0000-0000AD540000}"/>
    <cellStyle name="Input [yellow] 2 3 2 4 2" xfId="21781" xr:uid="{00000000-0005-0000-0000-0000AE540000}"/>
    <cellStyle name="Input [yellow] 2 3 2 4 2 2" xfId="21782" xr:uid="{00000000-0005-0000-0000-0000AF540000}"/>
    <cellStyle name="Input [yellow] 2 3 2 4 2 3" xfId="21783" xr:uid="{00000000-0005-0000-0000-0000B0540000}"/>
    <cellStyle name="Input [yellow] 2 3 2 4 3" xfId="21784" xr:uid="{00000000-0005-0000-0000-0000B1540000}"/>
    <cellStyle name="Input [yellow] 2 3 2 4 3 2" xfId="21785" xr:uid="{00000000-0005-0000-0000-0000B2540000}"/>
    <cellStyle name="Input [yellow] 2 3 2 4 3 3" xfId="21786" xr:uid="{00000000-0005-0000-0000-0000B3540000}"/>
    <cellStyle name="Input [yellow] 2 3 2 4 4" xfId="21787" xr:uid="{00000000-0005-0000-0000-0000B4540000}"/>
    <cellStyle name="Input [yellow] 2 3 2 4 4 2" xfId="21788" xr:uid="{00000000-0005-0000-0000-0000B5540000}"/>
    <cellStyle name="Input [yellow] 2 3 2 4 4 3" xfId="21789" xr:uid="{00000000-0005-0000-0000-0000B6540000}"/>
    <cellStyle name="Input [yellow] 2 3 2 4 5" xfId="21790" xr:uid="{00000000-0005-0000-0000-0000B7540000}"/>
    <cellStyle name="Input [yellow] 2 3 2 4 5 2" xfId="21791" xr:uid="{00000000-0005-0000-0000-0000B8540000}"/>
    <cellStyle name="Input [yellow] 2 3 2 4 5 3" xfId="21792" xr:uid="{00000000-0005-0000-0000-0000B9540000}"/>
    <cellStyle name="Input [yellow] 2 3 2 4 6" xfId="21793" xr:uid="{00000000-0005-0000-0000-0000BA540000}"/>
    <cellStyle name="Input [yellow] 2 3 2 4 6 2" xfId="21794" xr:uid="{00000000-0005-0000-0000-0000BB540000}"/>
    <cellStyle name="Input [yellow] 2 3 2 4 6 3" xfId="21795" xr:uid="{00000000-0005-0000-0000-0000BC540000}"/>
    <cellStyle name="Input [yellow] 2 3 2 4 7" xfId="21796" xr:uid="{00000000-0005-0000-0000-0000BD540000}"/>
    <cellStyle name="Input [yellow] 2 3 2 4 7 2" xfId="21797" xr:uid="{00000000-0005-0000-0000-0000BE540000}"/>
    <cellStyle name="Input [yellow] 2 3 2 4 7 3" xfId="21798" xr:uid="{00000000-0005-0000-0000-0000BF540000}"/>
    <cellStyle name="Input [yellow] 2 3 2 4 8" xfId="21799" xr:uid="{00000000-0005-0000-0000-0000C0540000}"/>
    <cellStyle name="Input [yellow] 2 3 2 4 8 2" xfId="21800" xr:uid="{00000000-0005-0000-0000-0000C1540000}"/>
    <cellStyle name="Input [yellow] 2 3 2 4 8 3" xfId="21801" xr:uid="{00000000-0005-0000-0000-0000C2540000}"/>
    <cellStyle name="Input [yellow] 2 3 2 4 9" xfId="21802" xr:uid="{00000000-0005-0000-0000-0000C3540000}"/>
    <cellStyle name="Input [yellow] 2 3 2 4 9 2" xfId="21803" xr:uid="{00000000-0005-0000-0000-0000C4540000}"/>
    <cellStyle name="Input [yellow] 2 3 2 4 9 3" xfId="21804" xr:uid="{00000000-0005-0000-0000-0000C5540000}"/>
    <cellStyle name="Input [yellow] 2 3 2 5" xfId="21805" xr:uid="{00000000-0005-0000-0000-0000C6540000}"/>
    <cellStyle name="Input [yellow] 2 3 2 5 10" xfId="21806" xr:uid="{00000000-0005-0000-0000-0000C7540000}"/>
    <cellStyle name="Input [yellow] 2 3 2 5 10 2" xfId="21807" xr:uid="{00000000-0005-0000-0000-0000C8540000}"/>
    <cellStyle name="Input [yellow] 2 3 2 5 10 3" xfId="21808" xr:uid="{00000000-0005-0000-0000-0000C9540000}"/>
    <cellStyle name="Input [yellow] 2 3 2 5 11" xfId="21809" xr:uid="{00000000-0005-0000-0000-0000CA540000}"/>
    <cellStyle name="Input [yellow] 2 3 2 5 11 2" xfId="21810" xr:uid="{00000000-0005-0000-0000-0000CB540000}"/>
    <cellStyle name="Input [yellow] 2 3 2 5 11 3" xfId="21811" xr:uid="{00000000-0005-0000-0000-0000CC540000}"/>
    <cellStyle name="Input [yellow] 2 3 2 5 12" xfId="21812" xr:uid="{00000000-0005-0000-0000-0000CD540000}"/>
    <cellStyle name="Input [yellow] 2 3 2 5 13" xfId="21813" xr:uid="{00000000-0005-0000-0000-0000CE540000}"/>
    <cellStyle name="Input [yellow] 2 3 2 5 2" xfId="21814" xr:uid="{00000000-0005-0000-0000-0000CF540000}"/>
    <cellStyle name="Input [yellow] 2 3 2 5 2 2" xfId="21815" xr:uid="{00000000-0005-0000-0000-0000D0540000}"/>
    <cellStyle name="Input [yellow] 2 3 2 5 2 3" xfId="21816" xr:uid="{00000000-0005-0000-0000-0000D1540000}"/>
    <cellStyle name="Input [yellow] 2 3 2 5 3" xfId="21817" xr:uid="{00000000-0005-0000-0000-0000D2540000}"/>
    <cellStyle name="Input [yellow] 2 3 2 5 3 2" xfId="21818" xr:uid="{00000000-0005-0000-0000-0000D3540000}"/>
    <cellStyle name="Input [yellow] 2 3 2 5 3 3" xfId="21819" xr:uid="{00000000-0005-0000-0000-0000D4540000}"/>
    <cellStyle name="Input [yellow] 2 3 2 5 4" xfId="21820" xr:uid="{00000000-0005-0000-0000-0000D5540000}"/>
    <cellStyle name="Input [yellow] 2 3 2 5 4 2" xfId="21821" xr:uid="{00000000-0005-0000-0000-0000D6540000}"/>
    <cellStyle name="Input [yellow] 2 3 2 5 4 3" xfId="21822" xr:uid="{00000000-0005-0000-0000-0000D7540000}"/>
    <cellStyle name="Input [yellow] 2 3 2 5 5" xfId="21823" xr:uid="{00000000-0005-0000-0000-0000D8540000}"/>
    <cellStyle name="Input [yellow] 2 3 2 5 5 2" xfId="21824" xr:uid="{00000000-0005-0000-0000-0000D9540000}"/>
    <cellStyle name="Input [yellow] 2 3 2 5 5 3" xfId="21825" xr:uid="{00000000-0005-0000-0000-0000DA540000}"/>
    <cellStyle name="Input [yellow] 2 3 2 5 6" xfId="21826" xr:uid="{00000000-0005-0000-0000-0000DB540000}"/>
    <cellStyle name="Input [yellow] 2 3 2 5 6 2" xfId="21827" xr:uid="{00000000-0005-0000-0000-0000DC540000}"/>
    <cellStyle name="Input [yellow] 2 3 2 5 6 3" xfId="21828" xr:uid="{00000000-0005-0000-0000-0000DD540000}"/>
    <cellStyle name="Input [yellow] 2 3 2 5 7" xfId="21829" xr:uid="{00000000-0005-0000-0000-0000DE540000}"/>
    <cellStyle name="Input [yellow] 2 3 2 5 7 2" xfId="21830" xr:uid="{00000000-0005-0000-0000-0000DF540000}"/>
    <cellStyle name="Input [yellow] 2 3 2 5 7 3" xfId="21831" xr:uid="{00000000-0005-0000-0000-0000E0540000}"/>
    <cellStyle name="Input [yellow] 2 3 2 5 8" xfId="21832" xr:uid="{00000000-0005-0000-0000-0000E1540000}"/>
    <cellStyle name="Input [yellow] 2 3 2 5 8 2" xfId="21833" xr:uid="{00000000-0005-0000-0000-0000E2540000}"/>
    <cellStyle name="Input [yellow] 2 3 2 5 8 3" xfId="21834" xr:uid="{00000000-0005-0000-0000-0000E3540000}"/>
    <cellStyle name="Input [yellow] 2 3 2 5 9" xfId="21835" xr:uid="{00000000-0005-0000-0000-0000E4540000}"/>
    <cellStyle name="Input [yellow] 2 3 2 5 9 2" xfId="21836" xr:uid="{00000000-0005-0000-0000-0000E5540000}"/>
    <cellStyle name="Input [yellow] 2 3 2 5 9 3" xfId="21837" xr:uid="{00000000-0005-0000-0000-0000E6540000}"/>
    <cellStyle name="Input [yellow] 2 3 2 6" xfId="21838" xr:uid="{00000000-0005-0000-0000-0000E7540000}"/>
    <cellStyle name="Input [yellow] 2 3 2 6 2" xfId="21839" xr:uid="{00000000-0005-0000-0000-0000E8540000}"/>
    <cellStyle name="Input [yellow] 2 3 2 6 3" xfId="21840" xr:uid="{00000000-0005-0000-0000-0000E9540000}"/>
    <cellStyle name="Input [yellow] 2 3 2 7" xfId="21841" xr:uid="{00000000-0005-0000-0000-0000EA540000}"/>
    <cellStyle name="Input [yellow] 2 3 2 7 2" xfId="21842" xr:uid="{00000000-0005-0000-0000-0000EB540000}"/>
    <cellStyle name="Input [yellow] 2 3 2 7 3" xfId="21843" xr:uid="{00000000-0005-0000-0000-0000EC540000}"/>
    <cellStyle name="Input [yellow] 2 3 2 8" xfId="21844" xr:uid="{00000000-0005-0000-0000-0000ED540000}"/>
    <cellStyle name="Input [yellow] 2 3 2 8 2" xfId="21845" xr:uid="{00000000-0005-0000-0000-0000EE540000}"/>
    <cellStyle name="Input [yellow] 2 3 2 8 3" xfId="21846" xr:uid="{00000000-0005-0000-0000-0000EF540000}"/>
    <cellStyle name="Input [yellow] 2 3 2 9" xfId="21847" xr:uid="{00000000-0005-0000-0000-0000F0540000}"/>
    <cellStyle name="Input [yellow] 2 3 2 9 2" xfId="21848" xr:uid="{00000000-0005-0000-0000-0000F1540000}"/>
    <cellStyle name="Input [yellow] 2 3 2 9 3" xfId="21849" xr:uid="{00000000-0005-0000-0000-0000F2540000}"/>
    <cellStyle name="Input [yellow] 2 3 3" xfId="21850" xr:uid="{00000000-0005-0000-0000-0000F3540000}"/>
    <cellStyle name="Input [yellow] 2 3 3 10" xfId="21851" xr:uid="{00000000-0005-0000-0000-0000F4540000}"/>
    <cellStyle name="Input [yellow] 2 3 3 10 2" xfId="21852" xr:uid="{00000000-0005-0000-0000-0000F5540000}"/>
    <cellStyle name="Input [yellow] 2 3 3 10 3" xfId="21853" xr:uid="{00000000-0005-0000-0000-0000F6540000}"/>
    <cellStyle name="Input [yellow] 2 3 3 11" xfId="21854" xr:uid="{00000000-0005-0000-0000-0000F7540000}"/>
    <cellStyle name="Input [yellow] 2 3 3 11 2" xfId="21855" xr:uid="{00000000-0005-0000-0000-0000F8540000}"/>
    <cellStyle name="Input [yellow] 2 3 3 11 3" xfId="21856" xr:uid="{00000000-0005-0000-0000-0000F9540000}"/>
    <cellStyle name="Input [yellow] 2 3 3 12" xfId="21857" xr:uid="{00000000-0005-0000-0000-0000FA540000}"/>
    <cellStyle name="Input [yellow] 2 3 3 12 2" xfId="21858" xr:uid="{00000000-0005-0000-0000-0000FB540000}"/>
    <cellStyle name="Input [yellow] 2 3 3 12 3" xfId="21859" xr:uid="{00000000-0005-0000-0000-0000FC540000}"/>
    <cellStyle name="Input [yellow] 2 3 3 13" xfId="21860" xr:uid="{00000000-0005-0000-0000-0000FD540000}"/>
    <cellStyle name="Input [yellow] 2 3 3 14" xfId="21861" xr:uid="{00000000-0005-0000-0000-0000FE540000}"/>
    <cellStyle name="Input [yellow] 2 3 3 2" xfId="21862" xr:uid="{00000000-0005-0000-0000-0000FF540000}"/>
    <cellStyle name="Input [yellow] 2 3 3 2 2" xfId="21863" xr:uid="{00000000-0005-0000-0000-000000550000}"/>
    <cellStyle name="Input [yellow] 2 3 3 2 3" xfId="21864" xr:uid="{00000000-0005-0000-0000-000001550000}"/>
    <cellStyle name="Input [yellow] 2 3 3 3" xfId="21865" xr:uid="{00000000-0005-0000-0000-000002550000}"/>
    <cellStyle name="Input [yellow] 2 3 3 3 2" xfId="21866" xr:uid="{00000000-0005-0000-0000-000003550000}"/>
    <cellStyle name="Input [yellow] 2 3 3 3 3" xfId="21867" xr:uid="{00000000-0005-0000-0000-000004550000}"/>
    <cellStyle name="Input [yellow] 2 3 3 4" xfId="21868" xr:uid="{00000000-0005-0000-0000-000005550000}"/>
    <cellStyle name="Input [yellow] 2 3 3 4 2" xfId="21869" xr:uid="{00000000-0005-0000-0000-000006550000}"/>
    <cellStyle name="Input [yellow] 2 3 3 4 3" xfId="21870" xr:uid="{00000000-0005-0000-0000-000007550000}"/>
    <cellStyle name="Input [yellow] 2 3 3 5" xfId="21871" xr:uid="{00000000-0005-0000-0000-000008550000}"/>
    <cellStyle name="Input [yellow] 2 3 3 5 2" xfId="21872" xr:uid="{00000000-0005-0000-0000-000009550000}"/>
    <cellStyle name="Input [yellow] 2 3 3 5 3" xfId="21873" xr:uid="{00000000-0005-0000-0000-00000A550000}"/>
    <cellStyle name="Input [yellow] 2 3 3 6" xfId="21874" xr:uid="{00000000-0005-0000-0000-00000B550000}"/>
    <cellStyle name="Input [yellow] 2 3 3 6 2" xfId="21875" xr:uid="{00000000-0005-0000-0000-00000C550000}"/>
    <cellStyle name="Input [yellow] 2 3 3 6 3" xfId="21876" xr:uid="{00000000-0005-0000-0000-00000D550000}"/>
    <cellStyle name="Input [yellow] 2 3 3 7" xfId="21877" xr:uid="{00000000-0005-0000-0000-00000E550000}"/>
    <cellStyle name="Input [yellow] 2 3 3 7 2" xfId="21878" xr:uid="{00000000-0005-0000-0000-00000F550000}"/>
    <cellStyle name="Input [yellow] 2 3 3 7 3" xfId="21879" xr:uid="{00000000-0005-0000-0000-000010550000}"/>
    <cellStyle name="Input [yellow] 2 3 3 8" xfId="21880" xr:uid="{00000000-0005-0000-0000-000011550000}"/>
    <cellStyle name="Input [yellow] 2 3 3 8 2" xfId="21881" xr:uid="{00000000-0005-0000-0000-000012550000}"/>
    <cellStyle name="Input [yellow] 2 3 3 8 3" xfId="21882" xr:uid="{00000000-0005-0000-0000-000013550000}"/>
    <cellStyle name="Input [yellow] 2 3 3 9" xfId="21883" xr:uid="{00000000-0005-0000-0000-000014550000}"/>
    <cellStyle name="Input [yellow] 2 3 3 9 2" xfId="21884" xr:uid="{00000000-0005-0000-0000-000015550000}"/>
    <cellStyle name="Input [yellow] 2 3 3 9 3" xfId="21885" xr:uid="{00000000-0005-0000-0000-000016550000}"/>
    <cellStyle name="Input [yellow] 2 3 4" xfId="21886" xr:uid="{00000000-0005-0000-0000-000017550000}"/>
    <cellStyle name="Input [yellow] 2 3 4 10" xfId="21887" xr:uid="{00000000-0005-0000-0000-000018550000}"/>
    <cellStyle name="Input [yellow] 2 3 4 10 2" xfId="21888" xr:uid="{00000000-0005-0000-0000-000019550000}"/>
    <cellStyle name="Input [yellow] 2 3 4 10 3" xfId="21889" xr:uid="{00000000-0005-0000-0000-00001A550000}"/>
    <cellStyle name="Input [yellow] 2 3 4 11" xfId="21890" xr:uid="{00000000-0005-0000-0000-00001B550000}"/>
    <cellStyle name="Input [yellow] 2 3 4 11 2" xfId="21891" xr:uid="{00000000-0005-0000-0000-00001C550000}"/>
    <cellStyle name="Input [yellow] 2 3 4 11 3" xfId="21892" xr:uid="{00000000-0005-0000-0000-00001D550000}"/>
    <cellStyle name="Input [yellow] 2 3 4 12" xfId="21893" xr:uid="{00000000-0005-0000-0000-00001E550000}"/>
    <cellStyle name="Input [yellow] 2 3 4 12 2" xfId="21894" xr:uid="{00000000-0005-0000-0000-00001F550000}"/>
    <cellStyle name="Input [yellow] 2 3 4 12 3" xfId="21895" xr:uid="{00000000-0005-0000-0000-000020550000}"/>
    <cellStyle name="Input [yellow] 2 3 4 13" xfId="21896" xr:uid="{00000000-0005-0000-0000-000021550000}"/>
    <cellStyle name="Input [yellow] 2 3 4 14" xfId="21897" xr:uid="{00000000-0005-0000-0000-000022550000}"/>
    <cellStyle name="Input [yellow] 2 3 4 2" xfId="21898" xr:uid="{00000000-0005-0000-0000-000023550000}"/>
    <cellStyle name="Input [yellow] 2 3 4 2 2" xfId="21899" xr:uid="{00000000-0005-0000-0000-000024550000}"/>
    <cellStyle name="Input [yellow] 2 3 4 2 3" xfId="21900" xr:uid="{00000000-0005-0000-0000-000025550000}"/>
    <cellStyle name="Input [yellow] 2 3 4 3" xfId="21901" xr:uid="{00000000-0005-0000-0000-000026550000}"/>
    <cellStyle name="Input [yellow] 2 3 4 3 2" xfId="21902" xr:uid="{00000000-0005-0000-0000-000027550000}"/>
    <cellStyle name="Input [yellow] 2 3 4 3 3" xfId="21903" xr:uid="{00000000-0005-0000-0000-000028550000}"/>
    <cellStyle name="Input [yellow] 2 3 4 4" xfId="21904" xr:uid="{00000000-0005-0000-0000-000029550000}"/>
    <cellStyle name="Input [yellow] 2 3 4 4 2" xfId="21905" xr:uid="{00000000-0005-0000-0000-00002A550000}"/>
    <cellStyle name="Input [yellow] 2 3 4 4 3" xfId="21906" xr:uid="{00000000-0005-0000-0000-00002B550000}"/>
    <cellStyle name="Input [yellow] 2 3 4 5" xfId="21907" xr:uid="{00000000-0005-0000-0000-00002C550000}"/>
    <cellStyle name="Input [yellow] 2 3 4 5 2" xfId="21908" xr:uid="{00000000-0005-0000-0000-00002D550000}"/>
    <cellStyle name="Input [yellow] 2 3 4 5 3" xfId="21909" xr:uid="{00000000-0005-0000-0000-00002E550000}"/>
    <cellStyle name="Input [yellow] 2 3 4 6" xfId="21910" xr:uid="{00000000-0005-0000-0000-00002F550000}"/>
    <cellStyle name="Input [yellow] 2 3 4 6 2" xfId="21911" xr:uid="{00000000-0005-0000-0000-000030550000}"/>
    <cellStyle name="Input [yellow] 2 3 4 6 3" xfId="21912" xr:uid="{00000000-0005-0000-0000-000031550000}"/>
    <cellStyle name="Input [yellow] 2 3 4 7" xfId="21913" xr:uid="{00000000-0005-0000-0000-000032550000}"/>
    <cellStyle name="Input [yellow] 2 3 4 7 2" xfId="21914" xr:uid="{00000000-0005-0000-0000-000033550000}"/>
    <cellStyle name="Input [yellow] 2 3 4 7 3" xfId="21915" xr:uid="{00000000-0005-0000-0000-000034550000}"/>
    <cellStyle name="Input [yellow] 2 3 4 8" xfId="21916" xr:uid="{00000000-0005-0000-0000-000035550000}"/>
    <cellStyle name="Input [yellow] 2 3 4 8 2" xfId="21917" xr:uid="{00000000-0005-0000-0000-000036550000}"/>
    <cellStyle name="Input [yellow] 2 3 4 8 3" xfId="21918" xr:uid="{00000000-0005-0000-0000-000037550000}"/>
    <cellStyle name="Input [yellow] 2 3 4 9" xfId="21919" xr:uid="{00000000-0005-0000-0000-000038550000}"/>
    <cellStyle name="Input [yellow] 2 3 4 9 2" xfId="21920" xr:uid="{00000000-0005-0000-0000-000039550000}"/>
    <cellStyle name="Input [yellow] 2 3 4 9 3" xfId="21921" xr:uid="{00000000-0005-0000-0000-00003A550000}"/>
    <cellStyle name="Input [yellow] 2 3 5" xfId="21922" xr:uid="{00000000-0005-0000-0000-00003B550000}"/>
    <cellStyle name="Input [yellow] 2 3 5 10" xfId="21923" xr:uid="{00000000-0005-0000-0000-00003C550000}"/>
    <cellStyle name="Input [yellow] 2 3 5 10 2" xfId="21924" xr:uid="{00000000-0005-0000-0000-00003D550000}"/>
    <cellStyle name="Input [yellow] 2 3 5 10 3" xfId="21925" xr:uid="{00000000-0005-0000-0000-00003E550000}"/>
    <cellStyle name="Input [yellow] 2 3 5 11" xfId="21926" xr:uid="{00000000-0005-0000-0000-00003F550000}"/>
    <cellStyle name="Input [yellow] 2 3 5 11 2" xfId="21927" xr:uid="{00000000-0005-0000-0000-000040550000}"/>
    <cellStyle name="Input [yellow] 2 3 5 11 3" xfId="21928" xr:uid="{00000000-0005-0000-0000-000041550000}"/>
    <cellStyle name="Input [yellow] 2 3 5 12" xfId="21929" xr:uid="{00000000-0005-0000-0000-000042550000}"/>
    <cellStyle name="Input [yellow] 2 3 5 13" xfId="21930" xr:uid="{00000000-0005-0000-0000-000043550000}"/>
    <cellStyle name="Input [yellow] 2 3 5 2" xfId="21931" xr:uid="{00000000-0005-0000-0000-000044550000}"/>
    <cellStyle name="Input [yellow] 2 3 5 2 2" xfId="21932" xr:uid="{00000000-0005-0000-0000-000045550000}"/>
    <cellStyle name="Input [yellow] 2 3 5 2 3" xfId="21933" xr:uid="{00000000-0005-0000-0000-000046550000}"/>
    <cellStyle name="Input [yellow] 2 3 5 3" xfId="21934" xr:uid="{00000000-0005-0000-0000-000047550000}"/>
    <cellStyle name="Input [yellow] 2 3 5 3 2" xfId="21935" xr:uid="{00000000-0005-0000-0000-000048550000}"/>
    <cellStyle name="Input [yellow] 2 3 5 3 3" xfId="21936" xr:uid="{00000000-0005-0000-0000-000049550000}"/>
    <cellStyle name="Input [yellow] 2 3 5 4" xfId="21937" xr:uid="{00000000-0005-0000-0000-00004A550000}"/>
    <cellStyle name="Input [yellow] 2 3 5 4 2" xfId="21938" xr:uid="{00000000-0005-0000-0000-00004B550000}"/>
    <cellStyle name="Input [yellow] 2 3 5 4 3" xfId="21939" xr:uid="{00000000-0005-0000-0000-00004C550000}"/>
    <cellStyle name="Input [yellow] 2 3 5 5" xfId="21940" xr:uid="{00000000-0005-0000-0000-00004D550000}"/>
    <cellStyle name="Input [yellow] 2 3 5 5 2" xfId="21941" xr:uid="{00000000-0005-0000-0000-00004E550000}"/>
    <cellStyle name="Input [yellow] 2 3 5 5 3" xfId="21942" xr:uid="{00000000-0005-0000-0000-00004F550000}"/>
    <cellStyle name="Input [yellow] 2 3 5 6" xfId="21943" xr:uid="{00000000-0005-0000-0000-000050550000}"/>
    <cellStyle name="Input [yellow] 2 3 5 6 2" xfId="21944" xr:uid="{00000000-0005-0000-0000-000051550000}"/>
    <cellStyle name="Input [yellow] 2 3 5 6 3" xfId="21945" xr:uid="{00000000-0005-0000-0000-000052550000}"/>
    <cellStyle name="Input [yellow] 2 3 5 7" xfId="21946" xr:uid="{00000000-0005-0000-0000-000053550000}"/>
    <cellStyle name="Input [yellow] 2 3 5 7 2" xfId="21947" xr:uid="{00000000-0005-0000-0000-000054550000}"/>
    <cellStyle name="Input [yellow] 2 3 5 7 3" xfId="21948" xr:uid="{00000000-0005-0000-0000-000055550000}"/>
    <cellStyle name="Input [yellow] 2 3 5 8" xfId="21949" xr:uid="{00000000-0005-0000-0000-000056550000}"/>
    <cellStyle name="Input [yellow] 2 3 5 8 2" xfId="21950" xr:uid="{00000000-0005-0000-0000-000057550000}"/>
    <cellStyle name="Input [yellow] 2 3 5 8 3" xfId="21951" xr:uid="{00000000-0005-0000-0000-000058550000}"/>
    <cellStyle name="Input [yellow] 2 3 5 9" xfId="21952" xr:uid="{00000000-0005-0000-0000-000059550000}"/>
    <cellStyle name="Input [yellow] 2 3 5 9 2" xfId="21953" xr:uid="{00000000-0005-0000-0000-00005A550000}"/>
    <cellStyle name="Input [yellow] 2 3 5 9 3" xfId="21954" xr:uid="{00000000-0005-0000-0000-00005B550000}"/>
    <cellStyle name="Input [yellow] 2 3 6" xfId="21955" xr:uid="{00000000-0005-0000-0000-00005C550000}"/>
    <cellStyle name="Input [yellow] 2 3 6 10" xfId="21956" xr:uid="{00000000-0005-0000-0000-00005D550000}"/>
    <cellStyle name="Input [yellow] 2 3 6 10 2" xfId="21957" xr:uid="{00000000-0005-0000-0000-00005E550000}"/>
    <cellStyle name="Input [yellow] 2 3 6 10 3" xfId="21958" xr:uid="{00000000-0005-0000-0000-00005F550000}"/>
    <cellStyle name="Input [yellow] 2 3 6 11" xfId="21959" xr:uid="{00000000-0005-0000-0000-000060550000}"/>
    <cellStyle name="Input [yellow] 2 3 6 11 2" xfId="21960" xr:uid="{00000000-0005-0000-0000-000061550000}"/>
    <cellStyle name="Input [yellow] 2 3 6 11 3" xfId="21961" xr:uid="{00000000-0005-0000-0000-000062550000}"/>
    <cellStyle name="Input [yellow] 2 3 6 12" xfId="21962" xr:uid="{00000000-0005-0000-0000-000063550000}"/>
    <cellStyle name="Input [yellow] 2 3 6 13" xfId="21963" xr:uid="{00000000-0005-0000-0000-000064550000}"/>
    <cellStyle name="Input [yellow] 2 3 6 2" xfId="21964" xr:uid="{00000000-0005-0000-0000-000065550000}"/>
    <cellStyle name="Input [yellow] 2 3 6 2 2" xfId="21965" xr:uid="{00000000-0005-0000-0000-000066550000}"/>
    <cellStyle name="Input [yellow] 2 3 6 2 3" xfId="21966" xr:uid="{00000000-0005-0000-0000-000067550000}"/>
    <cellStyle name="Input [yellow] 2 3 6 3" xfId="21967" xr:uid="{00000000-0005-0000-0000-000068550000}"/>
    <cellStyle name="Input [yellow] 2 3 6 3 2" xfId="21968" xr:uid="{00000000-0005-0000-0000-000069550000}"/>
    <cellStyle name="Input [yellow] 2 3 6 3 3" xfId="21969" xr:uid="{00000000-0005-0000-0000-00006A550000}"/>
    <cellStyle name="Input [yellow] 2 3 6 4" xfId="21970" xr:uid="{00000000-0005-0000-0000-00006B550000}"/>
    <cellStyle name="Input [yellow] 2 3 6 4 2" xfId="21971" xr:uid="{00000000-0005-0000-0000-00006C550000}"/>
    <cellStyle name="Input [yellow] 2 3 6 4 3" xfId="21972" xr:uid="{00000000-0005-0000-0000-00006D550000}"/>
    <cellStyle name="Input [yellow] 2 3 6 5" xfId="21973" xr:uid="{00000000-0005-0000-0000-00006E550000}"/>
    <cellStyle name="Input [yellow] 2 3 6 5 2" xfId="21974" xr:uid="{00000000-0005-0000-0000-00006F550000}"/>
    <cellStyle name="Input [yellow] 2 3 6 5 3" xfId="21975" xr:uid="{00000000-0005-0000-0000-000070550000}"/>
    <cellStyle name="Input [yellow] 2 3 6 6" xfId="21976" xr:uid="{00000000-0005-0000-0000-000071550000}"/>
    <cellStyle name="Input [yellow] 2 3 6 6 2" xfId="21977" xr:uid="{00000000-0005-0000-0000-000072550000}"/>
    <cellStyle name="Input [yellow] 2 3 6 6 3" xfId="21978" xr:uid="{00000000-0005-0000-0000-000073550000}"/>
    <cellStyle name="Input [yellow] 2 3 6 7" xfId="21979" xr:uid="{00000000-0005-0000-0000-000074550000}"/>
    <cellStyle name="Input [yellow] 2 3 6 7 2" xfId="21980" xr:uid="{00000000-0005-0000-0000-000075550000}"/>
    <cellStyle name="Input [yellow] 2 3 6 7 3" xfId="21981" xr:uid="{00000000-0005-0000-0000-000076550000}"/>
    <cellStyle name="Input [yellow] 2 3 6 8" xfId="21982" xr:uid="{00000000-0005-0000-0000-000077550000}"/>
    <cellStyle name="Input [yellow] 2 3 6 8 2" xfId="21983" xr:uid="{00000000-0005-0000-0000-000078550000}"/>
    <cellStyle name="Input [yellow] 2 3 6 8 3" xfId="21984" xr:uid="{00000000-0005-0000-0000-000079550000}"/>
    <cellStyle name="Input [yellow] 2 3 6 9" xfId="21985" xr:uid="{00000000-0005-0000-0000-00007A550000}"/>
    <cellStyle name="Input [yellow] 2 3 6 9 2" xfId="21986" xr:uid="{00000000-0005-0000-0000-00007B550000}"/>
    <cellStyle name="Input [yellow] 2 3 6 9 3" xfId="21987" xr:uid="{00000000-0005-0000-0000-00007C550000}"/>
    <cellStyle name="Input [yellow] 2 3 7" xfId="21988" xr:uid="{00000000-0005-0000-0000-00007D550000}"/>
    <cellStyle name="Input [yellow] 2 3 7 2" xfId="21989" xr:uid="{00000000-0005-0000-0000-00007E550000}"/>
    <cellStyle name="Input [yellow] 2 3 7 3" xfId="21990" xr:uid="{00000000-0005-0000-0000-00007F550000}"/>
    <cellStyle name="Input [yellow] 2 3 8" xfId="21991" xr:uid="{00000000-0005-0000-0000-000080550000}"/>
    <cellStyle name="Input [yellow] 2 3 8 2" xfId="21992" xr:uid="{00000000-0005-0000-0000-000081550000}"/>
    <cellStyle name="Input [yellow] 2 3 8 3" xfId="21993" xr:uid="{00000000-0005-0000-0000-000082550000}"/>
    <cellStyle name="Input [yellow] 2 3 9" xfId="21994" xr:uid="{00000000-0005-0000-0000-000083550000}"/>
    <cellStyle name="Input [yellow] 2 3 9 2" xfId="21995" xr:uid="{00000000-0005-0000-0000-000084550000}"/>
    <cellStyle name="Input [yellow] 2 3 9 3" xfId="21996" xr:uid="{00000000-0005-0000-0000-000085550000}"/>
    <cellStyle name="Input [yellow] 2 4" xfId="21997" xr:uid="{00000000-0005-0000-0000-000086550000}"/>
    <cellStyle name="Input [yellow] 2 4 10" xfId="21998" xr:uid="{00000000-0005-0000-0000-000087550000}"/>
    <cellStyle name="Input [yellow] 2 4 10 2" xfId="21999" xr:uid="{00000000-0005-0000-0000-000088550000}"/>
    <cellStyle name="Input [yellow] 2 4 10 3" xfId="22000" xr:uid="{00000000-0005-0000-0000-000089550000}"/>
    <cellStyle name="Input [yellow] 2 4 11" xfId="22001" xr:uid="{00000000-0005-0000-0000-00008A550000}"/>
    <cellStyle name="Input [yellow] 2 4 11 2" xfId="22002" xr:uid="{00000000-0005-0000-0000-00008B550000}"/>
    <cellStyle name="Input [yellow] 2 4 11 3" xfId="22003" xr:uid="{00000000-0005-0000-0000-00008C550000}"/>
    <cellStyle name="Input [yellow] 2 4 12" xfId="22004" xr:uid="{00000000-0005-0000-0000-00008D550000}"/>
    <cellStyle name="Input [yellow] 2 4 12 2" xfId="22005" xr:uid="{00000000-0005-0000-0000-00008E550000}"/>
    <cellStyle name="Input [yellow] 2 4 12 3" xfId="22006" xr:uid="{00000000-0005-0000-0000-00008F550000}"/>
    <cellStyle name="Input [yellow] 2 4 13" xfId="22007" xr:uid="{00000000-0005-0000-0000-000090550000}"/>
    <cellStyle name="Input [yellow] 2 4 13 2" xfId="22008" xr:uid="{00000000-0005-0000-0000-000091550000}"/>
    <cellStyle name="Input [yellow] 2 4 13 3" xfId="22009" xr:uid="{00000000-0005-0000-0000-000092550000}"/>
    <cellStyle name="Input [yellow] 2 4 14" xfId="22010" xr:uid="{00000000-0005-0000-0000-000093550000}"/>
    <cellStyle name="Input [yellow] 2 4 14 2" xfId="22011" xr:uid="{00000000-0005-0000-0000-000094550000}"/>
    <cellStyle name="Input [yellow] 2 4 14 3" xfId="22012" xr:uid="{00000000-0005-0000-0000-000095550000}"/>
    <cellStyle name="Input [yellow] 2 4 15" xfId="22013" xr:uid="{00000000-0005-0000-0000-000096550000}"/>
    <cellStyle name="Input [yellow] 2 4 15 2" xfId="22014" xr:uid="{00000000-0005-0000-0000-000097550000}"/>
    <cellStyle name="Input [yellow] 2 4 15 3" xfId="22015" xr:uid="{00000000-0005-0000-0000-000098550000}"/>
    <cellStyle name="Input [yellow] 2 4 16" xfId="22016" xr:uid="{00000000-0005-0000-0000-000099550000}"/>
    <cellStyle name="Input [yellow] 2 4 16 2" xfId="22017" xr:uid="{00000000-0005-0000-0000-00009A550000}"/>
    <cellStyle name="Input [yellow] 2 4 16 3" xfId="22018" xr:uid="{00000000-0005-0000-0000-00009B550000}"/>
    <cellStyle name="Input [yellow] 2 4 17" xfId="22019" xr:uid="{00000000-0005-0000-0000-00009C550000}"/>
    <cellStyle name="Input [yellow] 2 4 17 2" xfId="22020" xr:uid="{00000000-0005-0000-0000-00009D550000}"/>
    <cellStyle name="Input [yellow] 2 4 17 3" xfId="22021" xr:uid="{00000000-0005-0000-0000-00009E550000}"/>
    <cellStyle name="Input [yellow] 2 4 18" xfId="22022" xr:uid="{00000000-0005-0000-0000-00009F550000}"/>
    <cellStyle name="Input [yellow] 2 4 18 2" xfId="22023" xr:uid="{00000000-0005-0000-0000-0000A0550000}"/>
    <cellStyle name="Input [yellow] 2 4 18 3" xfId="22024" xr:uid="{00000000-0005-0000-0000-0000A1550000}"/>
    <cellStyle name="Input [yellow] 2 4 19" xfId="22025" xr:uid="{00000000-0005-0000-0000-0000A2550000}"/>
    <cellStyle name="Input [yellow] 2 4 2" xfId="22026" xr:uid="{00000000-0005-0000-0000-0000A3550000}"/>
    <cellStyle name="Input [yellow] 2 4 2 10" xfId="22027" xr:uid="{00000000-0005-0000-0000-0000A4550000}"/>
    <cellStyle name="Input [yellow] 2 4 2 10 2" xfId="22028" xr:uid="{00000000-0005-0000-0000-0000A5550000}"/>
    <cellStyle name="Input [yellow] 2 4 2 10 3" xfId="22029" xr:uid="{00000000-0005-0000-0000-0000A6550000}"/>
    <cellStyle name="Input [yellow] 2 4 2 11" xfId="22030" xr:uid="{00000000-0005-0000-0000-0000A7550000}"/>
    <cellStyle name="Input [yellow] 2 4 2 11 2" xfId="22031" xr:uid="{00000000-0005-0000-0000-0000A8550000}"/>
    <cellStyle name="Input [yellow] 2 4 2 11 3" xfId="22032" xr:uid="{00000000-0005-0000-0000-0000A9550000}"/>
    <cellStyle name="Input [yellow] 2 4 2 12" xfId="22033" xr:uid="{00000000-0005-0000-0000-0000AA550000}"/>
    <cellStyle name="Input [yellow] 2 4 2 12 2" xfId="22034" xr:uid="{00000000-0005-0000-0000-0000AB550000}"/>
    <cellStyle name="Input [yellow] 2 4 2 12 3" xfId="22035" xr:uid="{00000000-0005-0000-0000-0000AC550000}"/>
    <cellStyle name="Input [yellow] 2 4 2 13" xfId="22036" xr:uid="{00000000-0005-0000-0000-0000AD550000}"/>
    <cellStyle name="Input [yellow] 2 4 2 14" xfId="22037" xr:uid="{00000000-0005-0000-0000-0000AE550000}"/>
    <cellStyle name="Input [yellow] 2 4 2 2" xfId="22038" xr:uid="{00000000-0005-0000-0000-0000AF550000}"/>
    <cellStyle name="Input [yellow] 2 4 2 2 2" xfId="22039" xr:uid="{00000000-0005-0000-0000-0000B0550000}"/>
    <cellStyle name="Input [yellow] 2 4 2 2 3" xfId="22040" xr:uid="{00000000-0005-0000-0000-0000B1550000}"/>
    <cellStyle name="Input [yellow] 2 4 2 3" xfId="22041" xr:uid="{00000000-0005-0000-0000-0000B2550000}"/>
    <cellStyle name="Input [yellow] 2 4 2 3 2" xfId="22042" xr:uid="{00000000-0005-0000-0000-0000B3550000}"/>
    <cellStyle name="Input [yellow] 2 4 2 3 3" xfId="22043" xr:uid="{00000000-0005-0000-0000-0000B4550000}"/>
    <cellStyle name="Input [yellow] 2 4 2 4" xfId="22044" xr:uid="{00000000-0005-0000-0000-0000B5550000}"/>
    <cellStyle name="Input [yellow] 2 4 2 4 2" xfId="22045" xr:uid="{00000000-0005-0000-0000-0000B6550000}"/>
    <cellStyle name="Input [yellow] 2 4 2 4 3" xfId="22046" xr:uid="{00000000-0005-0000-0000-0000B7550000}"/>
    <cellStyle name="Input [yellow] 2 4 2 5" xfId="22047" xr:uid="{00000000-0005-0000-0000-0000B8550000}"/>
    <cellStyle name="Input [yellow] 2 4 2 5 2" xfId="22048" xr:uid="{00000000-0005-0000-0000-0000B9550000}"/>
    <cellStyle name="Input [yellow] 2 4 2 5 3" xfId="22049" xr:uid="{00000000-0005-0000-0000-0000BA550000}"/>
    <cellStyle name="Input [yellow] 2 4 2 6" xfId="22050" xr:uid="{00000000-0005-0000-0000-0000BB550000}"/>
    <cellStyle name="Input [yellow] 2 4 2 6 2" xfId="22051" xr:uid="{00000000-0005-0000-0000-0000BC550000}"/>
    <cellStyle name="Input [yellow] 2 4 2 6 3" xfId="22052" xr:uid="{00000000-0005-0000-0000-0000BD550000}"/>
    <cellStyle name="Input [yellow] 2 4 2 7" xfId="22053" xr:uid="{00000000-0005-0000-0000-0000BE550000}"/>
    <cellStyle name="Input [yellow] 2 4 2 7 2" xfId="22054" xr:uid="{00000000-0005-0000-0000-0000BF550000}"/>
    <cellStyle name="Input [yellow] 2 4 2 7 3" xfId="22055" xr:uid="{00000000-0005-0000-0000-0000C0550000}"/>
    <cellStyle name="Input [yellow] 2 4 2 8" xfId="22056" xr:uid="{00000000-0005-0000-0000-0000C1550000}"/>
    <cellStyle name="Input [yellow] 2 4 2 8 2" xfId="22057" xr:uid="{00000000-0005-0000-0000-0000C2550000}"/>
    <cellStyle name="Input [yellow] 2 4 2 8 3" xfId="22058" xr:uid="{00000000-0005-0000-0000-0000C3550000}"/>
    <cellStyle name="Input [yellow] 2 4 2 9" xfId="22059" xr:uid="{00000000-0005-0000-0000-0000C4550000}"/>
    <cellStyle name="Input [yellow] 2 4 2 9 2" xfId="22060" xr:uid="{00000000-0005-0000-0000-0000C5550000}"/>
    <cellStyle name="Input [yellow] 2 4 2 9 3" xfId="22061" xr:uid="{00000000-0005-0000-0000-0000C6550000}"/>
    <cellStyle name="Input [yellow] 2 4 20" xfId="22062" xr:uid="{00000000-0005-0000-0000-0000C7550000}"/>
    <cellStyle name="Input [yellow] 2 4 3" xfId="22063" xr:uid="{00000000-0005-0000-0000-0000C8550000}"/>
    <cellStyle name="Input [yellow] 2 4 3 10" xfId="22064" xr:uid="{00000000-0005-0000-0000-0000C9550000}"/>
    <cellStyle name="Input [yellow] 2 4 3 10 2" xfId="22065" xr:uid="{00000000-0005-0000-0000-0000CA550000}"/>
    <cellStyle name="Input [yellow] 2 4 3 10 3" xfId="22066" xr:uid="{00000000-0005-0000-0000-0000CB550000}"/>
    <cellStyle name="Input [yellow] 2 4 3 11" xfId="22067" xr:uid="{00000000-0005-0000-0000-0000CC550000}"/>
    <cellStyle name="Input [yellow] 2 4 3 11 2" xfId="22068" xr:uid="{00000000-0005-0000-0000-0000CD550000}"/>
    <cellStyle name="Input [yellow] 2 4 3 11 3" xfId="22069" xr:uid="{00000000-0005-0000-0000-0000CE550000}"/>
    <cellStyle name="Input [yellow] 2 4 3 12" xfId="22070" xr:uid="{00000000-0005-0000-0000-0000CF550000}"/>
    <cellStyle name="Input [yellow] 2 4 3 12 2" xfId="22071" xr:uid="{00000000-0005-0000-0000-0000D0550000}"/>
    <cellStyle name="Input [yellow] 2 4 3 12 3" xfId="22072" xr:uid="{00000000-0005-0000-0000-0000D1550000}"/>
    <cellStyle name="Input [yellow] 2 4 3 13" xfId="22073" xr:uid="{00000000-0005-0000-0000-0000D2550000}"/>
    <cellStyle name="Input [yellow] 2 4 3 14" xfId="22074" xr:uid="{00000000-0005-0000-0000-0000D3550000}"/>
    <cellStyle name="Input [yellow] 2 4 3 2" xfId="22075" xr:uid="{00000000-0005-0000-0000-0000D4550000}"/>
    <cellStyle name="Input [yellow] 2 4 3 2 2" xfId="22076" xr:uid="{00000000-0005-0000-0000-0000D5550000}"/>
    <cellStyle name="Input [yellow] 2 4 3 2 3" xfId="22077" xr:uid="{00000000-0005-0000-0000-0000D6550000}"/>
    <cellStyle name="Input [yellow] 2 4 3 3" xfId="22078" xr:uid="{00000000-0005-0000-0000-0000D7550000}"/>
    <cellStyle name="Input [yellow] 2 4 3 3 2" xfId="22079" xr:uid="{00000000-0005-0000-0000-0000D8550000}"/>
    <cellStyle name="Input [yellow] 2 4 3 3 3" xfId="22080" xr:uid="{00000000-0005-0000-0000-0000D9550000}"/>
    <cellStyle name="Input [yellow] 2 4 3 4" xfId="22081" xr:uid="{00000000-0005-0000-0000-0000DA550000}"/>
    <cellStyle name="Input [yellow] 2 4 3 4 2" xfId="22082" xr:uid="{00000000-0005-0000-0000-0000DB550000}"/>
    <cellStyle name="Input [yellow] 2 4 3 4 3" xfId="22083" xr:uid="{00000000-0005-0000-0000-0000DC550000}"/>
    <cellStyle name="Input [yellow] 2 4 3 5" xfId="22084" xr:uid="{00000000-0005-0000-0000-0000DD550000}"/>
    <cellStyle name="Input [yellow] 2 4 3 5 2" xfId="22085" xr:uid="{00000000-0005-0000-0000-0000DE550000}"/>
    <cellStyle name="Input [yellow] 2 4 3 5 3" xfId="22086" xr:uid="{00000000-0005-0000-0000-0000DF550000}"/>
    <cellStyle name="Input [yellow] 2 4 3 6" xfId="22087" xr:uid="{00000000-0005-0000-0000-0000E0550000}"/>
    <cellStyle name="Input [yellow] 2 4 3 6 2" xfId="22088" xr:uid="{00000000-0005-0000-0000-0000E1550000}"/>
    <cellStyle name="Input [yellow] 2 4 3 6 3" xfId="22089" xr:uid="{00000000-0005-0000-0000-0000E2550000}"/>
    <cellStyle name="Input [yellow] 2 4 3 7" xfId="22090" xr:uid="{00000000-0005-0000-0000-0000E3550000}"/>
    <cellStyle name="Input [yellow] 2 4 3 7 2" xfId="22091" xr:uid="{00000000-0005-0000-0000-0000E4550000}"/>
    <cellStyle name="Input [yellow] 2 4 3 7 3" xfId="22092" xr:uid="{00000000-0005-0000-0000-0000E5550000}"/>
    <cellStyle name="Input [yellow] 2 4 3 8" xfId="22093" xr:uid="{00000000-0005-0000-0000-0000E6550000}"/>
    <cellStyle name="Input [yellow] 2 4 3 8 2" xfId="22094" xr:uid="{00000000-0005-0000-0000-0000E7550000}"/>
    <cellStyle name="Input [yellow] 2 4 3 8 3" xfId="22095" xr:uid="{00000000-0005-0000-0000-0000E8550000}"/>
    <cellStyle name="Input [yellow] 2 4 3 9" xfId="22096" xr:uid="{00000000-0005-0000-0000-0000E9550000}"/>
    <cellStyle name="Input [yellow] 2 4 3 9 2" xfId="22097" xr:uid="{00000000-0005-0000-0000-0000EA550000}"/>
    <cellStyle name="Input [yellow] 2 4 3 9 3" xfId="22098" xr:uid="{00000000-0005-0000-0000-0000EB550000}"/>
    <cellStyle name="Input [yellow] 2 4 4" xfId="22099" xr:uid="{00000000-0005-0000-0000-0000EC550000}"/>
    <cellStyle name="Input [yellow] 2 4 4 10" xfId="22100" xr:uid="{00000000-0005-0000-0000-0000ED550000}"/>
    <cellStyle name="Input [yellow] 2 4 4 10 2" xfId="22101" xr:uid="{00000000-0005-0000-0000-0000EE550000}"/>
    <cellStyle name="Input [yellow] 2 4 4 10 3" xfId="22102" xr:uid="{00000000-0005-0000-0000-0000EF550000}"/>
    <cellStyle name="Input [yellow] 2 4 4 11" xfId="22103" xr:uid="{00000000-0005-0000-0000-0000F0550000}"/>
    <cellStyle name="Input [yellow] 2 4 4 11 2" xfId="22104" xr:uid="{00000000-0005-0000-0000-0000F1550000}"/>
    <cellStyle name="Input [yellow] 2 4 4 11 3" xfId="22105" xr:uid="{00000000-0005-0000-0000-0000F2550000}"/>
    <cellStyle name="Input [yellow] 2 4 4 12" xfId="22106" xr:uid="{00000000-0005-0000-0000-0000F3550000}"/>
    <cellStyle name="Input [yellow] 2 4 4 13" xfId="22107" xr:uid="{00000000-0005-0000-0000-0000F4550000}"/>
    <cellStyle name="Input [yellow] 2 4 4 2" xfId="22108" xr:uid="{00000000-0005-0000-0000-0000F5550000}"/>
    <cellStyle name="Input [yellow] 2 4 4 2 2" xfId="22109" xr:uid="{00000000-0005-0000-0000-0000F6550000}"/>
    <cellStyle name="Input [yellow] 2 4 4 2 3" xfId="22110" xr:uid="{00000000-0005-0000-0000-0000F7550000}"/>
    <cellStyle name="Input [yellow] 2 4 4 3" xfId="22111" xr:uid="{00000000-0005-0000-0000-0000F8550000}"/>
    <cellStyle name="Input [yellow] 2 4 4 3 2" xfId="22112" xr:uid="{00000000-0005-0000-0000-0000F9550000}"/>
    <cellStyle name="Input [yellow] 2 4 4 3 3" xfId="22113" xr:uid="{00000000-0005-0000-0000-0000FA550000}"/>
    <cellStyle name="Input [yellow] 2 4 4 4" xfId="22114" xr:uid="{00000000-0005-0000-0000-0000FB550000}"/>
    <cellStyle name="Input [yellow] 2 4 4 4 2" xfId="22115" xr:uid="{00000000-0005-0000-0000-0000FC550000}"/>
    <cellStyle name="Input [yellow] 2 4 4 4 3" xfId="22116" xr:uid="{00000000-0005-0000-0000-0000FD550000}"/>
    <cellStyle name="Input [yellow] 2 4 4 5" xfId="22117" xr:uid="{00000000-0005-0000-0000-0000FE550000}"/>
    <cellStyle name="Input [yellow] 2 4 4 5 2" xfId="22118" xr:uid="{00000000-0005-0000-0000-0000FF550000}"/>
    <cellStyle name="Input [yellow] 2 4 4 5 3" xfId="22119" xr:uid="{00000000-0005-0000-0000-000000560000}"/>
    <cellStyle name="Input [yellow] 2 4 4 6" xfId="22120" xr:uid="{00000000-0005-0000-0000-000001560000}"/>
    <cellStyle name="Input [yellow] 2 4 4 6 2" xfId="22121" xr:uid="{00000000-0005-0000-0000-000002560000}"/>
    <cellStyle name="Input [yellow] 2 4 4 6 3" xfId="22122" xr:uid="{00000000-0005-0000-0000-000003560000}"/>
    <cellStyle name="Input [yellow] 2 4 4 7" xfId="22123" xr:uid="{00000000-0005-0000-0000-000004560000}"/>
    <cellStyle name="Input [yellow] 2 4 4 7 2" xfId="22124" xr:uid="{00000000-0005-0000-0000-000005560000}"/>
    <cellStyle name="Input [yellow] 2 4 4 7 3" xfId="22125" xr:uid="{00000000-0005-0000-0000-000006560000}"/>
    <cellStyle name="Input [yellow] 2 4 4 8" xfId="22126" xr:uid="{00000000-0005-0000-0000-000007560000}"/>
    <cellStyle name="Input [yellow] 2 4 4 8 2" xfId="22127" xr:uid="{00000000-0005-0000-0000-000008560000}"/>
    <cellStyle name="Input [yellow] 2 4 4 8 3" xfId="22128" xr:uid="{00000000-0005-0000-0000-000009560000}"/>
    <cellStyle name="Input [yellow] 2 4 4 9" xfId="22129" xr:uid="{00000000-0005-0000-0000-00000A560000}"/>
    <cellStyle name="Input [yellow] 2 4 4 9 2" xfId="22130" xr:uid="{00000000-0005-0000-0000-00000B560000}"/>
    <cellStyle name="Input [yellow] 2 4 4 9 3" xfId="22131" xr:uid="{00000000-0005-0000-0000-00000C560000}"/>
    <cellStyle name="Input [yellow] 2 4 5" xfId="22132" xr:uid="{00000000-0005-0000-0000-00000D560000}"/>
    <cellStyle name="Input [yellow] 2 4 5 10" xfId="22133" xr:uid="{00000000-0005-0000-0000-00000E560000}"/>
    <cellStyle name="Input [yellow] 2 4 5 10 2" xfId="22134" xr:uid="{00000000-0005-0000-0000-00000F560000}"/>
    <cellStyle name="Input [yellow] 2 4 5 10 3" xfId="22135" xr:uid="{00000000-0005-0000-0000-000010560000}"/>
    <cellStyle name="Input [yellow] 2 4 5 11" xfId="22136" xr:uid="{00000000-0005-0000-0000-000011560000}"/>
    <cellStyle name="Input [yellow] 2 4 5 11 2" xfId="22137" xr:uid="{00000000-0005-0000-0000-000012560000}"/>
    <cellStyle name="Input [yellow] 2 4 5 11 3" xfId="22138" xr:uid="{00000000-0005-0000-0000-000013560000}"/>
    <cellStyle name="Input [yellow] 2 4 5 12" xfId="22139" xr:uid="{00000000-0005-0000-0000-000014560000}"/>
    <cellStyle name="Input [yellow] 2 4 5 13" xfId="22140" xr:uid="{00000000-0005-0000-0000-000015560000}"/>
    <cellStyle name="Input [yellow] 2 4 5 2" xfId="22141" xr:uid="{00000000-0005-0000-0000-000016560000}"/>
    <cellStyle name="Input [yellow] 2 4 5 2 2" xfId="22142" xr:uid="{00000000-0005-0000-0000-000017560000}"/>
    <cellStyle name="Input [yellow] 2 4 5 2 3" xfId="22143" xr:uid="{00000000-0005-0000-0000-000018560000}"/>
    <cellStyle name="Input [yellow] 2 4 5 3" xfId="22144" xr:uid="{00000000-0005-0000-0000-000019560000}"/>
    <cellStyle name="Input [yellow] 2 4 5 3 2" xfId="22145" xr:uid="{00000000-0005-0000-0000-00001A560000}"/>
    <cellStyle name="Input [yellow] 2 4 5 3 3" xfId="22146" xr:uid="{00000000-0005-0000-0000-00001B560000}"/>
    <cellStyle name="Input [yellow] 2 4 5 4" xfId="22147" xr:uid="{00000000-0005-0000-0000-00001C560000}"/>
    <cellStyle name="Input [yellow] 2 4 5 4 2" xfId="22148" xr:uid="{00000000-0005-0000-0000-00001D560000}"/>
    <cellStyle name="Input [yellow] 2 4 5 4 3" xfId="22149" xr:uid="{00000000-0005-0000-0000-00001E560000}"/>
    <cellStyle name="Input [yellow] 2 4 5 5" xfId="22150" xr:uid="{00000000-0005-0000-0000-00001F560000}"/>
    <cellStyle name="Input [yellow] 2 4 5 5 2" xfId="22151" xr:uid="{00000000-0005-0000-0000-000020560000}"/>
    <cellStyle name="Input [yellow] 2 4 5 5 3" xfId="22152" xr:uid="{00000000-0005-0000-0000-000021560000}"/>
    <cellStyle name="Input [yellow] 2 4 5 6" xfId="22153" xr:uid="{00000000-0005-0000-0000-000022560000}"/>
    <cellStyle name="Input [yellow] 2 4 5 6 2" xfId="22154" xr:uid="{00000000-0005-0000-0000-000023560000}"/>
    <cellStyle name="Input [yellow] 2 4 5 6 3" xfId="22155" xr:uid="{00000000-0005-0000-0000-000024560000}"/>
    <cellStyle name="Input [yellow] 2 4 5 7" xfId="22156" xr:uid="{00000000-0005-0000-0000-000025560000}"/>
    <cellStyle name="Input [yellow] 2 4 5 7 2" xfId="22157" xr:uid="{00000000-0005-0000-0000-000026560000}"/>
    <cellStyle name="Input [yellow] 2 4 5 7 3" xfId="22158" xr:uid="{00000000-0005-0000-0000-000027560000}"/>
    <cellStyle name="Input [yellow] 2 4 5 8" xfId="22159" xr:uid="{00000000-0005-0000-0000-000028560000}"/>
    <cellStyle name="Input [yellow] 2 4 5 8 2" xfId="22160" xr:uid="{00000000-0005-0000-0000-000029560000}"/>
    <cellStyle name="Input [yellow] 2 4 5 8 3" xfId="22161" xr:uid="{00000000-0005-0000-0000-00002A560000}"/>
    <cellStyle name="Input [yellow] 2 4 5 9" xfId="22162" xr:uid="{00000000-0005-0000-0000-00002B560000}"/>
    <cellStyle name="Input [yellow] 2 4 5 9 2" xfId="22163" xr:uid="{00000000-0005-0000-0000-00002C560000}"/>
    <cellStyle name="Input [yellow] 2 4 5 9 3" xfId="22164" xr:uid="{00000000-0005-0000-0000-00002D560000}"/>
    <cellStyle name="Input [yellow] 2 4 6" xfId="22165" xr:uid="{00000000-0005-0000-0000-00002E560000}"/>
    <cellStyle name="Input [yellow] 2 4 6 10" xfId="22166" xr:uid="{00000000-0005-0000-0000-00002F560000}"/>
    <cellStyle name="Input [yellow] 2 4 6 10 2" xfId="22167" xr:uid="{00000000-0005-0000-0000-000030560000}"/>
    <cellStyle name="Input [yellow] 2 4 6 10 3" xfId="22168" xr:uid="{00000000-0005-0000-0000-000031560000}"/>
    <cellStyle name="Input [yellow] 2 4 6 11" xfId="22169" xr:uid="{00000000-0005-0000-0000-000032560000}"/>
    <cellStyle name="Input [yellow] 2 4 6 11 2" xfId="22170" xr:uid="{00000000-0005-0000-0000-000033560000}"/>
    <cellStyle name="Input [yellow] 2 4 6 11 3" xfId="22171" xr:uid="{00000000-0005-0000-0000-000034560000}"/>
    <cellStyle name="Input [yellow] 2 4 6 12" xfId="22172" xr:uid="{00000000-0005-0000-0000-000035560000}"/>
    <cellStyle name="Input [yellow] 2 4 6 13" xfId="22173" xr:uid="{00000000-0005-0000-0000-000036560000}"/>
    <cellStyle name="Input [yellow] 2 4 6 2" xfId="22174" xr:uid="{00000000-0005-0000-0000-000037560000}"/>
    <cellStyle name="Input [yellow] 2 4 6 2 2" xfId="22175" xr:uid="{00000000-0005-0000-0000-000038560000}"/>
    <cellStyle name="Input [yellow] 2 4 6 2 3" xfId="22176" xr:uid="{00000000-0005-0000-0000-000039560000}"/>
    <cellStyle name="Input [yellow] 2 4 6 3" xfId="22177" xr:uid="{00000000-0005-0000-0000-00003A560000}"/>
    <cellStyle name="Input [yellow] 2 4 6 3 2" xfId="22178" xr:uid="{00000000-0005-0000-0000-00003B560000}"/>
    <cellStyle name="Input [yellow] 2 4 6 3 3" xfId="22179" xr:uid="{00000000-0005-0000-0000-00003C560000}"/>
    <cellStyle name="Input [yellow] 2 4 6 4" xfId="22180" xr:uid="{00000000-0005-0000-0000-00003D560000}"/>
    <cellStyle name="Input [yellow] 2 4 6 4 2" xfId="22181" xr:uid="{00000000-0005-0000-0000-00003E560000}"/>
    <cellStyle name="Input [yellow] 2 4 6 4 3" xfId="22182" xr:uid="{00000000-0005-0000-0000-00003F560000}"/>
    <cellStyle name="Input [yellow] 2 4 6 5" xfId="22183" xr:uid="{00000000-0005-0000-0000-000040560000}"/>
    <cellStyle name="Input [yellow] 2 4 6 5 2" xfId="22184" xr:uid="{00000000-0005-0000-0000-000041560000}"/>
    <cellStyle name="Input [yellow] 2 4 6 5 3" xfId="22185" xr:uid="{00000000-0005-0000-0000-000042560000}"/>
    <cellStyle name="Input [yellow] 2 4 6 6" xfId="22186" xr:uid="{00000000-0005-0000-0000-000043560000}"/>
    <cellStyle name="Input [yellow] 2 4 6 6 2" xfId="22187" xr:uid="{00000000-0005-0000-0000-000044560000}"/>
    <cellStyle name="Input [yellow] 2 4 6 6 3" xfId="22188" xr:uid="{00000000-0005-0000-0000-000045560000}"/>
    <cellStyle name="Input [yellow] 2 4 6 7" xfId="22189" xr:uid="{00000000-0005-0000-0000-000046560000}"/>
    <cellStyle name="Input [yellow] 2 4 6 7 2" xfId="22190" xr:uid="{00000000-0005-0000-0000-000047560000}"/>
    <cellStyle name="Input [yellow] 2 4 6 7 3" xfId="22191" xr:uid="{00000000-0005-0000-0000-000048560000}"/>
    <cellStyle name="Input [yellow] 2 4 6 8" xfId="22192" xr:uid="{00000000-0005-0000-0000-000049560000}"/>
    <cellStyle name="Input [yellow] 2 4 6 8 2" xfId="22193" xr:uid="{00000000-0005-0000-0000-00004A560000}"/>
    <cellStyle name="Input [yellow] 2 4 6 8 3" xfId="22194" xr:uid="{00000000-0005-0000-0000-00004B560000}"/>
    <cellStyle name="Input [yellow] 2 4 6 9" xfId="22195" xr:uid="{00000000-0005-0000-0000-00004C560000}"/>
    <cellStyle name="Input [yellow] 2 4 6 9 2" xfId="22196" xr:uid="{00000000-0005-0000-0000-00004D560000}"/>
    <cellStyle name="Input [yellow] 2 4 6 9 3" xfId="22197" xr:uid="{00000000-0005-0000-0000-00004E560000}"/>
    <cellStyle name="Input [yellow] 2 4 7" xfId="22198" xr:uid="{00000000-0005-0000-0000-00004F560000}"/>
    <cellStyle name="Input [yellow] 2 4 7 10" xfId="22199" xr:uid="{00000000-0005-0000-0000-000050560000}"/>
    <cellStyle name="Input [yellow] 2 4 7 10 2" xfId="22200" xr:uid="{00000000-0005-0000-0000-000051560000}"/>
    <cellStyle name="Input [yellow] 2 4 7 10 3" xfId="22201" xr:uid="{00000000-0005-0000-0000-000052560000}"/>
    <cellStyle name="Input [yellow] 2 4 7 11" xfId="22202" xr:uid="{00000000-0005-0000-0000-000053560000}"/>
    <cellStyle name="Input [yellow] 2 4 7 11 2" xfId="22203" xr:uid="{00000000-0005-0000-0000-000054560000}"/>
    <cellStyle name="Input [yellow] 2 4 7 11 3" xfId="22204" xr:uid="{00000000-0005-0000-0000-000055560000}"/>
    <cellStyle name="Input [yellow] 2 4 7 12" xfId="22205" xr:uid="{00000000-0005-0000-0000-000056560000}"/>
    <cellStyle name="Input [yellow] 2 4 7 13" xfId="22206" xr:uid="{00000000-0005-0000-0000-000057560000}"/>
    <cellStyle name="Input [yellow] 2 4 7 2" xfId="22207" xr:uid="{00000000-0005-0000-0000-000058560000}"/>
    <cellStyle name="Input [yellow] 2 4 7 2 2" xfId="22208" xr:uid="{00000000-0005-0000-0000-000059560000}"/>
    <cellStyle name="Input [yellow] 2 4 7 2 3" xfId="22209" xr:uid="{00000000-0005-0000-0000-00005A560000}"/>
    <cellStyle name="Input [yellow] 2 4 7 3" xfId="22210" xr:uid="{00000000-0005-0000-0000-00005B560000}"/>
    <cellStyle name="Input [yellow] 2 4 7 3 2" xfId="22211" xr:uid="{00000000-0005-0000-0000-00005C560000}"/>
    <cellStyle name="Input [yellow] 2 4 7 3 3" xfId="22212" xr:uid="{00000000-0005-0000-0000-00005D560000}"/>
    <cellStyle name="Input [yellow] 2 4 7 4" xfId="22213" xr:uid="{00000000-0005-0000-0000-00005E560000}"/>
    <cellStyle name="Input [yellow] 2 4 7 4 2" xfId="22214" xr:uid="{00000000-0005-0000-0000-00005F560000}"/>
    <cellStyle name="Input [yellow] 2 4 7 4 3" xfId="22215" xr:uid="{00000000-0005-0000-0000-000060560000}"/>
    <cellStyle name="Input [yellow] 2 4 7 5" xfId="22216" xr:uid="{00000000-0005-0000-0000-000061560000}"/>
    <cellStyle name="Input [yellow] 2 4 7 5 2" xfId="22217" xr:uid="{00000000-0005-0000-0000-000062560000}"/>
    <cellStyle name="Input [yellow] 2 4 7 5 3" xfId="22218" xr:uid="{00000000-0005-0000-0000-000063560000}"/>
    <cellStyle name="Input [yellow] 2 4 7 6" xfId="22219" xr:uid="{00000000-0005-0000-0000-000064560000}"/>
    <cellStyle name="Input [yellow] 2 4 7 6 2" xfId="22220" xr:uid="{00000000-0005-0000-0000-000065560000}"/>
    <cellStyle name="Input [yellow] 2 4 7 6 3" xfId="22221" xr:uid="{00000000-0005-0000-0000-000066560000}"/>
    <cellStyle name="Input [yellow] 2 4 7 7" xfId="22222" xr:uid="{00000000-0005-0000-0000-000067560000}"/>
    <cellStyle name="Input [yellow] 2 4 7 7 2" xfId="22223" xr:uid="{00000000-0005-0000-0000-000068560000}"/>
    <cellStyle name="Input [yellow] 2 4 7 7 3" xfId="22224" xr:uid="{00000000-0005-0000-0000-000069560000}"/>
    <cellStyle name="Input [yellow] 2 4 7 8" xfId="22225" xr:uid="{00000000-0005-0000-0000-00006A560000}"/>
    <cellStyle name="Input [yellow] 2 4 7 8 2" xfId="22226" xr:uid="{00000000-0005-0000-0000-00006B560000}"/>
    <cellStyle name="Input [yellow] 2 4 7 8 3" xfId="22227" xr:uid="{00000000-0005-0000-0000-00006C560000}"/>
    <cellStyle name="Input [yellow] 2 4 7 9" xfId="22228" xr:uid="{00000000-0005-0000-0000-00006D560000}"/>
    <cellStyle name="Input [yellow] 2 4 7 9 2" xfId="22229" xr:uid="{00000000-0005-0000-0000-00006E560000}"/>
    <cellStyle name="Input [yellow] 2 4 7 9 3" xfId="22230" xr:uid="{00000000-0005-0000-0000-00006F560000}"/>
    <cellStyle name="Input [yellow] 2 4 8" xfId="22231" xr:uid="{00000000-0005-0000-0000-000070560000}"/>
    <cellStyle name="Input [yellow] 2 4 8 2" xfId="22232" xr:uid="{00000000-0005-0000-0000-000071560000}"/>
    <cellStyle name="Input [yellow] 2 4 8 3" xfId="22233" xr:uid="{00000000-0005-0000-0000-000072560000}"/>
    <cellStyle name="Input [yellow] 2 4 9" xfId="22234" xr:uid="{00000000-0005-0000-0000-000073560000}"/>
    <cellStyle name="Input [yellow] 2 4 9 2" xfId="22235" xr:uid="{00000000-0005-0000-0000-000074560000}"/>
    <cellStyle name="Input [yellow] 2 4 9 3" xfId="22236" xr:uid="{00000000-0005-0000-0000-000075560000}"/>
    <cellStyle name="Input [yellow] 2 5" xfId="22237" xr:uid="{00000000-0005-0000-0000-000076560000}"/>
    <cellStyle name="Input [yellow] 2 5 2" xfId="22238" xr:uid="{00000000-0005-0000-0000-000077560000}"/>
    <cellStyle name="Input [yellow] 2 5 3" xfId="22239" xr:uid="{00000000-0005-0000-0000-000078560000}"/>
    <cellStyle name="Input [yellow] 2 6" xfId="22240" xr:uid="{00000000-0005-0000-0000-000079560000}"/>
    <cellStyle name="Input [yellow] 2 6 2" xfId="22241" xr:uid="{00000000-0005-0000-0000-00007A560000}"/>
    <cellStyle name="Input [yellow] 2 6 3" xfId="22242" xr:uid="{00000000-0005-0000-0000-00007B560000}"/>
    <cellStyle name="Input [yellow] 2 7" xfId="22243" xr:uid="{00000000-0005-0000-0000-00007C560000}"/>
    <cellStyle name="Input [yellow] 2 8" xfId="22244" xr:uid="{00000000-0005-0000-0000-00007D560000}"/>
    <cellStyle name="Input [yellow] 2 9" xfId="22245" xr:uid="{00000000-0005-0000-0000-00007E560000}"/>
    <cellStyle name="Input [yellow] 3" xfId="22246" xr:uid="{00000000-0005-0000-0000-00007F560000}"/>
    <cellStyle name="Input [yellow] 3 10" xfId="22247" xr:uid="{00000000-0005-0000-0000-000080560000}"/>
    <cellStyle name="Input [yellow] 3 11" xfId="22248" xr:uid="{00000000-0005-0000-0000-000081560000}"/>
    <cellStyle name="Input [yellow] 3 2" xfId="22249" xr:uid="{00000000-0005-0000-0000-000082560000}"/>
    <cellStyle name="Input [yellow] 3 2 10" xfId="22250" xr:uid="{00000000-0005-0000-0000-000083560000}"/>
    <cellStyle name="Input [yellow] 3 2 10 2" xfId="22251" xr:uid="{00000000-0005-0000-0000-000084560000}"/>
    <cellStyle name="Input [yellow] 3 2 10 3" xfId="22252" xr:uid="{00000000-0005-0000-0000-000085560000}"/>
    <cellStyle name="Input [yellow] 3 2 11" xfId="22253" xr:uid="{00000000-0005-0000-0000-000086560000}"/>
    <cellStyle name="Input [yellow] 3 2 11 2" xfId="22254" xr:uid="{00000000-0005-0000-0000-000087560000}"/>
    <cellStyle name="Input [yellow] 3 2 11 3" xfId="22255" xr:uid="{00000000-0005-0000-0000-000088560000}"/>
    <cellStyle name="Input [yellow] 3 2 12" xfId="22256" xr:uid="{00000000-0005-0000-0000-000089560000}"/>
    <cellStyle name="Input [yellow] 3 2 12 2" xfId="22257" xr:uid="{00000000-0005-0000-0000-00008A560000}"/>
    <cellStyle name="Input [yellow] 3 2 12 3" xfId="22258" xr:uid="{00000000-0005-0000-0000-00008B560000}"/>
    <cellStyle name="Input [yellow] 3 2 13" xfId="22259" xr:uid="{00000000-0005-0000-0000-00008C560000}"/>
    <cellStyle name="Input [yellow] 3 2 13 2" xfId="22260" xr:uid="{00000000-0005-0000-0000-00008D560000}"/>
    <cellStyle name="Input [yellow] 3 2 13 3" xfId="22261" xr:uid="{00000000-0005-0000-0000-00008E560000}"/>
    <cellStyle name="Input [yellow] 3 2 14" xfId="22262" xr:uid="{00000000-0005-0000-0000-00008F560000}"/>
    <cellStyle name="Input [yellow] 3 2 14 2" xfId="22263" xr:uid="{00000000-0005-0000-0000-000090560000}"/>
    <cellStyle name="Input [yellow] 3 2 14 3" xfId="22264" xr:uid="{00000000-0005-0000-0000-000091560000}"/>
    <cellStyle name="Input [yellow] 3 2 15" xfId="22265" xr:uid="{00000000-0005-0000-0000-000092560000}"/>
    <cellStyle name="Input [yellow] 3 2 15 2" xfId="22266" xr:uid="{00000000-0005-0000-0000-000093560000}"/>
    <cellStyle name="Input [yellow] 3 2 15 3" xfId="22267" xr:uid="{00000000-0005-0000-0000-000094560000}"/>
    <cellStyle name="Input [yellow] 3 2 16" xfId="22268" xr:uid="{00000000-0005-0000-0000-000095560000}"/>
    <cellStyle name="Input [yellow] 3 2 17" xfId="22269" xr:uid="{00000000-0005-0000-0000-000096560000}"/>
    <cellStyle name="Input [yellow] 3 2 2" xfId="22270" xr:uid="{00000000-0005-0000-0000-000097560000}"/>
    <cellStyle name="Input [yellow] 3 2 2 10" xfId="22271" xr:uid="{00000000-0005-0000-0000-000098560000}"/>
    <cellStyle name="Input [yellow] 3 2 2 10 2" xfId="22272" xr:uid="{00000000-0005-0000-0000-000099560000}"/>
    <cellStyle name="Input [yellow] 3 2 2 10 3" xfId="22273" xr:uid="{00000000-0005-0000-0000-00009A560000}"/>
    <cellStyle name="Input [yellow] 3 2 2 11" xfId="22274" xr:uid="{00000000-0005-0000-0000-00009B560000}"/>
    <cellStyle name="Input [yellow] 3 2 2 11 2" xfId="22275" xr:uid="{00000000-0005-0000-0000-00009C560000}"/>
    <cellStyle name="Input [yellow] 3 2 2 11 3" xfId="22276" xr:uid="{00000000-0005-0000-0000-00009D560000}"/>
    <cellStyle name="Input [yellow] 3 2 2 12" xfId="22277" xr:uid="{00000000-0005-0000-0000-00009E560000}"/>
    <cellStyle name="Input [yellow] 3 2 2 12 2" xfId="22278" xr:uid="{00000000-0005-0000-0000-00009F560000}"/>
    <cellStyle name="Input [yellow] 3 2 2 12 3" xfId="22279" xr:uid="{00000000-0005-0000-0000-0000A0560000}"/>
    <cellStyle name="Input [yellow] 3 2 2 13" xfId="22280" xr:uid="{00000000-0005-0000-0000-0000A1560000}"/>
    <cellStyle name="Input [yellow] 3 2 2 14" xfId="22281" xr:uid="{00000000-0005-0000-0000-0000A2560000}"/>
    <cellStyle name="Input [yellow] 3 2 2 2" xfId="22282" xr:uid="{00000000-0005-0000-0000-0000A3560000}"/>
    <cellStyle name="Input [yellow] 3 2 2 2 2" xfId="22283" xr:uid="{00000000-0005-0000-0000-0000A4560000}"/>
    <cellStyle name="Input [yellow] 3 2 2 2 3" xfId="22284" xr:uid="{00000000-0005-0000-0000-0000A5560000}"/>
    <cellStyle name="Input [yellow] 3 2 2 3" xfId="22285" xr:uid="{00000000-0005-0000-0000-0000A6560000}"/>
    <cellStyle name="Input [yellow] 3 2 2 3 2" xfId="22286" xr:uid="{00000000-0005-0000-0000-0000A7560000}"/>
    <cellStyle name="Input [yellow] 3 2 2 3 3" xfId="22287" xr:uid="{00000000-0005-0000-0000-0000A8560000}"/>
    <cellStyle name="Input [yellow] 3 2 2 4" xfId="22288" xr:uid="{00000000-0005-0000-0000-0000A9560000}"/>
    <cellStyle name="Input [yellow] 3 2 2 4 2" xfId="22289" xr:uid="{00000000-0005-0000-0000-0000AA560000}"/>
    <cellStyle name="Input [yellow] 3 2 2 4 3" xfId="22290" xr:uid="{00000000-0005-0000-0000-0000AB560000}"/>
    <cellStyle name="Input [yellow] 3 2 2 5" xfId="22291" xr:uid="{00000000-0005-0000-0000-0000AC560000}"/>
    <cellStyle name="Input [yellow] 3 2 2 5 2" xfId="22292" xr:uid="{00000000-0005-0000-0000-0000AD560000}"/>
    <cellStyle name="Input [yellow] 3 2 2 5 3" xfId="22293" xr:uid="{00000000-0005-0000-0000-0000AE560000}"/>
    <cellStyle name="Input [yellow] 3 2 2 6" xfId="22294" xr:uid="{00000000-0005-0000-0000-0000AF560000}"/>
    <cellStyle name="Input [yellow] 3 2 2 6 2" xfId="22295" xr:uid="{00000000-0005-0000-0000-0000B0560000}"/>
    <cellStyle name="Input [yellow] 3 2 2 6 3" xfId="22296" xr:uid="{00000000-0005-0000-0000-0000B1560000}"/>
    <cellStyle name="Input [yellow] 3 2 2 7" xfId="22297" xr:uid="{00000000-0005-0000-0000-0000B2560000}"/>
    <cellStyle name="Input [yellow] 3 2 2 7 2" xfId="22298" xr:uid="{00000000-0005-0000-0000-0000B3560000}"/>
    <cellStyle name="Input [yellow] 3 2 2 7 3" xfId="22299" xr:uid="{00000000-0005-0000-0000-0000B4560000}"/>
    <cellStyle name="Input [yellow] 3 2 2 8" xfId="22300" xr:uid="{00000000-0005-0000-0000-0000B5560000}"/>
    <cellStyle name="Input [yellow] 3 2 2 8 2" xfId="22301" xr:uid="{00000000-0005-0000-0000-0000B6560000}"/>
    <cellStyle name="Input [yellow] 3 2 2 8 3" xfId="22302" xr:uid="{00000000-0005-0000-0000-0000B7560000}"/>
    <cellStyle name="Input [yellow] 3 2 2 9" xfId="22303" xr:uid="{00000000-0005-0000-0000-0000B8560000}"/>
    <cellStyle name="Input [yellow] 3 2 2 9 2" xfId="22304" xr:uid="{00000000-0005-0000-0000-0000B9560000}"/>
    <cellStyle name="Input [yellow] 3 2 2 9 3" xfId="22305" xr:uid="{00000000-0005-0000-0000-0000BA560000}"/>
    <cellStyle name="Input [yellow] 3 2 3" xfId="22306" xr:uid="{00000000-0005-0000-0000-0000BB560000}"/>
    <cellStyle name="Input [yellow] 3 2 3 10" xfId="22307" xr:uid="{00000000-0005-0000-0000-0000BC560000}"/>
    <cellStyle name="Input [yellow] 3 2 3 10 2" xfId="22308" xr:uid="{00000000-0005-0000-0000-0000BD560000}"/>
    <cellStyle name="Input [yellow] 3 2 3 10 3" xfId="22309" xr:uid="{00000000-0005-0000-0000-0000BE560000}"/>
    <cellStyle name="Input [yellow] 3 2 3 11" xfId="22310" xr:uid="{00000000-0005-0000-0000-0000BF560000}"/>
    <cellStyle name="Input [yellow] 3 2 3 11 2" xfId="22311" xr:uid="{00000000-0005-0000-0000-0000C0560000}"/>
    <cellStyle name="Input [yellow] 3 2 3 11 3" xfId="22312" xr:uid="{00000000-0005-0000-0000-0000C1560000}"/>
    <cellStyle name="Input [yellow] 3 2 3 12" xfId="22313" xr:uid="{00000000-0005-0000-0000-0000C2560000}"/>
    <cellStyle name="Input [yellow] 3 2 3 12 2" xfId="22314" xr:uid="{00000000-0005-0000-0000-0000C3560000}"/>
    <cellStyle name="Input [yellow] 3 2 3 12 3" xfId="22315" xr:uid="{00000000-0005-0000-0000-0000C4560000}"/>
    <cellStyle name="Input [yellow] 3 2 3 13" xfId="22316" xr:uid="{00000000-0005-0000-0000-0000C5560000}"/>
    <cellStyle name="Input [yellow] 3 2 3 14" xfId="22317" xr:uid="{00000000-0005-0000-0000-0000C6560000}"/>
    <cellStyle name="Input [yellow] 3 2 3 2" xfId="22318" xr:uid="{00000000-0005-0000-0000-0000C7560000}"/>
    <cellStyle name="Input [yellow] 3 2 3 2 2" xfId="22319" xr:uid="{00000000-0005-0000-0000-0000C8560000}"/>
    <cellStyle name="Input [yellow] 3 2 3 2 3" xfId="22320" xr:uid="{00000000-0005-0000-0000-0000C9560000}"/>
    <cellStyle name="Input [yellow] 3 2 3 3" xfId="22321" xr:uid="{00000000-0005-0000-0000-0000CA560000}"/>
    <cellStyle name="Input [yellow] 3 2 3 3 2" xfId="22322" xr:uid="{00000000-0005-0000-0000-0000CB560000}"/>
    <cellStyle name="Input [yellow] 3 2 3 3 3" xfId="22323" xr:uid="{00000000-0005-0000-0000-0000CC560000}"/>
    <cellStyle name="Input [yellow] 3 2 3 4" xfId="22324" xr:uid="{00000000-0005-0000-0000-0000CD560000}"/>
    <cellStyle name="Input [yellow] 3 2 3 4 2" xfId="22325" xr:uid="{00000000-0005-0000-0000-0000CE560000}"/>
    <cellStyle name="Input [yellow] 3 2 3 4 3" xfId="22326" xr:uid="{00000000-0005-0000-0000-0000CF560000}"/>
    <cellStyle name="Input [yellow] 3 2 3 5" xfId="22327" xr:uid="{00000000-0005-0000-0000-0000D0560000}"/>
    <cellStyle name="Input [yellow] 3 2 3 5 2" xfId="22328" xr:uid="{00000000-0005-0000-0000-0000D1560000}"/>
    <cellStyle name="Input [yellow] 3 2 3 5 3" xfId="22329" xr:uid="{00000000-0005-0000-0000-0000D2560000}"/>
    <cellStyle name="Input [yellow] 3 2 3 6" xfId="22330" xr:uid="{00000000-0005-0000-0000-0000D3560000}"/>
    <cellStyle name="Input [yellow] 3 2 3 6 2" xfId="22331" xr:uid="{00000000-0005-0000-0000-0000D4560000}"/>
    <cellStyle name="Input [yellow] 3 2 3 6 3" xfId="22332" xr:uid="{00000000-0005-0000-0000-0000D5560000}"/>
    <cellStyle name="Input [yellow] 3 2 3 7" xfId="22333" xr:uid="{00000000-0005-0000-0000-0000D6560000}"/>
    <cellStyle name="Input [yellow] 3 2 3 7 2" xfId="22334" xr:uid="{00000000-0005-0000-0000-0000D7560000}"/>
    <cellStyle name="Input [yellow] 3 2 3 7 3" xfId="22335" xr:uid="{00000000-0005-0000-0000-0000D8560000}"/>
    <cellStyle name="Input [yellow] 3 2 3 8" xfId="22336" xr:uid="{00000000-0005-0000-0000-0000D9560000}"/>
    <cellStyle name="Input [yellow] 3 2 3 8 2" xfId="22337" xr:uid="{00000000-0005-0000-0000-0000DA560000}"/>
    <cellStyle name="Input [yellow] 3 2 3 8 3" xfId="22338" xr:uid="{00000000-0005-0000-0000-0000DB560000}"/>
    <cellStyle name="Input [yellow] 3 2 3 9" xfId="22339" xr:uid="{00000000-0005-0000-0000-0000DC560000}"/>
    <cellStyle name="Input [yellow] 3 2 3 9 2" xfId="22340" xr:uid="{00000000-0005-0000-0000-0000DD560000}"/>
    <cellStyle name="Input [yellow] 3 2 3 9 3" xfId="22341" xr:uid="{00000000-0005-0000-0000-0000DE560000}"/>
    <cellStyle name="Input [yellow] 3 2 4" xfId="22342" xr:uid="{00000000-0005-0000-0000-0000DF560000}"/>
    <cellStyle name="Input [yellow] 3 2 4 10" xfId="22343" xr:uid="{00000000-0005-0000-0000-0000E0560000}"/>
    <cellStyle name="Input [yellow] 3 2 4 10 2" xfId="22344" xr:uid="{00000000-0005-0000-0000-0000E1560000}"/>
    <cellStyle name="Input [yellow] 3 2 4 10 3" xfId="22345" xr:uid="{00000000-0005-0000-0000-0000E2560000}"/>
    <cellStyle name="Input [yellow] 3 2 4 11" xfId="22346" xr:uid="{00000000-0005-0000-0000-0000E3560000}"/>
    <cellStyle name="Input [yellow] 3 2 4 11 2" xfId="22347" xr:uid="{00000000-0005-0000-0000-0000E4560000}"/>
    <cellStyle name="Input [yellow] 3 2 4 11 3" xfId="22348" xr:uid="{00000000-0005-0000-0000-0000E5560000}"/>
    <cellStyle name="Input [yellow] 3 2 4 12" xfId="22349" xr:uid="{00000000-0005-0000-0000-0000E6560000}"/>
    <cellStyle name="Input [yellow] 3 2 4 13" xfId="22350" xr:uid="{00000000-0005-0000-0000-0000E7560000}"/>
    <cellStyle name="Input [yellow] 3 2 4 2" xfId="22351" xr:uid="{00000000-0005-0000-0000-0000E8560000}"/>
    <cellStyle name="Input [yellow] 3 2 4 2 2" xfId="22352" xr:uid="{00000000-0005-0000-0000-0000E9560000}"/>
    <cellStyle name="Input [yellow] 3 2 4 2 3" xfId="22353" xr:uid="{00000000-0005-0000-0000-0000EA560000}"/>
    <cellStyle name="Input [yellow] 3 2 4 3" xfId="22354" xr:uid="{00000000-0005-0000-0000-0000EB560000}"/>
    <cellStyle name="Input [yellow] 3 2 4 3 2" xfId="22355" xr:uid="{00000000-0005-0000-0000-0000EC560000}"/>
    <cellStyle name="Input [yellow] 3 2 4 3 3" xfId="22356" xr:uid="{00000000-0005-0000-0000-0000ED560000}"/>
    <cellStyle name="Input [yellow] 3 2 4 4" xfId="22357" xr:uid="{00000000-0005-0000-0000-0000EE560000}"/>
    <cellStyle name="Input [yellow] 3 2 4 4 2" xfId="22358" xr:uid="{00000000-0005-0000-0000-0000EF560000}"/>
    <cellStyle name="Input [yellow] 3 2 4 4 3" xfId="22359" xr:uid="{00000000-0005-0000-0000-0000F0560000}"/>
    <cellStyle name="Input [yellow] 3 2 4 5" xfId="22360" xr:uid="{00000000-0005-0000-0000-0000F1560000}"/>
    <cellStyle name="Input [yellow] 3 2 4 5 2" xfId="22361" xr:uid="{00000000-0005-0000-0000-0000F2560000}"/>
    <cellStyle name="Input [yellow] 3 2 4 5 3" xfId="22362" xr:uid="{00000000-0005-0000-0000-0000F3560000}"/>
    <cellStyle name="Input [yellow] 3 2 4 6" xfId="22363" xr:uid="{00000000-0005-0000-0000-0000F4560000}"/>
    <cellStyle name="Input [yellow] 3 2 4 6 2" xfId="22364" xr:uid="{00000000-0005-0000-0000-0000F5560000}"/>
    <cellStyle name="Input [yellow] 3 2 4 6 3" xfId="22365" xr:uid="{00000000-0005-0000-0000-0000F6560000}"/>
    <cellStyle name="Input [yellow] 3 2 4 7" xfId="22366" xr:uid="{00000000-0005-0000-0000-0000F7560000}"/>
    <cellStyle name="Input [yellow] 3 2 4 7 2" xfId="22367" xr:uid="{00000000-0005-0000-0000-0000F8560000}"/>
    <cellStyle name="Input [yellow] 3 2 4 7 3" xfId="22368" xr:uid="{00000000-0005-0000-0000-0000F9560000}"/>
    <cellStyle name="Input [yellow] 3 2 4 8" xfId="22369" xr:uid="{00000000-0005-0000-0000-0000FA560000}"/>
    <cellStyle name="Input [yellow] 3 2 4 8 2" xfId="22370" xr:uid="{00000000-0005-0000-0000-0000FB560000}"/>
    <cellStyle name="Input [yellow] 3 2 4 8 3" xfId="22371" xr:uid="{00000000-0005-0000-0000-0000FC560000}"/>
    <cellStyle name="Input [yellow] 3 2 4 9" xfId="22372" xr:uid="{00000000-0005-0000-0000-0000FD560000}"/>
    <cellStyle name="Input [yellow] 3 2 4 9 2" xfId="22373" xr:uid="{00000000-0005-0000-0000-0000FE560000}"/>
    <cellStyle name="Input [yellow] 3 2 4 9 3" xfId="22374" xr:uid="{00000000-0005-0000-0000-0000FF560000}"/>
    <cellStyle name="Input [yellow] 3 2 5" xfId="22375" xr:uid="{00000000-0005-0000-0000-000000570000}"/>
    <cellStyle name="Input [yellow] 3 2 5 10" xfId="22376" xr:uid="{00000000-0005-0000-0000-000001570000}"/>
    <cellStyle name="Input [yellow] 3 2 5 10 2" xfId="22377" xr:uid="{00000000-0005-0000-0000-000002570000}"/>
    <cellStyle name="Input [yellow] 3 2 5 10 3" xfId="22378" xr:uid="{00000000-0005-0000-0000-000003570000}"/>
    <cellStyle name="Input [yellow] 3 2 5 11" xfId="22379" xr:uid="{00000000-0005-0000-0000-000004570000}"/>
    <cellStyle name="Input [yellow] 3 2 5 11 2" xfId="22380" xr:uid="{00000000-0005-0000-0000-000005570000}"/>
    <cellStyle name="Input [yellow] 3 2 5 11 3" xfId="22381" xr:uid="{00000000-0005-0000-0000-000006570000}"/>
    <cellStyle name="Input [yellow] 3 2 5 12" xfId="22382" xr:uid="{00000000-0005-0000-0000-000007570000}"/>
    <cellStyle name="Input [yellow] 3 2 5 13" xfId="22383" xr:uid="{00000000-0005-0000-0000-000008570000}"/>
    <cellStyle name="Input [yellow] 3 2 5 2" xfId="22384" xr:uid="{00000000-0005-0000-0000-000009570000}"/>
    <cellStyle name="Input [yellow] 3 2 5 2 2" xfId="22385" xr:uid="{00000000-0005-0000-0000-00000A570000}"/>
    <cellStyle name="Input [yellow] 3 2 5 2 3" xfId="22386" xr:uid="{00000000-0005-0000-0000-00000B570000}"/>
    <cellStyle name="Input [yellow] 3 2 5 3" xfId="22387" xr:uid="{00000000-0005-0000-0000-00000C570000}"/>
    <cellStyle name="Input [yellow] 3 2 5 3 2" xfId="22388" xr:uid="{00000000-0005-0000-0000-00000D570000}"/>
    <cellStyle name="Input [yellow] 3 2 5 3 3" xfId="22389" xr:uid="{00000000-0005-0000-0000-00000E570000}"/>
    <cellStyle name="Input [yellow] 3 2 5 4" xfId="22390" xr:uid="{00000000-0005-0000-0000-00000F570000}"/>
    <cellStyle name="Input [yellow] 3 2 5 4 2" xfId="22391" xr:uid="{00000000-0005-0000-0000-000010570000}"/>
    <cellStyle name="Input [yellow] 3 2 5 4 3" xfId="22392" xr:uid="{00000000-0005-0000-0000-000011570000}"/>
    <cellStyle name="Input [yellow] 3 2 5 5" xfId="22393" xr:uid="{00000000-0005-0000-0000-000012570000}"/>
    <cellStyle name="Input [yellow] 3 2 5 5 2" xfId="22394" xr:uid="{00000000-0005-0000-0000-000013570000}"/>
    <cellStyle name="Input [yellow] 3 2 5 5 3" xfId="22395" xr:uid="{00000000-0005-0000-0000-000014570000}"/>
    <cellStyle name="Input [yellow] 3 2 5 6" xfId="22396" xr:uid="{00000000-0005-0000-0000-000015570000}"/>
    <cellStyle name="Input [yellow] 3 2 5 6 2" xfId="22397" xr:uid="{00000000-0005-0000-0000-000016570000}"/>
    <cellStyle name="Input [yellow] 3 2 5 6 3" xfId="22398" xr:uid="{00000000-0005-0000-0000-000017570000}"/>
    <cellStyle name="Input [yellow] 3 2 5 7" xfId="22399" xr:uid="{00000000-0005-0000-0000-000018570000}"/>
    <cellStyle name="Input [yellow] 3 2 5 7 2" xfId="22400" xr:uid="{00000000-0005-0000-0000-000019570000}"/>
    <cellStyle name="Input [yellow] 3 2 5 7 3" xfId="22401" xr:uid="{00000000-0005-0000-0000-00001A570000}"/>
    <cellStyle name="Input [yellow] 3 2 5 8" xfId="22402" xr:uid="{00000000-0005-0000-0000-00001B570000}"/>
    <cellStyle name="Input [yellow] 3 2 5 8 2" xfId="22403" xr:uid="{00000000-0005-0000-0000-00001C570000}"/>
    <cellStyle name="Input [yellow] 3 2 5 8 3" xfId="22404" xr:uid="{00000000-0005-0000-0000-00001D570000}"/>
    <cellStyle name="Input [yellow] 3 2 5 9" xfId="22405" xr:uid="{00000000-0005-0000-0000-00001E570000}"/>
    <cellStyle name="Input [yellow] 3 2 5 9 2" xfId="22406" xr:uid="{00000000-0005-0000-0000-00001F570000}"/>
    <cellStyle name="Input [yellow] 3 2 5 9 3" xfId="22407" xr:uid="{00000000-0005-0000-0000-000020570000}"/>
    <cellStyle name="Input [yellow] 3 2 6" xfId="22408" xr:uid="{00000000-0005-0000-0000-000021570000}"/>
    <cellStyle name="Input [yellow] 3 2 6 2" xfId="22409" xr:uid="{00000000-0005-0000-0000-000022570000}"/>
    <cellStyle name="Input [yellow] 3 2 6 3" xfId="22410" xr:uid="{00000000-0005-0000-0000-000023570000}"/>
    <cellStyle name="Input [yellow] 3 2 7" xfId="22411" xr:uid="{00000000-0005-0000-0000-000024570000}"/>
    <cellStyle name="Input [yellow] 3 2 7 2" xfId="22412" xr:uid="{00000000-0005-0000-0000-000025570000}"/>
    <cellStyle name="Input [yellow] 3 2 7 3" xfId="22413" xr:uid="{00000000-0005-0000-0000-000026570000}"/>
    <cellStyle name="Input [yellow] 3 2 8" xfId="22414" xr:uid="{00000000-0005-0000-0000-000027570000}"/>
    <cellStyle name="Input [yellow] 3 2 8 2" xfId="22415" xr:uid="{00000000-0005-0000-0000-000028570000}"/>
    <cellStyle name="Input [yellow] 3 2 8 3" xfId="22416" xr:uid="{00000000-0005-0000-0000-000029570000}"/>
    <cellStyle name="Input [yellow] 3 2 9" xfId="22417" xr:uid="{00000000-0005-0000-0000-00002A570000}"/>
    <cellStyle name="Input [yellow] 3 2 9 2" xfId="22418" xr:uid="{00000000-0005-0000-0000-00002B570000}"/>
    <cellStyle name="Input [yellow] 3 2 9 3" xfId="22419" xr:uid="{00000000-0005-0000-0000-00002C570000}"/>
    <cellStyle name="Input [yellow] 3 3" xfId="22420" xr:uid="{00000000-0005-0000-0000-00002D570000}"/>
    <cellStyle name="Input [yellow] 3 3 10" xfId="22421" xr:uid="{00000000-0005-0000-0000-00002E570000}"/>
    <cellStyle name="Input [yellow] 3 3 10 2" xfId="22422" xr:uid="{00000000-0005-0000-0000-00002F570000}"/>
    <cellStyle name="Input [yellow] 3 3 10 3" xfId="22423" xr:uid="{00000000-0005-0000-0000-000030570000}"/>
    <cellStyle name="Input [yellow] 3 3 11" xfId="22424" xr:uid="{00000000-0005-0000-0000-000031570000}"/>
    <cellStyle name="Input [yellow] 3 3 11 2" xfId="22425" xr:uid="{00000000-0005-0000-0000-000032570000}"/>
    <cellStyle name="Input [yellow] 3 3 11 3" xfId="22426" xr:uid="{00000000-0005-0000-0000-000033570000}"/>
    <cellStyle name="Input [yellow] 3 3 12" xfId="22427" xr:uid="{00000000-0005-0000-0000-000034570000}"/>
    <cellStyle name="Input [yellow] 3 3 12 2" xfId="22428" xr:uid="{00000000-0005-0000-0000-000035570000}"/>
    <cellStyle name="Input [yellow] 3 3 12 3" xfId="22429" xr:uid="{00000000-0005-0000-0000-000036570000}"/>
    <cellStyle name="Input [yellow] 3 3 13" xfId="22430" xr:uid="{00000000-0005-0000-0000-000037570000}"/>
    <cellStyle name="Input [yellow] 3 3 13 2" xfId="22431" xr:uid="{00000000-0005-0000-0000-000038570000}"/>
    <cellStyle name="Input [yellow] 3 3 13 3" xfId="22432" xr:uid="{00000000-0005-0000-0000-000039570000}"/>
    <cellStyle name="Input [yellow] 3 3 14" xfId="22433" xr:uid="{00000000-0005-0000-0000-00003A570000}"/>
    <cellStyle name="Input [yellow] 3 3 14 2" xfId="22434" xr:uid="{00000000-0005-0000-0000-00003B570000}"/>
    <cellStyle name="Input [yellow] 3 3 14 3" xfId="22435" xr:uid="{00000000-0005-0000-0000-00003C570000}"/>
    <cellStyle name="Input [yellow] 3 3 15" xfId="22436" xr:uid="{00000000-0005-0000-0000-00003D570000}"/>
    <cellStyle name="Input [yellow] 3 3 15 2" xfId="22437" xr:uid="{00000000-0005-0000-0000-00003E570000}"/>
    <cellStyle name="Input [yellow] 3 3 15 3" xfId="22438" xr:uid="{00000000-0005-0000-0000-00003F570000}"/>
    <cellStyle name="Input [yellow] 3 3 16" xfId="22439" xr:uid="{00000000-0005-0000-0000-000040570000}"/>
    <cellStyle name="Input [yellow] 3 3 16 2" xfId="22440" xr:uid="{00000000-0005-0000-0000-000041570000}"/>
    <cellStyle name="Input [yellow] 3 3 16 3" xfId="22441" xr:uid="{00000000-0005-0000-0000-000042570000}"/>
    <cellStyle name="Input [yellow] 3 3 17" xfId="22442" xr:uid="{00000000-0005-0000-0000-000043570000}"/>
    <cellStyle name="Input [yellow] 3 3 17 2" xfId="22443" xr:uid="{00000000-0005-0000-0000-000044570000}"/>
    <cellStyle name="Input [yellow] 3 3 17 3" xfId="22444" xr:uid="{00000000-0005-0000-0000-000045570000}"/>
    <cellStyle name="Input [yellow] 3 3 18" xfId="22445" xr:uid="{00000000-0005-0000-0000-000046570000}"/>
    <cellStyle name="Input [yellow] 3 3 18 2" xfId="22446" xr:uid="{00000000-0005-0000-0000-000047570000}"/>
    <cellStyle name="Input [yellow] 3 3 18 3" xfId="22447" xr:uid="{00000000-0005-0000-0000-000048570000}"/>
    <cellStyle name="Input [yellow] 3 3 19" xfId="22448" xr:uid="{00000000-0005-0000-0000-000049570000}"/>
    <cellStyle name="Input [yellow] 3 3 2" xfId="22449" xr:uid="{00000000-0005-0000-0000-00004A570000}"/>
    <cellStyle name="Input [yellow] 3 3 2 10" xfId="22450" xr:uid="{00000000-0005-0000-0000-00004B570000}"/>
    <cellStyle name="Input [yellow] 3 3 2 10 2" xfId="22451" xr:uid="{00000000-0005-0000-0000-00004C570000}"/>
    <cellStyle name="Input [yellow] 3 3 2 10 3" xfId="22452" xr:uid="{00000000-0005-0000-0000-00004D570000}"/>
    <cellStyle name="Input [yellow] 3 3 2 11" xfId="22453" xr:uid="{00000000-0005-0000-0000-00004E570000}"/>
    <cellStyle name="Input [yellow] 3 3 2 11 2" xfId="22454" xr:uid="{00000000-0005-0000-0000-00004F570000}"/>
    <cellStyle name="Input [yellow] 3 3 2 11 3" xfId="22455" xr:uid="{00000000-0005-0000-0000-000050570000}"/>
    <cellStyle name="Input [yellow] 3 3 2 12" xfId="22456" xr:uid="{00000000-0005-0000-0000-000051570000}"/>
    <cellStyle name="Input [yellow] 3 3 2 12 2" xfId="22457" xr:uid="{00000000-0005-0000-0000-000052570000}"/>
    <cellStyle name="Input [yellow] 3 3 2 12 3" xfId="22458" xr:uid="{00000000-0005-0000-0000-000053570000}"/>
    <cellStyle name="Input [yellow] 3 3 2 13" xfId="22459" xr:uid="{00000000-0005-0000-0000-000054570000}"/>
    <cellStyle name="Input [yellow] 3 3 2 14" xfId="22460" xr:uid="{00000000-0005-0000-0000-000055570000}"/>
    <cellStyle name="Input [yellow] 3 3 2 2" xfId="22461" xr:uid="{00000000-0005-0000-0000-000056570000}"/>
    <cellStyle name="Input [yellow] 3 3 2 2 2" xfId="22462" xr:uid="{00000000-0005-0000-0000-000057570000}"/>
    <cellStyle name="Input [yellow] 3 3 2 2 3" xfId="22463" xr:uid="{00000000-0005-0000-0000-000058570000}"/>
    <cellStyle name="Input [yellow] 3 3 2 3" xfId="22464" xr:uid="{00000000-0005-0000-0000-000059570000}"/>
    <cellStyle name="Input [yellow] 3 3 2 3 2" xfId="22465" xr:uid="{00000000-0005-0000-0000-00005A570000}"/>
    <cellStyle name="Input [yellow] 3 3 2 3 3" xfId="22466" xr:uid="{00000000-0005-0000-0000-00005B570000}"/>
    <cellStyle name="Input [yellow] 3 3 2 4" xfId="22467" xr:uid="{00000000-0005-0000-0000-00005C570000}"/>
    <cellStyle name="Input [yellow] 3 3 2 4 2" xfId="22468" xr:uid="{00000000-0005-0000-0000-00005D570000}"/>
    <cellStyle name="Input [yellow] 3 3 2 4 3" xfId="22469" xr:uid="{00000000-0005-0000-0000-00005E570000}"/>
    <cellStyle name="Input [yellow] 3 3 2 5" xfId="22470" xr:uid="{00000000-0005-0000-0000-00005F570000}"/>
    <cellStyle name="Input [yellow] 3 3 2 5 2" xfId="22471" xr:uid="{00000000-0005-0000-0000-000060570000}"/>
    <cellStyle name="Input [yellow] 3 3 2 5 3" xfId="22472" xr:uid="{00000000-0005-0000-0000-000061570000}"/>
    <cellStyle name="Input [yellow] 3 3 2 6" xfId="22473" xr:uid="{00000000-0005-0000-0000-000062570000}"/>
    <cellStyle name="Input [yellow] 3 3 2 6 2" xfId="22474" xr:uid="{00000000-0005-0000-0000-000063570000}"/>
    <cellStyle name="Input [yellow] 3 3 2 6 3" xfId="22475" xr:uid="{00000000-0005-0000-0000-000064570000}"/>
    <cellStyle name="Input [yellow] 3 3 2 7" xfId="22476" xr:uid="{00000000-0005-0000-0000-000065570000}"/>
    <cellStyle name="Input [yellow] 3 3 2 7 2" xfId="22477" xr:uid="{00000000-0005-0000-0000-000066570000}"/>
    <cellStyle name="Input [yellow] 3 3 2 7 3" xfId="22478" xr:uid="{00000000-0005-0000-0000-000067570000}"/>
    <cellStyle name="Input [yellow] 3 3 2 8" xfId="22479" xr:uid="{00000000-0005-0000-0000-000068570000}"/>
    <cellStyle name="Input [yellow] 3 3 2 8 2" xfId="22480" xr:uid="{00000000-0005-0000-0000-000069570000}"/>
    <cellStyle name="Input [yellow] 3 3 2 8 3" xfId="22481" xr:uid="{00000000-0005-0000-0000-00006A570000}"/>
    <cellStyle name="Input [yellow] 3 3 2 9" xfId="22482" xr:uid="{00000000-0005-0000-0000-00006B570000}"/>
    <cellStyle name="Input [yellow] 3 3 2 9 2" xfId="22483" xr:uid="{00000000-0005-0000-0000-00006C570000}"/>
    <cellStyle name="Input [yellow] 3 3 2 9 3" xfId="22484" xr:uid="{00000000-0005-0000-0000-00006D570000}"/>
    <cellStyle name="Input [yellow] 3 3 20" xfId="22485" xr:uid="{00000000-0005-0000-0000-00006E570000}"/>
    <cellStyle name="Input [yellow] 3 3 3" xfId="22486" xr:uid="{00000000-0005-0000-0000-00006F570000}"/>
    <cellStyle name="Input [yellow] 3 3 3 10" xfId="22487" xr:uid="{00000000-0005-0000-0000-000070570000}"/>
    <cellStyle name="Input [yellow] 3 3 3 10 2" xfId="22488" xr:uid="{00000000-0005-0000-0000-000071570000}"/>
    <cellStyle name="Input [yellow] 3 3 3 10 3" xfId="22489" xr:uid="{00000000-0005-0000-0000-000072570000}"/>
    <cellStyle name="Input [yellow] 3 3 3 11" xfId="22490" xr:uid="{00000000-0005-0000-0000-000073570000}"/>
    <cellStyle name="Input [yellow] 3 3 3 11 2" xfId="22491" xr:uid="{00000000-0005-0000-0000-000074570000}"/>
    <cellStyle name="Input [yellow] 3 3 3 11 3" xfId="22492" xr:uid="{00000000-0005-0000-0000-000075570000}"/>
    <cellStyle name="Input [yellow] 3 3 3 12" xfId="22493" xr:uid="{00000000-0005-0000-0000-000076570000}"/>
    <cellStyle name="Input [yellow] 3 3 3 12 2" xfId="22494" xr:uid="{00000000-0005-0000-0000-000077570000}"/>
    <cellStyle name="Input [yellow] 3 3 3 12 3" xfId="22495" xr:uid="{00000000-0005-0000-0000-000078570000}"/>
    <cellStyle name="Input [yellow] 3 3 3 13" xfId="22496" xr:uid="{00000000-0005-0000-0000-000079570000}"/>
    <cellStyle name="Input [yellow] 3 3 3 14" xfId="22497" xr:uid="{00000000-0005-0000-0000-00007A570000}"/>
    <cellStyle name="Input [yellow] 3 3 3 2" xfId="22498" xr:uid="{00000000-0005-0000-0000-00007B570000}"/>
    <cellStyle name="Input [yellow] 3 3 3 2 2" xfId="22499" xr:uid="{00000000-0005-0000-0000-00007C570000}"/>
    <cellStyle name="Input [yellow] 3 3 3 2 3" xfId="22500" xr:uid="{00000000-0005-0000-0000-00007D570000}"/>
    <cellStyle name="Input [yellow] 3 3 3 3" xfId="22501" xr:uid="{00000000-0005-0000-0000-00007E570000}"/>
    <cellStyle name="Input [yellow] 3 3 3 3 2" xfId="22502" xr:uid="{00000000-0005-0000-0000-00007F570000}"/>
    <cellStyle name="Input [yellow] 3 3 3 3 3" xfId="22503" xr:uid="{00000000-0005-0000-0000-000080570000}"/>
    <cellStyle name="Input [yellow] 3 3 3 4" xfId="22504" xr:uid="{00000000-0005-0000-0000-000081570000}"/>
    <cellStyle name="Input [yellow] 3 3 3 4 2" xfId="22505" xr:uid="{00000000-0005-0000-0000-000082570000}"/>
    <cellStyle name="Input [yellow] 3 3 3 4 3" xfId="22506" xr:uid="{00000000-0005-0000-0000-000083570000}"/>
    <cellStyle name="Input [yellow] 3 3 3 5" xfId="22507" xr:uid="{00000000-0005-0000-0000-000084570000}"/>
    <cellStyle name="Input [yellow] 3 3 3 5 2" xfId="22508" xr:uid="{00000000-0005-0000-0000-000085570000}"/>
    <cellStyle name="Input [yellow] 3 3 3 5 3" xfId="22509" xr:uid="{00000000-0005-0000-0000-000086570000}"/>
    <cellStyle name="Input [yellow] 3 3 3 6" xfId="22510" xr:uid="{00000000-0005-0000-0000-000087570000}"/>
    <cellStyle name="Input [yellow] 3 3 3 6 2" xfId="22511" xr:uid="{00000000-0005-0000-0000-000088570000}"/>
    <cellStyle name="Input [yellow] 3 3 3 6 3" xfId="22512" xr:uid="{00000000-0005-0000-0000-000089570000}"/>
    <cellStyle name="Input [yellow] 3 3 3 7" xfId="22513" xr:uid="{00000000-0005-0000-0000-00008A570000}"/>
    <cellStyle name="Input [yellow] 3 3 3 7 2" xfId="22514" xr:uid="{00000000-0005-0000-0000-00008B570000}"/>
    <cellStyle name="Input [yellow] 3 3 3 7 3" xfId="22515" xr:uid="{00000000-0005-0000-0000-00008C570000}"/>
    <cellStyle name="Input [yellow] 3 3 3 8" xfId="22516" xr:uid="{00000000-0005-0000-0000-00008D570000}"/>
    <cellStyle name="Input [yellow] 3 3 3 8 2" xfId="22517" xr:uid="{00000000-0005-0000-0000-00008E570000}"/>
    <cellStyle name="Input [yellow] 3 3 3 8 3" xfId="22518" xr:uid="{00000000-0005-0000-0000-00008F570000}"/>
    <cellStyle name="Input [yellow] 3 3 3 9" xfId="22519" xr:uid="{00000000-0005-0000-0000-000090570000}"/>
    <cellStyle name="Input [yellow] 3 3 3 9 2" xfId="22520" xr:uid="{00000000-0005-0000-0000-000091570000}"/>
    <cellStyle name="Input [yellow] 3 3 3 9 3" xfId="22521" xr:uid="{00000000-0005-0000-0000-000092570000}"/>
    <cellStyle name="Input [yellow] 3 3 4" xfId="22522" xr:uid="{00000000-0005-0000-0000-000093570000}"/>
    <cellStyle name="Input [yellow] 3 3 4 10" xfId="22523" xr:uid="{00000000-0005-0000-0000-000094570000}"/>
    <cellStyle name="Input [yellow] 3 3 4 10 2" xfId="22524" xr:uid="{00000000-0005-0000-0000-000095570000}"/>
    <cellStyle name="Input [yellow] 3 3 4 10 3" xfId="22525" xr:uid="{00000000-0005-0000-0000-000096570000}"/>
    <cellStyle name="Input [yellow] 3 3 4 11" xfId="22526" xr:uid="{00000000-0005-0000-0000-000097570000}"/>
    <cellStyle name="Input [yellow] 3 3 4 11 2" xfId="22527" xr:uid="{00000000-0005-0000-0000-000098570000}"/>
    <cellStyle name="Input [yellow] 3 3 4 11 3" xfId="22528" xr:uid="{00000000-0005-0000-0000-000099570000}"/>
    <cellStyle name="Input [yellow] 3 3 4 12" xfId="22529" xr:uid="{00000000-0005-0000-0000-00009A570000}"/>
    <cellStyle name="Input [yellow] 3 3 4 13" xfId="22530" xr:uid="{00000000-0005-0000-0000-00009B570000}"/>
    <cellStyle name="Input [yellow] 3 3 4 2" xfId="22531" xr:uid="{00000000-0005-0000-0000-00009C570000}"/>
    <cellStyle name="Input [yellow] 3 3 4 2 2" xfId="22532" xr:uid="{00000000-0005-0000-0000-00009D570000}"/>
    <cellStyle name="Input [yellow] 3 3 4 2 3" xfId="22533" xr:uid="{00000000-0005-0000-0000-00009E570000}"/>
    <cellStyle name="Input [yellow] 3 3 4 3" xfId="22534" xr:uid="{00000000-0005-0000-0000-00009F570000}"/>
    <cellStyle name="Input [yellow] 3 3 4 3 2" xfId="22535" xr:uid="{00000000-0005-0000-0000-0000A0570000}"/>
    <cellStyle name="Input [yellow] 3 3 4 3 3" xfId="22536" xr:uid="{00000000-0005-0000-0000-0000A1570000}"/>
    <cellStyle name="Input [yellow] 3 3 4 4" xfId="22537" xr:uid="{00000000-0005-0000-0000-0000A2570000}"/>
    <cellStyle name="Input [yellow] 3 3 4 4 2" xfId="22538" xr:uid="{00000000-0005-0000-0000-0000A3570000}"/>
    <cellStyle name="Input [yellow] 3 3 4 4 3" xfId="22539" xr:uid="{00000000-0005-0000-0000-0000A4570000}"/>
    <cellStyle name="Input [yellow] 3 3 4 5" xfId="22540" xr:uid="{00000000-0005-0000-0000-0000A5570000}"/>
    <cellStyle name="Input [yellow] 3 3 4 5 2" xfId="22541" xr:uid="{00000000-0005-0000-0000-0000A6570000}"/>
    <cellStyle name="Input [yellow] 3 3 4 5 3" xfId="22542" xr:uid="{00000000-0005-0000-0000-0000A7570000}"/>
    <cellStyle name="Input [yellow] 3 3 4 6" xfId="22543" xr:uid="{00000000-0005-0000-0000-0000A8570000}"/>
    <cellStyle name="Input [yellow] 3 3 4 6 2" xfId="22544" xr:uid="{00000000-0005-0000-0000-0000A9570000}"/>
    <cellStyle name="Input [yellow] 3 3 4 6 3" xfId="22545" xr:uid="{00000000-0005-0000-0000-0000AA570000}"/>
    <cellStyle name="Input [yellow] 3 3 4 7" xfId="22546" xr:uid="{00000000-0005-0000-0000-0000AB570000}"/>
    <cellStyle name="Input [yellow] 3 3 4 7 2" xfId="22547" xr:uid="{00000000-0005-0000-0000-0000AC570000}"/>
    <cellStyle name="Input [yellow] 3 3 4 7 3" xfId="22548" xr:uid="{00000000-0005-0000-0000-0000AD570000}"/>
    <cellStyle name="Input [yellow] 3 3 4 8" xfId="22549" xr:uid="{00000000-0005-0000-0000-0000AE570000}"/>
    <cellStyle name="Input [yellow] 3 3 4 8 2" xfId="22550" xr:uid="{00000000-0005-0000-0000-0000AF570000}"/>
    <cellStyle name="Input [yellow] 3 3 4 8 3" xfId="22551" xr:uid="{00000000-0005-0000-0000-0000B0570000}"/>
    <cellStyle name="Input [yellow] 3 3 4 9" xfId="22552" xr:uid="{00000000-0005-0000-0000-0000B1570000}"/>
    <cellStyle name="Input [yellow] 3 3 4 9 2" xfId="22553" xr:uid="{00000000-0005-0000-0000-0000B2570000}"/>
    <cellStyle name="Input [yellow] 3 3 4 9 3" xfId="22554" xr:uid="{00000000-0005-0000-0000-0000B3570000}"/>
    <cellStyle name="Input [yellow] 3 3 5" xfId="22555" xr:uid="{00000000-0005-0000-0000-0000B4570000}"/>
    <cellStyle name="Input [yellow] 3 3 5 10" xfId="22556" xr:uid="{00000000-0005-0000-0000-0000B5570000}"/>
    <cellStyle name="Input [yellow] 3 3 5 10 2" xfId="22557" xr:uid="{00000000-0005-0000-0000-0000B6570000}"/>
    <cellStyle name="Input [yellow] 3 3 5 10 3" xfId="22558" xr:uid="{00000000-0005-0000-0000-0000B7570000}"/>
    <cellStyle name="Input [yellow] 3 3 5 11" xfId="22559" xr:uid="{00000000-0005-0000-0000-0000B8570000}"/>
    <cellStyle name="Input [yellow] 3 3 5 11 2" xfId="22560" xr:uid="{00000000-0005-0000-0000-0000B9570000}"/>
    <cellStyle name="Input [yellow] 3 3 5 11 3" xfId="22561" xr:uid="{00000000-0005-0000-0000-0000BA570000}"/>
    <cellStyle name="Input [yellow] 3 3 5 12" xfId="22562" xr:uid="{00000000-0005-0000-0000-0000BB570000}"/>
    <cellStyle name="Input [yellow] 3 3 5 13" xfId="22563" xr:uid="{00000000-0005-0000-0000-0000BC570000}"/>
    <cellStyle name="Input [yellow] 3 3 5 2" xfId="22564" xr:uid="{00000000-0005-0000-0000-0000BD570000}"/>
    <cellStyle name="Input [yellow] 3 3 5 2 2" xfId="22565" xr:uid="{00000000-0005-0000-0000-0000BE570000}"/>
    <cellStyle name="Input [yellow] 3 3 5 2 3" xfId="22566" xr:uid="{00000000-0005-0000-0000-0000BF570000}"/>
    <cellStyle name="Input [yellow] 3 3 5 3" xfId="22567" xr:uid="{00000000-0005-0000-0000-0000C0570000}"/>
    <cellStyle name="Input [yellow] 3 3 5 3 2" xfId="22568" xr:uid="{00000000-0005-0000-0000-0000C1570000}"/>
    <cellStyle name="Input [yellow] 3 3 5 3 3" xfId="22569" xr:uid="{00000000-0005-0000-0000-0000C2570000}"/>
    <cellStyle name="Input [yellow] 3 3 5 4" xfId="22570" xr:uid="{00000000-0005-0000-0000-0000C3570000}"/>
    <cellStyle name="Input [yellow] 3 3 5 4 2" xfId="22571" xr:uid="{00000000-0005-0000-0000-0000C4570000}"/>
    <cellStyle name="Input [yellow] 3 3 5 4 3" xfId="22572" xr:uid="{00000000-0005-0000-0000-0000C5570000}"/>
    <cellStyle name="Input [yellow] 3 3 5 5" xfId="22573" xr:uid="{00000000-0005-0000-0000-0000C6570000}"/>
    <cellStyle name="Input [yellow] 3 3 5 5 2" xfId="22574" xr:uid="{00000000-0005-0000-0000-0000C7570000}"/>
    <cellStyle name="Input [yellow] 3 3 5 5 3" xfId="22575" xr:uid="{00000000-0005-0000-0000-0000C8570000}"/>
    <cellStyle name="Input [yellow] 3 3 5 6" xfId="22576" xr:uid="{00000000-0005-0000-0000-0000C9570000}"/>
    <cellStyle name="Input [yellow] 3 3 5 6 2" xfId="22577" xr:uid="{00000000-0005-0000-0000-0000CA570000}"/>
    <cellStyle name="Input [yellow] 3 3 5 6 3" xfId="22578" xr:uid="{00000000-0005-0000-0000-0000CB570000}"/>
    <cellStyle name="Input [yellow] 3 3 5 7" xfId="22579" xr:uid="{00000000-0005-0000-0000-0000CC570000}"/>
    <cellStyle name="Input [yellow] 3 3 5 7 2" xfId="22580" xr:uid="{00000000-0005-0000-0000-0000CD570000}"/>
    <cellStyle name="Input [yellow] 3 3 5 7 3" xfId="22581" xr:uid="{00000000-0005-0000-0000-0000CE570000}"/>
    <cellStyle name="Input [yellow] 3 3 5 8" xfId="22582" xr:uid="{00000000-0005-0000-0000-0000CF570000}"/>
    <cellStyle name="Input [yellow] 3 3 5 8 2" xfId="22583" xr:uid="{00000000-0005-0000-0000-0000D0570000}"/>
    <cellStyle name="Input [yellow] 3 3 5 8 3" xfId="22584" xr:uid="{00000000-0005-0000-0000-0000D1570000}"/>
    <cellStyle name="Input [yellow] 3 3 5 9" xfId="22585" xr:uid="{00000000-0005-0000-0000-0000D2570000}"/>
    <cellStyle name="Input [yellow] 3 3 5 9 2" xfId="22586" xr:uid="{00000000-0005-0000-0000-0000D3570000}"/>
    <cellStyle name="Input [yellow] 3 3 5 9 3" xfId="22587" xr:uid="{00000000-0005-0000-0000-0000D4570000}"/>
    <cellStyle name="Input [yellow] 3 3 6" xfId="22588" xr:uid="{00000000-0005-0000-0000-0000D5570000}"/>
    <cellStyle name="Input [yellow] 3 3 6 10" xfId="22589" xr:uid="{00000000-0005-0000-0000-0000D6570000}"/>
    <cellStyle name="Input [yellow] 3 3 6 10 2" xfId="22590" xr:uid="{00000000-0005-0000-0000-0000D7570000}"/>
    <cellStyle name="Input [yellow] 3 3 6 10 3" xfId="22591" xr:uid="{00000000-0005-0000-0000-0000D8570000}"/>
    <cellStyle name="Input [yellow] 3 3 6 11" xfId="22592" xr:uid="{00000000-0005-0000-0000-0000D9570000}"/>
    <cellStyle name="Input [yellow] 3 3 6 11 2" xfId="22593" xr:uid="{00000000-0005-0000-0000-0000DA570000}"/>
    <cellStyle name="Input [yellow] 3 3 6 11 3" xfId="22594" xr:uid="{00000000-0005-0000-0000-0000DB570000}"/>
    <cellStyle name="Input [yellow] 3 3 6 12" xfId="22595" xr:uid="{00000000-0005-0000-0000-0000DC570000}"/>
    <cellStyle name="Input [yellow] 3 3 6 13" xfId="22596" xr:uid="{00000000-0005-0000-0000-0000DD570000}"/>
    <cellStyle name="Input [yellow] 3 3 6 2" xfId="22597" xr:uid="{00000000-0005-0000-0000-0000DE570000}"/>
    <cellStyle name="Input [yellow] 3 3 6 2 2" xfId="22598" xr:uid="{00000000-0005-0000-0000-0000DF570000}"/>
    <cellStyle name="Input [yellow] 3 3 6 2 3" xfId="22599" xr:uid="{00000000-0005-0000-0000-0000E0570000}"/>
    <cellStyle name="Input [yellow] 3 3 6 3" xfId="22600" xr:uid="{00000000-0005-0000-0000-0000E1570000}"/>
    <cellStyle name="Input [yellow] 3 3 6 3 2" xfId="22601" xr:uid="{00000000-0005-0000-0000-0000E2570000}"/>
    <cellStyle name="Input [yellow] 3 3 6 3 3" xfId="22602" xr:uid="{00000000-0005-0000-0000-0000E3570000}"/>
    <cellStyle name="Input [yellow] 3 3 6 4" xfId="22603" xr:uid="{00000000-0005-0000-0000-0000E4570000}"/>
    <cellStyle name="Input [yellow] 3 3 6 4 2" xfId="22604" xr:uid="{00000000-0005-0000-0000-0000E5570000}"/>
    <cellStyle name="Input [yellow] 3 3 6 4 3" xfId="22605" xr:uid="{00000000-0005-0000-0000-0000E6570000}"/>
    <cellStyle name="Input [yellow] 3 3 6 5" xfId="22606" xr:uid="{00000000-0005-0000-0000-0000E7570000}"/>
    <cellStyle name="Input [yellow] 3 3 6 5 2" xfId="22607" xr:uid="{00000000-0005-0000-0000-0000E8570000}"/>
    <cellStyle name="Input [yellow] 3 3 6 5 3" xfId="22608" xr:uid="{00000000-0005-0000-0000-0000E9570000}"/>
    <cellStyle name="Input [yellow] 3 3 6 6" xfId="22609" xr:uid="{00000000-0005-0000-0000-0000EA570000}"/>
    <cellStyle name="Input [yellow] 3 3 6 6 2" xfId="22610" xr:uid="{00000000-0005-0000-0000-0000EB570000}"/>
    <cellStyle name="Input [yellow] 3 3 6 6 3" xfId="22611" xr:uid="{00000000-0005-0000-0000-0000EC570000}"/>
    <cellStyle name="Input [yellow] 3 3 6 7" xfId="22612" xr:uid="{00000000-0005-0000-0000-0000ED570000}"/>
    <cellStyle name="Input [yellow] 3 3 6 7 2" xfId="22613" xr:uid="{00000000-0005-0000-0000-0000EE570000}"/>
    <cellStyle name="Input [yellow] 3 3 6 7 3" xfId="22614" xr:uid="{00000000-0005-0000-0000-0000EF570000}"/>
    <cellStyle name="Input [yellow] 3 3 6 8" xfId="22615" xr:uid="{00000000-0005-0000-0000-0000F0570000}"/>
    <cellStyle name="Input [yellow] 3 3 6 8 2" xfId="22616" xr:uid="{00000000-0005-0000-0000-0000F1570000}"/>
    <cellStyle name="Input [yellow] 3 3 6 8 3" xfId="22617" xr:uid="{00000000-0005-0000-0000-0000F2570000}"/>
    <cellStyle name="Input [yellow] 3 3 6 9" xfId="22618" xr:uid="{00000000-0005-0000-0000-0000F3570000}"/>
    <cellStyle name="Input [yellow] 3 3 6 9 2" xfId="22619" xr:uid="{00000000-0005-0000-0000-0000F4570000}"/>
    <cellStyle name="Input [yellow] 3 3 6 9 3" xfId="22620" xr:uid="{00000000-0005-0000-0000-0000F5570000}"/>
    <cellStyle name="Input [yellow] 3 3 7" xfId="22621" xr:uid="{00000000-0005-0000-0000-0000F6570000}"/>
    <cellStyle name="Input [yellow] 3 3 7 10" xfId="22622" xr:uid="{00000000-0005-0000-0000-0000F7570000}"/>
    <cellStyle name="Input [yellow] 3 3 7 10 2" xfId="22623" xr:uid="{00000000-0005-0000-0000-0000F8570000}"/>
    <cellStyle name="Input [yellow] 3 3 7 10 3" xfId="22624" xr:uid="{00000000-0005-0000-0000-0000F9570000}"/>
    <cellStyle name="Input [yellow] 3 3 7 11" xfId="22625" xr:uid="{00000000-0005-0000-0000-0000FA570000}"/>
    <cellStyle name="Input [yellow] 3 3 7 11 2" xfId="22626" xr:uid="{00000000-0005-0000-0000-0000FB570000}"/>
    <cellStyle name="Input [yellow] 3 3 7 11 3" xfId="22627" xr:uid="{00000000-0005-0000-0000-0000FC570000}"/>
    <cellStyle name="Input [yellow] 3 3 7 12" xfId="22628" xr:uid="{00000000-0005-0000-0000-0000FD570000}"/>
    <cellStyle name="Input [yellow] 3 3 7 13" xfId="22629" xr:uid="{00000000-0005-0000-0000-0000FE570000}"/>
    <cellStyle name="Input [yellow] 3 3 7 2" xfId="22630" xr:uid="{00000000-0005-0000-0000-0000FF570000}"/>
    <cellStyle name="Input [yellow] 3 3 7 2 2" xfId="22631" xr:uid="{00000000-0005-0000-0000-000000580000}"/>
    <cellStyle name="Input [yellow] 3 3 7 2 3" xfId="22632" xr:uid="{00000000-0005-0000-0000-000001580000}"/>
    <cellStyle name="Input [yellow] 3 3 7 3" xfId="22633" xr:uid="{00000000-0005-0000-0000-000002580000}"/>
    <cellStyle name="Input [yellow] 3 3 7 3 2" xfId="22634" xr:uid="{00000000-0005-0000-0000-000003580000}"/>
    <cellStyle name="Input [yellow] 3 3 7 3 3" xfId="22635" xr:uid="{00000000-0005-0000-0000-000004580000}"/>
    <cellStyle name="Input [yellow] 3 3 7 4" xfId="22636" xr:uid="{00000000-0005-0000-0000-000005580000}"/>
    <cellStyle name="Input [yellow] 3 3 7 4 2" xfId="22637" xr:uid="{00000000-0005-0000-0000-000006580000}"/>
    <cellStyle name="Input [yellow] 3 3 7 4 3" xfId="22638" xr:uid="{00000000-0005-0000-0000-000007580000}"/>
    <cellStyle name="Input [yellow] 3 3 7 5" xfId="22639" xr:uid="{00000000-0005-0000-0000-000008580000}"/>
    <cellStyle name="Input [yellow] 3 3 7 5 2" xfId="22640" xr:uid="{00000000-0005-0000-0000-000009580000}"/>
    <cellStyle name="Input [yellow] 3 3 7 5 3" xfId="22641" xr:uid="{00000000-0005-0000-0000-00000A580000}"/>
    <cellStyle name="Input [yellow] 3 3 7 6" xfId="22642" xr:uid="{00000000-0005-0000-0000-00000B580000}"/>
    <cellStyle name="Input [yellow] 3 3 7 6 2" xfId="22643" xr:uid="{00000000-0005-0000-0000-00000C580000}"/>
    <cellStyle name="Input [yellow] 3 3 7 6 3" xfId="22644" xr:uid="{00000000-0005-0000-0000-00000D580000}"/>
    <cellStyle name="Input [yellow] 3 3 7 7" xfId="22645" xr:uid="{00000000-0005-0000-0000-00000E580000}"/>
    <cellStyle name="Input [yellow] 3 3 7 7 2" xfId="22646" xr:uid="{00000000-0005-0000-0000-00000F580000}"/>
    <cellStyle name="Input [yellow] 3 3 7 7 3" xfId="22647" xr:uid="{00000000-0005-0000-0000-000010580000}"/>
    <cellStyle name="Input [yellow] 3 3 7 8" xfId="22648" xr:uid="{00000000-0005-0000-0000-000011580000}"/>
    <cellStyle name="Input [yellow] 3 3 7 8 2" xfId="22649" xr:uid="{00000000-0005-0000-0000-000012580000}"/>
    <cellStyle name="Input [yellow] 3 3 7 8 3" xfId="22650" xr:uid="{00000000-0005-0000-0000-000013580000}"/>
    <cellStyle name="Input [yellow] 3 3 7 9" xfId="22651" xr:uid="{00000000-0005-0000-0000-000014580000}"/>
    <cellStyle name="Input [yellow] 3 3 7 9 2" xfId="22652" xr:uid="{00000000-0005-0000-0000-000015580000}"/>
    <cellStyle name="Input [yellow] 3 3 7 9 3" xfId="22653" xr:uid="{00000000-0005-0000-0000-000016580000}"/>
    <cellStyle name="Input [yellow] 3 3 8" xfId="22654" xr:uid="{00000000-0005-0000-0000-000017580000}"/>
    <cellStyle name="Input [yellow] 3 3 8 2" xfId="22655" xr:uid="{00000000-0005-0000-0000-000018580000}"/>
    <cellStyle name="Input [yellow] 3 3 8 3" xfId="22656" xr:uid="{00000000-0005-0000-0000-000019580000}"/>
    <cellStyle name="Input [yellow] 3 3 9" xfId="22657" xr:uid="{00000000-0005-0000-0000-00001A580000}"/>
    <cellStyle name="Input [yellow] 3 3 9 2" xfId="22658" xr:uid="{00000000-0005-0000-0000-00001B580000}"/>
    <cellStyle name="Input [yellow] 3 3 9 3" xfId="22659" xr:uid="{00000000-0005-0000-0000-00001C580000}"/>
    <cellStyle name="Input [yellow] 3 4" xfId="22660" xr:uid="{00000000-0005-0000-0000-00001D580000}"/>
    <cellStyle name="Input [yellow] 3 4 10" xfId="22661" xr:uid="{00000000-0005-0000-0000-00001E580000}"/>
    <cellStyle name="Input [yellow] 3 4 10 2" xfId="22662" xr:uid="{00000000-0005-0000-0000-00001F580000}"/>
    <cellStyle name="Input [yellow] 3 4 10 3" xfId="22663" xr:uid="{00000000-0005-0000-0000-000020580000}"/>
    <cellStyle name="Input [yellow] 3 4 11" xfId="22664" xr:uid="{00000000-0005-0000-0000-000021580000}"/>
    <cellStyle name="Input [yellow] 3 4 11 2" xfId="22665" xr:uid="{00000000-0005-0000-0000-000022580000}"/>
    <cellStyle name="Input [yellow] 3 4 11 3" xfId="22666" xr:uid="{00000000-0005-0000-0000-000023580000}"/>
    <cellStyle name="Input [yellow] 3 4 12" xfId="22667" xr:uid="{00000000-0005-0000-0000-000024580000}"/>
    <cellStyle name="Input [yellow] 3 4 12 2" xfId="22668" xr:uid="{00000000-0005-0000-0000-000025580000}"/>
    <cellStyle name="Input [yellow] 3 4 12 3" xfId="22669" xr:uid="{00000000-0005-0000-0000-000026580000}"/>
    <cellStyle name="Input [yellow] 3 4 13" xfId="22670" xr:uid="{00000000-0005-0000-0000-000027580000}"/>
    <cellStyle name="Input [yellow] 3 4 13 2" xfId="22671" xr:uid="{00000000-0005-0000-0000-000028580000}"/>
    <cellStyle name="Input [yellow] 3 4 13 3" xfId="22672" xr:uid="{00000000-0005-0000-0000-000029580000}"/>
    <cellStyle name="Input [yellow] 3 4 14" xfId="22673" xr:uid="{00000000-0005-0000-0000-00002A580000}"/>
    <cellStyle name="Input [yellow] 3 4 14 2" xfId="22674" xr:uid="{00000000-0005-0000-0000-00002B580000}"/>
    <cellStyle name="Input [yellow] 3 4 14 3" xfId="22675" xr:uid="{00000000-0005-0000-0000-00002C580000}"/>
    <cellStyle name="Input [yellow] 3 4 15" xfId="22676" xr:uid="{00000000-0005-0000-0000-00002D580000}"/>
    <cellStyle name="Input [yellow] 3 4 15 2" xfId="22677" xr:uid="{00000000-0005-0000-0000-00002E580000}"/>
    <cellStyle name="Input [yellow] 3 4 15 3" xfId="22678" xr:uid="{00000000-0005-0000-0000-00002F580000}"/>
    <cellStyle name="Input [yellow] 3 4 16" xfId="22679" xr:uid="{00000000-0005-0000-0000-000030580000}"/>
    <cellStyle name="Input [yellow] 3 4 16 2" xfId="22680" xr:uid="{00000000-0005-0000-0000-000031580000}"/>
    <cellStyle name="Input [yellow] 3 4 16 3" xfId="22681" xr:uid="{00000000-0005-0000-0000-000032580000}"/>
    <cellStyle name="Input [yellow] 3 4 17" xfId="22682" xr:uid="{00000000-0005-0000-0000-000033580000}"/>
    <cellStyle name="Input [yellow] 3 4 17 2" xfId="22683" xr:uid="{00000000-0005-0000-0000-000034580000}"/>
    <cellStyle name="Input [yellow] 3 4 17 3" xfId="22684" xr:uid="{00000000-0005-0000-0000-000035580000}"/>
    <cellStyle name="Input [yellow] 3 4 18" xfId="22685" xr:uid="{00000000-0005-0000-0000-000036580000}"/>
    <cellStyle name="Input [yellow] 3 4 18 2" xfId="22686" xr:uid="{00000000-0005-0000-0000-000037580000}"/>
    <cellStyle name="Input [yellow] 3 4 18 3" xfId="22687" xr:uid="{00000000-0005-0000-0000-000038580000}"/>
    <cellStyle name="Input [yellow] 3 4 19" xfId="22688" xr:uid="{00000000-0005-0000-0000-000039580000}"/>
    <cellStyle name="Input [yellow] 3 4 2" xfId="22689" xr:uid="{00000000-0005-0000-0000-00003A580000}"/>
    <cellStyle name="Input [yellow] 3 4 2 10" xfId="22690" xr:uid="{00000000-0005-0000-0000-00003B580000}"/>
    <cellStyle name="Input [yellow] 3 4 2 10 2" xfId="22691" xr:uid="{00000000-0005-0000-0000-00003C580000}"/>
    <cellStyle name="Input [yellow] 3 4 2 10 3" xfId="22692" xr:uid="{00000000-0005-0000-0000-00003D580000}"/>
    <cellStyle name="Input [yellow] 3 4 2 11" xfId="22693" xr:uid="{00000000-0005-0000-0000-00003E580000}"/>
    <cellStyle name="Input [yellow] 3 4 2 11 2" xfId="22694" xr:uid="{00000000-0005-0000-0000-00003F580000}"/>
    <cellStyle name="Input [yellow] 3 4 2 11 3" xfId="22695" xr:uid="{00000000-0005-0000-0000-000040580000}"/>
    <cellStyle name="Input [yellow] 3 4 2 12" xfId="22696" xr:uid="{00000000-0005-0000-0000-000041580000}"/>
    <cellStyle name="Input [yellow] 3 4 2 12 2" xfId="22697" xr:uid="{00000000-0005-0000-0000-000042580000}"/>
    <cellStyle name="Input [yellow] 3 4 2 12 3" xfId="22698" xr:uid="{00000000-0005-0000-0000-000043580000}"/>
    <cellStyle name="Input [yellow] 3 4 2 13" xfId="22699" xr:uid="{00000000-0005-0000-0000-000044580000}"/>
    <cellStyle name="Input [yellow] 3 4 2 14" xfId="22700" xr:uid="{00000000-0005-0000-0000-000045580000}"/>
    <cellStyle name="Input [yellow] 3 4 2 2" xfId="22701" xr:uid="{00000000-0005-0000-0000-000046580000}"/>
    <cellStyle name="Input [yellow] 3 4 2 2 2" xfId="22702" xr:uid="{00000000-0005-0000-0000-000047580000}"/>
    <cellStyle name="Input [yellow] 3 4 2 2 3" xfId="22703" xr:uid="{00000000-0005-0000-0000-000048580000}"/>
    <cellStyle name="Input [yellow] 3 4 2 3" xfId="22704" xr:uid="{00000000-0005-0000-0000-000049580000}"/>
    <cellStyle name="Input [yellow] 3 4 2 3 2" xfId="22705" xr:uid="{00000000-0005-0000-0000-00004A580000}"/>
    <cellStyle name="Input [yellow] 3 4 2 3 3" xfId="22706" xr:uid="{00000000-0005-0000-0000-00004B580000}"/>
    <cellStyle name="Input [yellow] 3 4 2 4" xfId="22707" xr:uid="{00000000-0005-0000-0000-00004C580000}"/>
    <cellStyle name="Input [yellow] 3 4 2 4 2" xfId="22708" xr:uid="{00000000-0005-0000-0000-00004D580000}"/>
    <cellStyle name="Input [yellow] 3 4 2 4 3" xfId="22709" xr:uid="{00000000-0005-0000-0000-00004E580000}"/>
    <cellStyle name="Input [yellow] 3 4 2 5" xfId="22710" xr:uid="{00000000-0005-0000-0000-00004F580000}"/>
    <cellStyle name="Input [yellow] 3 4 2 5 2" xfId="22711" xr:uid="{00000000-0005-0000-0000-000050580000}"/>
    <cellStyle name="Input [yellow] 3 4 2 5 3" xfId="22712" xr:uid="{00000000-0005-0000-0000-000051580000}"/>
    <cellStyle name="Input [yellow] 3 4 2 6" xfId="22713" xr:uid="{00000000-0005-0000-0000-000052580000}"/>
    <cellStyle name="Input [yellow] 3 4 2 6 2" xfId="22714" xr:uid="{00000000-0005-0000-0000-000053580000}"/>
    <cellStyle name="Input [yellow] 3 4 2 6 3" xfId="22715" xr:uid="{00000000-0005-0000-0000-000054580000}"/>
    <cellStyle name="Input [yellow] 3 4 2 7" xfId="22716" xr:uid="{00000000-0005-0000-0000-000055580000}"/>
    <cellStyle name="Input [yellow] 3 4 2 7 2" xfId="22717" xr:uid="{00000000-0005-0000-0000-000056580000}"/>
    <cellStyle name="Input [yellow] 3 4 2 7 3" xfId="22718" xr:uid="{00000000-0005-0000-0000-000057580000}"/>
    <cellStyle name="Input [yellow] 3 4 2 8" xfId="22719" xr:uid="{00000000-0005-0000-0000-000058580000}"/>
    <cellStyle name="Input [yellow] 3 4 2 8 2" xfId="22720" xr:uid="{00000000-0005-0000-0000-000059580000}"/>
    <cellStyle name="Input [yellow] 3 4 2 8 3" xfId="22721" xr:uid="{00000000-0005-0000-0000-00005A580000}"/>
    <cellStyle name="Input [yellow] 3 4 2 9" xfId="22722" xr:uid="{00000000-0005-0000-0000-00005B580000}"/>
    <cellStyle name="Input [yellow] 3 4 2 9 2" xfId="22723" xr:uid="{00000000-0005-0000-0000-00005C580000}"/>
    <cellStyle name="Input [yellow] 3 4 2 9 3" xfId="22724" xr:uid="{00000000-0005-0000-0000-00005D580000}"/>
    <cellStyle name="Input [yellow] 3 4 20" xfId="22725" xr:uid="{00000000-0005-0000-0000-00005E580000}"/>
    <cellStyle name="Input [yellow] 3 4 3" xfId="22726" xr:uid="{00000000-0005-0000-0000-00005F580000}"/>
    <cellStyle name="Input [yellow] 3 4 3 10" xfId="22727" xr:uid="{00000000-0005-0000-0000-000060580000}"/>
    <cellStyle name="Input [yellow] 3 4 3 10 2" xfId="22728" xr:uid="{00000000-0005-0000-0000-000061580000}"/>
    <cellStyle name="Input [yellow] 3 4 3 10 3" xfId="22729" xr:uid="{00000000-0005-0000-0000-000062580000}"/>
    <cellStyle name="Input [yellow] 3 4 3 11" xfId="22730" xr:uid="{00000000-0005-0000-0000-000063580000}"/>
    <cellStyle name="Input [yellow] 3 4 3 11 2" xfId="22731" xr:uid="{00000000-0005-0000-0000-000064580000}"/>
    <cellStyle name="Input [yellow] 3 4 3 11 3" xfId="22732" xr:uid="{00000000-0005-0000-0000-000065580000}"/>
    <cellStyle name="Input [yellow] 3 4 3 12" xfId="22733" xr:uid="{00000000-0005-0000-0000-000066580000}"/>
    <cellStyle name="Input [yellow] 3 4 3 12 2" xfId="22734" xr:uid="{00000000-0005-0000-0000-000067580000}"/>
    <cellStyle name="Input [yellow] 3 4 3 12 3" xfId="22735" xr:uid="{00000000-0005-0000-0000-000068580000}"/>
    <cellStyle name="Input [yellow] 3 4 3 13" xfId="22736" xr:uid="{00000000-0005-0000-0000-000069580000}"/>
    <cellStyle name="Input [yellow] 3 4 3 14" xfId="22737" xr:uid="{00000000-0005-0000-0000-00006A580000}"/>
    <cellStyle name="Input [yellow] 3 4 3 2" xfId="22738" xr:uid="{00000000-0005-0000-0000-00006B580000}"/>
    <cellStyle name="Input [yellow] 3 4 3 2 2" xfId="22739" xr:uid="{00000000-0005-0000-0000-00006C580000}"/>
    <cellStyle name="Input [yellow] 3 4 3 2 3" xfId="22740" xr:uid="{00000000-0005-0000-0000-00006D580000}"/>
    <cellStyle name="Input [yellow] 3 4 3 3" xfId="22741" xr:uid="{00000000-0005-0000-0000-00006E580000}"/>
    <cellStyle name="Input [yellow] 3 4 3 3 2" xfId="22742" xr:uid="{00000000-0005-0000-0000-00006F580000}"/>
    <cellStyle name="Input [yellow] 3 4 3 3 3" xfId="22743" xr:uid="{00000000-0005-0000-0000-000070580000}"/>
    <cellStyle name="Input [yellow] 3 4 3 4" xfId="22744" xr:uid="{00000000-0005-0000-0000-000071580000}"/>
    <cellStyle name="Input [yellow] 3 4 3 4 2" xfId="22745" xr:uid="{00000000-0005-0000-0000-000072580000}"/>
    <cellStyle name="Input [yellow] 3 4 3 4 3" xfId="22746" xr:uid="{00000000-0005-0000-0000-000073580000}"/>
    <cellStyle name="Input [yellow] 3 4 3 5" xfId="22747" xr:uid="{00000000-0005-0000-0000-000074580000}"/>
    <cellStyle name="Input [yellow] 3 4 3 5 2" xfId="22748" xr:uid="{00000000-0005-0000-0000-000075580000}"/>
    <cellStyle name="Input [yellow] 3 4 3 5 3" xfId="22749" xr:uid="{00000000-0005-0000-0000-000076580000}"/>
    <cellStyle name="Input [yellow] 3 4 3 6" xfId="22750" xr:uid="{00000000-0005-0000-0000-000077580000}"/>
    <cellStyle name="Input [yellow] 3 4 3 6 2" xfId="22751" xr:uid="{00000000-0005-0000-0000-000078580000}"/>
    <cellStyle name="Input [yellow] 3 4 3 6 3" xfId="22752" xr:uid="{00000000-0005-0000-0000-000079580000}"/>
    <cellStyle name="Input [yellow] 3 4 3 7" xfId="22753" xr:uid="{00000000-0005-0000-0000-00007A580000}"/>
    <cellStyle name="Input [yellow] 3 4 3 7 2" xfId="22754" xr:uid="{00000000-0005-0000-0000-00007B580000}"/>
    <cellStyle name="Input [yellow] 3 4 3 7 3" xfId="22755" xr:uid="{00000000-0005-0000-0000-00007C580000}"/>
    <cellStyle name="Input [yellow] 3 4 3 8" xfId="22756" xr:uid="{00000000-0005-0000-0000-00007D580000}"/>
    <cellStyle name="Input [yellow] 3 4 3 8 2" xfId="22757" xr:uid="{00000000-0005-0000-0000-00007E580000}"/>
    <cellStyle name="Input [yellow] 3 4 3 8 3" xfId="22758" xr:uid="{00000000-0005-0000-0000-00007F580000}"/>
    <cellStyle name="Input [yellow] 3 4 3 9" xfId="22759" xr:uid="{00000000-0005-0000-0000-000080580000}"/>
    <cellStyle name="Input [yellow] 3 4 3 9 2" xfId="22760" xr:uid="{00000000-0005-0000-0000-000081580000}"/>
    <cellStyle name="Input [yellow] 3 4 3 9 3" xfId="22761" xr:uid="{00000000-0005-0000-0000-000082580000}"/>
    <cellStyle name="Input [yellow] 3 4 4" xfId="22762" xr:uid="{00000000-0005-0000-0000-000083580000}"/>
    <cellStyle name="Input [yellow] 3 4 4 10" xfId="22763" xr:uid="{00000000-0005-0000-0000-000084580000}"/>
    <cellStyle name="Input [yellow] 3 4 4 10 2" xfId="22764" xr:uid="{00000000-0005-0000-0000-000085580000}"/>
    <cellStyle name="Input [yellow] 3 4 4 10 3" xfId="22765" xr:uid="{00000000-0005-0000-0000-000086580000}"/>
    <cellStyle name="Input [yellow] 3 4 4 11" xfId="22766" xr:uid="{00000000-0005-0000-0000-000087580000}"/>
    <cellStyle name="Input [yellow] 3 4 4 11 2" xfId="22767" xr:uid="{00000000-0005-0000-0000-000088580000}"/>
    <cellStyle name="Input [yellow] 3 4 4 11 3" xfId="22768" xr:uid="{00000000-0005-0000-0000-000089580000}"/>
    <cellStyle name="Input [yellow] 3 4 4 12" xfId="22769" xr:uid="{00000000-0005-0000-0000-00008A580000}"/>
    <cellStyle name="Input [yellow] 3 4 4 13" xfId="22770" xr:uid="{00000000-0005-0000-0000-00008B580000}"/>
    <cellStyle name="Input [yellow] 3 4 4 2" xfId="22771" xr:uid="{00000000-0005-0000-0000-00008C580000}"/>
    <cellStyle name="Input [yellow] 3 4 4 2 2" xfId="22772" xr:uid="{00000000-0005-0000-0000-00008D580000}"/>
    <cellStyle name="Input [yellow] 3 4 4 2 3" xfId="22773" xr:uid="{00000000-0005-0000-0000-00008E580000}"/>
    <cellStyle name="Input [yellow] 3 4 4 3" xfId="22774" xr:uid="{00000000-0005-0000-0000-00008F580000}"/>
    <cellStyle name="Input [yellow] 3 4 4 3 2" xfId="22775" xr:uid="{00000000-0005-0000-0000-000090580000}"/>
    <cellStyle name="Input [yellow] 3 4 4 3 3" xfId="22776" xr:uid="{00000000-0005-0000-0000-000091580000}"/>
    <cellStyle name="Input [yellow] 3 4 4 4" xfId="22777" xr:uid="{00000000-0005-0000-0000-000092580000}"/>
    <cellStyle name="Input [yellow] 3 4 4 4 2" xfId="22778" xr:uid="{00000000-0005-0000-0000-000093580000}"/>
    <cellStyle name="Input [yellow] 3 4 4 4 3" xfId="22779" xr:uid="{00000000-0005-0000-0000-000094580000}"/>
    <cellStyle name="Input [yellow] 3 4 4 5" xfId="22780" xr:uid="{00000000-0005-0000-0000-000095580000}"/>
    <cellStyle name="Input [yellow] 3 4 4 5 2" xfId="22781" xr:uid="{00000000-0005-0000-0000-000096580000}"/>
    <cellStyle name="Input [yellow] 3 4 4 5 3" xfId="22782" xr:uid="{00000000-0005-0000-0000-000097580000}"/>
    <cellStyle name="Input [yellow] 3 4 4 6" xfId="22783" xr:uid="{00000000-0005-0000-0000-000098580000}"/>
    <cellStyle name="Input [yellow] 3 4 4 6 2" xfId="22784" xr:uid="{00000000-0005-0000-0000-000099580000}"/>
    <cellStyle name="Input [yellow] 3 4 4 6 3" xfId="22785" xr:uid="{00000000-0005-0000-0000-00009A580000}"/>
    <cellStyle name="Input [yellow] 3 4 4 7" xfId="22786" xr:uid="{00000000-0005-0000-0000-00009B580000}"/>
    <cellStyle name="Input [yellow] 3 4 4 7 2" xfId="22787" xr:uid="{00000000-0005-0000-0000-00009C580000}"/>
    <cellStyle name="Input [yellow] 3 4 4 7 3" xfId="22788" xr:uid="{00000000-0005-0000-0000-00009D580000}"/>
    <cellStyle name="Input [yellow] 3 4 4 8" xfId="22789" xr:uid="{00000000-0005-0000-0000-00009E580000}"/>
    <cellStyle name="Input [yellow] 3 4 4 8 2" xfId="22790" xr:uid="{00000000-0005-0000-0000-00009F580000}"/>
    <cellStyle name="Input [yellow] 3 4 4 8 3" xfId="22791" xr:uid="{00000000-0005-0000-0000-0000A0580000}"/>
    <cellStyle name="Input [yellow] 3 4 4 9" xfId="22792" xr:uid="{00000000-0005-0000-0000-0000A1580000}"/>
    <cellStyle name="Input [yellow] 3 4 4 9 2" xfId="22793" xr:uid="{00000000-0005-0000-0000-0000A2580000}"/>
    <cellStyle name="Input [yellow] 3 4 4 9 3" xfId="22794" xr:uid="{00000000-0005-0000-0000-0000A3580000}"/>
    <cellStyle name="Input [yellow] 3 4 5" xfId="22795" xr:uid="{00000000-0005-0000-0000-0000A4580000}"/>
    <cellStyle name="Input [yellow] 3 4 5 10" xfId="22796" xr:uid="{00000000-0005-0000-0000-0000A5580000}"/>
    <cellStyle name="Input [yellow] 3 4 5 10 2" xfId="22797" xr:uid="{00000000-0005-0000-0000-0000A6580000}"/>
    <cellStyle name="Input [yellow] 3 4 5 10 3" xfId="22798" xr:uid="{00000000-0005-0000-0000-0000A7580000}"/>
    <cellStyle name="Input [yellow] 3 4 5 11" xfId="22799" xr:uid="{00000000-0005-0000-0000-0000A8580000}"/>
    <cellStyle name="Input [yellow] 3 4 5 11 2" xfId="22800" xr:uid="{00000000-0005-0000-0000-0000A9580000}"/>
    <cellStyle name="Input [yellow] 3 4 5 11 3" xfId="22801" xr:uid="{00000000-0005-0000-0000-0000AA580000}"/>
    <cellStyle name="Input [yellow] 3 4 5 12" xfId="22802" xr:uid="{00000000-0005-0000-0000-0000AB580000}"/>
    <cellStyle name="Input [yellow] 3 4 5 13" xfId="22803" xr:uid="{00000000-0005-0000-0000-0000AC580000}"/>
    <cellStyle name="Input [yellow] 3 4 5 2" xfId="22804" xr:uid="{00000000-0005-0000-0000-0000AD580000}"/>
    <cellStyle name="Input [yellow] 3 4 5 2 2" xfId="22805" xr:uid="{00000000-0005-0000-0000-0000AE580000}"/>
    <cellStyle name="Input [yellow] 3 4 5 2 3" xfId="22806" xr:uid="{00000000-0005-0000-0000-0000AF580000}"/>
    <cellStyle name="Input [yellow] 3 4 5 3" xfId="22807" xr:uid="{00000000-0005-0000-0000-0000B0580000}"/>
    <cellStyle name="Input [yellow] 3 4 5 3 2" xfId="22808" xr:uid="{00000000-0005-0000-0000-0000B1580000}"/>
    <cellStyle name="Input [yellow] 3 4 5 3 3" xfId="22809" xr:uid="{00000000-0005-0000-0000-0000B2580000}"/>
    <cellStyle name="Input [yellow] 3 4 5 4" xfId="22810" xr:uid="{00000000-0005-0000-0000-0000B3580000}"/>
    <cellStyle name="Input [yellow] 3 4 5 4 2" xfId="22811" xr:uid="{00000000-0005-0000-0000-0000B4580000}"/>
    <cellStyle name="Input [yellow] 3 4 5 4 3" xfId="22812" xr:uid="{00000000-0005-0000-0000-0000B5580000}"/>
    <cellStyle name="Input [yellow] 3 4 5 5" xfId="22813" xr:uid="{00000000-0005-0000-0000-0000B6580000}"/>
    <cellStyle name="Input [yellow] 3 4 5 5 2" xfId="22814" xr:uid="{00000000-0005-0000-0000-0000B7580000}"/>
    <cellStyle name="Input [yellow] 3 4 5 5 3" xfId="22815" xr:uid="{00000000-0005-0000-0000-0000B8580000}"/>
    <cellStyle name="Input [yellow] 3 4 5 6" xfId="22816" xr:uid="{00000000-0005-0000-0000-0000B9580000}"/>
    <cellStyle name="Input [yellow] 3 4 5 6 2" xfId="22817" xr:uid="{00000000-0005-0000-0000-0000BA580000}"/>
    <cellStyle name="Input [yellow] 3 4 5 6 3" xfId="22818" xr:uid="{00000000-0005-0000-0000-0000BB580000}"/>
    <cellStyle name="Input [yellow] 3 4 5 7" xfId="22819" xr:uid="{00000000-0005-0000-0000-0000BC580000}"/>
    <cellStyle name="Input [yellow] 3 4 5 7 2" xfId="22820" xr:uid="{00000000-0005-0000-0000-0000BD580000}"/>
    <cellStyle name="Input [yellow] 3 4 5 7 3" xfId="22821" xr:uid="{00000000-0005-0000-0000-0000BE580000}"/>
    <cellStyle name="Input [yellow] 3 4 5 8" xfId="22822" xr:uid="{00000000-0005-0000-0000-0000BF580000}"/>
    <cellStyle name="Input [yellow] 3 4 5 8 2" xfId="22823" xr:uid="{00000000-0005-0000-0000-0000C0580000}"/>
    <cellStyle name="Input [yellow] 3 4 5 8 3" xfId="22824" xr:uid="{00000000-0005-0000-0000-0000C1580000}"/>
    <cellStyle name="Input [yellow] 3 4 5 9" xfId="22825" xr:uid="{00000000-0005-0000-0000-0000C2580000}"/>
    <cellStyle name="Input [yellow] 3 4 5 9 2" xfId="22826" xr:uid="{00000000-0005-0000-0000-0000C3580000}"/>
    <cellStyle name="Input [yellow] 3 4 5 9 3" xfId="22827" xr:uid="{00000000-0005-0000-0000-0000C4580000}"/>
    <cellStyle name="Input [yellow] 3 4 6" xfId="22828" xr:uid="{00000000-0005-0000-0000-0000C5580000}"/>
    <cellStyle name="Input [yellow] 3 4 6 10" xfId="22829" xr:uid="{00000000-0005-0000-0000-0000C6580000}"/>
    <cellStyle name="Input [yellow] 3 4 6 10 2" xfId="22830" xr:uid="{00000000-0005-0000-0000-0000C7580000}"/>
    <cellStyle name="Input [yellow] 3 4 6 10 3" xfId="22831" xr:uid="{00000000-0005-0000-0000-0000C8580000}"/>
    <cellStyle name="Input [yellow] 3 4 6 11" xfId="22832" xr:uid="{00000000-0005-0000-0000-0000C9580000}"/>
    <cellStyle name="Input [yellow] 3 4 6 11 2" xfId="22833" xr:uid="{00000000-0005-0000-0000-0000CA580000}"/>
    <cellStyle name="Input [yellow] 3 4 6 11 3" xfId="22834" xr:uid="{00000000-0005-0000-0000-0000CB580000}"/>
    <cellStyle name="Input [yellow] 3 4 6 12" xfId="22835" xr:uid="{00000000-0005-0000-0000-0000CC580000}"/>
    <cellStyle name="Input [yellow] 3 4 6 13" xfId="22836" xr:uid="{00000000-0005-0000-0000-0000CD580000}"/>
    <cellStyle name="Input [yellow] 3 4 6 2" xfId="22837" xr:uid="{00000000-0005-0000-0000-0000CE580000}"/>
    <cellStyle name="Input [yellow] 3 4 6 2 2" xfId="22838" xr:uid="{00000000-0005-0000-0000-0000CF580000}"/>
    <cellStyle name="Input [yellow] 3 4 6 2 3" xfId="22839" xr:uid="{00000000-0005-0000-0000-0000D0580000}"/>
    <cellStyle name="Input [yellow] 3 4 6 3" xfId="22840" xr:uid="{00000000-0005-0000-0000-0000D1580000}"/>
    <cellStyle name="Input [yellow] 3 4 6 3 2" xfId="22841" xr:uid="{00000000-0005-0000-0000-0000D2580000}"/>
    <cellStyle name="Input [yellow] 3 4 6 3 3" xfId="22842" xr:uid="{00000000-0005-0000-0000-0000D3580000}"/>
    <cellStyle name="Input [yellow] 3 4 6 4" xfId="22843" xr:uid="{00000000-0005-0000-0000-0000D4580000}"/>
    <cellStyle name="Input [yellow] 3 4 6 4 2" xfId="22844" xr:uid="{00000000-0005-0000-0000-0000D5580000}"/>
    <cellStyle name="Input [yellow] 3 4 6 4 3" xfId="22845" xr:uid="{00000000-0005-0000-0000-0000D6580000}"/>
    <cellStyle name="Input [yellow] 3 4 6 5" xfId="22846" xr:uid="{00000000-0005-0000-0000-0000D7580000}"/>
    <cellStyle name="Input [yellow] 3 4 6 5 2" xfId="22847" xr:uid="{00000000-0005-0000-0000-0000D8580000}"/>
    <cellStyle name="Input [yellow] 3 4 6 5 3" xfId="22848" xr:uid="{00000000-0005-0000-0000-0000D9580000}"/>
    <cellStyle name="Input [yellow] 3 4 6 6" xfId="22849" xr:uid="{00000000-0005-0000-0000-0000DA580000}"/>
    <cellStyle name="Input [yellow] 3 4 6 6 2" xfId="22850" xr:uid="{00000000-0005-0000-0000-0000DB580000}"/>
    <cellStyle name="Input [yellow] 3 4 6 6 3" xfId="22851" xr:uid="{00000000-0005-0000-0000-0000DC580000}"/>
    <cellStyle name="Input [yellow] 3 4 6 7" xfId="22852" xr:uid="{00000000-0005-0000-0000-0000DD580000}"/>
    <cellStyle name="Input [yellow] 3 4 6 7 2" xfId="22853" xr:uid="{00000000-0005-0000-0000-0000DE580000}"/>
    <cellStyle name="Input [yellow] 3 4 6 7 3" xfId="22854" xr:uid="{00000000-0005-0000-0000-0000DF580000}"/>
    <cellStyle name="Input [yellow] 3 4 6 8" xfId="22855" xr:uid="{00000000-0005-0000-0000-0000E0580000}"/>
    <cellStyle name="Input [yellow] 3 4 6 8 2" xfId="22856" xr:uid="{00000000-0005-0000-0000-0000E1580000}"/>
    <cellStyle name="Input [yellow] 3 4 6 8 3" xfId="22857" xr:uid="{00000000-0005-0000-0000-0000E2580000}"/>
    <cellStyle name="Input [yellow] 3 4 6 9" xfId="22858" xr:uid="{00000000-0005-0000-0000-0000E3580000}"/>
    <cellStyle name="Input [yellow] 3 4 6 9 2" xfId="22859" xr:uid="{00000000-0005-0000-0000-0000E4580000}"/>
    <cellStyle name="Input [yellow] 3 4 6 9 3" xfId="22860" xr:uid="{00000000-0005-0000-0000-0000E5580000}"/>
    <cellStyle name="Input [yellow] 3 4 7" xfId="22861" xr:uid="{00000000-0005-0000-0000-0000E6580000}"/>
    <cellStyle name="Input [yellow] 3 4 7 10" xfId="22862" xr:uid="{00000000-0005-0000-0000-0000E7580000}"/>
    <cellStyle name="Input [yellow] 3 4 7 10 2" xfId="22863" xr:uid="{00000000-0005-0000-0000-0000E8580000}"/>
    <cellStyle name="Input [yellow] 3 4 7 10 3" xfId="22864" xr:uid="{00000000-0005-0000-0000-0000E9580000}"/>
    <cellStyle name="Input [yellow] 3 4 7 11" xfId="22865" xr:uid="{00000000-0005-0000-0000-0000EA580000}"/>
    <cellStyle name="Input [yellow] 3 4 7 11 2" xfId="22866" xr:uid="{00000000-0005-0000-0000-0000EB580000}"/>
    <cellStyle name="Input [yellow] 3 4 7 11 3" xfId="22867" xr:uid="{00000000-0005-0000-0000-0000EC580000}"/>
    <cellStyle name="Input [yellow] 3 4 7 12" xfId="22868" xr:uid="{00000000-0005-0000-0000-0000ED580000}"/>
    <cellStyle name="Input [yellow] 3 4 7 13" xfId="22869" xr:uid="{00000000-0005-0000-0000-0000EE580000}"/>
    <cellStyle name="Input [yellow] 3 4 7 2" xfId="22870" xr:uid="{00000000-0005-0000-0000-0000EF580000}"/>
    <cellStyle name="Input [yellow] 3 4 7 2 2" xfId="22871" xr:uid="{00000000-0005-0000-0000-0000F0580000}"/>
    <cellStyle name="Input [yellow] 3 4 7 2 3" xfId="22872" xr:uid="{00000000-0005-0000-0000-0000F1580000}"/>
    <cellStyle name="Input [yellow] 3 4 7 3" xfId="22873" xr:uid="{00000000-0005-0000-0000-0000F2580000}"/>
    <cellStyle name="Input [yellow] 3 4 7 3 2" xfId="22874" xr:uid="{00000000-0005-0000-0000-0000F3580000}"/>
    <cellStyle name="Input [yellow] 3 4 7 3 3" xfId="22875" xr:uid="{00000000-0005-0000-0000-0000F4580000}"/>
    <cellStyle name="Input [yellow] 3 4 7 4" xfId="22876" xr:uid="{00000000-0005-0000-0000-0000F5580000}"/>
    <cellStyle name="Input [yellow] 3 4 7 4 2" xfId="22877" xr:uid="{00000000-0005-0000-0000-0000F6580000}"/>
    <cellStyle name="Input [yellow] 3 4 7 4 3" xfId="22878" xr:uid="{00000000-0005-0000-0000-0000F7580000}"/>
    <cellStyle name="Input [yellow] 3 4 7 5" xfId="22879" xr:uid="{00000000-0005-0000-0000-0000F8580000}"/>
    <cellStyle name="Input [yellow] 3 4 7 5 2" xfId="22880" xr:uid="{00000000-0005-0000-0000-0000F9580000}"/>
    <cellStyle name="Input [yellow] 3 4 7 5 3" xfId="22881" xr:uid="{00000000-0005-0000-0000-0000FA580000}"/>
    <cellStyle name="Input [yellow] 3 4 7 6" xfId="22882" xr:uid="{00000000-0005-0000-0000-0000FB580000}"/>
    <cellStyle name="Input [yellow] 3 4 7 6 2" xfId="22883" xr:uid="{00000000-0005-0000-0000-0000FC580000}"/>
    <cellStyle name="Input [yellow] 3 4 7 6 3" xfId="22884" xr:uid="{00000000-0005-0000-0000-0000FD580000}"/>
    <cellStyle name="Input [yellow] 3 4 7 7" xfId="22885" xr:uid="{00000000-0005-0000-0000-0000FE580000}"/>
    <cellStyle name="Input [yellow] 3 4 7 7 2" xfId="22886" xr:uid="{00000000-0005-0000-0000-0000FF580000}"/>
    <cellStyle name="Input [yellow] 3 4 7 7 3" xfId="22887" xr:uid="{00000000-0005-0000-0000-000000590000}"/>
    <cellStyle name="Input [yellow] 3 4 7 8" xfId="22888" xr:uid="{00000000-0005-0000-0000-000001590000}"/>
    <cellStyle name="Input [yellow] 3 4 7 8 2" xfId="22889" xr:uid="{00000000-0005-0000-0000-000002590000}"/>
    <cellStyle name="Input [yellow] 3 4 7 8 3" xfId="22890" xr:uid="{00000000-0005-0000-0000-000003590000}"/>
    <cellStyle name="Input [yellow] 3 4 7 9" xfId="22891" xr:uid="{00000000-0005-0000-0000-000004590000}"/>
    <cellStyle name="Input [yellow] 3 4 7 9 2" xfId="22892" xr:uid="{00000000-0005-0000-0000-000005590000}"/>
    <cellStyle name="Input [yellow] 3 4 7 9 3" xfId="22893" xr:uid="{00000000-0005-0000-0000-000006590000}"/>
    <cellStyle name="Input [yellow] 3 4 8" xfId="22894" xr:uid="{00000000-0005-0000-0000-000007590000}"/>
    <cellStyle name="Input [yellow] 3 4 8 2" xfId="22895" xr:uid="{00000000-0005-0000-0000-000008590000}"/>
    <cellStyle name="Input [yellow] 3 4 8 3" xfId="22896" xr:uid="{00000000-0005-0000-0000-000009590000}"/>
    <cellStyle name="Input [yellow] 3 4 9" xfId="22897" xr:uid="{00000000-0005-0000-0000-00000A590000}"/>
    <cellStyle name="Input [yellow] 3 4 9 2" xfId="22898" xr:uid="{00000000-0005-0000-0000-00000B590000}"/>
    <cellStyle name="Input [yellow] 3 4 9 3" xfId="22899" xr:uid="{00000000-0005-0000-0000-00000C590000}"/>
    <cellStyle name="Input [yellow] 3 5" xfId="22900" xr:uid="{00000000-0005-0000-0000-00000D590000}"/>
    <cellStyle name="Input [yellow] 3 5 10" xfId="22901" xr:uid="{00000000-0005-0000-0000-00000E590000}"/>
    <cellStyle name="Input [yellow] 3 5 10 2" xfId="22902" xr:uid="{00000000-0005-0000-0000-00000F590000}"/>
    <cellStyle name="Input [yellow] 3 5 10 3" xfId="22903" xr:uid="{00000000-0005-0000-0000-000010590000}"/>
    <cellStyle name="Input [yellow] 3 5 11" xfId="22904" xr:uid="{00000000-0005-0000-0000-000011590000}"/>
    <cellStyle name="Input [yellow] 3 5 11 2" xfId="22905" xr:uid="{00000000-0005-0000-0000-000012590000}"/>
    <cellStyle name="Input [yellow] 3 5 11 3" xfId="22906" xr:uid="{00000000-0005-0000-0000-000013590000}"/>
    <cellStyle name="Input [yellow] 3 5 12" xfId="22907" xr:uid="{00000000-0005-0000-0000-000014590000}"/>
    <cellStyle name="Input [yellow] 3 5 12 2" xfId="22908" xr:uid="{00000000-0005-0000-0000-000015590000}"/>
    <cellStyle name="Input [yellow] 3 5 12 3" xfId="22909" xr:uid="{00000000-0005-0000-0000-000016590000}"/>
    <cellStyle name="Input [yellow] 3 5 13" xfId="22910" xr:uid="{00000000-0005-0000-0000-000017590000}"/>
    <cellStyle name="Input [yellow] 3 5 13 2" xfId="22911" xr:uid="{00000000-0005-0000-0000-000018590000}"/>
    <cellStyle name="Input [yellow] 3 5 13 3" xfId="22912" xr:uid="{00000000-0005-0000-0000-000019590000}"/>
    <cellStyle name="Input [yellow] 3 5 14" xfId="22913" xr:uid="{00000000-0005-0000-0000-00001A590000}"/>
    <cellStyle name="Input [yellow] 3 5 14 2" xfId="22914" xr:uid="{00000000-0005-0000-0000-00001B590000}"/>
    <cellStyle name="Input [yellow] 3 5 14 3" xfId="22915" xr:uid="{00000000-0005-0000-0000-00001C590000}"/>
    <cellStyle name="Input [yellow] 3 5 15" xfId="22916" xr:uid="{00000000-0005-0000-0000-00001D590000}"/>
    <cellStyle name="Input [yellow] 3 5 15 2" xfId="22917" xr:uid="{00000000-0005-0000-0000-00001E590000}"/>
    <cellStyle name="Input [yellow] 3 5 15 3" xfId="22918" xr:uid="{00000000-0005-0000-0000-00001F590000}"/>
    <cellStyle name="Input [yellow] 3 5 16" xfId="22919" xr:uid="{00000000-0005-0000-0000-000020590000}"/>
    <cellStyle name="Input [yellow] 3 5 16 2" xfId="22920" xr:uid="{00000000-0005-0000-0000-000021590000}"/>
    <cellStyle name="Input [yellow] 3 5 16 3" xfId="22921" xr:uid="{00000000-0005-0000-0000-000022590000}"/>
    <cellStyle name="Input [yellow] 3 5 17" xfId="22922" xr:uid="{00000000-0005-0000-0000-000023590000}"/>
    <cellStyle name="Input [yellow] 3 5 17 2" xfId="22923" xr:uid="{00000000-0005-0000-0000-000024590000}"/>
    <cellStyle name="Input [yellow] 3 5 17 3" xfId="22924" xr:uid="{00000000-0005-0000-0000-000025590000}"/>
    <cellStyle name="Input [yellow] 3 5 18" xfId="22925" xr:uid="{00000000-0005-0000-0000-000026590000}"/>
    <cellStyle name="Input [yellow] 3 5 18 2" xfId="22926" xr:uid="{00000000-0005-0000-0000-000027590000}"/>
    <cellStyle name="Input [yellow] 3 5 18 3" xfId="22927" xr:uid="{00000000-0005-0000-0000-000028590000}"/>
    <cellStyle name="Input [yellow] 3 5 19" xfId="22928" xr:uid="{00000000-0005-0000-0000-000029590000}"/>
    <cellStyle name="Input [yellow] 3 5 2" xfId="22929" xr:uid="{00000000-0005-0000-0000-00002A590000}"/>
    <cellStyle name="Input [yellow] 3 5 2 10" xfId="22930" xr:uid="{00000000-0005-0000-0000-00002B590000}"/>
    <cellStyle name="Input [yellow] 3 5 2 10 2" xfId="22931" xr:uid="{00000000-0005-0000-0000-00002C590000}"/>
    <cellStyle name="Input [yellow] 3 5 2 10 3" xfId="22932" xr:uid="{00000000-0005-0000-0000-00002D590000}"/>
    <cellStyle name="Input [yellow] 3 5 2 11" xfId="22933" xr:uid="{00000000-0005-0000-0000-00002E590000}"/>
    <cellStyle name="Input [yellow] 3 5 2 11 2" xfId="22934" xr:uid="{00000000-0005-0000-0000-00002F590000}"/>
    <cellStyle name="Input [yellow] 3 5 2 11 3" xfId="22935" xr:uid="{00000000-0005-0000-0000-000030590000}"/>
    <cellStyle name="Input [yellow] 3 5 2 12" xfId="22936" xr:uid="{00000000-0005-0000-0000-000031590000}"/>
    <cellStyle name="Input [yellow] 3 5 2 12 2" xfId="22937" xr:uid="{00000000-0005-0000-0000-000032590000}"/>
    <cellStyle name="Input [yellow] 3 5 2 12 3" xfId="22938" xr:uid="{00000000-0005-0000-0000-000033590000}"/>
    <cellStyle name="Input [yellow] 3 5 2 13" xfId="22939" xr:uid="{00000000-0005-0000-0000-000034590000}"/>
    <cellStyle name="Input [yellow] 3 5 2 14" xfId="22940" xr:uid="{00000000-0005-0000-0000-000035590000}"/>
    <cellStyle name="Input [yellow] 3 5 2 2" xfId="22941" xr:uid="{00000000-0005-0000-0000-000036590000}"/>
    <cellStyle name="Input [yellow] 3 5 2 2 2" xfId="22942" xr:uid="{00000000-0005-0000-0000-000037590000}"/>
    <cellStyle name="Input [yellow] 3 5 2 2 3" xfId="22943" xr:uid="{00000000-0005-0000-0000-000038590000}"/>
    <cellStyle name="Input [yellow] 3 5 2 3" xfId="22944" xr:uid="{00000000-0005-0000-0000-000039590000}"/>
    <cellStyle name="Input [yellow] 3 5 2 3 2" xfId="22945" xr:uid="{00000000-0005-0000-0000-00003A590000}"/>
    <cellStyle name="Input [yellow] 3 5 2 3 3" xfId="22946" xr:uid="{00000000-0005-0000-0000-00003B590000}"/>
    <cellStyle name="Input [yellow] 3 5 2 4" xfId="22947" xr:uid="{00000000-0005-0000-0000-00003C590000}"/>
    <cellStyle name="Input [yellow] 3 5 2 4 2" xfId="22948" xr:uid="{00000000-0005-0000-0000-00003D590000}"/>
    <cellStyle name="Input [yellow] 3 5 2 4 3" xfId="22949" xr:uid="{00000000-0005-0000-0000-00003E590000}"/>
    <cellStyle name="Input [yellow] 3 5 2 5" xfId="22950" xr:uid="{00000000-0005-0000-0000-00003F590000}"/>
    <cellStyle name="Input [yellow] 3 5 2 5 2" xfId="22951" xr:uid="{00000000-0005-0000-0000-000040590000}"/>
    <cellStyle name="Input [yellow] 3 5 2 5 3" xfId="22952" xr:uid="{00000000-0005-0000-0000-000041590000}"/>
    <cellStyle name="Input [yellow] 3 5 2 6" xfId="22953" xr:uid="{00000000-0005-0000-0000-000042590000}"/>
    <cellStyle name="Input [yellow] 3 5 2 6 2" xfId="22954" xr:uid="{00000000-0005-0000-0000-000043590000}"/>
    <cellStyle name="Input [yellow] 3 5 2 6 3" xfId="22955" xr:uid="{00000000-0005-0000-0000-000044590000}"/>
    <cellStyle name="Input [yellow] 3 5 2 7" xfId="22956" xr:uid="{00000000-0005-0000-0000-000045590000}"/>
    <cellStyle name="Input [yellow] 3 5 2 7 2" xfId="22957" xr:uid="{00000000-0005-0000-0000-000046590000}"/>
    <cellStyle name="Input [yellow] 3 5 2 7 3" xfId="22958" xr:uid="{00000000-0005-0000-0000-000047590000}"/>
    <cellStyle name="Input [yellow] 3 5 2 8" xfId="22959" xr:uid="{00000000-0005-0000-0000-000048590000}"/>
    <cellStyle name="Input [yellow] 3 5 2 8 2" xfId="22960" xr:uid="{00000000-0005-0000-0000-000049590000}"/>
    <cellStyle name="Input [yellow] 3 5 2 8 3" xfId="22961" xr:uid="{00000000-0005-0000-0000-00004A590000}"/>
    <cellStyle name="Input [yellow] 3 5 2 9" xfId="22962" xr:uid="{00000000-0005-0000-0000-00004B590000}"/>
    <cellStyle name="Input [yellow] 3 5 2 9 2" xfId="22963" xr:uid="{00000000-0005-0000-0000-00004C590000}"/>
    <cellStyle name="Input [yellow] 3 5 2 9 3" xfId="22964" xr:uid="{00000000-0005-0000-0000-00004D590000}"/>
    <cellStyle name="Input [yellow] 3 5 20" xfId="22965" xr:uid="{00000000-0005-0000-0000-00004E590000}"/>
    <cellStyle name="Input [yellow] 3 5 3" xfId="22966" xr:uid="{00000000-0005-0000-0000-00004F590000}"/>
    <cellStyle name="Input [yellow] 3 5 3 10" xfId="22967" xr:uid="{00000000-0005-0000-0000-000050590000}"/>
    <cellStyle name="Input [yellow] 3 5 3 10 2" xfId="22968" xr:uid="{00000000-0005-0000-0000-000051590000}"/>
    <cellStyle name="Input [yellow] 3 5 3 10 3" xfId="22969" xr:uid="{00000000-0005-0000-0000-000052590000}"/>
    <cellStyle name="Input [yellow] 3 5 3 11" xfId="22970" xr:uid="{00000000-0005-0000-0000-000053590000}"/>
    <cellStyle name="Input [yellow] 3 5 3 11 2" xfId="22971" xr:uid="{00000000-0005-0000-0000-000054590000}"/>
    <cellStyle name="Input [yellow] 3 5 3 11 3" xfId="22972" xr:uid="{00000000-0005-0000-0000-000055590000}"/>
    <cellStyle name="Input [yellow] 3 5 3 12" xfId="22973" xr:uid="{00000000-0005-0000-0000-000056590000}"/>
    <cellStyle name="Input [yellow] 3 5 3 12 2" xfId="22974" xr:uid="{00000000-0005-0000-0000-000057590000}"/>
    <cellStyle name="Input [yellow] 3 5 3 12 3" xfId="22975" xr:uid="{00000000-0005-0000-0000-000058590000}"/>
    <cellStyle name="Input [yellow] 3 5 3 13" xfId="22976" xr:uid="{00000000-0005-0000-0000-000059590000}"/>
    <cellStyle name="Input [yellow] 3 5 3 14" xfId="22977" xr:uid="{00000000-0005-0000-0000-00005A590000}"/>
    <cellStyle name="Input [yellow] 3 5 3 2" xfId="22978" xr:uid="{00000000-0005-0000-0000-00005B590000}"/>
    <cellStyle name="Input [yellow] 3 5 3 2 2" xfId="22979" xr:uid="{00000000-0005-0000-0000-00005C590000}"/>
    <cellStyle name="Input [yellow] 3 5 3 2 3" xfId="22980" xr:uid="{00000000-0005-0000-0000-00005D590000}"/>
    <cellStyle name="Input [yellow] 3 5 3 3" xfId="22981" xr:uid="{00000000-0005-0000-0000-00005E590000}"/>
    <cellStyle name="Input [yellow] 3 5 3 3 2" xfId="22982" xr:uid="{00000000-0005-0000-0000-00005F590000}"/>
    <cellStyle name="Input [yellow] 3 5 3 3 3" xfId="22983" xr:uid="{00000000-0005-0000-0000-000060590000}"/>
    <cellStyle name="Input [yellow] 3 5 3 4" xfId="22984" xr:uid="{00000000-0005-0000-0000-000061590000}"/>
    <cellStyle name="Input [yellow] 3 5 3 4 2" xfId="22985" xr:uid="{00000000-0005-0000-0000-000062590000}"/>
    <cellStyle name="Input [yellow] 3 5 3 4 3" xfId="22986" xr:uid="{00000000-0005-0000-0000-000063590000}"/>
    <cellStyle name="Input [yellow] 3 5 3 5" xfId="22987" xr:uid="{00000000-0005-0000-0000-000064590000}"/>
    <cellStyle name="Input [yellow] 3 5 3 5 2" xfId="22988" xr:uid="{00000000-0005-0000-0000-000065590000}"/>
    <cellStyle name="Input [yellow] 3 5 3 5 3" xfId="22989" xr:uid="{00000000-0005-0000-0000-000066590000}"/>
    <cellStyle name="Input [yellow] 3 5 3 6" xfId="22990" xr:uid="{00000000-0005-0000-0000-000067590000}"/>
    <cellStyle name="Input [yellow] 3 5 3 6 2" xfId="22991" xr:uid="{00000000-0005-0000-0000-000068590000}"/>
    <cellStyle name="Input [yellow] 3 5 3 6 3" xfId="22992" xr:uid="{00000000-0005-0000-0000-000069590000}"/>
    <cellStyle name="Input [yellow] 3 5 3 7" xfId="22993" xr:uid="{00000000-0005-0000-0000-00006A590000}"/>
    <cellStyle name="Input [yellow] 3 5 3 7 2" xfId="22994" xr:uid="{00000000-0005-0000-0000-00006B590000}"/>
    <cellStyle name="Input [yellow] 3 5 3 7 3" xfId="22995" xr:uid="{00000000-0005-0000-0000-00006C590000}"/>
    <cellStyle name="Input [yellow] 3 5 3 8" xfId="22996" xr:uid="{00000000-0005-0000-0000-00006D590000}"/>
    <cellStyle name="Input [yellow] 3 5 3 8 2" xfId="22997" xr:uid="{00000000-0005-0000-0000-00006E590000}"/>
    <cellStyle name="Input [yellow] 3 5 3 8 3" xfId="22998" xr:uid="{00000000-0005-0000-0000-00006F590000}"/>
    <cellStyle name="Input [yellow] 3 5 3 9" xfId="22999" xr:uid="{00000000-0005-0000-0000-000070590000}"/>
    <cellStyle name="Input [yellow] 3 5 3 9 2" xfId="23000" xr:uid="{00000000-0005-0000-0000-000071590000}"/>
    <cellStyle name="Input [yellow] 3 5 3 9 3" xfId="23001" xr:uid="{00000000-0005-0000-0000-000072590000}"/>
    <cellStyle name="Input [yellow] 3 5 4" xfId="23002" xr:uid="{00000000-0005-0000-0000-000073590000}"/>
    <cellStyle name="Input [yellow] 3 5 4 10" xfId="23003" xr:uid="{00000000-0005-0000-0000-000074590000}"/>
    <cellStyle name="Input [yellow] 3 5 4 10 2" xfId="23004" xr:uid="{00000000-0005-0000-0000-000075590000}"/>
    <cellStyle name="Input [yellow] 3 5 4 10 3" xfId="23005" xr:uid="{00000000-0005-0000-0000-000076590000}"/>
    <cellStyle name="Input [yellow] 3 5 4 11" xfId="23006" xr:uid="{00000000-0005-0000-0000-000077590000}"/>
    <cellStyle name="Input [yellow] 3 5 4 11 2" xfId="23007" xr:uid="{00000000-0005-0000-0000-000078590000}"/>
    <cellStyle name="Input [yellow] 3 5 4 11 3" xfId="23008" xr:uid="{00000000-0005-0000-0000-000079590000}"/>
    <cellStyle name="Input [yellow] 3 5 4 12" xfId="23009" xr:uid="{00000000-0005-0000-0000-00007A590000}"/>
    <cellStyle name="Input [yellow] 3 5 4 13" xfId="23010" xr:uid="{00000000-0005-0000-0000-00007B590000}"/>
    <cellStyle name="Input [yellow] 3 5 4 2" xfId="23011" xr:uid="{00000000-0005-0000-0000-00007C590000}"/>
    <cellStyle name="Input [yellow] 3 5 4 2 2" xfId="23012" xr:uid="{00000000-0005-0000-0000-00007D590000}"/>
    <cellStyle name="Input [yellow] 3 5 4 2 3" xfId="23013" xr:uid="{00000000-0005-0000-0000-00007E590000}"/>
    <cellStyle name="Input [yellow] 3 5 4 3" xfId="23014" xr:uid="{00000000-0005-0000-0000-00007F590000}"/>
    <cellStyle name="Input [yellow] 3 5 4 3 2" xfId="23015" xr:uid="{00000000-0005-0000-0000-000080590000}"/>
    <cellStyle name="Input [yellow] 3 5 4 3 3" xfId="23016" xr:uid="{00000000-0005-0000-0000-000081590000}"/>
    <cellStyle name="Input [yellow] 3 5 4 4" xfId="23017" xr:uid="{00000000-0005-0000-0000-000082590000}"/>
    <cellStyle name="Input [yellow] 3 5 4 4 2" xfId="23018" xr:uid="{00000000-0005-0000-0000-000083590000}"/>
    <cellStyle name="Input [yellow] 3 5 4 4 3" xfId="23019" xr:uid="{00000000-0005-0000-0000-000084590000}"/>
    <cellStyle name="Input [yellow] 3 5 4 5" xfId="23020" xr:uid="{00000000-0005-0000-0000-000085590000}"/>
    <cellStyle name="Input [yellow] 3 5 4 5 2" xfId="23021" xr:uid="{00000000-0005-0000-0000-000086590000}"/>
    <cellStyle name="Input [yellow] 3 5 4 5 3" xfId="23022" xr:uid="{00000000-0005-0000-0000-000087590000}"/>
    <cellStyle name="Input [yellow] 3 5 4 6" xfId="23023" xr:uid="{00000000-0005-0000-0000-000088590000}"/>
    <cellStyle name="Input [yellow] 3 5 4 6 2" xfId="23024" xr:uid="{00000000-0005-0000-0000-000089590000}"/>
    <cellStyle name="Input [yellow] 3 5 4 6 3" xfId="23025" xr:uid="{00000000-0005-0000-0000-00008A590000}"/>
    <cellStyle name="Input [yellow] 3 5 4 7" xfId="23026" xr:uid="{00000000-0005-0000-0000-00008B590000}"/>
    <cellStyle name="Input [yellow] 3 5 4 7 2" xfId="23027" xr:uid="{00000000-0005-0000-0000-00008C590000}"/>
    <cellStyle name="Input [yellow] 3 5 4 7 3" xfId="23028" xr:uid="{00000000-0005-0000-0000-00008D590000}"/>
    <cellStyle name="Input [yellow] 3 5 4 8" xfId="23029" xr:uid="{00000000-0005-0000-0000-00008E590000}"/>
    <cellStyle name="Input [yellow] 3 5 4 8 2" xfId="23030" xr:uid="{00000000-0005-0000-0000-00008F590000}"/>
    <cellStyle name="Input [yellow] 3 5 4 8 3" xfId="23031" xr:uid="{00000000-0005-0000-0000-000090590000}"/>
    <cellStyle name="Input [yellow] 3 5 4 9" xfId="23032" xr:uid="{00000000-0005-0000-0000-000091590000}"/>
    <cellStyle name="Input [yellow] 3 5 4 9 2" xfId="23033" xr:uid="{00000000-0005-0000-0000-000092590000}"/>
    <cellStyle name="Input [yellow] 3 5 4 9 3" xfId="23034" xr:uid="{00000000-0005-0000-0000-000093590000}"/>
    <cellStyle name="Input [yellow] 3 5 5" xfId="23035" xr:uid="{00000000-0005-0000-0000-000094590000}"/>
    <cellStyle name="Input [yellow] 3 5 5 10" xfId="23036" xr:uid="{00000000-0005-0000-0000-000095590000}"/>
    <cellStyle name="Input [yellow] 3 5 5 10 2" xfId="23037" xr:uid="{00000000-0005-0000-0000-000096590000}"/>
    <cellStyle name="Input [yellow] 3 5 5 10 3" xfId="23038" xr:uid="{00000000-0005-0000-0000-000097590000}"/>
    <cellStyle name="Input [yellow] 3 5 5 11" xfId="23039" xr:uid="{00000000-0005-0000-0000-000098590000}"/>
    <cellStyle name="Input [yellow] 3 5 5 11 2" xfId="23040" xr:uid="{00000000-0005-0000-0000-000099590000}"/>
    <cellStyle name="Input [yellow] 3 5 5 11 3" xfId="23041" xr:uid="{00000000-0005-0000-0000-00009A590000}"/>
    <cellStyle name="Input [yellow] 3 5 5 12" xfId="23042" xr:uid="{00000000-0005-0000-0000-00009B590000}"/>
    <cellStyle name="Input [yellow] 3 5 5 13" xfId="23043" xr:uid="{00000000-0005-0000-0000-00009C590000}"/>
    <cellStyle name="Input [yellow] 3 5 5 2" xfId="23044" xr:uid="{00000000-0005-0000-0000-00009D590000}"/>
    <cellStyle name="Input [yellow] 3 5 5 2 2" xfId="23045" xr:uid="{00000000-0005-0000-0000-00009E590000}"/>
    <cellStyle name="Input [yellow] 3 5 5 2 3" xfId="23046" xr:uid="{00000000-0005-0000-0000-00009F590000}"/>
    <cellStyle name="Input [yellow] 3 5 5 3" xfId="23047" xr:uid="{00000000-0005-0000-0000-0000A0590000}"/>
    <cellStyle name="Input [yellow] 3 5 5 3 2" xfId="23048" xr:uid="{00000000-0005-0000-0000-0000A1590000}"/>
    <cellStyle name="Input [yellow] 3 5 5 3 3" xfId="23049" xr:uid="{00000000-0005-0000-0000-0000A2590000}"/>
    <cellStyle name="Input [yellow] 3 5 5 4" xfId="23050" xr:uid="{00000000-0005-0000-0000-0000A3590000}"/>
    <cellStyle name="Input [yellow] 3 5 5 4 2" xfId="23051" xr:uid="{00000000-0005-0000-0000-0000A4590000}"/>
    <cellStyle name="Input [yellow] 3 5 5 4 3" xfId="23052" xr:uid="{00000000-0005-0000-0000-0000A5590000}"/>
    <cellStyle name="Input [yellow] 3 5 5 5" xfId="23053" xr:uid="{00000000-0005-0000-0000-0000A6590000}"/>
    <cellStyle name="Input [yellow] 3 5 5 5 2" xfId="23054" xr:uid="{00000000-0005-0000-0000-0000A7590000}"/>
    <cellStyle name="Input [yellow] 3 5 5 5 3" xfId="23055" xr:uid="{00000000-0005-0000-0000-0000A8590000}"/>
    <cellStyle name="Input [yellow] 3 5 5 6" xfId="23056" xr:uid="{00000000-0005-0000-0000-0000A9590000}"/>
    <cellStyle name="Input [yellow] 3 5 5 6 2" xfId="23057" xr:uid="{00000000-0005-0000-0000-0000AA590000}"/>
    <cellStyle name="Input [yellow] 3 5 5 6 3" xfId="23058" xr:uid="{00000000-0005-0000-0000-0000AB590000}"/>
    <cellStyle name="Input [yellow] 3 5 5 7" xfId="23059" xr:uid="{00000000-0005-0000-0000-0000AC590000}"/>
    <cellStyle name="Input [yellow] 3 5 5 7 2" xfId="23060" xr:uid="{00000000-0005-0000-0000-0000AD590000}"/>
    <cellStyle name="Input [yellow] 3 5 5 7 3" xfId="23061" xr:uid="{00000000-0005-0000-0000-0000AE590000}"/>
    <cellStyle name="Input [yellow] 3 5 5 8" xfId="23062" xr:uid="{00000000-0005-0000-0000-0000AF590000}"/>
    <cellStyle name="Input [yellow] 3 5 5 8 2" xfId="23063" xr:uid="{00000000-0005-0000-0000-0000B0590000}"/>
    <cellStyle name="Input [yellow] 3 5 5 8 3" xfId="23064" xr:uid="{00000000-0005-0000-0000-0000B1590000}"/>
    <cellStyle name="Input [yellow] 3 5 5 9" xfId="23065" xr:uid="{00000000-0005-0000-0000-0000B2590000}"/>
    <cellStyle name="Input [yellow] 3 5 5 9 2" xfId="23066" xr:uid="{00000000-0005-0000-0000-0000B3590000}"/>
    <cellStyle name="Input [yellow] 3 5 5 9 3" xfId="23067" xr:uid="{00000000-0005-0000-0000-0000B4590000}"/>
    <cellStyle name="Input [yellow] 3 5 6" xfId="23068" xr:uid="{00000000-0005-0000-0000-0000B5590000}"/>
    <cellStyle name="Input [yellow] 3 5 6 10" xfId="23069" xr:uid="{00000000-0005-0000-0000-0000B6590000}"/>
    <cellStyle name="Input [yellow] 3 5 6 10 2" xfId="23070" xr:uid="{00000000-0005-0000-0000-0000B7590000}"/>
    <cellStyle name="Input [yellow] 3 5 6 10 3" xfId="23071" xr:uid="{00000000-0005-0000-0000-0000B8590000}"/>
    <cellStyle name="Input [yellow] 3 5 6 11" xfId="23072" xr:uid="{00000000-0005-0000-0000-0000B9590000}"/>
    <cellStyle name="Input [yellow] 3 5 6 11 2" xfId="23073" xr:uid="{00000000-0005-0000-0000-0000BA590000}"/>
    <cellStyle name="Input [yellow] 3 5 6 11 3" xfId="23074" xr:uid="{00000000-0005-0000-0000-0000BB590000}"/>
    <cellStyle name="Input [yellow] 3 5 6 12" xfId="23075" xr:uid="{00000000-0005-0000-0000-0000BC590000}"/>
    <cellStyle name="Input [yellow] 3 5 6 13" xfId="23076" xr:uid="{00000000-0005-0000-0000-0000BD590000}"/>
    <cellStyle name="Input [yellow] 3 5 6 2" xfId="23077" xr:uid="{00000000-0005-0000-0000-0000BE590000}"/>
    <cellStyle name="Input [yellow] 3 5 6 2 2" xfId="23078" xr:uid="{00000000-0005-0000-0000-0000BF590000}"/>
    <cellStyle name="Input [yellow] 3 5 6 2 3" xfId="23079" xr:uid="{00000000-0005-0000-0000-0000C0590000}"/>
    <cellStyle name="Input [yellow] 3 5 6 3" xfId="23080" xr:uid="{00000000-0005-0000-0000-0000C1590000}"/>
    <cellStyle name="Input [yellow] 3 5 6 3 2" xfId="23081" xr:uid="{00000000-0005-0000-0000-0000C2590000}"/>
    <cellStyle name="Input [yellow] 3 5 6 3 3" xfId="23082" xr:uid="{00000000-0005-0000-0000-0000C3590000}"/>
    <cellStyle name="Input [yellow] 3 5 6 4" xfId="23083" xr:uid="{00000000-0005-0000-0000-0000C4590000}"/>
    <cellStyle name="Input [yellow] 3 5 6 4 2" xfId="23084" xr:uid="{00000000-0005-0000-0000-0000C5590000}"/>
    <cellStyle name="Input [yellow] 3 5 6 4 3" xfId="23085" xr:uid="{00000000-0005-0000-0000-0000C6590000}"/>
    <cellStyle name="Input [yellow] 3 5 6 5" xfId="23086" xr:uid="{00000000-0005-0000-0000-0000C7590000}"/>
    <cellStyle name="Input [yellow] 3 5 6 5 2" xfId="23087" xr:uid="{00000000-0005-0000-0000-0000C8590000}"/>
    <cellStyle name="Input [yellow] 3 5 6 5 3" xfId="23088" xr:uid="{00000000-0005-0000-0000-0000C9590000}"/>
    <cellStyle name="Input [yellow] 3 5 6 6" xfId="23089" xr:uid="{00000000-0005-0000-0000-0000CA590000}"/>
    <cellStyle name="Input [yellow] 3 5 6 6 2" xfId="23090" xr:uid="{00000000-0005-0000-0000-0000CB590000}"/>
    <cellStyle name="Input [yellow] 3 5 6 6 3" xfId="23091" xr:uid="{00000000-0005-0000-0000-0000CC590000}"/>
    <cellStyle name="Input [yellow] 3 5 6 7" xfId="23092" xr:uid="{00000000-0005-0000-0000-0000CD590000}"/>
    <cellStyle name="Input [yellow] 3 5 6 7 2" xfId="23093" xr:uid="{00000000-0005-0000-0000-0000CE590000}"/>
    <cellStyle name="Input [yellow] 3 5 6 7 3" xfId="23094" xr:uid="{00000000-0005-0000-0000-0000CF590000}"/>
    <cellStyle name="Input [yellow] 3 5 6 8" xfId="23095" xr:uid="{00000000-0005-0000-0000-0000D0590000}"/>
    <cellStyle name="Input [yellow] 3 5 6 8 2" xfId="23096" xr:uid="{00000000-0005-0000-0000-0000D1590000}"/>
    <cellStyle name="Input [yellow] 3 5 6 8 3" xfId="23097" xr:uid="{00000000-0005-0000-0000-0000D2590000}"/>
    <cellStyle name="Input [yellow] 3 5 6 9" xfId="23098" xr:uid="{00000000-0005-0000-0000-0000D3590000}"/>
    <cellStyle name="Input [yellow] 3 5 6 9 2" xfId="23099" xr:uid="{00000000-0005-0000-0000-0000D4590000}"/>
    <cellStyle name="Input [yellow] 3 5 6 9 3" xfId="23100" xr:uid="{00000000-0005-0000-0000-0000D5590000}"/>
    <cellStyle name="Input [yellow] 3 5 7" xfId="23101" xr:uid="{00000000-0005-0000-0000-0000D6590000}"/>
    <cellStyle name="Input [yellow] 3 5 7 10" xfId="23102" xr:uid="{00000000-0005-0000-0000-0000D7590000}"/>
    <cellStyle name="Input [yellow] 3 5 7 10 2" xfId="23103" xr:uid="{00000000-0005-0000-0000-0000D8590000}"/>
    <cellStyle name="Input [yellow] 3 5 7 10 3" xfId="23104" xr:uid="{00000000-0005-0000-0000-0000D9590000}"/>
    <cellStyle name="Input [yellow] 3 5 7 11" xfId="23105" xr:uid="{00000000-0005-0000-0000-0000DA590000}"/>
    <cellStyle name="Input [yellow] 3 5 7 11 2" xfId="23106" xr:uid="{00000000-0005-0000-0000-0000DB590000}"/>
    <cellStyle name="Input [yellow] 3 5 7 11 3" xfId="23107" xr:uid="{00000000-0005-0000-0000-0000DC590000}"/>
    <cellStyle name="Input [yellow] 3 5 7 12" xfId="23108" xr:uid="{00000000-0005-0000-0000-0000DD590000}"/>
    <cellStyle name="Input [yellow] 3 5 7 13" xfId="23109" xr:uid="{00000000-0005-0000-0000-0000DE590000}"/>
    <cellStyle name="Input [yellow] 3 5 7 2" xfId="23110" xr:uid="{00000000-0005-0000-0000-0000DF590000}"/>
    <cellStyle name="Input [yellow] 3 5 7 2 2" xfId="23111" xr:uid="{00000000-0005-0000-0000-0000E0590000}"/>
    <cellStyle name="Input [yellow] 3 5 7 2 3" xfId="23112" xr:uid="{00000000-0005-0000-0000-0000E1590000}"/>
    <cellStyle name="Input [yellow] 3 5 7 3" xfId="23113" xr:uid="{00000000-0005-0000-0000-0000E2590000}"/>
    <cellStyle name="Input [yellow] 3 5 7 3 2" xfId="23114" xr:uid="{00000000-0005-0000-0000-0000E3590000}"/>
    <cellStyle name="Input [yellow] 3 5 7 3 3" xfId="23115" xr:uid="{00000000-0005-0000-0000-0000E4590000}"/>
    <cellStyle name="Input [yellow] 3 5 7 4" xfId="23116" xr:uid="{00000000-0005-0000-0000-0000E5590000}"/>
    <cellStyle name="Input [yellow] 3 5 7 4 2" xfId="23117" xr:uid="{00000000-0005-0000-0000-0000E6590000}"/>
    <cellStyle name="Input [yellow] 3 5 7 4 3" xfId="23118" xr:uid="{00000000-0005-0000-0000-0000E7590000}"/>
    <cellStyle name="Input [yellow] 3 5 7 5" xfId="23119" xr:uid="{00000000-0005-0000-0000-0000E8590000}"/>
    <cellStyle name="Input [yellow] 3 5 7 5 2" xfId="23120" xr:uid="{00000000-0005-0000-0000-0000E9590000}"/>
    <cellStyle name="Input [yellow] 3 5 7 5 3" xfId="23121" xr:uid="{00000000-0005-0000-0000-0000EA590000}"/>
    <cellStyle name="Input [yellow] 3 5 7 6" xfId="23122" xr:uid="{00000000-0005-0000-0000-0000EB590000}"/>
    <cellStyle name="Input [yellow] 3 5 7 6 2" xfId="23123" xr:uid="{00000000-0005-0000-0000-0000EC590000}"/>
    <cellStyle name="Input [yellow] 3 5 7 6 3" xfId="23124" xr:uid="{00000000-0005-0000-0000-0000ED590000}"/>
    <cellStyle name="Input [yellow] 3 5 7 7" xfId="23125" xr:uid="{00000000-0005-0000-0000-0000EE590000}"/>
    <cellStyle name="Input [yellow] 3 5 7 7 2" xfId="23126" xr:uid="{00000000-0005-0000-0000-0000EF590000}"/>
    <cellStyle name="Input [yellow] 3 5 7 7 3" xfId="23127" xr:uid="{00000000-0005-0000-0000-0000F0590000}"/>
    <cellStyle name="Input [yellow] 3 5 7 8" xfId="23128" xr:uid="{00000000-0005-0000-0000-0000F1590000}"/>
    <cellStyle name="Input [yellow] 3 5 7 8 2" xfId="23129" xr:uid="{00000000-0005-0000-0000-0000F2590000}"/>
    <cellStyle name="Input [yellow] 3 5 7 8 3" xfId="23130" xr:uid="{00000000-0005-0000-0000-0000F3590000}"/>
    <cellStyle name="Input [yellow] 3 5 7 9" xfId="23131" xr:uid="{00000000-0005-0000-0000-0000F4590000}"/>
    <cellStyle name="Input [yellow] 3 5 7 9 2" xfId="23132" xr:uid="{00000000-0005-0000-0000-0000F5590000}"/>
    <cellStyle name="Input [yellow] 3 5 7 9 3" xfId="23133" xr:uid="{00000000-0005-0000-0000-0000F6590000}"/>
    <cellStyle name="Input [yellow] 3 5 8" xfId="23134" xr:uid="{00000000-0005-0000-0000-0000F7590000}"/>
    <cellStyle name="Input [yellow] 3 5 8 2" xfId="23135" xr:uid="{00000000-0005-0000-0000-0000F8590000}"/>
    <cellStyle name="Input [yellow] 3 5 8 3" xfId="23136" xr:uid="{00000000-0005-0000-0000-0000F9590000}"/>
    <cellStyle name="Input [yellow] 3 5 9" xfId="23137" xr:uid="{00000000-0005-0000-0000-0000FA590000}"/>
    <cellStyle name="Input [yellow] 3 5 9 2" xfId="23138" xr:uid="{00000000-0005-0000-0000-0000FB590000}"/>
    <cellStyle name="Input [yellow] 3 5 9 3" xfId="23139" xr:uid="{00000000-0005-0000-0000-0000FC590000}"/>
    <cellStyle name="Input [yellow] 3 6" xfId="23140" xr:uid="{00000000-0005-0000-0000-0000FD590000}"/>
    <cellStyle name="Input [yellow] 3 6 10" xfId="23141" xr:uid="{00000000-0005-0000-0000-0000FE590000}"/>
    <cellStyle name="Input [yellow] 3 6 10 2" xfId="23142" xr:uid="{00000000-0005-0000-0000-0000FF590000}"/>
    <cellStyle name="Input [yellow] 3 6 10 3" xfId="23143" xr:uid="{00000000-0005-0000-0000-0000005A0000}"/>
    <cellStyle name="Input [yellow] 3 6 11" xfId="23144" xr:uid="{00000000-0005-0000-0000-0000015A0000}"/>
    <cellStyle name="Input [yellow] 3 6 11 2" xfId="23145" xr:uid="{00000000-0005-0000-0000-0000025A0000}"/>
    <cellStyle name="Input [yellow] 3 6 11 3" xfId="23146" xr:uid="{00000000-0005-0000-0000-0000035A0000}"/>
    <cellStyle name="Input [yellow] 3 6 12" xfId="23147" xr:uid="{00000000-0005-0000-0000-0000045A0000}"/>
    <cellStyle name="Input [yellow] 3 6 12 2" xfId="23148" xr:uid="{00000000-0005-0000-0000-0000055A0000}"/>
    <cellStyle name="Input [yellow] 3 6 12 3" xfId="23149" xr:uid="{00000000-0005-0000-0000-0000065A0000}"/>
    <cellStyle name="Input [yellow] 3 6 13" xfId="23150" xr:uid="{00000000-0005-0000-0000-0000075A0000}"/>
    <cellStyle name="Input [yellow] 3 6 13 2" xfId="23151" xr:uid="{00000000-0005-0000-0000-0000085A0000}"/>
    <cellStyle name="Input [yellow] 3 6 13 3" xfId="23152" xr:uid="{00000000-0005-0000-0000-0000095A0000}"/>
    <cellStyle name="Input [yellow] 3 6 14" xfId="23153" xr:uid="{00000000-0005-0000-0000-00000A5A0000}"/>
    <cellStyle name="Input [yellow] 3 6 14 2" xfId="23154" xr:uid="{00000000-0005-0000-0000-00000B5A0000}"/>
    <cellStyle name="Input [yellow] 3 6 14 3" xfId="23155" xr:uid="{00000000-0005-0000-0000-00000C5A0000}"/>
    <cellStyle name="Input [yellow] 3 6 15" xfId="23156" xr:uid="{00000000-0005-0000-0000-00000D5A0000}"/>
    <cellStyle name="Input [yellow] 3 6 15 2" xfId="23157" xr:uid="{00000000-0005-0000-0000-00000E5A0000}"/>
    <cellStyle name="Input [yellow] 3 6 15 3" xfId="23158" xr:uid="{00000000-0005-0000-0000-00000F5A0000}"/>
    <cellStyle name="Input [yellow] 3 6 16" xfId="23159" xr:uid="{00000000-0005-0000-0000-0000105A0000}"/>
    <cellStyle name="Input [yellow] 3 6 16 2" xfId="23160" xr:uid="{00000000-0005-0000-0000-0000115A0000}"/>
    <cellStyle name="Input [yellow] 3 6 16 3" xfId="23161" xr:uid="{00000000-0005-0000-0000-0000125A0000}"/>
    <cellStyle name="Input [yellow] 3 6 17" xfId="23162" xr:uid="{00000000-0005-0000-0000-0000135A0000}"/>
    <cellStyle name="Input [yellow] 3 6 17 2" xfId="23163" xr:uid="{00000000-0005-0000-0000-0000145A0000}"/>
    <cellStyle name="Input [yellow] 3 6 17 3" xfId="23164" xr:uid="{00000000-0005-0000-0000-0000155A0000}"/>
    <cellStyle name="Input [yellow] 3 6 18" xfId="23165" xr:uid="{00000000-0005-0000-0000-0000165A0000}"/>
    <cellStyle name="Input [yellow] 3 6 18 2" xfId="23166" xr:uid="{00000000-0005-0000-0000-0000175A0000}"/>
    <cellStyle name="Input [yellow] 3 6 18 3" xfId="23167" xr:uid="{00000000-0005-0000-0000-0000185A0000}"/>
    <cellStyle name="Input [yellow] 3 6 19" xfId="23168" xr:uid="{00000000-0005-0000-0000-0000195A0000}"/>
    <cellStyle name="Input [yellow] 3 6 2" xfId="23169" xr:uid="{00000000-0005-0000-0000-00001A5A0000}"/>
    <cellStyle name="Input [yellow] 3 6 2 10" xfId="23170" xr:uid="{00000000-0005-0000-0000-00001B5A0000}"/>
    <cellStyle name="Input [yellow] 3 6 2 10 2" xfId="23171" xr:uid="{00000000-0005-0000-0000-00001C5A0000}"/>
    <cellStyle name="Input [yellow] 3 6 2 10 3" xfId="23172" xr:uid="{00000000-0005-0000-0000-00001D5A0000}"/>
    <cellStyle name="Input [yellow] 3 6 2 11" xfId="23173" xr:uid="{00000000-0005-0000-0000-00001E5A0000}"/>
    <cellStyle name="Input [yellow] 3 6 2 11 2" xfId="23174" xr:uid="{00000000-0005-0000-0000-00001F5A0000}"/>
    <cellStyle name="Input [yellow] 3 6 2 11 3" xfId="23175" xr:uid="{00000000-0005-0000-0000-0000205A0000}"/>
    <cellStyle name="Input [yellow] 3 6 2 12" xfId="23176" xr:uid="{00000000-0005-0000-0000-0000215A0000}"/>
    <cellStyle name="Input [yellow] 3 6 2 12 2" xfId="23177" xr:uid="{00000000-0005-0000-0000-0000225A0000}"/>
    <cellStyle name="Input [yellow] 3 6 2 12 3" xfId="23178" xr:uid="{00000000-0005-0000-0000-0000235A0000}"/>
    <cellStyle name="Input [yellow] 3 6 2 13" xfId="23179" xr:uid="{00000000-0005-0000-0000-0000245A0000}"/>
    <cellStyle name="Input [yellow] 3 6 2 14" xfId="23180" xr:uid="{00000000-0005-0000-0000-0000255A0000}"/>
    <cellStyle name="Input [yellow] 3 6 2 2" xfId="23181" xr:uid="{00000000-0005-0000-0000-0000265A0000}"/>
    <cellStyle name="Input [yellow] 3 6 2 2 2" xfId="23182" xr:uid="{00000000-0005-0000-0000-0000275A0000}"/>
    <cellStyle name="Input [yellow] 3 6 2 2 3" xfId="23183" xr:uid="{00000000-0005-0000-0000-0000285A0000}"/>
    <cellStyle name="Input [yellow] 3 6 2 3" xfId="23184" xr:uid="{00000000-0005-0000-0000-0000295A0000}"/>
    <cellStyle name="Input [yellow] 3 6 2 3 2" xfId="23185" xr:uid="{00000000-0005-0000-0000-00002A5A0000}"/>
    <cellStyle name="Input [yellow] 3 6 2 3 3" xfId="23186" xr:uid="{00000000-0005-0000-0000-00002B5A0000}"/>
    <cellStyle name="Input [yellow] 3 6 2 4" xfId="23187" xr:uid="{00000000-0005-0000-0000-00002C5A0000}"/>
    <cellStyle name="Input [yellow] 3 6 2 4 2" xfId="23188" xr:uid="{00000000-0005-0000-0000-00002D5A0000}"/>
    <cellStyle name="Input [yellow] 3 6 2 4 3" xfId="23189" xr:uid="{00000000-0005-0000-0000-00002E5A0000}"/>
    <cellStyle name="Input [yellow] 3 6 2 5" xfId="23190" xr:uid="{00000000-0005-0000-0000-00002F5A0000}"/>
    <cellStyle name="Input [yellow] 3 6 2 5 2" xfId="23191" xr:uid="{00000000-0005-0000-0000-0000305A0000}"/>
    <cellStyle name="Input [yellow] 3 6 2 5 3" xfId="23192" xr:uid="{00000000-0005-0000-0000-0000315A0000}"/>
    <cellStyle name="Input [yellow] 3 6 2 6" xfId="23193" xr:uid="{00000000-0005-0000-0000-0000325A0000}"/>
    <cellStyle name="Input [yellow] 3 6 2 6 2" xfId="23194" xr:uid="{00000000-0005-0000-0000-0000335A0000}"/>
    <cellStyle name="Input [yellow] 3 6 2 6 3" xfId="23195" xr:uid="{00000000-0005-0000-0000-0000345A0000}"/>
    <cellStyle name="Input [yellow] 3 6 2 7" xfId="23196" xr:uid="{00000000-0005-0000-0000-0000355A0000}"/>
    <cellStyle name="Input [yellow] 3 6 2 7 2" xfId="23197" xr:uid="{00000000-0005-0000-0000-0000365A0000}"/>
    <cellStyle name="Input [yellow] 3 6 2 7 3" xfId="23198" xr:uid="{00000000-0005-0000-0000-0000375A0000}"/>
    <cellStyle name="Input [yellow] 3 6 2 8" xfId="23199" xr:uid="{00000000-0005-0000-0000-0000385A0000}"/>
    <cellStyle name="Input [yellow] 3 6 2 8 2" xfId="23200" xr:uid="{00000000-0005-0000-0000-0000395A0000}"/>
    <cellStyle name="Input [yellow] 3 6 2 8 3" xfId="23201" xr:uid="{00000000-0005-0000-0000-00003A5A0000}"/>
    <cellStyle name="Input [yellow] 3 6 2 9" xfId="23202" xr:uid="{00000000-0005-0000-0000-00003B5A0000}"/>
    <cellStyle name="Input [yellow] 3 6 2 9 2" xfId="23203" xr:uid="{00000000-0005-0000-0000-00003C5A0000}"/>
    <cellStyle name="Input [yellow] 3 6 2 9 3" xfId="23204" xr:uid="{00000000-0005-0000-0000-00003D5A0000}"/>
    <cellStyle name="Input [yellow] 3 6 20" xfId="23205" xr:uid="{00000000-0005-0000-0000-00003E5A0000}"/>
    <cellStyle name="Input [yellow] 3 6 3" xfId="23206" xr:uid="{00000000-0005-0000-0000-00003F5A0000}"/>
    <cellStyle name="Input [yellow] 3 6 3 10" xfId="23207" xr:uid="{00000000-0005-0000-0000-0000405A0000}"/>
    <cellStyle name="Input [yellow] 3 6 3 10 2" xfId="23208" xr:uid="{00000000-0005-0000-0000-0000415A0000}"/>
    <cellStyle name="Input [yellow] 3 6 3 10 3" xfId="23209" xr:uid="{00000000-0005-0000-0000-0000425A0000}"/>
    <cellStyle name="Input [yellow] 3 6 3 11" xfId="23210" xr:uid="{00000000-0005-0000-0000-0000435A0000}"/>
    <cellStyle name="Input [yellow] 3 6 3 11 2" xfId="23211" xr:uid="{00000000-0005-0000-0000-0000445A0000}"/>
    <cellStyle name="Input [yellow] 3 6 3 11 3" xfId="23212" xr:uid="{00000000-0005-0000-0000-0000455A0000}"/>
    <cellStyle name="Input [yellow] 3 6 3 12" xfId="23213" xr:uid="{00000000-0005-0000-0000-0000465A0000}"/>
    <cellStyle name="Input [yellow] 3 6 3 12 2" xfId="23214" xr:uid="{00000000-0005-0000-0000-0000475A0000}"/>
    <cellStyle name="Input [yellow] 3 6 3 12 3" xfId="23215" xr:uid="{00000000-0005-0000-0000-0000485A0000}"/>
    <cellStyle name="Input [yellow] 3 6 3 13" xfId="23216" xr:uid="{00000000-0005-0000-0000-0000495A0000}"/>
    <cellStyle name="Input [yellow] 3 6 3 14" xfId="23217" xr:uid="{00000000-0005-0000-0000-00004A5A0000}"/>
    <cellStyle name="Input [yellow] 3 6 3 2" xfId="23218" xr:uid="{00000000-0005-0000-0000-00004B5A0000}"/>
    <cellStyle name="Input [yellow] 3 6 3 2 2" xfId="23219" xr:uid="{00000000-0005-0000-0000-00004C5A0000}"/>
    <cellStyle name="Input [yellow] 3 6 3 2 3" xfId="23220" xr:uid="{00000000-0005-0000-0000-00004D5A0000}"/>
    <cellStyle name="Input [yellow] 3 6 3 3" xfId="23221" xr:uid="{00000000-0005-0000-0000-00004E5A0000}"/>
    <cellStyle name="Input [yellow] 3 6 3 3 2" xfId="23222" xr:uid="{00000000-0005-0000-0000-00004F5A0000}"/>
    <cellStyle name="Input [yellow] 3 6 3 3 3" xfId="23223" xr:uid="{00000000-0005-0000-0000-0000505A0000}"/>
    <cellStyle name="Input [yellow] 3 6 3 4" xfId="23224" xr:uid="{00000000-0005-0000-0000-0000515A0000}"/>
    <cellStyle name="Input [yellow] 3 6 3 4 2" xfId="23225" xr:uid="{00000000-0005-0000-0000-0000525A0000}"/>
    <cellStyle name="Input [yellow] 3 6 3 4 3" xfId="23226" xr:uid="{00000000-0005-0000-0000-0000535A0000}"/>
    <cellStyle name="Input [yellow] 3 6 3 5" xfId="23227" xr:uid="{00000000-0005-0000-0000-0000545A0000}"/>
    <cellStyle name="Input [yellow] 3 6 3 5 2" xfId="23228" xr:uid="{00000000-0005-0000-0000-0000555A0000}"/>
    <cellStyle name="Input [yellow] 3 6 3 5 3" xfId="23229" xr:uid="{00000000-0005-0000-0000-0000565A0000}"/>
    <cellStyle name="Input [yellow] 3 6 3 6" xfId="23230" xr:uid="{00000000-0005-0000-0000-0000575A0000}"/>
    <cellStyle name="Input [yellow] 3 6 3 6 2" xfId="23231" xr:uid="{00000000-0005-0000-0000-0000585A0000}"/>
    <cellStyle name="Input [yellow] 3 6 3 6 3" xfId="23232" xr:uid="{00000000-0005-0000-0000-0000595A0000}"/>
    <cellStyle name="Input [yellow] 3 6 3 7" xfId="23233" xr:uid="{00000000-0005-0000-0000-00005A5A0000}"/>
    <cellStyle name="Input [yellow] 3 6 3 7 2" xfId="23234" xr:uid="{00000000-0005-0000-0000-00005B5A0000}"/>
    <cellStyle name="Input [yellow] 3 6 3 7 3" xfId="23235" xr:uid="{00000000-0005-0000-0000-00005C5A0000}"/>
    <cellStyle name="Input [yellow] 3 6 3 8" xfId="23236" xr:uid="{00000000-0005-0000-0000-00005D5A0000}"/>
    <cellStyle name="Input [yellow] 3 6 3 8 2" xfId="23237" xr:uid="{00000000-0005-0000-0000-00005E5A0000}"/>
    <cellStyle name="Input [yellow] 3 6 3 8 3" xfId="23238" xr:uid="{00000000-0005-0000-0000-00005F5A0000}"/>
    <cellStyle name="Input [yellow] 3 6 3 9" xfId="23239" xr:uid="{00000000-0005-0000-0000-0000605A0000}"/>
    <cellStyle name="Input [yellow] 3 6 3 9 2" xfId="23240" xr:uid="{00000000-0005-0000-0000-0000615A0000}"/>
    <cellStyle name="Input [yellow] 3 6 3 9 3" xfId="23241" xr:uid="{00000000-0005-0000-0000-0000625A0000}"/>
    <cellStyle name="Input [yellow] 3 6 4" xfId="23242" xr:uid="{00000000-0005-0000-0000-0000635A0000}"/>
    <cellStyle name="Input [yellow] 3 6 4 10" xfId="23243" xr:uid="{00000000-0005-0000-0000-0000645A0000}"/>
    <cellStyle name="Input [yellow] 3 6 4 10 2" xfId="23244" xr:uid="{00000000-0005-0000-0000-0000655A0000}"/>
    <cellStyle name="Input [yellow] 3 6 4 10 3" xfId="23245" xr:uid="{00000000-0005-0000-0000-0000665A0000}"/>
    <cellStyle name="Input [yellow] 3 6 4 11" xfId="23246" xr:uid="{00000000-0005-0000-0000-0000675A0000}"/>
    <cellStyle name="Input [yellow] 3 6 4 11 2" xfId="23247" xr:uid="{00000000-0005-0000-0000-0000685A0000}"/>
    <cellStyle name="Input [yellow] 3 6 4 11 3" xfId="23248" xr:uid="{00000000-0005-0000-0000-0000695A0000}"/>
    <cellStyle name="Input [yellow] 3 6 4 12" xfId="23249" xr:uid="{00000000-0005-0000-0000-00006A5A0000}"/>
    <cellStyle name="Input [yellow] 3 6 4 13" xfId="23250" xr:uid="{00000000-0005-0000-0000-00006B5A0000}"/>
    <cellStyle name="Input [yellow] 3 6 4 2" xfId="23251" xr:uid="{00000000-0005-0000-0000-00006C5A0000}"/>
    <cellStyle name="Input [yellow] 3 6 4 2 2" xfId="23252" xr:uid="{00000000-0005-0000-0000-00006D5A0000}"/>
    <cellStyle name="Input [yellow] 3 6 4 2 3" xfId="23253" xr:uid="{00000000-0005-0000-0000-00006E5A0000}"/>
    <cellStyle name="Input [yellow] 3 6 4 3" xfId="23254" xr:uid="{00000000-0005-0000-0000-00006F5A0000}"/>
    <cellStyle name="Input [yellow] 3 6 4 3 2" xfId="23255" xr:uid="{00000000-0005-0000-0000-0000705A0000}"/>
    <cellStyle name="Input [yellow] 3 6 4 3 3" xfId="23256" xr:uid="{00000000-0005-0000-0000-0000715A0000}"/>
    <cellStyle name="Input [yellow] 3 6 4 4" xfId="23257" xr:uid="{00000000-0005-0000-0000-0000725A0000}"/>
    <cellStyle name="Input [yellow] 3 6 4 4 2" xfId="23258" xr:uid="{00000000-0005-0000-0000-0000735A0000}"/>
    <cellStyle name="Input [yellow] 3 6 4 4 3" xfId="23259" xr:uid="{00000000-0005-0000-0000-0000745A0000}"/>
    <cellStyle name="Input [yellow] 3 6 4 5" xfId="23260" xr:uid="{00000000-0005-0000-0000-0000755A0000}"/>
    <cellStyle name="Input [yellow] 3 6 4 5 2" xfId="23261" xr:uid="{00000000-0005-0000-0000-0000765A0000}"/>
    <cellStyle name="Input [yellow] 3 6 4 5 3" xfId="23262" xr:uid="{00000000-0005-0000-0000-0000775A0000}"/>
    <cellStyle name="Input [yellow] 3 6 4 6" xfId="23263" xr:uid="{00000000-0005-0000-0000-0000785A0000}"/>
    <cellStyle name="Input [yellow] 3 6 4 6 2" xfId="23264" xr:uid="{00000000-0005-0000-0000-0000795A0000}"/>
    <cellStyle name="Input [yellow] 3 6 4 6 3" xfId="23265" xr:uid="{00000000-0005-0000-0000-00007A5A0000}"/>
    <cellStyle name="Input [yellow] 3 6 4 7" xfId="23266" xr:uid="{00000000-0005-0000-0000-00007B5A0000}"/>
    <cellStyle name="Input [yellow] 3 6 4 7 2" xfId="23267" xr:uid="{00000000-0005-0000-0000-00007C5A0000}"/>
    <cellStyle name="Input [yellow] 3 6 4 7 3" xfId="23268" xr:uid="{00000000-0005-0000-0000-00007D5A0000}"/>
    <cellStyle name="Input [yellow] 3 6 4 8" xfId="23269" xr:uid="{00000000-0005-0000-0000-00007E5A0000}"/>
    <cellStyle name="Input [yellow] 3 6 4 8 2" xfId="23270" xr:uid="{00000000-0005-0000-0000-00007F5A0000}"/>
    <cellStyle name="Input [yellow] 3 6 4 8 3" xfId="23271" xr:uid="{00000000-0005-0000-0000-0000805A0000}"/>
    <cellStyle name="Input [yellow] 3 6 4 9" xfId="23272" xr:uid="{00000000-0005-0000-0000-0000815A0000}"/>
    <cellStyle name="Input [yellow] 3 6 4 9 2" xfId="23273" xr:uid="{00000000-0005-0000-0000-0000825A0000}"/>
    <cellStyle name="Input [yellow] 3 6 4 9 3" xfId="23274" xr:uid="{00000000-0005-0000-0000-0000835A0000}"/>
    <cellStyle name="Input [yellow] 3 6 5" xfId="23275" xr:uid="{00000000-0005-0000-0000-0000845A0000}"/>
    <cellStyle name="Input [yellow] 3 6 5 10" xfId="23276" xr:uid="{00000000-0005-0000-0000-0000855A0000}"/>
    <cellStyle name="Input [yellow] 3 6 5 10 2" xfId="23277" xr:uid="{00000000-0005-0000-0000-0000865A0000}"/>
    <cellStyle name="Input [yellow] 3 6 5 10 3" xfId="23278" xr:uid="{00000000-0005-0000-0000-0000875A0000}"/>
    <cellStyle name="Input [yellow] 3 6 5 11" xfId="23279" xr:uid="{00000000-0005-0000-0000-0000885A0000}"/>
    <cellStyle name="Input [yellow] 3 6 5 11 2" xfId="23280" xr:uid="{00000000-0005-0000-0000-0000895A0000}"/>
    <cellStyle name="Input [yellow] 3 6 5 11 3" xfId="23281" xr:uid="{00000000-0005-0000-0000-00008A5A0000}"/>
    <cellStyle name="Input [yellow] 3 6 5 12" xfId="23282" xr:uid="{00000000-0005-0000-0000-00008B5A0000}"/>
    <cellStyle name="Input [yellow] 3 6 5 13" xfId="23283" xr:uid="{00000000-0005-0000-0000-00008C5A0000}"/>
    <cellStyle name="Input [yellow] 3 6 5 2" xfId="23284" xr:uid="{00000000-0005-0000-0000-00008D5A0000}"/>
    <cellStyle name="Input [yellow] 3 6 5 2 2" xfId="23285" xr:uid="{00000000-0005-0000-0000-00008E5A0000}"/>
    <cellStyle name="Input [yellow] 3 6 5 2 3" xfId="23286" xr:uid="{00000000-0005-0000-0000-00008F5A0000}"/>
    <cellStyle name="Input [yellow] 3 6 5 3" xfId="23287" xr:uid="{00000000-0005-0000-0000-0000905A0000}"/>
    <cellStyle name="Input [yellow] 3 6 5 3 2" xfId="23288" xr:uid="{00000000-0005-0000-0000-0000915A0000}"/>
    <cellStyle name="Input [yellow] 3 6 5 3 3" xfId="23289" xr:uid="{00000000-0005-0000-0000-0000925A0000}"/>
    <cellStyle name="Input [yellow] 3 6 5 4" xfId="23290" xr:uid="{00000000-0005-0000-0000-0000935A0000}"/>
    <cellStyle name="Input [yellow] 3 6 5 4 2" xfId="23291" xr:uid="{00000000-0005-0000-0000-0000945A0000}"/>
    <cellStyle name="Input [yellow] 3 6 5 4 3" xfId="23292" xr:uid="{00000000-0005-0000-0000-0000955A0000}"/>
    <cellStyle name="Input [yellow] 3 6 5 5" xfId="23293" xr:uid="{00000000-0005-0000-0000-0000965A0000}"/>
    <cellStyle name="Input [yellow] 3 6 5 5 2" xfId="23294" xr:uid="{00000000-0005-0000-0000-0000975A0000}"/>
    <cellStyle name="Input [yellow] 3 6 5 5 3" xfId="23295" xr:uid="{00000000-0005-0000-0000-0000985A0000}"/>
    <cellStyle name="Input [yellow] 3 6 5 6" xfId="23296" xr:uid="{00000000-0005-0000-0000-0000995A0000}"/>
    <cellStyle name="Input [yellow] 3 6 5 6 2" xfId="23297" xr:uid="{00000000-0005-0000-0000-00009A5A0000}"/>
    <cellStyle name="Input [yellow] 3 6 5 6 3" xfId="23298" xr:uid="{00000000-0005-0000-0000-00009B5A0000}"/>
    <cellStyle name="Input [yellow] 3 6 5 7" xfId="23299" xr:uid="{00000000-0005-0000-0000-00009C5A0000}"/>
    <cellStyle name="Input [yellow] 3 6 5 7 2" xfId="23300" xr:uid="{00000000-0005-0000-0000-00009D5A0000}"/>
    <cellStyle name="Input [yellow] 3 6 5 7 3" xfId="23301" xr:uid="{00000000-0005-0000-0000-00009E5A0000}"/>
    <cellStyle name="Input [yellow] 3 6 5 8" xfId="23302" xr:uid="{00000000-0005-0000-0000-00009F5A0000}"/>
    <cellStyle name="Input [yellow] 3 6 5 8 2" xfId="23303" xr:uid="{00000000-0005-0000-0000-0000A05A0000}"/>
    <cellStyle name="Input [yellow] 3 6 5 8 3" xfId="23304" xr:uid="{00000000-0005-0000-0000-0000A15A0000}"/>
    <cellStyle name="Input [yellow] 3 6 5 9" xfId="23305" xr:uid="{00000000-0005-0000-0000-0000A25A0000}"/>
    <cellStyle name="Input [yellow] 3 6 5 9 2" xfId="23306" xr:uid="{00000000-0005-0000-0000-0000A35A0000}"/>
    <cellStyle name="Input [yellow] 3 6 5 9 3" xfId="23307" xr:uid="{00000000-0005-0000-0000-0000A45A0000}"/>
    <cellStyle name="Input [yellow] 3 6 6" xfId="23308" xr:uid="{00000000-0005-0000-0000-0000A55A0000}"/>
    <cellStyle name="Input [yellow] 3 6 6 10" xfId="23309" xr:uid="{00000000-0005-0000-0000-0000A65A0000}"/>
    <cellStyle name="Input [yellow] 3 6 6 10 2" xfId="23310" xr:uid="{00000000-0005-0000-0000-0000A75A0000}"/>
    <cellStyle name="Input [yellow] 3 6 6 10 3" xfId="23311" xr:uid="{00000000-0005-0000-0000-0000A85A0000}"/>
    <cellStyle name="Input [yellow] 3 6 6 11" xfId="23312" xr:uid="{00000000-0005-0000-0000-0000A95A0000}"/>
    <cellStyle name="Input [yellow] 3 6 6 11 2" xfId="23313" xr:uid="{00000000-0005-0000-0000-0000AA5A0000}"/>
    <cellStyle name="Input [yellow] 3 6 6 11 3" xfId="23314" xr:uid="{00000000-0005-0000-0000-0000AB5A0000}"/>
    <cellStyle name="Input [yellow] 3 6 6 12" xfId="23315" xr:uid="{00000000-0005-0000-0000-0000AC5A0000}"/>
    <cellStyle name="Input [yellow] 3 6 6 13" xfId="23316" xr:uid="{00000000-0005-0000-0000-0000AD5A0000}"/>
    <cellStyle name="Input [yellow] 3 6 6 2" xfId="23317" xr:uid="{00000000-0005-0000-0000-0000AE5A0000}"/>
    <cellStyle name="Input [yellow] 3 6 6 2 2" xfId="23318" xr:uid="{00000000-0005-0000-0000-0000AF5A0000}"/>
    <cellStyle name="Input [yellow] 3 6 6 2 3" xfId="23319" xr:uid="{00000000-0005-0000-0000-0000B05A0000}"/>
    <cellStyle name="Input [yellow] 3 6 6 3" xfId="23320" xr:uid="{00000000-0005-0000-0000-0000B15A0000}"/>
    <cellStyle name="Input [yellow] 3 6 6 3 2" xfId="23321" xr:uid="{00000000-0005-0000-0000-0000B25A0000}"/>
    <cellStyle name="Input [yellow] 3 6 6 3 3" xfId="23322" xr:uid="{00000000-0005-0000-0000-0000B35A0000}"/>
    <cellStyle name="Input [yellow] 3 6 6 4" xfId="23323" xr:uid="{00000000-0005-0000-0000-0000B45A0000}"/>
    <cellStyle name="Input [yellow] 3 6 6 4 2" xfId="23324" xr:uid="{00000000-0005-0000-0000-0000B55A0000}"/>
    <cellStyle name="Input [yellow] 3 6 6 4 3" xfId="23325" xr:uid="{00000000-0005-0000-0000-0000B65A0000}"/>
    <cellStyle name="Input [yellow] 3 6 6 5" xfId="23326" xr:uid="{00000000-0005-0000-0000-0000B75A0000}"/>
    <cellStyle name="Input [yellow] 3 6 6 5 2" xfId="23327" xr:uid="{00000000-0005-0000-0000-0000B85A0000}"/>
    <cellStyle name="Input [yellow] 3 6 6 5 3" xfId="23328" xr:uid="{00000000-0005-0000-0000-0000B95A0000}"/>
    <cellStyle name="Input [yellow] 3 6 6 6" xfId="23329" xr:uid="{00000000-0005-0000-0000-0000BA5A0000}"/>
    <cellStyle name="Input [yellow] 3 6 6 6 2" xfId="23330" xr:uid="{00000000-0005-0000-0000-0000BB5A0000}"/>
    <cellStyle name="Input [yellow] 3 6 6 6 3" xfId="23331" xr:uid="{00000000-0005-0000-0000-0000BC5A0000}"/>
    <cellStyle name="Input [yellow] 3 6 6 7" xfId="23332" xr:uid="{00000000-0005-0000-0000-0000BD5A0000}"/>
    <cellStyle name="Input [yellow] 3 6 6 7 2" xfId="23333" xr:uid="{00000000-0005-0000-0000-0000BE5A0000}"/>
    <cellStyle name="Input [yellow] 3 6 6 7 3" xfId="23334" xr:uid="{00000000-0005-0000-0000-0000BF5A0000}"/>
    <cellStyle name="Input [yellow] 3 6 6 8" xfId="23335" xr:uid="{00000000-0005-0000-0000-0000C05A0000}"/>
    <cellStyle name="Input [yellow] 3 6 6 8 2" xfId="23336" xr:uid="{00000000-0005-0000-0000-0000C15A0000}"/>
    <cellStyle name="Input [yellow] 3 6 6 8 3" xfId="23337" xr:uid="{00000000-0005-0000-0000-0000C25A0000}"/>
    <cellStyle name="Input [yellow] 3 6 6 9" xfId="23338" xr:uid="{00000000-0005-0000-0000-0000C35A0000}"/>
    <cellStyle name="Input [yellow] 3 6 6 9 2" xfId="23339" xr:uid="{00000000-0005-0000-0000-0000C45A0000}"/>
    <cellStyle name="Input [yellow] 3 6 6 9 3" xfId="23340" xr:uid="{00000000-0005-0000-0000-0000C55A0000}"/>
    <cellStyle name="Input [yellow] 3 6 7" xfId="23341" xr:uid="{00000000-0005-0000-0000-0000C65A0000}"/>
    <cellStyle name="Input [yellow] 3 6 7 10" xfId="23342" xr:uid="{00000000-0005-0000-0000-0000C75A0000}"/>
    <cellStyle name="Input [yellow] 3 6 7 10 2" xfId="23343" xr:uid="{00000000-0005-0000-0000-0000C85A0000}"/>
    <cellStyle name="Input [yellow] 3 6 7 10 3" xfId="23344" xr:uid="{00000000-0005-0000-0000-0000C95A0000}"/>
    <cellStyle name="Input [yellow] 3 6 7 11" xfId="23345" xr:uid="{00000000-0005-0000-0000-0000CA5A0000}"/>
    <cellStyle name="Input [yellow] 3 6 7 11 2" xfId="23346" xr:uid="{00000000-0005-0000-0000-0000CB5A0000}"/>
    <cellStyle name="Input [yellow] 3 6 7 11 3" xfId="23347" xr:uid="{00000000-0005-0000-0000-0000CC5A0000}"/>
    <cellStyle name="Input [yellow] 3 6 7 12" xfId="23348" xr:uid="{00000000-0005-0000-0000-0000CD5A0000}"/>
    <cellStyle name="Input [yellow] 3 6 7 13" xfId="23349" xr:uid="{00000000-0005-0000-0000-0000CE5A0000}"/>
    <cellStyle name="Input [yellow] 3 6 7 2" xfId="23350" xr:uid="{00000000-0005-0000-0000-0000CF5A0000}"/>
    <cellStyle name="Input [yellow] 3 6 7 2 2" xfId="23351" xr:uid="{00000000-0005-0000-0000-0000D05A0000}"/>
    <cellStyle name="Input [yellow] 3 6 7 2 3" xfId="23352" xr:uid="{00000000-0005-0000-0000-0000D15A0000}"/>
    <cellStyle name="Input [yellow] 3 6 7 3" xfId="23353" xr:uid="{00000000-0005-0000-0000-0000D25A0000}"/>
    <cellStyle name="Input [yellow] 3 6 7 3 2" xfId="23354" xr:uid="{00000000-0005-0000-0000-0000D35A0000}"/>
    <cellStyle name="Input [yellow] 3 6 7 3 3" xfId="23355" xr:uid="{00000000-0005-0000-0000-0000D45A0000}"/>
    <cellStyle name="Input [yellow] 3 6 7 4" xfId="23356" xr:uid="{00000000-0005-0000-0000-0000D55A0000}"/>
    <cellStyle name="Input [yellow] 3 6 7 4 2" xfId="23357" xr:uid="{00000000-0005-0000-0000-0000D65A0000}"/>
    <cellStyle name="Input [yellow] 3 6 7 4 3" xfId="23358" xr:uid="{00000000-0005-0000-0000-0000D75A0000}"/>
    <cellStyle name="Input [yellow] 3 6 7 5" xfId="23359" xr:uid="{00000000-0005-0000-0000-0000D85A0000}"/>
    <cellStyle name="Input [yellow] 3 6 7 5 2" xfId="23360" xr:uid="{00000000-0005-0000-0000-0000D95A0000}"/>
    <cellStyle name="Input [yellow] 3 6 7 5 3" xfId="23361" xr:uid="{00000000-0005-0000-0000-0000DA5A0000}"/>
    <cellStyle name="Input [yellow] 3 6 7 6" xfId="23362" xr:uid="{00000000-0005-0000-0000-0000DB5A0000}"/>
    <cellStyle name="Input [yellow] 3 6 7 6 2" xfId="23363" xr:uid="{00000000-0005-0000-0000-0000DC5A0000}"/>
    <cellStyle name="Input [yellow] 3 6 7 6 3" xfId="23364" xr:uid="{00000000-0005-0000-0000-0000DD5A0000}"/>
    <cellStyle name="Input [yellow] 3 6 7 7" xfId="23365" xr:uid="{00000000-0005-0000-0000-0000DE5A0000}"/>
    <cellStyle name="Input [yellow] 3 6 7 7 2" xfId="23366" xr:uid="{00000000-0005-0000-0000-0000DF5A0000}"/>
    <cellStyle name="Input [yellow] 3 6 7 7 3" xfId="23367" xr:uid="{00000000-0005-0000-0000-0000E05A0000}"/>
    <cellStyle name="Input [yellow] 3 6 7 8" xfId="23368" xr:uid="{00000000-0005-0000-0000-0000E15A0000}"/>
    <cellStyle name="Input [yellow] 3 6 7 8 2" xfId="23369" xr:uid="{00000000-0005-0000-0000-0000E25A0000}"/>
    <cellStyle name="Input [yellow] 3 6 7 8 3" xfId="23370" xr:uid="{00000000-0005-0000-0000-0000E35A0000}"/>
    <cellStyle name="Input [yellow] 3 6 7 9" xfId="23371" xr:uid="{00000000-0005-0000-0000-0000E45A0000}"/>
    <cellStyle name="Input [yellow] 3 6 7 9 2" xfId="23372" xr:uid="{00000000-0005-0000-0000-0000E55A0000}"/>
    <cellStyle name="Input [yellow] 3 6 7 9 3" xfId="23373" xr:uid="{00000000-0005-0000-0000-0000E65A0000}"/>
    <cellStyle name="Input [yellow] 3 6 8" xfId="23374" xr:uid="{00000000-0005-0000-0000-0000E75A0000}"/>
    <cellStyle name="Input [yellow] 3 6 8 2" xfId="23375" xr:uid="{00000000-0005-0000-0000-0000E85A0000}"/>
    <cellStyle name="Input [yellow] 3 6 8 3" xfId="23376" xr:uid="{00000000-0005-0000-0000-0000E95A0000}"/>
    <cellStyle name="Input [yellow] 3 6 9" xfId="23377" xr:uid="{00000000-0005-0000-0000-0000EA5A0000}"/>
    <cellStyle name="Input [yellow] 3 6 9 2" xfId="23378" xr:uid="{00000000-0005-0000-0000-0000EB5A0000}"/>
    <cellStyle name="Input [yellow] 3 6 9 3" xfId="23379" xr:uid="{00000000-0005-0000-0000-0000EC5A0000}"/>
    <cellStyle name="Input [yellow] 3 7" xfId="23380" xr:uid="{00000000-0005-0000-0000-0000ED5A0000}"/>
    <cellStyle name="Input [yellow] 3 7 2" xfId="23381" xr:uid="{00000000-0005-0000-0000-0000EE5A0000}"/>
    <cellStyle name="Input [yellow] 3 7 3" xfId="23382" xr:uid="{00000000-0005-0000-0000-0000EF5A0000}"/>
    <cellStyle name="Input [yellow] 3 8" xfId="23383" xr:uid="{00000000-0005-0000-0000-0000F05A0000}"/>
    <cellStyle name="Input [yellow] 3 8 2" xfId="23384" xr:uid="{00000000-0005-0000-0000-0000F15A0000}"/>
    <cellStyle name="Input [yellow] 3 8 3" xfId="23385" xr:uid="{00000000-0005-0000-0000-0000F25A0000}"/>
    <cellStyle name="Input [yellow] 3 9" xfId="23386" xr:uid="{00000000-0005-0000-0000-0000F35A0000}"/>
    <cellStyle name="Input [yellow] 3 9 2" xfId="23387" xr:uid="{00000000-0005-0000-0000-0000F45A0000}"/>
    <cellStyle name="Input [yellow] 3 9 3" xfId="23388" xr:uid="{00000000-0005-0000-0000-0000F55A0000}"/>
    <cellStyle name="Input [yellow] 4" xfId="23389" xr:uid="{00000000-0005-0000-0000-0000F65A0000}"/>
    <cellStyle name="Input [yellow] 4 10" xfId="23390" xr:uid="{00000000-0005-0000-0000-0000F75A0000}"/>
    <cellStyle name="Input [yellow] 4 10 2" xfId="23391" xr:uid="{00000000-0005-0000-0000-0000F85A0000}"/>
    <cellStyle name="Input [yellow] 4 10 3" xfId="23392" xr:uid="{00000000-0005-0000-0000-0000F95A0000}"/>
    <cellStyle name="Input [yellow] 4 11" xfId="23393" xr:uid="{00000000-0005-0000-0000-0000FA5A0000}"/>
    <cellStyle name="Input [yellow] 4 11 2" xfId="23394" xr:uid="{00000000-0005-0000-0000-0000FB5A0000}"/>
    <cellStyle name="Input [yellow] 4 11 3" xfId="23395" xr:uid="{00000000-0005-0000-0000-0000FC5A0000}"/>
    <cellStyle name="Input [yellow] 4 12" xfId="23396" xr:uid="{00000000-0005-0000-0000-0000FD5A0000}"/>
    <cellStyle name="Input [yellow] 4 12 2" xfId="23397" xr:uid="{00000000-0005-0000-0000-0000FE5A0000}"/>
    <cellStyle name="Input [yellow] 4 12 3" xfId="23398" xr:uid="{00000000-0005-0000-0000-0000FF5A0000}"/>
    <cellStyle name="Input [yellow] 4 13" xfId="23399" xr:uid="{00000000-0005-0000-0000-0000005B0000}"/>
    <cellStyle name="Input [yellow] 4 13 2" xfId="23400" xr:uid="{00000000-0005-0000-0000-0000015B0000}"/>
    <cellStyle name="Input [yellow] 4 13 3" xfId="23401" xr:uid="{00000000-0005-0000-0000-0000025B0000}"/>
    <cellStyle name="Input [yellow] 4 14" xfId="23402" xr:uid="{00000000-0005-0000-0000-0000035B0000}"/>
    <cellStyle name="Input [yellow] 4 14 2" xfId="23403" xr:uid="{00000000-0005-0000-0000-0000045B0000}"/>
    <cellStyle name="Input [yellow] 4 14 3" xfId="23404" xr:uid="{00000000-0005-0000-0000-0000055B0000}"/>
    <cellStyle name="Input [yellow] 4 15" xfId="23405" xr:uid="{00000000-0005-0000-0000-0000065B0000}"/>
    <cellStyle name="Input [yellow] 4 15 2" xfId="23406" xr:uid="{00000000-0005-0000-0000-0000075B0000}"/>
    <cellStyle name="Input [yellow] 4 15 3" xfId="23407" xr:uid="{00000000-0005-0000-0000-0000085B0000}"/>
    <cellStyle name="Input [yellow] 4 16" xfId="23408" xr:uid="{00000000-0005-0000-0000-0000095B0000}"/>
    <cellStyle name="Input [yellow] 4 16 2" xfId="23409" xr:uid="{00000000-0005-0000-0000-00000A5B0000}"/>
    <cellStyle name="Input [yellow] 4 16 3" xfId="23410" xr:uid="{00000000-0005-0000-0000-00000B5B0000}"/>
    <cellStyle name="Input [yellow] 4 17" xfId="23411" xr:uid="{00000000-0005-0000-0000-00000C5B0000}"/>
    <cellStyle name="Input [yellow] 4 18" xfId="23412" xr:uid="{00000000-0005-0000-0000-00000D5B0000}"/>
    <cellStyle name="Input [yellow] 4 2" xfId="23413" xr:uid="{00000000-0005-0000-0000-00000E5B0000}"/>
    <cellStyle name="Input [yellow] 4 2 10" xfId="23414" xr:uid="{00000000-0005-0000-0000-00000F5B0000}"/>
    <cellStyle name="Input [yellow] 4 2 10 2" xfId="23415" xr:uid="{00000000-0005-0000-0000-0000105B0000}"/>
    <cellStyle name="Input [yellow] 4 2 10 3" xfId="23416" xr:uid="{00000000-0005-0000-0000-0000115B0000}"/>
    <cellStyle name="Input [yellow] 4 2 11" xfId="23417" xr:uid="{00000000-0005-0000-0000-0000125B0000}"/>
    <cellStyle name="Input [yellow] 4 2 11 2" xfId="23418" xr:uid="{00000000-0005-0000-0000-0000135B0000}"/>
    <cellStyle name="Input [yellow] 4 2 11 3" xfId="23419" xr:uid="{00000000-0005-0000-0000-0000145B0000}"/>
    <cellStyle name="Input [yellow] 4 2 12" xfId="23420" xr:uid="{00000000-0005-0000-0000-0000155B0000}"/>
    <cellStyle name="Input [yellow] 4 2 12 2" xfId="23421" xr:uid="{00000000-0005-0000-0000-0000165B0000}"/>
    <cellStyle name="Input [yellow] 4 2 12 3" xfId="23422" xr:uid="{00000000-0005-0000-0000-0000175B0000}"/>
    <cellStyle name="Input [yellow] 4 2 13" xfId="23423" xr:uid="{00000000-0005-0000-0000-0000185B0000}"/>
    <cellStyle name="Input [yellow] 4 2 13 2" xfId="23424" xr:uid="{00000000-0005-0000-0000-0000195B0000}"/>
    <cellStyle name="Input [yellow] 4 2 13 3" xfId="23425" xr:uid="{00000000-0005-0000-0000-00001A5B0000}"/>
    <cellStyle name="Input [yellow] 4 2 14" xfId="23426" xr:uid="{00000000-0005-0000-0000-00001B5B0000}"/>
    <cellStyle name="Input [yellow] 4 2 14 2" xfId="23427" xr:uid="{00000000-0005-0000-0000-00001C5B0000}"/>
    <cellStyle name="Input [yellow] 4 2 14 3" xfId="23428" xr:uid="{00000000-0005-0000-0000-00001D5B0000}"/>
    <cellStyle name="Input [yellow] 4 2 15" xfId="23429" xr:uid="{00000000-0005-0000-0000-00001E5B0000}"/>
    <cellStyle name="Input [yellow] 4 2 15 2" xfId="23430" xr:uid="{00000000-0005-0000-0000-00001F5B0000}"/>
    <cellStyle name="Input [yellow] 4 2 15 3" xfId="23431" xr:uid="{00000000-0005-0000-0000-0000205B0000}"/>
    <cellStyle name="Input [yellow] 4 2 16" xfId="23432" xr:uid="{00000000-0005-0000-0000-0000215B0000}"/>
    <cellStyle name="Input [yellow] 4 2 17" xfId="23433" xr:uid="{00000000-0005-0000-0000-0000225B0000}"/>
    <cellStyle name="Input [yellow] 4 2 2" xfId="23434" xr:uid="{00000000-0005-0000-0000-0000235B0000}"/>
    <cellStyle name="Input [yellow] 4 2 2 10" xfId="23435" xr:uid="{00000000-0005-0000-0000-0000245B0000}"/>
    <cellStyle name="Input [yellow] 4 2 2 10 2" xfId="23436" xr:uid="{00000000-0005-0000-0000-0000255B0000}"/>
    <cellStyle name="Input [yellow] 4 2 2 10 3" xfId="23437" xr:uid="{00000000-0005-0000-0000-0000265B0000}"/>
    <cellStyle name="Input [yellow] 4 2 2 11" xfId="23438" xr:uid="{00000000-0005-0000-0000-0000275B0000}"/>
    <cellStyle name="Input [yellow] 4 2 2 11 2" xfId="23439" xr:uid="{00000000-0005-0000-0000-0000285B0000}"/>
    <cellStyle name="Input [yellow] 4 2 2 11 3" xfId="23440" xr:uid="{00000000-0005-0000-0000-0000295B0000}"/>
    <cellStyle name="Input [yellow] 4 2 2 12" xfId="23441" xr:uid="{00000000-0005-0000-0000-00002A5B0000}"/>
    <cellStyle name="Input [yellow] 4 2 2 12 2" xfId="23442" xr:uid="{00000000-0005-0000-0000-00002B5B0000}"/>
    <cellStyle name="Input [yellow] 4 2 2 12 3" xfId="23443" xr:uid="{00000000-0005-0000-0000-00002C5B0000}"/>
    <cellStyle name="Input [yellow] 4 2 2 13" xfId="23444" xr:uid="{00000000-0005-0000-0000-00002D5B0000}"/>
    <cellStyle name="Input [yellow] 4 2 2 14" xfId="23445" xr:uid="{00000000-0005-0000-0000-00002E5B0000}"/>
    <cellStyle name="Input [yellow] 4 2 2 2" xfId="23446" xr:uid="{00000000-0005-0000-0000-00002F5B0000}"/>
    <cellStyle name="Input [yellow] 4 2 2 2 2" xfId="23447" xr:uid="{00000000-0005-0000-0000-0000305B0000}"/>
    <cellStyle name="Input [yellow] 4 2 2 2 3" xfId="23448" xr:uid="{00000000-0005-0000-0000-0000315B0000}"/>
    <cellStyle name="Input [yellow] 4 2 2 3" xfId="23449" xr:uid="{00000000-0005-0000-0000-0000325B0000}"/>
    <cellStyle name="Input [yellow] 4 2 2 3 2" xfId="23450" xr:uid="{00000000-0005-0000-0000-0000335B0000}"/>
    <cellStyle name="Input [yellow] 4 2 2 3 3" xfId="23451" xr:uid="{00000000-0005-0000-0000-0000345B0000}"/>
    <cellStyle name="Input [yellow] 4 2 2 4" xfId="23452" xr:uid="{00000000-0005-0000-0000-0000355B0000}"/>
    <cellStyle name="Input [yellow] 4 2 2 4 2" xfId="23453" xr:uid="{00000000-0005-0000-0000-0000365B0000}"/>
    <cellStyle name="Input [yellow] 4 2 2 4 3" xfId="23454" xr:uid="{00000000-0005-0000-0000-0000375B0000}"/>
    <cellStyle name="Input [yellow] 4 2 2 5" xfId="23455" xr:uid="{00000000-0005-0000-0000-0000385B0000}"/>
    <cellStyle name="Input [yellow] 4 2 2 5 2" xfId="23456" xr:uid="{00000000-0005-0000-0000-0000395B0000}"/>
    <cellStyle name="Input [yellow] 4 2 2 5 3" xfId="23457" xr:uid="{00000000-0005-0000-0000-00003A5B0000}"/>
    <cellStyle name="Input [yellow] 4 2 2 6" xfId="23458" xr:uid="{00000000-0005-0000-0000-00003B5B0000}"/>
    <cellStyle name="Input [yellow] 4 2 2 6 2" xfId="23459" xr:uid="{00000000-0005-0000-0000-00003C5B0000}"/>
    <cellStyle name="Input [yellow] 4 2 2 6 3" xfId="23460" xr:uid="{00000000-0005-0000-0000-00003D5B0000}"/>
    <cellStyle name="Input [yellow] 4 2 2 7" xfId="23461" xr:uid="{00000000-0005-0000-0000-00003E5B0000}"/>
    <cellStyle name="Input [yellow] 4 2 2 7 2" xfId="23462" xr:uid="{00000000-0005-0000-0000-00003F5B0000}"/>
    <cellStyle name="Input [yellow] 4 2 2 7 3" xfId="23463" xr:uid="{00000000-0005-0000-0000-0000405B0000}"/>
    <cellStyle name="Input [yellow] 4 2 2 8" xfId="23464" xr:uid="{00000000-0005-0000-0000-0000415B0000}"/>
    <cellStyle name="Input [yellow] 4 2 2 8 2" xfId="23465" xr:uid="{00000000-0005-0000-0000-0000425B0000}"/>
    <cellStyle name="Input [yellow] 4 2 2 8 3" xfId="23466" xr:uid="{00000000-0005-0000-0000-0000435B0000}"/>
    <cellStyle name="Input [yellow] 4 2 2 9" xfId="23467" xr:uid="{00000000-0005-0000-0000-0000445B0000}"/>
    <cellStyle name="Input [yellow] 4 2 2 9 2" xfId="23468" xr:uid="{00000000-0005-0000-0000-0000455B0000}"/>
    <cellStyle name="Input [yellow] 4 2 2 9 3" xfId="23469" xr:uid="{00000000-0005-0000-0000-0000465B0000}"/>
    <cellStyle name="Input [yellow] 4 2 3" xfId="23470" xr:uid="{00000000-0005-0000-0000-0000475B0000}"/>
    <cellStyle name="Input [yellow] 4 2 3 10" xfId="23471" xr:uid="{00000000-0005-0000-0000-0000485B0000}"/>
    <cellStyle name="Input [yellow] 4 2 3 10 2" xfId="23472" xr:uid="{00000000-0005-0000-0000-0000495B0000}"/>
    <cellStyle name="Input [yellow] 4 2 3 10 3" xfId="23473" xr:uid="{00000000-0005-0000-0000-00004A5B0000}"/>
    <cellStyle name="Input [yellow] 4 2 3 11" xfId="23474" xr:uid="{00000000-0005-0000-0000-00004B5B0000}"/>
    <cellStyle name="Input [yellow] 4 2 3 11 2" xfId="23475" xr:uid="{00000000-0005-0000-0000-00004C5B0000}"/>
    <cellStyle name="Input [yellow] 4 2 3 11 3" xfId="23476" xr:uid="{00000000-0005-0000-0000-00004D5B0000}"/>
    <cellStyle name="Input [yellow] 4 2 3 12" xfId="23477" xr:uid="{00000000-0005-0000-0000-00004E5B0000}"/>
    <cellStyle name="Input [yellow] 4 2 3 12 2" xfId="23478" xr:uid="{00000000-0005-0000-0000-00004F5B0000}"/>
    <cellStyle name="Input [yellow] 4 2 3 12 3" xfId="23479" xr:uid="{00000000-0005-0000-0000-0000505B0000}"/>
    <cellStyle name="Input [yellow] 4 2 3 13" xfId="23480" xr:uid="{00000000-0005-0000-0000-0000515B0000}"/>
    <cellStyle name="Input [yellow] 4 2 3 14" xfId="23481" xr:uid="{00000000-0005-0000-0000-0000525B0000}"/>
    <cellStyle name="Input [yellow] 4 2 3 2" xfId="23482" xr:uid="{00000000-0005-0000-0000-0000535B0000}"/>
    <cellStyle name="Input [yellow] 4 2 3 2 2" xfId="23483" xr:uid="{00000000-0005-0000-0000-0000545B0000}"/>
    <cellStyle name="Input [yellow] 4 2 3 2 3" xfId="23484" xr:uid="{00000000-0005-0000-0000-0000555B0000}"/>
    <cellStyle name="Input [yellow] 4 2 3 3" xfId="23485" xr:uid="{00000000-0005-0000-0000-0000565B0000}"/>
    <cellStyle name="Input [yellow] 4 2 3 3 2" xfId="23486" xr:uid="{00000000-0005-0000-0000-0000575B0000}"/>
    <cellStyle name="Input [yellow] 4 2 3 3 3" xfId="23487" xr:uid="{00000000-0005-0000-0000-0000585B0000}"/>
    <cellStyle name="Input [yellow] 4 2 3 4" xfId="23488" xr:uid="{00000000-0005-0000-0000-0000595B0000}"/>
    <cellStyle name="Input [yellow] 4 2 3 4 2" xfId="23489" xr:uid="{00000000-0005-0000-0000-00005A5B0000}"/>
    <cellStyle name="Input [yellow] 4 2 3 4 3" xfId="23490" xr:uid="{00000000-0005-0000-0000-00005B5B0000}"/>
    <cellStyle name="Input [yellow] 4 2 3 5" xfId="23491" xr:uid="{00000000-0005-0000-0000-00005C5B0000}"/>
    <cellStyle name="Input [yellow] 4 2 3 5 2" xfId="23492" xr:uid="{00000000-0005-0000-0000-00005D5B0000}"/>
    <cellStyle name="Input [yellow] 4 2 3 5 3" xfId="23493" xr:uid="{00000000-0005-0000-0000-00005E5B0000}"/>
    <cellStyle name="Input [yellow] 4 2 3 6" xfId="23494" xr:uid="{00000000-0005-0000-0000-00005F5B0000}"/>
    <cellStyle name="Input [yellow] 4 2 3 6 2" xfId="23495" xr:uid="{00000000-0005-0000-0000-0000605B0000}"/>
    <cellStyle name="Input [yellow] 4 2 3 6 3" xfId="23496" xr:uid="{00000000-0005-0000-0000-0000615B0000}"/>
    <cellStyle name="Input [yellow] 4 2 3 7" xfId="23497" xr:uid="{00000000-0005-0000-0000-0000625B0000}"/>
    <cellStyle name="Input [yellow] 4 2 3 7 2" xfId="23498" xr:uid="{00000000-0005-0000-0000-0000635B0000}"/>
    <cellStyle name="Input [yellow] 4 2 3 7 3" xfId="23499" xr:uid="{00000000-0005-0000-0000-0000645B0000}"/>
    <cellStyle name="Input [yellow] 4 2 3 8" xfId="23500" xr:uid="{00000000-0005-0000-0000-0000655B0000}"/>
    <cellStyle name="Input [yellow] 4 2 3 8 2" xfId="23501" xr:uid="{00000000-0005-0000-0000-0000665B0000}"/>
    <cellStyle name="Input [yellow] 4 2 3 8 3" xfId="23502" xr:uid="{00000000-0005-0000-0000-0000675B0000}"/>
    <cellStyle name="Input [yellow] 4 2 3 9" xfId="23503" xr:uid="{00000000-0005-0000-0000-0000685B0000}"/>
    <cellStyle name="Input [yellow] 4 2 3 9 2" xfId="23504" xr:uid="{00000000-0005-0000-0000-0000695B0000}"/>
    <cellStyle name="Input [yellow] 4 2 3 9 3" xfId="23505" xr:uid="{00000000-0005-0000-0000-00006A5B0000}"/>
    <cellStyle name="Input [yellow] 4 2 4" xfId="23506" xr:uid="{00000000-0005-0000-0000-00006B5B0000}"/>
    <cellStyle name="Input [yellow] 4 2 4 10" xfId="23507" xr:uid="{00000000-0005-0000-0000-00006C5B0000}"/>
    <cellStyle name="Input [yellow] 4 2 4 10 2" xfId="23508" xr:uid="{00000000-0005-0000-0000-00006D5B0000}"/>
    <cellStyle name="Input [yellow] 4 2 4 10 3" xfId="23509" xr:uid="{00000000-0005-0000-0000-00006E5B0000}"/>
    <cellStyle name="Input [yellow] 4 2 4 11" xfId="23510" xr:uid="{00000000-0005-0000-0000-00006F5B0000}"/>
    <cellStyle name="Input [yellow] 4 2 4 11 2" xfId="23511" xr:uid="{00000000-0005-0000-0000-0000705B0000}"/>
    <cellStyle name="Input [yellow] 4 2 4 11 3" xfId="23512" xr:uid="{00000000-0005-0000-0000-0000715B0000}"/>
    <cellStyle name="Input [yellow] 4 2 4 12" xfId="23513" xr:uid="{00000000-0005-0000-0000-0000725B0000}"/>
    <cellStyle name="Input [yellow] 4 2 4 13" xfId="23514" xr:uid="{00000000-0005-0000-0000-0000735B0000}"/>
    <cellStyle name="Input [yellow] 4 2 4 2" xfId="23515" xr:uid="{00000000-0005-0000-0000-0000745B0000}"/>
    <cellStyle name="Input [yellow] 4 2 4 2 2" xfId="23516" xr:uid="{00000000-0005-0000-0000-0000755B0000}"/>
    <cellStyle name="Input [yellow] 4 2 4 2 3" xfId="23517" xr:uid="{00000000-0005-0000-0000-0000765B0000}"/>
    <cellStyle name="Input [yellow] 4 2 4 3" xfId="23518" xr:uid="{00000000-0005-0000-0000-0000775B0000}"/>
    <cellStyle name="Input [yellow] 4 2 4 3 2" xfId="23519" xr:uid="{00000000-0005-0000-0000-0000785B0000}"/>
    <cellStyle name="Input [yellow] 4 2 4 3 3" xfId="23520" xr:uid="{00000000-0005-0000-0000-0000795B0000}"/>
    <cellStyle name="Input [yellow] 4 2 4 4" xfId="23521" xr:uid="{00000000-0005-0000-0000-00007A5B0000}"/>
    <cellStyle name="Input [yellow] 4 2 4 4 2" xfId="23522" xr:uid="{00000000-0005-0000-0000-00007B5B0000}"/>
    <cellStyle name="Input [yellow] 4 2 4 4 3" xfId="23523" xr:uid="{00000000-0005-0000-0000-00007C5B0000}"/>
    <cellStyle name="Input [yellow] 4 2 4 5" xfId="23524" xr:uid="{00000000-0005-0000-0000-00007D5B0000}"/>
    <cellStyle name="Input [yellow] 4 2 4 5 2" xfId="23525" xr:uid="{00000000-0005-0000-0000-00007E5B0000}"/>
    <cellStyle name="Input [yellow] 4 2 4 5 3" xfId="23526" xr:uid="{00000000-0005-0000-0000-00007F5B0000}"/>
    <cellStyle name="Input [yellow] 4 2 4 6" xfId="23527" xr:uid="{00000000-0005-0000-0000-0000805B0000}"/>
    <cellStyle name="Input [yellow] 4 2 4 6 2" xfId="23528" xr:uid="{00000000-0005-0000-0000-0000815B0000}"/>
    <cellStyle name="Input [yellow] 4 2 4 6 3" xfId="23529" xr:uid="{00000000-0005-0000-0000-0000825B0000}"/>
    <cellStyle name="Input [yellow] 4 2 4 7" xfId="23530" xr:uid="{00000000-0005-0000-0000-0000835B0000}"/>
    <cellStyle name="Input [yellow] 4 2 4 7 2" xfId="23531" xr:uid="{00000000-0005-0000-0000-0000845B0000}"/>
    <cellStyle name="Input [yellow] 4 2 4 7 3" xfId="23532" xr:uid="{00000000-0005-0000-0000-0000855B0000}"/>
    <cellStyle name="Input [yellow] 4 2 4 8" xfId="23533" xr:uid="{00000000-0005-0000-0000-0000865B0000}"/>
    <cellStyle name="Input [yellow] 4 2 4 8 2" xfId="23534" xr:uid="{00000000-0005-0000-0000-0000875B0000}"/>
    <cellStyle name="Input [yellow] 4 2 4 8 3" xfId="23535" xr:uid="{00000000-0005-0000-0000-0000885B0000}"/>
    <cellStyle name="Input [yellow] 4 2 4 9" xfId="23536" xr:uid="{00000000-0005-0000-0000-0000895B0000}"/>
    <cellStyle name="Input [yellow] 4 2 4 9 2" xfId="23537" xr:uid="{00000000-0005-0000-0000-00008A5B0000}"/>
    <cellStyle name="Input [yellow] 4 2 4 9 3" xfId="23538" xr:uid="{00000000-0005-0000-0000-00008B5B0000}"/>
    <cellStyle name="Input [yellow] 4 2 5" xfId="23539" xr:uid="{00000000-0005-0000-0000-00008C5B0000}"/>
    <cellStyle name="Input [yellow] 4 2 5 10" xfId="23540" xr:uid="{00000000-0005-0000-0000-00008D5B0000}"/>
    <cellStyle name="Input [yellow] 4 2 5 10 2" xfId="23541" xr:uid="{00000000-0005-0000-0000-00008E5B0000}"/>
    <cellStyle name="Input [yellow] 4 2 5 10 3" xfId="23542" xr:uid="{00000000-0005-0000-0000-00008F5B0000}"/>
    <cellStyle name="Input [yellow] 4 2 5 11" xfId="23543" xr:uid="{00000000-0005-0000-0000-0000905B0000}"/>
    <cellStyle name="Input [yellow] 4 2 5 11 2" xfId="23544" xr:uid="{00000000-0005-0000-0000-0000915B0000}"/>
    <cellStyle name="Input [yellow] 4 2 5 11 3" xfId="23545" xr:uid="{00000000-0005-0000-0000-0000925B0000}"/>
    <cellStyle name="Input [yellow] 4 2 5 12" xfId="23546" xr:uid="{00000000-0005-0000-0000-0000935B0000}"/>
    <cellStyle name="Input [yellow] 4 2 5 13" xfId="23547" xr:uid="{00000000-0005-0000-0000-0000945B0000}"/>
    <cellStyle name="Input [yellow] 4 2 5 2" xfId="23548" xr:uid="{00000000-0005-0000-0000-0000955B0000}"/>
    <cellStyle name="Input [yellow] 4 2 5 2 2" xfId="23549" xr:uid="{00000000-0005-0000-0000-0000965B0000}"/>
    <cellStyle name="Input [yellow] 4 2 5 2 3" xfId="23550" xr:uid="{00000000-0005-0000-0000-0000975B0000}"/>
    <cellStyle name="Input [yellow] 4 2 5 3" xfId="23551" xr:uid="{00000000-0005-0000-0000-0000985B0000}"/>
    <cellStyle name="Input [yellow] 4 2 5 3 2" xfId="23552" xr:uid="{00000000-0005-0000-0000-0000995B0000}"/>
    <cellStyle name="Input [yellow] 4 2 5 3 3" xfId="23553" xr:uid="{00000000-0005-0000-0000-00009A5B0000}"/>
    <cellStyle name="Input [yellow] 4 2 5 4" xfId="23554" xr:uid="{00000000-0005-0000-0000-00009B5B0000}"/>
    <cellStyle name="Input [yellow] 4 2 5 4 2" xfId="23555" xr:uid="{00000000-0005-0000-0000-00009C5B0000}"/>
    <cellStyle name="Input [yellow] 4 2 5 4 3" xfId="23556" xr:uid="{00000000-0005-0000-0000-00009D5B0000}"/>
    <cellStyle name="Input [yellow] 4 2 5 5" xfId="23557" xr:uid="{00000000-0005-0000-0000-00009E5B0000}"/>
    <cellStyle name="Input [yellow] 4 2 5 5 2" xfId="23558" xr:uid="{00000000-0005-0000-0000-00009F5B0000}"/>
    <cellStyle name="Input [yellow] 4 2 5 5 3" xfId="23559" xr:uid="{00000000-0005-0000-0000-0000A05B0000}"/>
    <cellStyle name="Input [yellow] 4 2 5 6" xfId="23560" xr:uid="{00000000-0005-0000-0000-0000A15B0000}"/>
    <cellStyle name="Input [yellow] 4 2 5 6 2" xfId="23561" xr:uid="{00000000-0005-0000-0000-0000A25B0000}"/>
    <cellStyle name="Input [yellow] 4 2 5 6 3" xfId="23562" xr:uid="{00000000-0005-0000-0000-0000A35B0000}"/>
    <cellStyle name="Input [yellow] 4 2 5 7" xfId="23563" xr:uid="{00000000-0005-0000-0000-0000A45B0000}"/>
    <cellStyle name="Input [yellow] 4 2 5 7 2" xfId="23564" xr:uid="{00000000-0005-0000-0000-0000A55B0000}"/>
    <cellStyle name="Input [yellow] 4 2 5 7 3" xfId="23565" xr:uid="{00000000-0005-0000-0000-0000A65B0000}"/>
    <cellStyle name="Input [yellow] 4 2 5 8" xfId="23566" xr:uid="{00000000-0005-0000-0000-0000A75B0000}"/>
    <cellStyle name="Input [yellow] 4 2 5 8 2" xfId="23567" xr:uid="{00000000-0005-0000-0000-0000A85B0000}"/>
    <cellStyle name="Input [yellow] 4 2 5 8 3" xfId="23568" xr:uid="{00000000-0005-0000-0000-0000A95B0000}"/>
    <cellStyle name="Input [yellow] 4 2 5 9" xfId="23569" xr:uid="{00000000-0005-0000-0000-0000AA5B0000}"/>
    <cellStyle name="Input [yellow] 4 2 5 9 2" xfId="23570" xr:uid="{00000000-0005-0000-0000-0000AB5B0000}"/>
    <cellStyle name="Input [yellow] 4 2 5 9 3" xfId="23571" xr:uid="{00000000-0005-0000-0000-0000AC5B0000}"/>
    <cellStyle name="Input [yellow] 4 2 6" xfId="23572" xr:uid="{00000000-0005-0000-0000-0000AD5B0000}"/>
    <cellStyle name="Input [yellow] 4 2 6 2" xfId="23573" xr:uid="{00000000-0005-0000-0000-0000AE5B0000}"/>
    <cellStyle name="Input [yellow] 4 2 6 3" xfId="23574" xr:uid="{00000000-0005-0000-0000-0000AF5B0000}"/>
    <cellStyle name="Input [yellow] 4 2 7" xfId="23575" xr:uid="{00000000-0005-0000-0000-0000B05B0000}"/>
    <cellStyle name="Input [yellow] 4 2 7 2" xfId="23576" xr:uid="{00000000-0005-0000-0000-0000B15B0000}"/>
    <cellStyle name="Input [yellow] 4 2 7 3" xfId="23577" xr:uid="{00000000-0005-0000-0000-0000B25B0000}"/>
    <cellStyle name="Input [yellow] 4 2 8" xfId="23578" xr:uid="{00000000-0005-0000-0000-0000B35B0000}"/>
    <cellStyle name="Input [yellow] 4 2 8 2" xfId="23579" xr:uid="{00000000-0005-0000-0000-0000B45B0000}"/>
    <cellStyle name="Input [yellow] 4 2 8 3" xfId="23580" xr:uid="{00000000-0005-0000-0000-0000B55B0000}"/>
    <cellStyle name="Input [yellow] 4 2 9" xfId="23581" xr:uid="{00000000-0005-0000-0000-0000B65B0000}"/>
    <cellStyle name="Input [yellow] 4 2 9 2" xfId="23582" xr:uid="{00000000-0005-0000-0000-0000B75B0000}"/>
    <cellStyle name="Input [yellow] 4 2 9 3" xfId="23583" xr:uid="{00000000-0005-0000-0000-0000B85B0000}"/>
    <cellStyle name="Input [yellow] 4 3" xfId="23584" xr:uid="{00000000-0005-0000-0000-0000B95B0000}"/>
    <cellStyle name="Input [yellow] 4 3 10" xfId="23585" xr:uid="{00000000-0005-0000-0000-0000BA5B0000}"/>
    <cellStyle name="Input [yellow] 4 3 10 2" xfId="23586" xr:uid="{00000000-0005-0000-0000-0000BB5B0000}"/>
    <cellStyle name="Input [yellow] 4 3 10 3" xfId="23587" xr:uid="{00000000-0005-0000-0000-0000BC5B0000}"/>
    <cellStyle name="Input [yellow] 4 3 11" xfId="23588" xr:uid="{00000000-0005-0000-0000-0000BD5B0000}"/>
    <cellStyle name="Input [yellow] 4 3 11 2" xfId="23589" xr:uid="{00000000-0005-0000-0000-0000BE5B0000}"/>
    <cellStyle name="Input [yellow] 4 3 11 3" xfId="23590" xr:uid="{00000000-0005-0000-0000-0000BF5B0000}"/>
    <cellStyle name="Input [yellow] 4 3 12" xfId="23591" xr:uid="{00000000-0005-0000-0000-0000C05B0000}"/>
    <cellStyle name="Input [yellow] 4 3 12 2" xfId="23592" xr:uid="{00000000-0005-0000-0000-0000C15B0000}"/>
    <cellStyle name="Input [yellow] 4 3 12 3" xfId="23593" xr:uid="{00000000-0005-0000-0000-0000C25B0000}"/>
    <cellStyle name="Input [yellow] 4 3 13" xfId="23594" xr:uid="{00000000-0005-0000-0000-0000C35B0000}"/>
    <cellStyle name="Input [yellow] 4 3 14" xfId="23595" xr:uid="{00000000-0005-0000-0000-0000C45B0000}"/>
    <cellStyle name="Input [yellow] 4 3 2" xfId="23596" xr:uid="{00000000-0005-0000-0000-0000C55B0000}"/>
    <cellStyle name="Input [yellow] 4 3 2 2" xfId="23597" xr:uid="{00000000-0005-0000-0000-0000C65B0000}"/>
    <cellStyle name="Input [yellow] 4 3 2 3" xfId="23598" xr:uid="{00000000-0005-0000-0000-0000C75B0000}"/>
    <cellStyle name="Input [yellow] 4 3 3" xfId="23599" xr:uid="{00000000-0005-0000-0000-0000C85B0000}"/>
    <cellStyle name="Input [yellow] 4 3 3 2" xfId="23600" xr:uid="{00000000-0005-0000-0000-0000C95B0000}"/>
    <cellStyle name="Input [yellow] 4 3 3 3" xfId="23601" xr:uid="{00000000-0005-0000-0000-0000CA5B0000}"/>
    <cellStyle name="Input [yellow] 4 3 4" xfId="23602" xr:uid="{00000000-0005-0000-0000-0000CB5B0000}"/>
    <cellStyle name="Input [yellow] 4 3 4 2" xfId="23603" xr:uid="{00000000-0005-0000-0000-0000CC5B0000}"/>
    <cellStyle name="Input [yellow] 4 3 4 3" xfId="23604" xr:uid="{00000000-0005-0000-0000-0000CD5B0000}"/>
    <cellStyle name="Input [yellow] 4 3 5" xfId="23605" xr:uid="{00000000-0005-0000-0000-0000CE5B0000}"/>
    <cellStyle name="Input [yellow] 4 3 5 2" xfId="23606" xr:uid="{00000000-0005-0000-0000-0000CF5B0000}"/>
    <cellStyle name="Input [yellow] 4 3 5 3" xfId="23607" xr:uid="{00000000-0005-0000-0000-0000D05B0000}"/>
    <cellStyle name="Input [yellow] 4 3 6" xfId="23608" xr:uid="{00000000-0005-0000-0000-0000D15B0000}"/>
    <cellStyle name="Input [yellow] 4 3 6 2" xfId="23609" xr:uid="{00000000-0005-0000-0000-0000D25B0000}"/>
    <cellStyle name="Input [yellow] 4 3 6 3" xfId="23610" xr:uid="{00000000-0005-0000-0000-0000D35B0000}"/>
    <cellStyle name="Input [yellow] 4 3 7" xfId="23611" xr:uid="{00000000-0005-0000-0000-0000D45B0000}"/>
    <cellStyle name="Input [yellow] 4 3 7 2" xfId="23612" xr:uid="{00000000-0005-0000-0000-0000D55B0000}"/>
    <cellStyle name="Input [yellow] 4 3 7 3" xfId="23613" xr:uid="{00000000-0005-0000-0000-0000D65B0000}"/>
    <cellStyle name="Input [yellow] 4 3 8" xfId="23614" xr:uid="{00000000-0005-0000-0000-0000D75B0000}"/>
    <cellStyle name="Input [yellow] 4 3 8 2" xfId="23615" xr:uid="{00000000-0005-0000-0000-0000D85B0000}"/>
    <cellStyle name="Input [yellow] 4 3 8 3" xfId="23616" xr:uid="{00000000-0005-0000-0000-0000D95B0000}"/>
    <cellStyle name="Input [yellow] 4 3 9" xfId="23617" xr:uid="{00000000-0005-0000-0000-0000DA5B0000}"/>
    <cellStyle name="Input [yellow] 4 3 9 2" xfId="23618" xr:uid="{00000000-0005-0000-0000-0000DB5B0000}"/>
    <cellStyle name="Input [yellow] 4 3 9 3" xfId="23619" xr:uid="{00000000-0005-0000-0000-0000DC5B0000}"/>
    <cellStyle name="Input [yellow] 4 4" xfId="23620" xr:uid="{00000000-0005-0000-0000-0000DD5B0000}"/>
    <cellStyle name="Input [yellow] 4 4 10" xfId="23621" xr:uid="{00000000-0005-0000-0000-0000DE5B0000}"/>
    <cellStyle name="Input [yellow] 4 4 10 2" xfId="23622" xr:uid="{00000000-0005-0000-0000-0000DF5B0000}"/>
    <cellStyle name="Input [yellow] 4 4 10 3" xfId="23623" xr:uid="{00000000-0005-0000-0000-0000E05B0000}"/>
    <cellStyle name="Input [yellow] 4 4 11" xfId="23624" xr:uid="{00000000-0005-0000-0000-0000E15B0000}"/>
    <cellStyle name="Input [yellow] 4 4 11 2" xfId="23625" xr:uid="{00000000-0005-0000-0000-0000E25B0000}"/>
    <cellStyle name="Input [yellow] 4 4 11 3" xfId="23626" xr:uid="{00000000-0005-0000-0000-0000E35B0000}"/>
    <cellStyle name="Input [yellow] 4 4 12" xfId="23627" xr:uid="{00000000-0005-0000-0000-0000E45B0000}"/>
    <cellStyle name="Input [yellow] 4 4 12 2" xfId="23628" xr:uid="{00000000-0005-0000-0000-0000E55B0000}"/>
    <cellStyle name="Input [yellow] 4 4 12 3" xfId="23629" xr:uid="{00000000-0005-0000-0000-0000E65B0000}"/>
    <cellStyle name="Input [yellow] 4 4 13" xfId="23630" xr:uid="{00000000-0005-0000-0000-0000E75B0000}"/>
    <cellStyle name="Input [yellow] 4 4 14" xfId="23631" xr:uid="{00000000-0005-0000-0000-0000E85B0000}"/>
    <cellStyle name="Input [yellow] 4 4 2" xfId="23632" xr:uid="{00000000-0005-0000-0000-0000E95B0000}"/>
    <cellStyle name="Input [yellow] 4 4 2 2" xfId="23633" xr:uid="{00000000-0005-0000-0000-0000EA5B0000}"/>
    <cellStyle name="Input [yellow] 4 4 2 3" xfId="23634" xr:uid="{00000000-0005-0000-0000-0000EB5B0000}"/>
    <cellStyle name="Input [yellow] 4 4 3" xfId="23635" xr:uid="{00000000-0005-0000-0000-0000EC5B0000}"/>
    <cellStyle name="Input [yellow] 4 4 3 2" xfId="23636" xr:uid="{00000000-0005-0000-0000-0000ED5B0000}"/>
    <cellStyle name="Input [yellow] 4 4 3 3" xfId="23637" xr:uid="{00000000-0005-0000-0000-0000EE5B0000}"/>
    <cellStyle name="Input [yellow] 4 4 4" xfId="23638" xr:uid="{00000000-0005-0000-0000-0000EF5B0000}"/>
    <cellStyle name="Input [yellow] 4 4 4 2" xfId="23639" xr:uid="{00000000-0005-0000-0000-0000F05B0000}"/>
    <cellStyle name="Input [yellow] 4 4 4 3" xfId="23640" xr:uid="{00000000-0005-0000-0000-0000F15B0000}"/>
    <cellStyle name="Input [yellow] 4 4 5" xfId="23641" xr:uid="{00000000-0005-0000-0000-0000F25B0000}"/>
    <cellStyle name="Input [yellow] 4 4 5 2" xfId="23642" xr:uid="{00000000-0005-0000-0000-0000F35B0000}"/>
    <cellStyle name="Input [yellow] 4 4 5 3" xfId="23643" xr:uid="{00000000-0005-0000-0000-0000F45B0000}"/>
    <cellStyle name="Input [yellow] 4 4 6" xfId="23644" xr:uid="{00000000-0005-0000-0000-0000F55B0000}"/>
    <cellStyle name="Input [yellow] 4 4 6 2" xfId="23645" xr:uid="{00000000-0005-0000-0000-0000F65B0000}"/>
    <cellStyle name="Input [yellow] 4 4 6 3" xfId="23646" xr:uid="{00000000-0005-0000-0000-0000F75B0000}"/>
    <cellStyle name="Input [yellow] 4 4 7" xfId="23647" xr:uid="{00000000-0005-0000-0000-0000F85B0000}"/>
    <cellStyle name="Input [yellow] 4 4 7 2" xfId="23648" xr:uid="{00000000-0005-0000-0000-0000F95B0000}"/>
    <cellStyle name="Input [yellow] 4 4 7 3" xfId="23649" xr:uid="{00000000-0005-0000-0000-0000FA5B0000}"/>
    <cellStyle name="Input [yellow] 4 4 8" xfId="23650" xr:uid="{00000000-0005-0000-0000-0000FB5B0000}"/>
    <cellStyle name="Input [yellow] 4 4 8 2" xfId="23651" xr:uid="{00000000-0005-0000-0000-0000FC5B0000}"/>
    <cellStyle name="Input [yellow] 4 4 8 3" xfId="23652" xr:uid="{00000000-0005-0000-0000-0000FD5B0000}"/>
    <cellStyle name="Input [yellow] 4 4 9" xfId="23653" xr:uid="{00000000-0005-0000-0000-0000FE5B0000}"/>
    <cellStyle name="Input [yellow] 4 4 9 2" xfId="23654" xr:uid="{00000000-0005-0000-0000-0000FF5B0000}"/>
    <cellStyle name="Input [yellow] 4 4 9 3" xfId="23655" xr:uid="{00000000-0005-0000-0000-0000005C0000}"/>
    <cellStyle name="Input [yellow] 4 5" xfId="23656" xr:uid="{00000000-0005-0000-0000-0000015C0000}"/>
    <cellStyle name="Input [yellow] 4 5 10" xfId="23657" xr:uid="{00000000-0005-0000-0000-0000025C0000}"/>
    <cellStyle name="Input [yellow] 4 5 10 2" xfId="23658" xr:uid="{00000000-0005-0000-0000-0000035C0000}"/>
    <cellStyle name="Input [yellow] 4 5 10 3" xfId="23659" xr:uid="{00000000-0005-0000-0000-0000045C0000}"/>
    <cellStyle name="Input [yellow] 4 5 11" xfId="23660" xr:uid="{00000000-0005-0000-0000-0000055C0000}"/>
    <cellStyle name="Input [yellow] 4 5 11 2" xfId="23661" xr:uid="{00000000-0005-0000-0000-0000065C0000}"/>
    <cellStyle name="Input [yellow] 4 5 11 3" xfId="23662" xr:uid="{00000000-0005-0000-0000-0000075C0000}"/>
    <cellStyle name="Input [yellow] 4 5 12" xfId="23663" xr:uid="{00000000-0005-0000-0000-0000085C0000}"/>
    <cellStyle name="Input [yellow] 4 5 13" xfId="23664" xr:uid="{00000000-0005-0000-0000-0000095C0000}"/>
    <cellStyle name="Input [yellow] 4 5 2" xfId="23665" xr:uid="{00000000-0005-0000-0000-00000A5C0000}"/>
    <cellStyle name="Input [yellow] 4 5 2 2" xfId="23666" xr:uid="{00000000-0005-0000-0000-00000B5C0000}"/>
    <cellStyle name="Input [yellow] 4 5 2 3" xfId="23667" xr:uid="{00000000-0005-0000-0000-00000C5C0000}"/>
    <cellStyle name="Input [yellow] 4 5 3" xfId="23668" xr:uid="{00000000-0005-0000-0000-00000D5C0000}"/>
    <cellStyle name="Input [yellow] 4 5 3 2" xfId="23669" xr:uid="{00000000-0005-0000-0000-00000E5C0000}"/>
    <cellStyle name="Input [yellow] 4 5 3 3" xfId="23670" xr:uid="{00000000-0005-0000-0000-00000F5C0000}"/>
    <cellStyle name="Input [yellow] 4 5 4" xfId="23671" xr:uid="{00000000-0005-0000-0000-0000105C0000}"/>
    <cellStyle name="Input [yellow] 4 5 4 2" xfId="23672" xr:uid="{00000000-0005-0000-0000-0000115C0000}"/>
    <cellStyle name="Input [yellow] 4 5 4 3" xfId="23673" xr:uid="{00000000-0005-0000-0000-0000125C0000}"/>
    <cellStyle name="Input [yellow] 4 5 5" xfId="23674" xr:uid="{00000000-0005-0000-0000-0000135C0000}"/>
    <cellStyle name="Input [yellow] 4 5 5 2" xfId="23675" xr:uid="{00000000-0005-0000-0000-0000145C0000}"/>
    <cellStyle name="Input [yellow] 4 5 5 3" xfId="23676" xr:uid="{00000000-0005-0000-0000-0000155C0000}"/>
    <cellStyle name="Input [yellow] 4 5 6" xfId="23677" xr:uid="{00000000-0005-0000-0000-0000165C0000}"/>
    <cellStyle name="Input [yellow] 4 5 6 2" xfId="23678" xr:uid="{00000000-0005-0000-0000-0000175C0000}"/>
    <cellStyle name="Input [yellow] 4 5 6 3" xfId="23679" xr:uid="{00000000-0005-0000-0000-0000185C0000}"/>
    <cellStyle name="Input [yellow] 4 5 7" xfId="23680" xr:uid="{00000000-0005-0000-0000-0000195C0000}"/>
    <cellStyle name="Input [yellow] 4 5 7 2" xfId="23681" xr:uid="{00000000-0005-0000-0000-00001A5C0000}"/>
    <cellStyle name="Input [yellow] 4 5 7 3" xfId="23682" xr:uid="{00000000-0005-0000-0000-00001B5C0000}"/>
    <cellStyle name="Input [yellow] 4 5 8" xfId="23683" xr:uid="{00000000-0005-0000-0000-00001C5C0000}"/>
    <cellStyle name="Input [yellow] 4 5 8 2" xfId="23684" xr:uid="{00000000-0005-0000-0000-00001D5C0000}"/>
    <cellStyle name="Input [yellow] 4 5 8 3" xfId="23685" xr:uid="{00000000-0005-0000-0000-00001E5C0000}"/>
    <cellStyle name="Input [yellow] 4 5 9" xfId="23686" xr:uid="{00000000-0005-0000-0000-00001F5C0000}"/>
    <cellStyle name="Input [yellow] 4 5 9 2" xfId="23687" xr:uid="{00000000-0005-0000-0000-0000205C0000}"/>
    <cellStyle name="Input [yellow] 4 5 9 3" xfId="23688" xr:uid="{00000000-0005-0000-0000-0000215C0000}"/>
    <cellStyle name="Input [yellow] 4 6" xfId="23689" xr:uid="{00000000-0005-0000-0000-0000225C0000}"/>
    <cellStyle name="Input [yellow] 4 6 10" xfId="23690" xr:uid="{00000000-0005-0000-0000-0000235C0000}"/>
    <cellStyle name="Input [yellow] 4 6 10 2" xfId="23691" xr:uid="{00000000-0005-0000-0000-0000245C0000}"/>
    <cellStyle name="Input [yellow] 4 6 10 3" xfId="23692" xr:uid="{00000000-0005-0000-0000-0000255C0000}"/>
    <cellStyle name="Input [yellow] 4 6 11" xfId="23693" xr:uid="{00000000-0005-0000-0000-0000265C0000}"/>
    <cellStyle name="Input [yellow] 4 6 11 2" xfId="23694" xr:uid="{00000000-0005-0000-0000-0000275C0000}"/>
    <cellStyle name="Input [yellow] 4 6 11 3" xfId="23695" xr:uid="{00000000-0005-0000-0000-0000285C0000}"/>
    <cellStyle name="Input [yellow] 4 6 12" xfId="23696" xr:uid="{00000000-0005-0000-0000-0000295C0000}"/>
    <cellStyle name="Input [yellow] 4 6 13" xfId="23697" xr:uid="{00000000-0005-0000-0000-00002A5C0000}"/>
    <cellStyle name="Input [yellow] 4 6 2" xfId="23698" xr:uid="{00000000-0005-0000-0000-00002B5C0000}"/>
    <cellStyle name="Input [yellow] 4 6 2 2" xfId="23699" xr:uid="{00000000-0005-0000-0000-00002C5C0000}"/>
    <cellStyle name="Input [yellow] 4 6 2 3" xfId="23700" xr:uid="{00000000-0005-0000-0000-00002D5C0000}"/>
    <cellStyle name="Input [yellow] 4 6 3" xfId="23701" xr:uid="{00000000-0005-0000-0000-00002E5C0000}"/>
    <cellStyle name="Input [yellow] 4 6 3 2" xfId="23702" xr:uid="{00000000-0005-0000-0000-00002F5C0000}"/>
    <cellStyle name="Input [yellow] 4 6 3 3" xfId="23703" xr:uid="{00000000-0005-0000-0000-0000305C0000}"/>
    <cellStyle name="Input [yellow] 4 6 4" xfId="23704" xr:uid="{00000000-0005-0000-0000-0000315C0000}"/>
    <cellStyle name="Input [yellow] 4 6 4 2" xfId="23705" xr:uid="{00000000-0005-0000-0000-0000325C0000}"/>
    <cellStyle name="Input [yellow] 4 6 4 3" xfId="23706" xr:uid="{00000000-0005-0000-0000-0000335C0000}"/>
    <cellStyle name="Input [yellow] 4 6 5" xfId="23707" xr:uid="{00000000-0005-0000-0000-0000345C0000}"/>
    <cellStyle name="Input [yellow] 4 6 5 2" xfId="23708" xr:uid="{00000000-0005-0000-0000-0000355C0000}"/>
    <cellStyle name="Input [yellow] 4 6 5 3" xfId="23709" xr:uid="{00000000-0005-0000-0000-0000365C0000}"/>
    <cellStyle name="Input [yellow] 4 6 6" xfId="23710" xr:uid="{00000000-0005-0000-0000-0000375C0000}"/>
    <cellStyle name="Input [yellow] 4 6 6 2" xfId="23711" xr:uid="{00000000-0005-0000-0000-0000385C0000}"/>
    <cellStyle name="Input [yellow] 4 6 6 3" xfId="23712" xr:uid="{00000000-0005-0000-0000-0000395C0000}"/>
    <cellStyle name="Input [yellow] 4 6 7" xfId="23713" xr:uid="{00000000-0005-0000-0000-00003A5C0000}"/>
    <cellStyle name="Input [yellow] 4 6 7 2" xfId="23714" xr:uid="{00000000-0005-0000-0000-00003B5C0000}"/>
    <cellStyle name="Input [yellow] 4 6 7 3" xfId="23715" xr:uid="{00000000-0005-0000-0000-00003C5C0000}"/>
    <cellStyle name="Input [yellow] 4 6 8" xfId="23716" xr:uid="{00000000-0005-0000-0000-00003D5C0000}"/>
    <cellStyle name="Input [yellow] 4 6 8 2" xfId="23717" xr:uid="{00000000-0005-0000-0000-00003E5C0000}"/>
    <cellStyle name="Input [yellow] 4 6 8 3" xfId="23718" xr:uid="{00000000-0005-0000-0000-00003F5C0000}"/>
    <cellStyle name="Input [yellow] 4 6 9" xfId="23719" xr:uid="{00000000-0005-0000-0000-0000405C0000}"/>
    <cellStyle name="Input [yellow] 4 6 9 2" xfId="23720" xr:uid="{00000000-0005-0000-0000-0000415C0000}"/>
    <cellStyle name="Input [yellow] 4 6 9 3" xfId="23721" xr:uid="{00000000-0005-0000-0000-0000425C0000}"/>
    <cellStyle name="Input [yellow] 4 7" xfId="23722" xr:uid="{00000000-0005-0000-0000-0000435C0000}"/>
    <cellStyle name="Input [yellow] 4 7 2" xfId="23723" xr:uid="{00000000-0005-0000-0000-0000445C0000}"/>
    <cellStyle name="Input [yellow] 4 7 3" xfId="23724" xr:uid="{00000000-0005-0000-0000-0000455C0000}"/>
    <cellStyle name="Input [yellow] 4 8" xfId="23725" xr:uid="{00000000-0005-0000-0000-0000465C0000}"/>
    <cellStyle name="Input [yellow] 4 8 2" xfId="23726" xr:uid="{00000000-0005-0000-0000-0000475C0000}"/>
    <cellStyle name="Input [yellow] 4 8 3" xfId="23727" xr:uid="{00000000-0005-0000-0000-0000485C0000}"/>
    <cellStyle name="Input [yellow] 4 9" xfId="23728" xr:uid="{00000000-0005-0000-0000-0000495C0000}"/>
    <cellStyle name="Input [yellow] 4 9 2" xfId="23729" xr:uid="{00000000-0005-0000-0000-00004A5C0000}"/>
    <cellStyle name="Input [yellow] 4 9 3" xfId="23730" xr:uid="{00000000-0005-0000-0000-00004B5C0000}"/>
    <cellStyle name="Input [yellow] 5" xfId="23731" xr:uid="{00000000-0005-0000-0000-00004C5C0000}"/>
    <cellStyle name="Input [yellow] 5 10" xfId="23732" xr:uid="{00000000-0005-0000-0000-00004D5C0000}"/>
    <cellStyle name="Input [yellow] 5 10 2" xfId="23733" xr:uid="{00000000-0005-0000-0000-00004E5C0000}"/>
    <cellStyle name="Input [yellow] 5 10 3" xfId="23734" xr:uid="{00000000-0005-0000-0000-00004F5C0000}"/>
    <cellStyle name="Input [yellow] 5 11" xfId="23735" xr:uid="{00000000-0005-0000-0000-0000505C0000}"/>
    <cellStyle name="Input [yellow] 5 11 2" xfId="23736" xr:uid="{00000000-0005-0000-0000-0000515C0000}"/>
    <cellStyle name="Input [yellow] 5 11 3" xfId="23737" xr:uid="{00000000-0005-0000-0000-0000525C0000}"/>
    <cellStyle name="Input [yellow] 5 12" xfId="23738" xr:uid="{00000000-0005-0000-0000-0000535C0000}"/>
    <cellStyle name="Input [yellow] 5 12 2" xfId="23739" xr:uid="{00000000-0005-0000-0000-0000545C0000}"/>
    <cellStyle name="Input [yellow] 5 12 3" xfId="23740" xr:uid="{00000000-0005-0000-0000-0000555C0000}"/>
    <cellStyle name="Input [yellow] 5 13" xfId="23741" xr:uid="{00000000-0005-0000-0000-0000565C0000}"/>
    <cellStyle name="Input [yellow] 5 13 2" xfId="23742" xr:uid="{00000000-0005-0000-0000-0000575C0000}"/>
    <cellStyle name="Input [yellow] 5 13 3" xfId="23743" xr:uid="{00000000-0005-0000-0000-0000585C0000}"/>
    <cellStyle name="Input [yellow] 5 14" xfId="23744" xr:uid="{00000000-0005-0000-0000-0000595C0000}"/>
    <cellStyle name="Input [yellow] 5 14 2" xfId="23745" xr:uid="{00000000-0005-0000-0000-00005A5C0000}"/>
    <cellStyle name="Input [yellow] 5 14 3" xfId="23746" xr:uid="{00000000-0005-0000-0000-00005B5C0000}"/>
    <cellStyle name="Input [yellow] 5 15" xfId="23747" xr:uid="{00000000-0005-0000-0000-00005C5C0000}"/>
    <cellStyle name="Input [yellow] 5 15 2" xfId="23748" xr:uid="{00000000-0005-0000-0000-00005D5C0000}"/>
    <cellStyle name="Input [yellow] 5 15 3" xfId="23749" xr:uid="{00000000-0005-0000-0000-00005E5C0000}"/>
    <cellStyle name="Input [yellow] 5 16" xfId="23750" xr:uid="{00000000-0005-0000-0000-00005F5C0000}"/>
    <cellStyle name="Input [yellow] 5 16 2" xfId="23751" xr:uid="{00000000-0005-0000-0000-0000605C0000}"/>
    <cellStyle name="Input [yellow] 5 16 3" xfId="23752" xr:uid="{00000000-0005-0000-0000-0000615C0000}"/>
    <cellStyle name="Input [yellow] 5 17" xfId="23753" xr:uid="{00000000-0005-0000-0000-0000625C0000}"/>
    <cellStyle name="Input [yellow] 5 17 2" xfId="23754" xr:uid="{00000000-0005-0000-0000-0000635C0000}"/>
    <cellStyle name="Input [yellow] 5 17 3" xfId="23755" xr:uid="{00000000-0005-0000-0000-0000645C0000}"/>
    <cellStyle name="Input [yellow] 5 18" xfId="23756" xr:uid="{00000000-0005-0000-0000-0000655C0000}"/>
    <cellStyle name="Input [yellow] 5 18 2" xfId="23757" xr:uid="{00000000-0005-0000-0000-0000665C0000}"/>
    <cellStyle name="Input [yellow] 5 18 3" xfId="23758" xr:uid="{00000000-0005-0000-0000-0000675C0000}"/>
    <cellStyle name="Input [yellow] 5 19" xfId="23759" xr:uid="{00000000-0005-0000-0000-0000685C0000}"/>
    <cellStyle name="Input [yellow] 5 2" xfId="23760" xr:uid="{00000000-0005-0000-0000-0000695C0000}"/>
    <cellStyle name="Input [yellow] 5 2 10" xfId="23761" xr:uid="{00000000-0005-0000-0000-00006A5C0000}"/>
    <cellStyle name="Input [yellow] 5 2 10 2" xfId="23762" xr:uid="{00000000-0005-0000-0000-00006B5C0000}"/>
    <cellStyle name="Input [yellow] 5 2 10 3" xfId="23763" xr:uid="{00000000-0005-0000-0000-00006C5C0000}"/>
    <cellStyle name="Input [yellow] 5 2 11" xfId="23764" xr:uid="{00000000-0005-0000-0000-00006D5C0000}"/>
    <cellStyle name="Input [yellow] 5 2 11 2" xfId="23765" xr:uid="{00000000-0005-0000-0000-00006E5C0000}"/>
    <cellStyle name="Input [yellow] 5 2 11 3" xfId="23766" xr:uid="{00000000-0005-0000-0000-00006F5C0000}"/>
    <cellStyle name="Input [yellow] 5 2 12" xfId="23767" xr:uid="{00000000-0005-0000-0000-0000705C0000}"/>
    <cellStyle name="Input [yellow] 5 2 12 2" xfId="23768" xr:uid="{00000000-0005-0000-0000-0000715C0000}"/>
    <cellStyle name="Input [yellow] 5 2 12 3" xfId="23769" xr:uid="{00000000-0005-0000-0000-0000725C0000}"/>
    <cellStyle name="Input [yellow] 5 2 13" xfId="23770" xr:uid="{00000000-0005-0000-0000-0000735C0000}"/>
    <cellStyle name="Input [yellow] 5 2 14" xfId="23771" xr:uid="{00000000-0005-0000-0000-0000745C0000}"/>
    <cellStyle name="Input [yellow] 5 2 2" xfId="23772" xr:uid="{00000000-0005-0000-0000-0000755C0000}"/>
    <cellStyle name="Input [yellow] 5 2 2 2" xfId="23773" xr:uid="{00000000-0005-0000-0000-0000765C0000}"/>
    <cellStyle name="Input [yellow] 5 2 2 3" xfId="23774" xr:uid="{00000000-0005-0000-0000-0000775C0000}"/>
    <cellStyle name="Input [yellow] 5 2 3" xfId="23775" xr:uid="{00000000-0005-0000-0000-0000785C0000}"/>
    <cellStyle name="Input [yellow] 5 2 3 2" xfId="23776" xr:uid="{00000000-0005-0000-0000-0000795C0000}"/>
    <cellStyle name="Input [yellow] 5 2 3 3" xfId="23777" xr:uid="{00000000-0005-0000-0000-00007A5C0000}"/>
    <cellStyle name="Input [yellow] 5 2 4" xfId="23778" xr:uid="{00000000-0005-0000-0000-00007B5C0000}"/>
    <cellStyle name="Input [yellow] 5 2 4 2" xfId="23779" xr:uid="{00000000-0005-0000-0000-00007C5C0000}"/>
    <cellStyle name="Input [yellow] 5 2 4 3" xfId="23780" xr:uid="{00000000-0005-0000-0000-00007D5C0000}"/>
    <cellStyle name="Input [yellow] 5 2 5" xfId="23781" xr:uid="{00000000-0005-0000-0000-00007E5C0000}"/>
    <cellStyle name="Input [yellow] 5 2 5 2" xfId="23782" xr:uid="{00000000-0005-0000-0000-00007F5C0000}"/>
    <cellStyle name="Input [yellow] 5 2 5 3" xfId="23783" xr:uid="{00000000-0005-0000-0000-0000805C0000}"/>
    <cellStyle name="Input [yellow] 5 2 6" xfId="23784" xr:uid="{00000000-0005-0000-0000-0000815C0000}"/>
    <cellStyle name="Input [yellow] 5 2 6 2" xfId="23785" xr:uid="{00000000-0005-0000-0000-0000825C0000}"/>
    <cellStyle name="Input [yellow] 5 2 6 3" xfId="23786" xr:uid="{00000000-0005-0000-0000-0000835C0000}"/>
    <cellStyle name="Input [yellow] 5 2 7" xfId="23787" xr:uid="{00000000-0005-0000-0000-0000845C0000}"/>
    <cellStyle name="Input [yellow] 5 2 7 2" xfId="23788" xr:uid="{00000000-0005-0000-0000-0000855C0000}"/>
    <cellStyle name="Input [yellow] 5 2 7 3" xfId="23789" xr:uid="{00000000-0005-0000-0000-0000865C0000}"/>
    <cellStyle name="Input [yellow] 5 2 8" xfId="23790" xr:uid="{00000000-0005-0000-0000-0000875C0000}"/>
    <cellStyle name="Input [yellow] 5 2 8 2" xfId="23791" xr:uid="{00000000-0005-0000-0000-0000885C0000}"/>
    <cellStyle name="Input [yellow] 5 2 8 3" xfId="23792" xr:uid="{00000000-0005-0000-0000-0000895C0000}"/>
    <cellStyle name="Input [yellow] 5 2 9" xfId="23793" xr:uid="{00000000-0005-0000-0000-00008A5C0000}"/>
    <cellStyle name="Input [yellow] 5 2 9 2" xfId="23794" xr:uid="{00000000-0005-0000-0000-00008B5C0000}"/>
    <cellStyle name="Input [yellow] 5 2 9 3" xfId="23795" xr:uid="{00000000-0005-0000-0000-00008C5C0000}"/>
    <cellStyle name="Input [yellow] 5 20" xfId="23796" xr:uid="{00000000-0005-0000-0000-00008D5C0000}"/>
    <cellStyle name="Input [yellow] 5 3" xfId="23797" xr:uid="{00000000-0005-0000-0000-00008E5C0000}"/>
    <cellStyle name="Input [yellow] 5 3 10" xfId="23798" xr:uid="{00000000-0005-0000-0000-00008F5C0000}"/>
    <cellStyle name="Input [yellow] 5 3 10 2" xfId="23799" xr:uid="{00000000-0005-0000-0000-0000905C0000}"/>
    <cellStyle name="Input [yellow] 5 3 10 3" xfId="23800" xr:uid="{00000000-0005-0000-0000-0000915C0000}"/>
    <cellStyle name="Input [yellow] 5 3 11" xfId="23801" xr:uid="{00000000-0005-0000-0000-0000925C0000}"/>
    <cellStyle name="Input [yellow] 5 3 11 2" xfId="23802" xr:uid="{00000000-0005-0000-0000-0000935C0000}"/>
    <cellStyle name="Input [yellow] 5 3 11 3" xfId="23803" xr:uid="{00000000-0005-0000-0000-0000945C0000}"/>
    <cellStyle name="Input [yellow] 5 3 12" xfId="23804" xr:uid="{00000000-0005-0000-0000-0000955C0000}"/>
    <cellStyle name="Input [yellow] 5 3 12 2" xfId="23805" xr:uid="{00000000-0005-0000-0000-0000965C0000}"/>
    <cellStyle name="Input [yellow] 5 3 12 3" xfId="23806" xr:uid="{00000000-0005-0000-0000-0000975C0000}"/>
    <cellStyle name="Input [yellow] 5 3 13" xfId="23807" xr:uid="{00000000-0005-0000-0000-0000985C0000}"/>
    <cellStyle name="Input [yellow] 5 3 14" xfId="23808" xr:uid="{00000000-0005-0000-0000-0000995C0000}"/>
    <cellStyle name="Input [yellow] 5 3 2" xfId="23809" xr:uid="{00000000-0005-0000-0000-00009A5C0000}"/>
    <cellStyle name="Input [yellow] 5 3 2 2" xfId="23810" xr:uid="{00000000-0005-0000-0000-00009B5C0000}"/>
    <cellStyle name="Input [yellow] 5 3 2 3" xfId="23811" xr:uid="{00000000-0005-0000-0000-00009C5C0000}"/>
    <cellStyle name="Input [yellow] 5 3 3" xfId="23812" xr:uid="{00000000-0005-0000-0000-00009D5C0000}"/>
    <cellStyle name="Input [yellow] 5 3 3 2" xfId="23813" xr:uid="{00000000-0005-0000-0000-00009E5C0000}"/>
    <cellStyle name="Input [yellow] 5 3 3 3" xfId="23814" xr:uid="{00000000-0005-0000-0000-00009F5C0000}"/>
    <cellStyle name="Input [yellow] 5 3 4" xfId="23815" xr:uid="{00000000-0005-0000-0000-0000A05C0000}"/>
    <cellStyle name="Input [yellow] 5 3 4 2" xfId="23816" xr:uid="{00000000-0005-0000-0000-0000A15C0000}"/>
    <cellStyle name="Input [yellow] 5 3 4 3" xfId="23817" xr:uid="{00000000-0005-0000-0000-0000A25C0000}"/>
    <cellStyle name="Input [yellow] 5 3 5" xfId="23818" xr:uid="{00000000-0005-0000-0000-0000A35C0000}"/>
    <cellStyle name="Input [yellow] 5 3 5 2" xfId="23819" xr:uid="{00000000-0005-0000-0000-0000A45C0000}"/>
    <cellStyle name="Input [yellow] 5 3 5 3" xfId="23820" xr:uid="{00000000-0005-0000-0000-0000A55C0000}"/>
    <cellStyle name="Input [yellow] 5 3 6" xfId="23821" xr:uid="{00000000-0005-0000-0000-0000A65C0000}"/>
    <cellStyle name="Input [yellow] 5 3 6 2" xfId="23822" xr:uid="{00000000-0005-0000-0000-0000A75C0000}"/>
    <cellStyle name="Input [yellow] 5 3 6 3" xfId="23823" xr:uid="{00000000-0005-0000-0000-0000A85C0000}"/>
    <cellStyle name="Input [yellow] 5 3 7" xfId="23824" xr:uid="{00000000-0005-0000-0000-0000A95C0000}"/>
    <cellStyle name="Input [yellow] 5 3 7 2" xfId="23825" xr:uid="{00000000-0005-0000-0000-0000AA5C0000}"/>
    <cellStyle name="Input [yellow] 5 3 7 3" xfId="23826" xr:uid="{00000000-0005-0000-0000-0000AB5C0000}"/>
    <cellStyle name="Input [yellow] 5 3 8" xfId="23827" xr:uid="{00000000-0005-0000-0000-0000AC5C0000}"/>
    <cellStyle name="Input [yellow] 5 3 8 2" xfId="23828" xr:uid="{00000000-0005-0000-0000-0000AD5C0000}"/>
    <cellStyle name="Input [yellow] 5 3 8 3" xfId="23829" xr:uid="{00000000-0005-0000-0000-0000AE5C0000}"/>
    <cellStyle name="Input [yellow] 5 3 9" xfId="23830" xr:uid="{00000000-0005-0000-0000-0000AF5C0000}"/>
    <cellStyle name="Input [yellow] 5 3 9 2" xfId="23831" xr:uid="{00000000-0005-0000-0000-0000B05C0000}"/>
    <cellStyle name="Input [yellow] 5 3 9 3" xfId="23832" xr:uid="{00000000-0005-0000-0000-0000B15C0000}"/>
    <cellStyle name="Input [yellow] 5 4" xfId="23833" xr:uid="{00000000-0005-0000-0000-0000B25C0000}"/>
    <cellStyle name="Input [yellow] 5 4 10" xfId="23834" xr:uid="{00000000-0005-0000-0000-0000B35C0000}"/>
    <cellStyle name="Input [yellow] 5 4 10 2" xfId="23835" xr:uid="{00000000-0005-0000-0000-0000B45C0000}"/>
    <cellStyle name="Input [yellow] 5 4 10 3" xfId="23836" xr:uid="{00000000-0005-0000-0000-0000B55C0000}"/>
    <cellStyle name="Input [yellow] 5 4 11" xfId="23837" xr:uid="{00000000-0005-0000-0000-0000B65C0000}"/>
    <cellStyle name="Input [yellow] 5 4 11 2" xfId="23838" xr:uid="{00000000-0005-0000-0000-0000B75C0000}"/>
    <cellStyle name="Input [yellow] 5 4 11 3" xfId="23839" xr:uid="{00000000-0005-0000-0000-0000B85C0000}"/>
    <cellStyle name="Input [yellow] 5 4 12" xfId="23840" xr:uid="{00000000-0005-0000-0000-0000B95C0000}"/>
    <cellStyle name="Input [yellow] 5 4 13" xfId="23841" xr:uid="{00000000-0005-0000-0000-0000BA5C0000}"/>
    <cellStyle name="Input [yellow] 5 4 2" xfId="23842" xr:uid="{00000000-0005-0000-0000-0000BB5C0000}"/>
    <cellStyle name="Input [yellow] 5 4 2 2" xfId="23843" xr:uid="{00000000-0005-0000-0000-0000BC5C0000}"/>
    <cellStyle name="Input [yellow] 5 4 2 3" xfId="23844" xr:uid="{00000000-0005-0000-0000-0000BD5C0000}"/>
    <cellStyle name="Input [yellow] 5 4 3" xfId="23845" xr:uid="{00000000-0005-0000-0000-0000BE5C0000}"/>
    <cellStyle name="Input [yellow] 5 4 3 2" xfId="23846" xr:uid="{00000000-0005-0000-0000-0000BF5C0000}"/>
    <cellStyle name="Input [yellow] 5 4 3 3" xfId="23847" xr:uid="{00000000-0005-0000-0000-0000C05C0000}"/>
    <cellStyle name="Input [yellow] 5 4 4" xfId="23848" xr:uid="{00000000-0005-0000-0000-0000C15C0000}"/>
    <cellStyle name="Input [yellow] 5 4 4 2" xfId="23849" xr:uid="{00000000-0005-0000-0000-0000C25C0000}"/>
    <cellStyle name="Input [yellow] 5 4 4 3" xfId="23850" xr:uid="{00000000-0005-0000-0000-0000C35C0000}"/>
    <cellStyle name="Input [yellow] 5 4 5" xfId="23851" xr:uid="{00000000-0005-0000-0000-0000C45C0000}"/>
    <cellStyle name="Input [yellow] 5 4 5 2" xfId="23852" xr:uid="{00000000-0005-0000-0000-0000C55C0000}"/>
    <cellStyle name="Input [yellow] 5 4 5 3" xfId="23853" xr:uid="{00000000-0005-0000-0000-0000C65C0000}"/>
    <cellStyle name="Input [yellow] 5 4 6" xfId="23854" xr:uid="{00000000-0005-0000-0000-0000C75C0000}"/>
    <cellStyle name="Input [yellow] 5 4 6 2" xfId="23855" xr:uid="{00000000-0005-0000-0000-0000C85C0000}"/>
    <cellStyle name="Input [yellow] 5 4 6 3" xfId="23856" xr:uid="{00000000-0005-0000-0000-0000C95C0000}"/>
    <cellStyle name="Input [yellow] 5 4 7" xfId="23857" xr:uid="{00000000-0005-0000-0000-0000CA5C0000}"/>
    <cellStyle name="Input [yellow] 5 4 7 2" xfId="23858" xr:uid="{00000000-0005-0000-0000-0000CB5C0000}"/>
    <cellStyle name="Input [yellow] 5 4 7 3" xfId="23859" xr:uid="{00000000-0005-0000-0000-0000CC5C0000}"/>
    <cellStyle name="Input [yellow] 5 4 8" xfId="23860" xr:uid="{00000000-0005-0000-0000-0000CD5C0000}"/>
    <cellStyle name="Input [yellow] 5 4 8 2" xfId="23861" xr:uid="{00000000-0005-0000-0000-0000CE5C0000}"/>
    <cellStyle name="Input [yellow] 5 4 8 3" xfId="23862" xr:uid="{00000000-0005-0000-0000-0000CF5C0000}"/>
    <cellStyle name="Input [yellow] 5 4 9" xfId="23863" xr:uid="{00000000-0005-0000-0000-0000D05C0000}"/>
    <cellStyle name="Input [yellow] 5 4 9 2" xfId="23864" xr:uid="{00000000-0005-0000-0000-0000D15C0000}"/>
    <cellStyle name="Input [yellow] 5 4 9 3" xfId="23865" xr:uid="{00000000-0005-0000-0000-0000D25C0000}"/>
    <cellStyle name="Input [yellow] 5 5" xfId="23866" xr:uid="{00000000-0005-0000-0000-0000D35C0000}"/>
    <cellStyle name="Input [yellow] 5 5 10" xfId="23867" xr:uid="{00000000-0005-0000-0000-0000D45C0000}"/>
    <cellStyle name="Input [yellow] 5 5 10 2" xfId="23868" xr:uid="{00000000-0005-0000-0000-0000D55C0000}"/>
    <cellStyle name="Input [yellow] 5 5 10 3" xfId="23869" xr:uid="{00000000-0005-0000-0000-0000D65C0000}"/>
    <cellStyle name="Input [yellow] 5 5 11" xfId="23870" xr:uid="{00000000-0005-0000-0000-0000D75C0000}"/>
    <cellStyle name="Input [yellow] 5 5 11 2" xfId="23871" xr:uid="{00000000-0005-0000-0000-0000D85C0000}"/>
    <cellStyle name="Input [yellow] 5 5 11 3" xfId="23872" xr:uid="{00000000-0005-0000-0000-0000D95C0000}"/>
    <cellStyle name="Input [yellow] 5 5 12" xfId="23873" xr:uid="{00000000-0005-0000-0000-0000DA5C0000}"/>
    <cellStyle name="Input [yellow] 5 5 13" xfId="23874" xr:uid="{00000000-0005-0000-0000-0000DB5C0000}"/>
    <cellStyle name="Input [yellow] 5 5 2" xfId="23875" xr:uid="{00000000-0005-0000-0000-0000DC5C0000}"/>
    <cellStyle name="Input [yellow] 5 5 2 2" xfId="23876" xr:uid="{00000000-0005-0000-0000-0000DD5C0000}"/>
    <cellStyle name="Input [yellow] 5 5 2 3" xfId="23877" xr:uid="{00000000-0005-0000-0000-0000DE5C0000}"/>
    <cellStyle name="Input [yellow] 5 5 3" xfId="23878" xr:uid="{00000000-0005-0000-0000-0000DF5C0000}"/>
    <cellStyle name="Input [yellow] 5 5 3 2" xfId="23879" xr:uid="{00000000-0005-0000-0000-0000E05C0000}"/>
    <cellStyle name="Input [yellow] 5 5 3 3" xfId="23880" xr:uid="{00000000-0005-0000-0000-0000E15C0000}"/>
    <cellStyle name="Input [yellow] 5 5 4" xfId="23881" xr:uid="{00000000-0005-0000-0000-0000E25C0000}"/>
    <cellStyle name="Input [yellow] 5 5 4 2" xfId="23882" xr:uid="{00000000-0005-0000-0000-0000E35C0000}"/>
    <cellStyle name="Input [yellow] 5 5 4 3" xfId="23883" xr:uid="{00000000-0005-0000-0000-0000E45C0000}"/>
    <cellStyle name="Input [yellow] 5 5 5" xfId="23884" xr:uid="{00000000-0005-0000-0000-0000E55C0000}"/>
    <cellStyle name="Input [yellow] 5 5 5 2" xfId="23885" xr:uid="{00000000-0005-0000-0000-0000E65C0000}"/>
    <cellStyle name="Input [yellow] 5 5 5 3" xfId="23886" xr:uid="{00000000-0005-0000-0000-0000E75C0000}"/>
    <cellStyle name="Input [yellow] 5 5 6" xfId="23887" xr:uid="{00000000-0005-0000-0000-0000E85C0000}"/>
    <cellStyle name="Input [yellow] 5 5 6 2" xfId="23888" xr:uid="{00000000-0005-0000-0000-0000E95C0000}"/>
    <cellStyle name="Input [yellow] 5 5 6 3" xfId="23889" xr:uid="{00000000-0005-0000-0000-0000EA5C0000}"/>
    <cellStyle name="Input [yellow] 5 5 7" xfId="23890" xr:uid="{00000000-0005-0000-0000-0000EB5C0000}"/>
    <cellStyle name="Input [yellow] 5 5 7 2" xfId="23891" xr:uid="{00000000-0005-0000-0000-0000EC5C0000}"/>
    <cellStyle name="Input [yellow] 5 5 7 3" xfId="23892" xr:uid="{00000000-0005-0000-0000-0000ED5C0000}"/>
    <cellStyle name="Input [yellow] 5 5 8" xfId="23893" xr:uid="{00000000-0005-0000-0000-0000EE5C0000}"/>
    <cellStyle name="Input [yellow] 5 5 8 2" xfId="23894" xr:uid="{00000000-0005-0000-0000-0000EF5C0000}"/>
    <cellStyle name="Input [yellow] 5 5 8 3" xfId="23895" xr:uid="{00000000-0005-0000-0000-0000F05C0000}"/>
    <cellStyle name="Input [yellow] 5 5 9" xfId="23896" xr:uid="{00000000-0005-0000-0000-0000F15C0000}"/>
    <cellStyle name="Input [yellow] 5 5 9 2" xfId="23897" xr:uid="{00000000-0005-0000-0000-0000F25C0000}"/>
    <cellStyle name="Input [yellow] 5 5 9 3" xfId="23898" xr:uid="{00000000-0005-0000-0000-0000F35C0000}"/>
    <cellStyle name="Input [yellow] 5 6" xfId="23899" xr:uid="{00000000-0005-0000-0000-0000F45C0000}"/>
    <cellStyle name="Input [yellow] 5 6 10" xfId="23900" xr:uid="{00000000-0005-0000-0000-0000F55C0000}"/>
    <cellStyle name="Input [yellow] 5 6 10 2" xfId="23901" xr:uid="{00000000-0005-0000-0000-0000F65C0000}"/>
    <cellStyle name="Input [yellow] 5 6 10 3" xfId="23902" xr:uid="{00000000-0005-0000-0000-0000F75C0000}"/>
    <cellStyle name="Input [yellow] 5 6 11" xfId="23903" xr:uid="{00000000-0005-0000-0000-0000F85C0000}"/>
    <cellStyle name="Input [yellow] 5 6 11 2" xfId="23904" xr:uid="{00000000-0005-0000-0000-0000F95C0000}"/>
    <cellStyle name="Input [yellow] 5 6 11 3" xfId="23905" xr:uid="{00000000-0005-0000-0000-0000FA5C0000}"/>
    <cellStyle name="Input [yellow] 5 6 12" xfId="23906" xr:uid="{00000000-0005-0000-0000-0000FB5C0000}"/>
    <cellStyle name="Input [yellow] 5 6 13" xfId="23907" xr:uid="{00000000-0005-0000-0000-0000FC5C0000}"/>
    <cellStyle name="Input [yellow] 5 6 2" xfId="23908" xr:uid="{00000000-0005-0000-0000-0000FD5C0000}"/>
    <cellStyle name="Input [yellow] 5 6 2 2" xfId="23909" xr:uid="{00000000-0005-0000-0000-0000FE5C0000}"/>
    <cellStyle name="Input [yellow] 5 6 2 3" xfId="23910" xr:uid="{00000000-0005-0000-0000-0000FF5C0000}"/>
    <cellStyle name="Input [yellow] 5 6 3" xfId="23911" xr:uid="{00000000-0005-0000-0000-0000005D0000}"/>
    <cellStyle name="Input [yellow] 5 6 3 2" xfId="23912" xr:uid="{00000000-0005-0000-0000-0000015D0000}"/>
    <cellStyle name="Input [yellow] 5 6 3 3" xfId="23913" xr:uid="{00000000-0005-0000-0000-0000025D0000}"/>
    <cellStyle name="Input [yellow] 5 6 4" xfId="23914" xr:uid="{00000000-0005-0000-0000-0000035D0000}"/>
    <cellStyle name="Input [yellow] 5 6 4 2" xfId="23915" xr:uid="{00000000-0005-0000-0000-0000045D0000}"/>
    <cellStyle name="Input [yellow] 5 6 4 3" xfId="23916" xr:uid="{00000000-0005-0000-0000-0000055D0000}"/>
    <cellStyle name="Input [yellow] 5 6 5" xfId="23917" xr:uid="{00000000-0005-0000-0000-0000065D0000}"/>
    <cellStyle name="Input [yellow] 5 6 5 2" xfId="23918" xr:uid="{00000000-0005-0000-0000-0000075D0000}"/>
    <cellStyle name="Input [yellow] 5 6 5 3" xfId="23919" xr:uid="{00000000-0005-0000-0000-0000085D0000}"/>
    <cellStyle name="Input [yellow] 5 6 6" xfId="23920" xr:uid="{00000000-0005-0000-0000-0000095D0000}"/>
    <cellStyle name="Input [yellow] 5 6 6 2" xfId="23921" xr:uid="{00000000-0005-0000-0000-00000A5D0000}"/>
    <cellStyle name="Input [yellow] 5 6 6 3" xfId="23922" xr:uid="{00000000-0005-0000-0000-00000B5D0000}"/>
    <cellStyle name="Input [yellow] 5 6 7" xfId="23923" xr:uid="{00000000-0005-0000-0000-00000C5D0000}"/>
    <cellStyle name="Input [yellow] 5 6 7 2" xfId="23924" xr:uid="{00000000-0005-0000-0000-00000D5D0000}"/>
    <cellStyle name="Input [yellow] 5 6 7 3" xfId="23925" xr:uid="{00000000-0005-0000-0000-00000E5D0000}"/>
    <cellStyle name="Input [yellow] 5 6 8" xfId="23926" xr:uid="{00000000-0005-0000-0000-00000F5D0000}"/>
    <cellStyle name="Input [yellow] 5 6 8 2" xfId="23927" xr:uid="{00000000-0005-0000-0000-0000105D0000}"/>
    <cellStyle name="Input [yellow] 5 6 8 3" xfId="23928" xr:uid="{00000000-0005-0000-0000-0000115D0000}"/>
    <cellStyle name="Input [yellow] 5 6 9" xfId="23929" xr:uid="{00000000-0005-0000-0000-0000125D0000}"/>
    <cellStyle name="Input [yellow] 5 6 9 2" xfId="23930" xr:uid="{00000000-0005-0000-0000-0000135D0000}"/>
    <cellStyle name="Input [yellow] 5 6 9 3" xfId="23931" xr:uid="{00000000-0005-0000-0000-0000145D0000}"/>
    <cellStyle name="Input [yellow] 5 7" xfId="23932" xr:uid="{00000000-0005-0000-0000-0000155D0000}"/>
    <cellStyle name="Input [yellow] 5 7 10" xfId="23933" xr:uid="{00000000-0005-0000-0000-0000165D0000}"/>
    <cellStyle name="Input [yellow] 5 7 10 2" xfId="23934" xr:uid="{00000000-0005-0000-0000-0000175D0000}"/>
    <cellStyle name="Input [yellow] 5 7 10 3" xfId="23935" xr:uid="{00000000-0005-0000-0000-0000185D0000}"/>
    <cellStyle name="Input [yellow] 5 7 11" xfId="23936" xr:uid="{00000000-0005-0000-0000-0000195D0000}"/>
    <cellStyle name="Input [yellow] 5 7 11 2" xfId="23937" xr:uid="{00000000-0005-0000-0000-00001A5D0000}"/>
    <cellStyle name="Input [yellow] 5 7 11 3" xfId="23938" xr:uid="{00000000-0005-0000-0000-00001B5D0000}"/>
    <cellStyle name="Input [yellow] 5 7 12" xfId="23939" xr:uid="{00000000-0005-0000-0000-00001C5D0000}"/>
    <cellStyle name="Input [yellow] 5 7 13" xfId="23940" xr:uid="{00000000-0005-0000-0000-00001D5D0000}"/>
    <cellStyle name="Input [yellow] 5 7 2" xfId="23941" xr:uid="{00000000-0005-0000-0000-00001E5D0000}"/>
    <cellStyle name="Input [yellow] 5 7 2 2" xfId="23942" xr:uid="{00000000-0005-0000-0000-00001F5D0000}"/>
    <cellStyle name="Input [yellow] 5 7 2 3" xfId="23943" xr:uid="{00000000-0005-0000-0000-0000205D0000}"/>
    <cellStyle name="Input [yellow] 5 7 3" xfId="23944" xr:uid="{00000000-0005-0000-0000-0000215D0000}"/>
    <cellStyle name="Input [yellow] 5 7 3 2" xfId="23945" xr:uid="{00000000-0005-0000-0000-0000225D0000}"/>
    <cellStyle name="Input [yellow] 5 7 3 3" xfId="23946" xr:uid="{00000000-0005-0000-0000-0000235D0000}"/>
    <cellStyle name="Input [yellow] 5 7 4" xfId="23947" xr:uid="{00000000-0005-0000-0000-0000245D0000}"/>
    <cellStyle name="Input [yellow] 5 7 4 2" xfId="23948" xr:uid="{00000000-0005-0000-0000-0000255D0000}"/>
    <cellStyle name="Input [yellow] 5 7 4 3" xfId="23949" xr:uid="{00000000-0005-0000-0000-0000265D0000}"/>
    <cellStyle name="Input [yellow] 5 7 5" xfId="23950" xr:uid="{00000000-0005-0000-0000-0000275D0000}"/>
    <cellStyle name="Input [yellow] 5 7 5 2" xfId="23951" xr:uid="{00000000-0005-0000-0000-0000285D0000}"/>
    <cellStyle name="Input [yellow] 5 7 5 3" xfId="23952" xr:uid="{00000000-0005-0000-0000-0000295D0000}"/>
    <cellStyle name="Input [yellow] 5 7 6" xfId="23953" xr:uid="{00000000-0005-0000-0000-00002A5D0000}"/>
    <cellStyle name="Input [yellow] 5 7 6 2" xfId="23954" xr:uid="{00000000-0005-0000-0000-00002B5D0000}"/>
    <cellStyle name="Input [yellow] 5 7 6 3" xfId="23955" xr:uid="{00000000-0005-0000-0000-00002C5D0000}"/>
    <cellStyle name="Input [yellow] 5 7 7" xfId="23956" xr:uid="{00000000-0005-0000-0000-00002D5D0000}"/>
    <cellStyle name="Input [yellow] 5 7 7 2" xfId="23957" xr:uid="{00000000-0005-0000-0000-00002E5D0000}"/>
    <cellStyle name="Input [yellow] 5 7 7 3" xfId="23958" xr:uid="{00000000-0005-0000-0000-00002F5D0000}"/>
    <cellStyle name="Input [yellow] 5 7 8" xfId="23959" xr:uid="{00000000-0005-0000-0000-0000305D0000}"/>
    <cellStyle name="Input [yellow] 5 7 8 2" xfId="23960" xr:uid="{00000000-0005-0000-0000-0000315D0000}"/>
    <cellStyle name="Input [yellow] 5 7 8 3" xfId="23961" xr:uid="{00000000-0005-0000-0000-0000325D0000}"/>
    <cellStyle name="Input [yellow] 5 7 9" xfId="23962" xr:uid="{00000000-0005-0000-0000-0000335D0000}"/>
    <cellStyle name="Input [yellow] 5 7 9 2" xfId="23963" xr:uid="{00000000-0005-0000-0000-0000345D0000}"/>
    <cellStyle name="Input [yellow] 5 7 9 3" xfId="23964" xr:uid="{00000000-0005-0000-0000-0000355D0000}"/>
    <cellStyle name="Input [yellow] 5 8" xfId="23965" xr:uid="{00000000-0005-0000-0000-0000365D0000}"/>
    <cellStyle name="Input [yellow] 5 8 2" xfId="23966" xr:uid="{00000000-0005-0000-0000-0000375D0000}"/>
    <cellStyle name="Input [yellow] 5 8 3" xfId="23967" xr:uid="{00000000-0005-0000-0000-0000385D0000}"/>
    <cellStyle name="Input [yellow] 5 9" xfId="23968" xr:uid="{00000000-0005-0000-0000-0000395D0000}"/>
    <cellStyle name="Input [yellow] 5 9 2" xfId="23969" xr:uid="{00000000-0005-0000-0000-00003A5D0000}"/>
    <cellStyle name="Input [yellow] 5 9 3" xfId="23970" xr:uid="{00000000-0005-0000-0000-00003B5D0000}"/>
    <cellStyle name="Input [yellow] 6" xfId="23971" xr:uid="{00000000-0005-0000-0000-00003C5D0000}"/>
    <cellStyle name="Input [yellow] 6 2" xfId="23972" xr:uid="{00000000-0005-0000-0000-00003D5D0000}"/>
    <cellStyle name="Input [yellow] 6 3" xfId="23973" xr:uid="{00000000-0005-0000-0000-00003E5D0000}"/>
    <cellStyle name="Input [yellow] 7" xfId="23974" xr:uid="{00000000-0005-0000-0000-00003F5D0000}"/>
    <cellStyle name="Input [yellow] 7 2" xfId="23975" xr:uid="{00000000-0005-0000-0000-0000405D0000}"/>
    <cellStyle name="Input [yellow] 7 3" xfId="23976" xr:uid="{00000000-0005-0000-0000-0000415D0000}"/>
    <cellStyle name="Input [yellow] 8" xfId="23977" xr:uid="{00000000-0005-0000-0000-0000425D0000}"/>
    <cellStyle name="Input [yellow] 9" xfId="23978" xr:uid="{00000000-0005-0000-0000-0000435D0000}"/>
    <cellStyle name="Input 2" xfId="129" xr:uid="{00000000-0005-0000-0000-0000445D0000}"/>
    <cellStyle name="Input 2 10" xfId="23979" xr:uid="{00000000-0005-0000-0000-0000455D0000}"/>
    <cellStyle name="Input 2 10 2" xfId="23980" xr:uid="{00000000-0005-0000-0000-0000465D0000}"/>
    <cellStyle name="Input 2 10 3" xfId="23981" xr:uid="{00000000-0005-0000-0000-0000475D0000}"/>
    <cellStyle name="Input 2 11" xfId="23982" xr:uid="{00000000-0005-0000-0000-0000485D0000}"/>
    <cellStyle name="Input 2 11 2" xfId="23983" xr:uid="{00000000-0005-0000-0000-0000495D0000}"/>
    <cellStyle name="Input 2 11 3" xfId="23984" xr:uid="{00000000-0005-0000-0000-00004A5D0000}"/>
    <cellStyle name="Input 2 12" xfId="23985" xr:uid="{00000000-0005-0000-0000-00004B5D0000}"/>
    <cellStyle name="Input 2 12 2" xfId="23986" xr:uid="{00000000-0005-0000-0000-00004C5D0000}"/>
    <cellStyle name="Input 2 12 3" xfId="23987" xr:uid="{00000000-0005-0000-0000-00004D5D0000}"/>
    <cellStyle name="Input 2 13" xfId="23988" xr:uid="{00000000-0005-0000-0000-00004E5D0000}"/>
    <cellStyle name="Input 2 13 2" xfId="23989" xr:uid="{00000000-0005-0000-0000-00004F5D0000}"/>
    <cellStyle name="Input 2 13 3" xfId="23990" xr:uid="{00000000-0005-0000-0000-0000505D0000}"/>
    <cellStyle name="Input 2 14" xfId="23991" xr:uid="{00000000-0005-0000-0000-0000515D0000}"/>
    <cellStyle name="Input 2 15" xfId="23992" xr:uid="{00000000-0005-0000-0000-0000525D0000}"/>
    <cellStyle name="Input 2 16" xfId="23993" xr:uid="{00000000-0005-0000-0000-0000535D0000}"/>
    <cellStyle name="Input 2 2" xfId="130" xr:uid="{00000000-0005-0000-0000-0000545D0000}"/>
    <cellStyle name="Input 2 2 10" xfId="23994" xr:uid="{00000000-0005-0000-0000-0000555D0000}"/>
    <cellStyle name="Input 2 2 10 2" xfId="23995" xr:uid="{00000000-0005-0000-0000-0000565D0000}"/>
    <cellStyle name="Input 2 2 10 3" xfId="23996" xr:uid="{00000000-0005-0000-0000-0000575D0000}"/>
    <cellStyle name="Input 2 2 11" xfId="23997" xr:uid="{00000000-0005-0000-0000-0000585D0000}"/>
    <cellStyle name="Input 2 2 11 2" xfId="23998" xr:uid="{00000000-0005-0000-0000-0000595D0000}"/>
    <cellStyle name="Input 2 2 11 3" xfId="23999" xr:uid="{00000000-0005-0000-0000-00005A5D0000}"/>
    <cellStyle name="Input 2 2 12" xfId="24000" xr:uid="{00000000-0005-0000-0000-00005B5D0000}"/>
    <cellStyle name="Input 2 2 12 2" xfId="24001" xr:uid="{00000000-0005-0000-0000-00005C5D0000}"/>
    <cellStyle name="Input 2 2 12 3" xfId="24002" xr:uid="{00000000-0005-0000-0000-00005D5D0000}"/>
    <cellStyle name="Input 2 2 13" xfId="24003" xr:uid="{00000000-0005-0000-0000-00005E5D0000}"/>
    <cellStyle name="Input 2 2 14" xfId="24004" xr:uid="{00000000-0005-0000-0000-00005F5D0000}"/>
    <cellStyle name="Input 2 2 15" xfId="24005" xr:uid="{00000000-0005-0000-0000-0000605D0000}"/>
    <cellStyle name="Input 2 2 2" xfId="24006" xr:uid="{00000000-0005-0000-0000-0000615D0000}"/>
    <cellStyle name="Input 2 2 2 10" xfId="24007" xr:uid="{00000000-0005-0000-0000-0000625D0000}"/>
    <cellStyle name="Input 2 2 2 10 2" xfId="24008" xr:uid="{00000000-0005-0000-0000-0000635D0000}"/>
    <cellStyle name="Input 2 2 2 10 3" xfId="24009" xr:uid="{00000000-0005-0000-0000-0000645D0000}"/>
    <cellStyle name="Input 2 2 2 11" xfId="24010" xr:uid="{00000000-0005-0000-0000-0000655D0000}"/>
    <cellStyle name="Input 2 2 2 11 2" xfId="24011" xr:uid="{00000000-0005-0000-0000-0000665D0000}"/>
    <cellStyle name="Input 2 2 2 11 3" xfId="24012" xr:uid="{00000000-0005-0000-0000-0000675D0000}"/>
    <cellStyle name="Input 2 2 2 12" xfId="24013" xr:uid="{00000000-0005-0000-0000-0000685D0000}"/>
    <cellStyle name="Input 2 2 2 12 2" xfId="24014" xr:uid="{00000000-0005-0000-0000-0000695D0000}"/>
    <cellStyle name="Input 2 2 2 12 3" xfId="24015" xr:uid="{00000000-0005-0000-0000-00006A5D0000}"/>
    <cellStyle name="Input 2 2 2 13" xfId="24016" xr:uid="{00000000-0005-0000-0000-00006B5D0000}"/>
    <cellStyle name="Input 2 2 2 13 2" xfId="24017" xr:uid="{00000000-0005-0000-0000-00006C5D0000}"/>
    <cellStyle name="Input 2 2 2 13 3" xfId="24018" xr:uid="{00000000-0005-0000-0000-00006D5D0000}"/>
    <cellStyle name="Input 2 2 2 14" xfId="24019" xr:uid="{00000000-0005-0000-0000-00006E5D0000}"/>
    <cellStyle name="Input 2 2 2 14 2" xfId="24020" xr:uid="{00000000-0005-0000-0000-00006F5D0000}"/>
    <cellStyle name="Input 2 2 2 14 3" xfId="24021" xr:uid="{00000000-0005-0000-0000-0000705D0000}"/>
    <cellStyle name="Input 2 2 2 15" xfId="24022" xr:uid="{00000000-0005-0000-0000-0000715D0000}"/>
    <cellStyle name="Input 2 2 2 15 2" xfId="24023" xr:uid="{00000000-0005-0000-0000-0000725D0000}"/>
    <cellStyle name="Input 2 2 2 15 3" xfId="24024" xr:uid="{00000000-0005-0000-0000-0000735D0000}"/>
    <cellStyle name="Input 2 2 2 16" xfId="24025" xr:uid="{00000000-0005-0000-0000-0000745D0000}"/>
    <cellStyle name="Input 2 2 2 16 2" xfId="24026" xr:uid="{00000000-0005-0000-0000-0000755D0000}"/>
    <cellStyle name="Input 2 2 2 16 3" xfId="24027" xr:uid="{00000000-0005-0000-0000-0000765D0000}"/>
    <cellStyle name="Input 2 2 2 17" xfId="24028" xr:uid="{00000000-0005-0000-0000-0000775D0000}"/>
    <cellStyle name="Input 2 2 2 17 2" xfId="24029" xr:uid="{00000000-0005-0000-0000-0000785D0000}"/>
    <cellStyle name="Input 2 2 2 17 3" xfId="24030" xr:uid="{00000000-0005-0000-0000-0000795D0000}"/>
    <cellStyle name="Input 2 2 2 18" xfId="24031" xr:uid="{00000000-0005-0000-0000-00007A5D0000}"/>
    <cellStyle name="Input 2 2 2 18 2" xfId="24032" xr:uid="{00000000-0005-0000-0000-00007B5D0000}"/>
    <cellStyle name="Input 2 2 2 18 3" xfId="24033" xr:uid="{00000000-0005-0000-0000-00007C5D0000}"/>
    <cellStyle name="Input 2 2 2 19" xfId="24034" xr:uid="{00000000-0005-0000-0000-00007D5D0000}"/>
    <cellStyle name="Input 2 2 2 2" xfId="24035" xr:uid="{00000000-0005-0000-0000-00007E5D0000}"/>
    <cellStyle name="Input 2 2 2 2 10" xfId="24036" xr:uid="{00000000-0005-0000-0000-00007F5D0000}"/>
    <cellStyle name="Input 2 2 2 2 10 2" xfId="24037" xr:uid="{00000000-0005-0000-0000-0000805D0000}"/>
    <cellStyle name="Input 2 2 2 2 10 3" xfId="24038" xr:uid="{00000000-0005-0000-0000-0000815D0000}"/>
    <cellStyle name="Input 2 2 2 2 11" xfId="24039" xr:uid="{00000000-0005-0000-0000-0000825D0000}"/>
    <cellStyle name="Input 2 2 2 2 11 2" xfId="24040" xr:uid="{00000000-0005-0000-0000-0000835D0000}"/>
    <cellStyle name="Input 2 2 2 2 11 3" xfId="24041" xr:uid="{00000000-0005-0000-0000-0000845D0000}"/>
    <cellStyle name="Input 2 2 2 2 12" xfId="24042" xr:uid="{00000000-0005-0000-0000-0000855D0000}"/>
    <cellStyle name="Input 2 2 2 2 12 2" xfId="24043" xr:uid="{00000000-0005-0000-0000-0000865D0000}"/>
    <cellStyle name="Input 2 2 2 2 12 3" xfId="24044" xr:uid="{00000000-0005-0000-0000-0000875D0000}"/>
    <cellStyle name="Input 2 2 2 2 13" xfId="24045" xr:uid="{00000000-0005-0000-0000-0000885D0000}"/>
    <cellStyle name="Input 2 2 2 2 13 2" xfId="24046" xr:uid="{00000000-0005-0000-0000-0000895D0000}"/>
    <cellStyle name="Input 2 2 2 2 13 3" xfId="24047" xr:uid="{00000000-0005-0000-0000-00008A5D0000}"/>
    <cellStyle name="Input 2 2 2 2 14" xfId="24048" xr:uid="{00000000-0005-0000-0000-00008B5D0000}"/>
    <cellStyle name="Input 2 2 2 2 14 2" xfId="24049" xr:uid="{00000000-0005-0000-0000-00008C5D0000}"/>
    <cellStyle name="Input 2 2 2 2 14 3" xfId="24050" xr:uid="{00000000-0005-0000-0000-00008D5D0000}"/>
    <cellStyle name="Input 2 2 2 2 15" xfId="24051" xr:uid="{00000000-0005-0000-0000-00008E5D0000}"/>
    <cellStyle name="Input 2 2 2 2 15 2" xfId="24052" xr:uid="{00000000-0005-0000-0000-00008F5D0000}"/>
    <cellStyle name="Input 2 2 2 2 15 3" xfId="24053" xr:uid="{00000000-0005-0000-0000-0000905D0000}"/>
    <cellStyle name="Input 2 2 2 2 16" xfId="24054" xr:uid="{00000000-0005-0000-0000-0000915D0000}"/>
    <cellStyle name="Input 2 2 2 2 16 2" xfId="24055" xr:uid="{00000000-0005-0000-0000-0000925D0000}"/>
    <cellStyle name="Input 2 2 2 2 16 3" xfId="24056" xr:uid="{00000000-0005-0000-0000-0000935D0000}"/>
    <cellStyle name="Input 2 2 2 2 17" xfId="24057" xr:uid="{00000000-0005-0000-0000-0000945D0000}"/>
    <cellStyle name="Input 2 2 2 2 17 2" xfId="24058" xr:uid="{00000000-0005-0000-0000-0000955D0000}"/>
    <cellStyle name="Input 2 2 2 2 17 3" xfId="24059" xr:uid="{00000000-0005-0000-0000-0000965D0000}"/>
    <cellStyle name="Input 2 2 2 2 18" xfId="24060" xr:uid="{00000000-0005-0000-0000-0000975D0000}"/>
    <cellStyle name="Input 2 2 2 2 18 2" xfId="24061" xr:uid="{00000000-0005-0000-0000-0000985D0000}"/>
    <cellStyle name="Input 2 2 2 2 18 3" xfId="24062" xr:uid="{00000000-0005-0000-0000-0000995D0000}"/>
    <cellStyle name="Input 2 2 2 2 19" xfId="24063" xr:uid="{00000000-0005-0000-0000-00009A5D0000}"/>
    <cellStyle name="Input 2 2 2 2 2" xfId="24064" xr:uid="{00000000-0005-0000-0000-00009B5D0000}"/>
    <cellStyle name="Input 2 2 2 2 2 10" xfId="24065" xr:uid="{00000000-0005-0000-0000-00009C5D0000}"/>
    <cellStyle name="Input 2 2 2 2 2 10 2" xfId="24066" xr:uid="{00000000-0005-0000-0000-00009D5D0000}"/>
    <cellStyle name="Input 2 2 2 2 2 10 3" xfId="24067" xr:uid="{00000000-0005-0000-0000-00009E5D0000}"/>
    <cellStyle name="Input 2 2 2 2 2 11" xfId="24068" xr:uid="{00000000-0005-0000-0000-00009F5D0000}"/>
    <cellStyle name="Input 2 2 2 2 2 11 2" xfId="24069" xr:uid="{00000000-0005-0000-0000-0000A05D0000}"/>
    <cellStyle name="Input 2 2 2 2 2 11 3" xfId="24070" xr:uid="{00000000-0005-0000-0000-0000A15D0000}"/>
    <cellStyle name="Input 2 2 2 2 2 12" xfId="24071" xr:uid="{00000000-0005-0000-0000-0000A25D0000}"/>
    <cellStyle name="Input 2 2 2 2 2 12 2" xfId="24072" xr:uid="{00000000-0005-0000-0000-0000A35D0000}"/>
    <cellStyle name="Input 2 2 2 2 2 12 3" xfId="24073" xr:uid="{00000000-0005-0000-0000-0000A45D0000}"/>
    <cellStyle name="Input 2 2 2 2 2 13" xfId="24074" xr:uid="{00000000-0005-0000-0000-0000A55D0000}"/>
    <cellStyle name="Input 2 2 2 2 2 14" xfId="24075" xr:uid="{00000000-0005-0000-0000-0000A65D0000}"/>
    <cellStyle name="Input 2 2 2 2 2 2" xfId="24076" xr:uid="{00000000-0005-0000-0000-0000A75D0000}"/>
    <cellStyle name="Input 2 2 2 2 2 2 2" xfId="24077" xr:uid="{00000000-0005-0000-0000-0000A85D0000}"/>
    <cellStyle name="Input 2 2 2 2 2 2 3" xfId="24078" xr:uid="{00000000-0005-0000-0000-0000A95D0000}"/>
    <cellStyle name="Input 2 2 2 2 2 3" xfId="24079" xr:uid="{00000000-0005-0000-0000-0000AA5D0000}"/>
    <cellStyle name="Input 2 2 2 2 2 3 2" xfId="24080" xr:uid="{00000000-0005-0000-0000-0000AB5D0000}"/>
    <cellStyle name="Input 2 2 2 2 2 3 3" xfId="24081" xr:uid="{00000000-0005-0000-0000-0000AC5D0000}"/>
    <cellStyle name="Input 2 2 2 2 2 4" xfId="24082" xr:uid="{00000000-0005-0000-0000-0000AD5D0000}"/>
    <cellStyle name="Input 2 2 2 2 2 4 2" xfId="24083" xr:uid="{00000000-0005-0000-0000-0000AE5D0000}"/>
    <cellStyle name="Input 2 2 2 2 2 4 3" xfId="24084" xr:uid="{00000000-0005-0000-0000-0000AF5D0000}"/>
    <cellStyle name="Input 2 2 2 2 2 5" xfId="24085" xr:uid="{00000000-0005-0000-0000-0000B05D0000}"/>
    <cellStyle name="Input 2 2 2 2 2 5 2" xfId="24086" xr:uid="{00000000-0005-0000-0000-0000B15D0000}"/>
    <cellStyle name="Input 2 2 2 2 2 5 3" xfId="24087" xr:uid="{00000000-0005-0000-0000-0000B25D0000}"/>
    <cellStyle name="Input 2 2 2 2 2 6" xfId="24088" xr:uid="{00000000-0005-0000-0000-0000B35D0000}"/>
    <cellStyle name="Input 2 2 2 2 2 6 2" xfId="24089" xr:uid="{00000000-0005-0000-0000-0000B45D0000}"/>
    <cellStyle name="Input 2 2 2 2 2 6 3" xfId="24090" xr:uid="{00000000-0005-0000-0000-0000B55D0000}"/>
    <cellStyle name="Input 2 2 2 2 2 7" xfId="24091" xr:uid="{00000000-0005-0000-0000-0000B65D0000}"/>
    <cellStyle name="Input 2 2 2 2 2 7 2" xfId="24092" xr:uid="{00000000-0005-0000-0000-0000B75D0000}"/>
    <cellStyle name="Input 2 2 2 2 2 7 3" xfId="24093" xr:uid="{00000000-0005-0000-0000-0000B85D0000}"/>
    <cellStyle name="Input 2 2 2 2 2 8" xfId="24094" xr:uid="{00000000-0005-0000-0000-0000B95D0000}"/>
    <cellStyle name="Input 2 2 2 2 2 8 2" xfId="24095" xr:uid="{00000000-0005-0000-0000-0000BA5D0000}"/>
    <cellStyle name="Input 2 2 2 2 2 8 3" xfId="24096" xr:uid="{00000000-0005-0000-0000-0000BB5D0000}"/>
    <cellStyle name="Input 2 2 2 2 2 9" xfId="24097" xr:uid="{00000000-0005-0000-0000-0000BC5D0000}"/>
    <cellStyle name="Input 2 2 2 2 2 9 2" xfId="24098" xr:uid="{00000000-0005-0000-0000-0000BD5D0000}"/>
    <cellStyle name="Input 2 2 2 2 2 9 3" xfId="24099" xr:uid="{00000000-0005-0000-0000-0000BE5D0000}"/>
    <cellStyle name="Input 2 2 2 2 20" xfId="24100" xr:uid="{00000000-0005-0000-0000-0000BF5D0000}"/>
    <cellStyle name="Input 2 2 2 2 3" xfId="24101" xr:uid="{00000000-0005-0000-0000-0000C05D0000}"/>
    <cellStyle name="Input 2 2 2 2 3 10" xfId="24102" xr:uid="{00000000-0005-0000-0000-0000C15D0000}"/>
    <cellStyle name="Input 2 2 2 2 3 10 2" xfId="24103" xr:uid="{00000000-0005-0000-0000-0000C25D0000}"/>
    <cellStyle name="Input 2 2 2 2 3 10 3" xfId="24104" xr:uid="{00000000-0005-0000-0000-0000C35D0000}"/>
    <cellStyle name="Input 2 2 2 2 3 11" xfId="24105" xr:uid="{00000000-0005-0000-0000-0000C45D0000}"/>
    <cellStyle name="Input 2 2 2 2 3 11 2" xfId="24106" xr:uid="{00000000-0005-0000-0000-0000C55D0000}"/>
    <cellStyle name="Input 2 2 2 2 3 11 3" xfId="24107" xr:uid="{00000000-0005-0000-0000-0000C65D0000}"/>
    <cellStyle name="Input 2 2 2 2 3 12" xfId="24108" xr:uid="{00000000-0005-0000-0000-0000C75D0000}"/>
    <cellStyle name="Input 2 2 2 2 3 12 2" xfId="24109" xr:uid="{00000000-0005-0000-0000-0000C85D0000}"/>
    <cellStyle name="Input 2 2 2 2 3 12 3" xfId="24110" xr:uid="{00000000-0005-0000-0000-0000C95D0000}"/>
    <cellStyle name="Input 2 2 2 2 3 13" xfId="24111" xr:uid="{00000000-0005-0000-0000-0000CA5D0000}"/>
    <cellStyle name="Input 2 2 2 2 3 14" xfId="24112" xr:uid="{00000000-0005-0000-0000-0000CB5D0000}"/>
    <cellStyle name="Input 2 2 2 2 3 2" xfId="24113" xr:uid="{00000000-0005-0000-0000-0000CC5D0000}"/>
    <cellStyle name="Input 2 2 2 2 3 2 2" xfId="24114" xr:uid="{00000000-0005-0000-0000-0000CD5D0000}"/>
    <cellStyle name="Input 2 2 2 2 3 2 3" xfId="24115" xr:uid="{00000000-0005-0000-0000-0000CE5D0000}"/>
    <cellStyle name="Input 2 2 2 2 3 3" xfId="24116" xr:uid="{00000000-0005-0000-0000-0000CF5D0000}"/>
    <cellStyle name="Input 2 2 2 2 3 3 2" xfId="24117" xr:uid="{00000000-0005-0000-0000-0000D05D0000}"/>
    <cellStyle name="Input 2 2 2 2 3 3 3" xfId="24118" xr:uid="{00000000-0005-0000-0000-0000D15D0000}"/>
    <cellStyle name="Input 2 2 2 2 3 4" xfId="24119" xr:uid="{00000000-0005-0000-0000-0000D25D0000}"/>
    <cellStyle name="Input 2 2 2 2 3 4 2" xfId="24120" xr:uid="{00000000-0005-0000-0000-0000D35D0000}"/>
    <cellStyle name="Input 2 2 2 2 3 4 3" xfId="24121" xr:uid="{00000000-0005-0000-0000-0000D45D0000}"/>
    <cellStyle name="Input 2 2 2 2 3 5" xfId="24122" xr:uid="{00000000-0005-0000-0000-0000D55D0000}"/>
    <cellStyle name="Input 2 2 2 2 3 5 2" xfId="24123" xr:uid="{00000000-0005-0000-0000-0000D65D0000}"/>
    <cellStyle name="Input 2 2 2 2 3 5 3" xfId="24124" xr:uid="{00000000-0005-0000-0000-0000D75D0000}"/>
    <cellStyle name="Input 2 2 2 2 3 6" xfId="24125" xr:uid="{00000000-0005-0000-0000-0000D85D0000}"/>
    <cellStyle name="Input 2 2 2 2 3 6 2" xfId="24126" xr:uid="{00000000-0005-0000-0000-0000D95D0000}"/>
    <cellStyle name="Input 2 2 2 2 3 6 3" xfId="24127" xr:uid="{00000000-0005-0000-0000-0000DA5D0000}"/>
    <cellStyle name="Input 2 2 2 2 3 7" xfId="24128" xr:uid="{00000000-0005-0000-0000-0000DB5D0000}"/>
    <cellStyle name="Input 2 2 2 2 3 7 2" xfId="24129" xr:uid="{00000000-0005-0000-0000-0000DC5D0000}"/>
    <cellStyle name="Input 2 2 2 2 3 7 3" xfId="24130" xr:uid="{00000000-0005-0000-0000-0000DD5D0000}"/>
    <cellStyle name="Input 2 2 2 2 3 8" xfId="24131" xr:uid="{00000000-0005-0000-0000-0000DE5D0000}"/>
    <cellStyle name="Input 2 2 2 2 3 8 2" xfId="24132" xr:uid="{00000000-0005-0000-0000-0000DF5D0000}"/>
    <cellStyle name="Input 2 2 2 2 3 8 3" xfId="24133" xr:uid="{00000000-0005-0000-0000-0000E05D0000}"/>
    <cellStyle name="Input 2 2 2 2 3 9" xfId="24134" xr:uid="{00000000-0005-0000-0000-0000E15D0000}"/>
    <cellStyle name="Input 2 2 2 2 3 9 2" xfId="24135" xr:uid="{00000000-0005-0000-0000-0000E25D0000}"/>
    <cellStyle name="Input 2 2 2 2 3 9 3" xfId="24136" xr:uid="{00000000-0005-0000-0000-0000E35D0000}"/>
    <cellStyle name="Input 2 2 2 2 4" xfId="24137" xr:uid="{00000000-0005-0000-0000-0000E45D0000}"/>
    <cellStyle name="Input 2 2 2 2 4 10" xfId="24138" xr:uid="{00000000-0005-0000-0000-0000E55D0000}"/>
    <cellStyle name="Input 2 2 2 2 4 10 2" xfId="24139" xr:uid="{00000000-0005-0000-0000-0000E65D0000}"/>
    <cellStyle name="Input 2 2 2 2 4 10 3" xfId="24140" xr:uid="{00000000-0005-0000-0000-0000E75D0000}"/>
    <cellStyle name="Input 2 2 2 2 4 11" xfId="24141" xr:uid="{00000000-0005-0000-0000-0000E85D0000}"/>
    <cellStyle name="Input 2 2 2 2 4 11 2" xfId="24142" xr:uid="{00000000-0005-0000-0000-0000E95D0000}"/>
    <cellStyle name="Input 2 2 2 2 4 11 3" xfId="24143" xr:uid="{00000000-0005-0000-0000-0000EA5D0000}"/>
    <cellStyle name="Input 2 2 2 2 4 12" xfId="24144" xr:uid="{00000000-0005-0000-0000-0000EB5D0000}"/>
    <cellStyle name="Input 2 2 2 2 4 13" xfId="24145" xr:uid="{00000000-0005-0000-0000-0000EC5D0000}"/>
    <cellStyle name="Input 2 2 2 2 4 2" xfId="24146" xr:uid="{00000000-0005-0000-0000-0000ED5D0000}"/>
    <cellStyle name="Input 2 2 2 2 4 2 2" xfId="24147" xr:uid="{00000000-0005-0000-0000-0000EE5D0000}"/>
    <cellStyle name="Input 2 2 2 2 4 2 3" xfId="24148" xr:uid="{00000000-0005-0000-0000-0000EF5D0000}"/>
    <cellStyle name="Input 2 2 2 2 4 3" xfId="24149" xr:uid="{00000000-0005-0000-0000-0000F05D0000}"/>
    <cellStyle name="Input 2 2 2 2 4 3 2" xfId="24150" xr:uid="{00000000-0005-0000-0000-0000F15D0000}"/>
    <cellStyle name="Input 2 2 2 2 4 3 3" xfId="24151" xr:uid="{00000000-0005-0000-0000-0000F25D0000}"/>
    <cellStyle name="Input 2 2 2 2 4 4" xfId="24152" xr:uid="{00000000-0005-0000-0000-0000F35D0000}"/>
    <cellStyle name="Input 2 2 2 2 4 4 2" xfId="24153" xr:uid="{00000000-0005-0000-0000-0000F45D0000}"/>
    <cellStyle name="Input 2 2 2 2 4 4 3" xfId="24154" xr:uid="{00000000-0005-0000-0000-0000F55D0000}"/>
    <cellStyle name="Input 2 2 2 2 4 5" xfId="24155" xr:uid="{00000000-0005-0000-0000-0000F65D0000}"/>
    <cellStyle name="Input 2 2 2 2 4 5 2" xfId="24156" xr:uid="{00000000-0005-0000-0000-0000F75D0000}"/>
    <cellStyle name="Input 2 2 2 2 4 5 3" xfId="24157" xr:uid="{00000000-0005-0000-0000-0000F85D0000}"/>
    <cellStyle name="Input 2 2 2 2 4 6" xfId="24158" xr:uid="{00000000-0005-0000-0000-0000F95D0000}"/>
    <cellStyle name="Input 2 2 2 2 4 6 2" xfId="24159" xr:uid="{00000000-0005-0000-0000-0000FA5D0000}"/>
    <cellStyle name="Input 2 2 2 2 4 6 3" xfId="24160" xr:uid="{00000000-0005-0000-0000-0000FB5D0000}"/>
    <cellStyle name="Input 2 2 2 2 4 7" xfId="24161" xr:uid="{00000000-0005-0000-0000-0000FC5D0000}"/>
    <cellStyle name="Input 2 2 2 2 4 7 2" xfId="24162" xr:uid="{00000000-0005-0000-0000-0000FD5D0000}"/>
    <cellStyle name="Input 2 2 2 2 4 7 3" xfId="24163" xr:uid="{00000000-0005-0000-0000-0000FE5D0000}"/>
    <cellStyle name="Input 2 2 2 2 4 8" xfId="24164" xr:uid="{00000000-0005-0000-0000-0000FF5D0000}"/>
    <cellStyle name="Input 2 2 2 2 4 8 2" xfId="24165" xr:uid="{00000000-0005-0000-0000-0000005E0000}"/>
    <cellStyle name="Input 2 2 2 2 4 8 3" xfId="24166" xr:uid="{00000000-0005-0000-0000-0000015E0000}"/>
    <cellStyle name="Input 2 2 2 2 4 9" xfId="24167" xr:uid="{00000000-0005-0000-0000-0000025E0000}"/>
    <cellStyle name="Input 2 2 2 2 4 9 2" xfId="24168" xr:uid="{00000000-0005-0000-0000-0000035E0000}"/>
    <cellStyle name="Input 2 2 2 2 4 9 3" xfId="24169" xr:uid="{00000000-0005-0000-0000-0000045E0000}"/>
    <cellStyle name="Input 2 2 2 2 5" xfId="24170" xr:uid="{00000000-0005-0000-0000-0000055E0000}"/>
    <cellStyle name="Input 2 2 2 2 5 10" xfId="24171" xr:uid="{00000000-0005-0000-0000-0000065E0000}"/>
    <cellStyle name="Input 2 2 2 2 5 10 2" xfId="24172" xr:uid="{00000000-0005-0000-0000-0000075E0000}"/>
    <cellStyle name="Input 2 2 2 2 5 10 3" xfId="24173" xr:uid="{00000000-0005-0000-0000-0000085E0000}"/>
    <cellStyle name="Input 2 2 2 2 5 11" xfId="24174" xr:uid="{00000000-0005-0000-0000-0000095E0000}"/>
    <cellStyle name="Input 2 2 2 2 5 11 2" xfId="24175" xr:uid="{00000000-0005-0000-0000-00000A5E0000}"/>
    <cellStyle name="Input 2 2 2 2 5 11 3" xfId="24176" xr:uid="{00000000-0005-0000-0000-00000B5E0000}"/>
    <cellStyle name="Input 2 2 2 2 5 12" xfId="24177" xr:uid="{00000000-0005-0000-0000-00000C5E0000}"/>
    <cellStyle name="Input 2 2 2 2 5 13" xfId="24178" xr:uid="{00000000-0005-0000-0000-00000D5E0000}"/>
    <cellStyle name="Input 2 2 2 2 5 2" xfId="24179" xr:uid="{00000000-0005-0000-0000-00000E5E0000}"/>
    <cellStyle name="Input 2 2 2 2 5 2 2" xfId="24180" xr:uid="{00000000-0005-0000-0000-00000F5E0000}"/>
    <cellStyle name="Input 2 2 2 2 5 2 3" xfId="24181" xr:uid="{00000000-0005-0000-0000-0000105E0000}"/>
    <cellStyle name="Input 2 2 2 2 5 3" xfId="24182" xr:uid="{00000000-0005-0000-0000-0000115E0000}"/>
    <cellStyle name="Input 2 2 2 2 5 3 2" xfId="24183" xr:uid="{00000000-0005-0000-0000-0000125E0000}"/>
    <cellStyle name="Input 2 2 2 2 5 3 3" xfId="24184" xr:uid="{00000000-0005-0000-0000-0000135E0000}"/>
    <cellStyle name="Input 2 2 2 2 5 4" xfId="24185" xr:uid="{00000000-0005-0000-0000-0000145E0000}"/>
    <cellStyle name="Input 2 2 2 2 5 4 2" xfId="24186" xr:uid="{00000000-0005-0000-0000-0000155E0000}"/>
    <cellStyle name="Input 2 2 2 2 5 4 3" xfId="24187" xr:uid="{00000000-0005-0000-0000-0000165E0000}"/>
    <cellStyle name="Input 2 2 2 2 5 5" xfId="24188" xr:uid="{00000000-0005-0000-0000-0000175E0000}"/>
    <cellStyle name="Input 2 2 2 2 5 5 2" xfId="24189" xr:uid="{00000000-0005-0000-0000-0000185E0000}"/>
    <cellStyle name="Input 2 2 2 2 5 5 3" xfId="24190" xr:uid="{00000000-0005-0000-0000-0000195E0000}"/>
    <cellStyle name="Input 2 2 2 2 5 6" xfId="24191" xr:uid="{00000000-0005-0000-0000-00001A5E0000}"/>
    <cellStyle name="Input 2 2 2 2 5 6 2" xfId="24192" xr:uid="{00000000-0005-0000-0000-00001B5E0000}"/>
    <cellStyle name="Input 2 2 2 2 5 6 3" xfId="24193" xr:uid="{00000000-0005-0000-0000-00001C5E0000}"/>
    <cellStyle name="Input 2 2 2 2 5 7" xfId="24194" xr:uid="{00000000-0005-0000-0000-00001D5E0000}"/>
    <cellStyle name="Input 2 2 2 2 5 7 2" xfId="24195" xr:uid="{00000000-0005-0000-0000-00001E5E0000}"/>
    <cellStyle name="Input 2 2 2 2 5 7 3" xfId="24196" xr:uid="{00000000-0005-0000-0000-00001F5E0000}"/>
    <cellStyle name="Input 2 2 2 2 5 8" xfId="24197" xr:uid="{00000000-0005-0000-0000-0000205E0000}"/>
    <cellStyle name="Input 2 2 2 2 5 8 2" xfId="24198" xr:uid="{00000000-0005-0000-0000-0000215E0000}"/>
    <cellStyle name="Input 2 2 2 2 5 8 3" xfId="24199" xr:uid="{00000000-0005-0000-0000-0000225E0000}"/>
    <cellStyle name="Input 2 2 2 2 5 9" xfId="24200" xr:uid="{00000000-0005-0000-0000-0000235E0000}"/>
    <cellStyle name="Input 2 2 2 2 5 9 2" xfId="24201" xr:uid="{00000000-0005-0000-0000-0000245E0000}"/>
    <cellStyle name="Input 2 2 2 2 5 9 3" xfId="24202" xr:uid="{00000000-0005-0000-0000-0000255E0000}"/>
    <cellStyle name="Input 2 2 2 2 6" xfId="24203" xr:uid="{00000000-0005-0000-0000-0000265E0000}"/>
    <cellStyle name="Input 2 2 2 2 6 10" xfId="24204" xr:uid="{00000000-0005-0000-0000-0000275E0000}"/>
    <cellStyle name="Input 2 2 2 2 6 10 2" xfId="24205" xr:uid="{00000000-0005-0000-0000-0000285E0000}"/>
    <cellStyle name="Input 2 2 2 2 6 10 3" xfId="24206" xr:uid="{00000000-0005-0000-0000-0000295E0000}"/>
    <cellStyle name="Input 2 2 2 2 6 11" xfId="24207" xr:uid="{00000000-0005-0000-0000-00002A5E0000}"/>
    <cellStyle name="Input 2 2 2 2 6 11 2" xfId="24208" xr:uid="{00000000-0005-0000-0000-00002B5E0000}"/>
    <cellStyle name="Input 2 2 2 2 6 11 3" xfId="24209" xr:uid="{00000000-0005-0000-0000-00002C5E0000}"/>
    <cellStyle name="Input 2 2 2 2 6 12" xfId="24210" xr:uid="{00000000-0005-0000-0000-00002D5E0000}"/>
    <cellStyle name="Input 2 2 2 2 6 13" xfId="24211" xr:uid="{00000000-0005-0000-0000-00002E5E0000}"/>
    <cellStyle name="Input 2 2 2 2 6 2" xfId="24212" xr:uid="{00000000-0005-0000-0000-00002F5E0000}"/>
    <cellStyle name="Input 2 2 2 2 6 2 2" xfId="24213" xr:uid="{00000000-0005-0000-0000-0000305E0000}"/>
    <cellStyle name="Input 2 2 2 2 6 2 3" xfId="24214" xr:uid="{00000000-0005-0000-0000-0000315E0000}"/>
    <cellStyle name="Input 2 2 2 2 6 3" xfId="24215" xr:uid="{00000000-0005-0000-0000-0000325E0000}"/>
    <cellStyle name="Input 2 2 2 2 6 3 2" xfId="24216" xr:uid="{00000000-0005-0000-0000-0000335E0000}"/>
    <cellStyle name="Input 2 2 2 2 6 3 3" xfId="24217" xr:uid="{00000000-0005-0000-0000-0000345E0000}"/>
    <cellStyle name="Input 2 2 2 2 6 4" xfId="24218" xr:uid="{00000000-0005-0000-0000-0000355E0000}"/>
    <cellStyle name="Input 2 2 2 2 6 4 2" xfId="24219" xr:uid="{00000000-0005-0000-0000-0000365E0000}"/>
    <cellStyle name="Input 2 2 2 2 6 4 3" xfId="24220" xr:uid="{00000000-0005-0000-0000-0000375E0000}"/>
    <cellStyle name="Input 2 2 2 2 6 5" xfId="24221" xr:uid="{00000000-0005-0000-0000-0000385E0000}"/>
    <cellStyle name="Input 2 2 2 2 6 5 2" xfId="24222" xr:uid="{00000000-0005-0000-0000-0000395E0000}"/>
    <cellStyle name="Input 2 2 2 2 6 5 3" xfId="24223" xr:uid="{00000000-0005-0000-0000-00003A5E0000}"/>
    <cellStyle name="Input 2 2 2 2 6 6" xfId="24224" xr:uid="{00000000-0005-0000-0000-00003B5E0000}"/>
    <cellStyle name="Input 2 2 2 2 6 6 2" xfId="24225" xr:uid="{00000000-0005-0000-0000-00003C5E0000}"/>
    <cellStyle name="Input 2 2 2 2 6 6 3" xfId="24226" xr:uid="{00000000-0005-0000-0000-00003D5E0000}"/>
    <cellStyle name="Input 2 2 2 2 6 7" xfId="24227" xr:uid="{00000000-0005-0000-0000-00003E5E0000}"/>
    <cellStyle name="Input 2 2 2 2 6 7 2" xfId="24228" xr:uid="{00000000-0005-0000-0000-00003F5E0000}"/>
    <cellStyle name="Input 2 2 2 2 6 7 3" xfId="24229" xr:uid="{00000000-0005-0000-0000-0000405E0000}"/>
    <cellStyle name="Input 2 2 2 2 6 8" xfId="24230" xr:uid="{00000000-0005-0000-0000-0000415E0000}"/>
    <cellStyle name="Input 2 2 2 2 6 8 2" xfId="24231" xr:uid="{00000000-0005-0000-0000-0000425E0000}"/>
    <cellStyle name="Input 2 2 2 2 6 8 3" xfId="24232" xr:uid="{00000000-0005-0000-0000-0000435E0000}"/>
    <cellStyle name="Input 2 2 2 2 6 9" xfId="24233" xr:uid="{00000000-0005-0000-0000-0000445E0000}"/>
    <cellStyle name="Input 2 2 2 2 6 9 2" xfId="24234" xr:uid="{00000000-0005-0000-0000-0000455E0000}"/>
    <cellStyle name="Input 2 2 2 2 6 9 3" xfId="24235" xr:uid="{00000000-0005-0000-0000-0000465E0000}"/>
    <cellStyle name="Input 2 2 2 2 7" xfId="24236" xr:uid="{00000000-0005-0000-0000-0000475E0000}"/>
    <cellStyle name="Input 2 2 2 2 7 10" xfId="24237" xr:uid="{00000000-0005-0000-0000-0000485E0000}"/>
    <cellStyle name="Input 2 2 2 2 7 10 2" xfId="24238" xr:uid="{00000000-0005-0000-0000-0000495E0000}"/>
    <cellStyle name="Input 2 2 2 2 7 10 3" xfId="24239" xr:uid="{00000000-0005-0000-0000-00004A5E0000}"/>
    <cellStyle name="Input 2 2 2 2 7 11" xfId="24240" xr:uid="{00000000-0005-0000-0000-00004B5E0000}"/>
    <cellStyle name="Input 2 2 2 2 7 11 2" xfId="24241" xr:uid="{00000000-0005-0000-0000-00004C5E0000}"/>
    <cellStyle name="Input 2 2 2 2 7 11 3" xfId="24242" xr:uid="{00000000-0005-0000-0000-00004D5E0000}"/>
    <cellStyle name="Input 2 2 2 2 7 12" xfId="24243" xr:uid="{00000000-0005-0000-0000-00004E5E0000}"/>
    <cellStyle name="Input 2 2 2 2 7 13" xfId="24244" xr:uid="{00000000-0005-0000-0000-00004F5E0000}"/>
    <cellStyle name="Input 2 2 2 2 7 2" xfId="24245" xr:uid="{00000000-0005-0000-0000-0000505E0000}"/>
    <cellStyle name="Input 2 2 2 2 7 2 2" xfId="24246" xr:uid="{00000000-0005-0000-0000-0000515E0000}"/>
    <cellStyle name="Input 2 2 2 2 7 2 3" xfId="24247" xr:uid="{00000000-0005-0000-0000-0000525E0000}"/>
    <cellStyle name="Input 2 2 2 2 7 3" xfId="24248" xr:uid="{00000000-0005-0000-0000-0000535E0000}"/>
    <cellStyle name="Input 2 2 2 2 7 3 2" xfId="24249" xr:uid="{00000000-0005-0000-0000-0000545E0000}"/>
    <cellStyle name="Input 2 2 2 2 7 3 3" xfId="24250" xr:uid="{00000000-0005-0000-0000-0000555E0000}"/>
    <cellStyle name="Input 2 2 2 2 7 4" xfId="24251" xr:uid="{00000000-0005-0000-0000-0000565E0000}"/>
    <cellStyle name="Input 2 2 2 2 7 4 2" xfId="24252" xr:uid="{00000000-0005-0000-0000-0000575E0000}"/>
    <cellStyle name="Input 2 2 2 2 7 4 3" xfId="24253" xr:uid="{00000000-0005-0000-0000-0000585E0000}"/>
    <cellStyle name="Input 2 2 2 2 7 5" xfId="24254" xr:uid="{00000000-0005-0000-0000-0000595E0000}"/>
    <cellStyle name="Input 2 2 2 2 7 5 2" xfId="24255" xr:uid="{00000000-0005-0000-0000-00005A5E0000}"/>
    <cellStyle name="Input 2 2 2 2 7 5 3" xfId="24256" xr:uid="{00000000-0005-0000-0000-00005B5E0000}"/>
    <cellStyle name="Input 2 2 2 2 7 6" xfId="24257" xr:uid="{00000000-0005-0000-0000-00005C5E0000}"/>
    <cellStyle name="Input 2 2 2 2 7 6 2" xfId="24258" xr:uid="{00000000-0005-0000-0000-00005D5E0000}"/>
    <cellStyle name="Input 2 2 2 2 7 6 3" xfId="24259" xr:uid="{00000000-0005-0000-0000-00005E5E0000}"/>
    <cellStyle name="Input 2 2 2 2 7 7" xfId="24260" xr:uid="{00000000-0005-0000-0000-00005F5E0000}"/>
    <cellStyle name="Input 2 2 2 2 7 7 2" xfId="24261" xr:uid="{00000000-0005-0000-0000-0000605E0000}"/>
    <cellStyle name="Input 2 2 2 2 7 7 3" xfId="24262" xr:uid="{00000000-0005-0000-0000-0000615E0000}"/>
    <cellStyle name="Input 2 2 2 2 7 8" xfId="24263" xr:uid="{00000000-0005-0000-0000-0000625E0000}"/>
    <cellStyle name="Input 2 2 2 2 7 8 2" xfId="24264" xr:uid="{00000000-0005-0000-0000-0000635E0000}"/>
    <cellStyle name="Input 2 2 2 2 7 8 3" xfId="24265" xr:uid="{00000000-0005-0000-0000-0000645E0000}"/>
    <cellStyle name="Input 2 2 2 2 7 9" xfId="24266" xr:uid="{00000000-0005-0000-0000-0000655E0000}"/>
    <cellStyle name="Input 2 2 2 2 7 9 2" xfId="24267" xr:uid="{00000000-0005-0000-0000-0000665E0000}"/>
    <cellStyle name="Input 2 2 2 2 7 9 3" xfId="24268" xr:uid="{00000000-0005-0000-0000-0000675E0000}"/>
    <cellStyle name="Input 2 2 2 2 8" xfId="24269" xr:uid="{00000000-0005-0000-0000-0000685E0000}"/>
    <cellStyle name="Input 2 2 2 2 8 2" xfId="24270" xr:uid="{00000000-0005-0000-0000-0000695E0000}"/>
    <cellStyle name="Input 2 2 2 2 8 3" xfId="24271" xr:uid="{00000000-0005-0000-0000-00006A5E0000}"/>
    <cellStyle name="Input 2 2 2 2 9" xfId="24272" xr:uid="{00000000-0005-0000-0000-00006B5E0000}"/>
    <cellStyle name="Input 2 2 2 2 9 2" xfId="24273" xr:uid="{00000000-0005-0000-0000-00006C5E0000}"/>
    <cellStyle name="Input 2 2 2 2 9 3" xfId="24274" xr:uid="{00000000-0005-0000-0000-00006D5E0000}"/>
    <cellStyle name="Input 2 2 2 20" xfId="24275" xr:uid="{00000000-0005-0000-0000-00006E5E0000}"/>
    <cellStyle name="Input 2 2 2 3" xfId="24276" xr:uid="{00000000-0005-0000-0000-00006F5E0000}"/>
    <cellStyle name="Input 2 2 2 3 10" xfId="24277" xr:uid="{00000000-0005-0000-0000-0000705E0000}"/>
    <cellStyle name="Input 2 2 2 3 10 2" xfId="24278" xr:uid="{00000000-0005-0000-0000-0000715E0000}"/>
    <cellStyle name="Input 2 2 2 3 10 3" xfId="24279" xr:uid="{00000000-0005-0000-0000-0000725E0000}"/>
    <cellStyle name="Input 2 2 2 3 11" xfId="24280" xr:uid="{00000000-0005-0000-0000-0000735E0000}"/>
    <cellStyle name="Input 2 2 2 3 11 2" xfId="24281" xr:uid="{00000000-0005-0000-0000-0000745E0000}"/>
    <cellStyle name="Input 2 2 2 3 11 3" xfId="24282" xr:uid="{00000000-0005-0000-0000-0000755E0000}"/>
    <cellStyle name="Input 2 2 2 3 12" xfId="24283" xr:uid="{00000000-0005-0000-0000-0000765E0000}"/>
    <cellStyle name="Input 2 2 2 3 12 2" xfId="24284" xr:uid="{00000000-0005-0000-0000-0000775E0000}"/>
    <cellStyle name="Input 2 2 2 3 12 3" xfId="24285" xr:uid="{00000000-0005-0000-0000-0000785E0000}"/>
    <cellStyle name="Input 2 2 2 3 13" xfId="24286" xr:uid="{00000000-0005-0000-0000-0000795E0000}"/>
    <cellStyle name="Input 2 2 2 3 14" xfId="24287" xr:uid="{00000000-0005-0000-0000-00007A5E0000}"/>
    <cellStyle name="Input 2 2 2 3 2" xfId="24288" xr:uid="{00000000-0005-0000-0000-00007B5E0000}"/>
    <cellStyle name="Input 2 2 2 3 2 2" xfId="24289" xr:uid="{00000000-0005-0000-0000-00007C5E0000}"/>
    <cellStyle name="Input 2 2 2 3 2 3" xfId="24290" xr:uid="{00000000-0005-0000-0000-00007D5E0000}"/>
    <cellStyle name="Input 2 2 2 3 3" xfId="24291" xr:uid="{00000000-0005-0000-0000-00007E5E0000}"/>
    <cellStyle name="Input 2 2 2 3 3 2" xfId="24292" xr:uid="{00000000-0005-0000-0000-00007F5E0000}"/>
    <cellStyle name="Input 2 2 2 3 3 3" xfId="24293" xr:uid="{00000000-0005-0000-0000-0000805E0000}"/>
    <cellStyle name="Input 2 2 2 3 4" xfId="24294" xr:uid="{00000000-0005-0000-0000-0000815E0000}"/>
    <cellStyle name="Input 2 2 2 3 4 2" xfId="24295" xr:uid="{00000000-0005-0000-0000-0000825E0000}"/>
    <cellStyle name="Input 2 2 2 3 4 3" xfId="24296" xr:uid="{00000000-0005-0000-0000-0000835E0000}"/>
    <cellStyle name="Input 2 2 2 3 5" xfId="24297" xr:uid="{00000000-0005-0000-0000-0000845E0000}"/>
    <cellStyle name="Input 2 2 2 3 5 2" xfId="24298" xr:uid="{00000000-0005-0000-0000-0000855E0000}"/>
    <cellStyle name="Input 2 2 2 3 5 3" xfId="24299" xr:uid="{00000000-0005-0000-0000-0000865E0000}"/>
    <cellStyle name="Input 2 2 2 3 6" xfId="24300" xr:uid="{00000000-0005-0000-0000-0000875E0000}"/>
    <cellStyle name="Input 2 2 2 3 6 2" xfId="24301" xr:uid="{00000000-0005-0000-0000-0000885E0000}"/>
    <cellStyle name="Input 2 2 2 3 6 3" xfId="24302" xr:uid="{00000000-0005-0000-0000-0000895E0000}"/>
    <cellStyle name="Input 2 2 2 3 7" xfId="24303" xr:uid="{00000000-0005-0000-0000-00008A5E0000}"/>
    <cellStyle name="Input 2 2 2 3 7 2" xfId="24304" xr:uid="{00000000-0005-0000-0000-00008B5E0000}"/>
    <cellStyle name="Input 2 2 2 3 7 3" xfId="24305" xr:uid="{00000000-0005-0000-0000-00008C5E0000}"/>
    <cellStyle name="Input 2 2 2 3 8" xfId="24306" xr:uid="{00000000-0005-0000-0000-00008D5E0000}"/>
    <cellStyle name="Input 2 2 2 3 8 2" xfId="24307" xr:uid="{00000000-0005-0000-0000-00008E5E0000}"/>
    <cellStyle name="Input 2 2 2 3 8 3" xfId="24308" xr:uid="{00000000-0005-0000-0000-00008F5E0000}"/>
    <cellStyle name="Input 2 2 2 3 9" xfId="24309" xr:uid="{00000000-0005-0000-0000-0000905E0000}"/>
    <cellStyle name="Input 2 2 2 3 9 2" xfId="24310" xr:uid="{00000000-0005-0000-0000-0000915E0000}"/>
    <cellStyle name="Input 2 2 2 3 9 3" xfId="24311" xr:uid="{00000000-0005-0000-0000-0000925E0000}"/>
    <cellStyle name="Input 2 2 2 4" xfId="24312" xr:uid="{00000000-0005-0000-0000-0000935E0000}"/>
    <cellStyle name="Input 2 2 2 4 10" xfId="24313" xr:uid="{00000000-0005-0000-0000-0000945E0000}"/>
    <cellStyle name="Input 2 2 2 4 10 2" xfId="24314" xr:uid="{00000000-0005-0000-0000-0000955E0000}"/>
    <cellStyle name="Input 2 2 2 4 10 3" xfId="24315" xr:uid="{00000000-0005-0000-0000-0000965E0000}"/>
    <cellStyle name="Input 2 2 2 4 11" xfId="24316" xr:uid="{00000000-0005-0000-0000-0000975E0000}"/>
    <cellStyle name="Input 2 2 2 4 11 2" xfId="24317" xr:uid="{00000000-0005-0000-0000-0000985E0000}"/>
    <cellStyle name="Input 2 2 2 4 11 3" xfId="24318" xr:uid="{00000000-0005-0000-0000-0000995E0000}"/>
    <cellStyle name="Input 2 2 2 4 12" xfId="24319" xr:uid="{00000000-0005-0000-0000-00009A5E0000}"/>
    <cellStyle name="Input 2 2 2 4 13" xfId="24320" xr:uid="{00000000-0005-0000-0000-00009B5E0000}"/>
    <cellStyle name="Input 2 2 2 4 2" xfId="24321" xr:uid="{00000000-0005-0000-0000-00009C5E0000}"/>
    <cellStyle name="Input 2 2 2 4 2 2" xfId="24322" xr:uid="{00000000-0005-0000-0000-00009D5E0000}"/>
    <cellStyle name="Input 2 2 2 4 2 3" xfId="24323" xr:uid="{00000000-0005-0000-0000-00009E5E0000}"/>
    <cellStyle name="Input 2 2 2 4 3" xfId="24324" xr:uid="{00000000-0005-0000-0000-00009F5E0000}"/>
    <cellStyle name="Input 2 2 2 4 3 2" xfId="24325" xr:uid="{00000000-0005-0000-0000-0000A05E0000}"/>
    <cellStyle name="Input 2 2 2 4 3 3" xfId="24326" xr:uid="{00000000-0005-0000-0000-0000A15E0000}"/>
    <cellStyle name="Input 2 2 2 4 4" xfId="24327" xr:uid="{00000000-0005-0000-0000-0000A25E0000}"/>
    <cellStyle name="Input 2 2 2 4 4 2" xfId="24328" xr:uid="{00000000-0005-0000-0000-0000A35E0000}"/>
    <cellStyle name="Input 2 2 2 4 4 3" xfId="24329" xr:uid="{00000000-0005-0000-0000-0000A45E0000}"/>
    <cellStyle name="Input 2 2 2 4 5" xfId="24330" xr:uid="{00000000-0005-0000-0000-0000A55E0000}"/>
    <cellStyle name="Input 2 2 2 4 5 2" xfId="24331" xr:uid="{00000000-0005-0000-0000-0000A65E0000}"/>
    <cellStyle name="Input 2 2 2 4 5 3" xfId="24332" xr:uid="{00000000-0005-0000-0000-0000A75E0000}"/>
    <cellStyle name="Input 2 2 2 4 6" xfId="24333" xr:uid="{00000000-0005-0000-0000-0000A85E0000}"/>
    <cellStyle name="Input 2 2 2 4 6 2" xfId="24334" xr:uid="{00000000-0005-0000-0000-0000A95E0000}"/>
    <cellStyle name="Input 2 2 2 4 6 3" xfId="24335" xr:uid="{00000000-0005-0000-0000-0000AA5E0000}"/>
    <cellStyle name="Input 2 2 2 4 7" xfId="24336" xr:uid="{00000000-0005-0000-0000-0000AB5E0000}"/>
    <cellStyle name="Input 2 2 2 4 7 2" xfId="24337" xr:uid="{00000000-0005-0000-0000-0000AC5E0000}"/>
    <cellStyle name="Input 2 2 2 4 7 3" xfId="24338" xr:uid="{00000000-0005-0000-0000-0000AD5E0000}"/>
    <cellStyle name="Input 2 2 2 4 8" xfId="24339" xr:uid="{00000000-0005-0000-0000-0000AE5E0000}"/>
    <cellStyle name="Input 2 2 2 4 8 2" xfId="24340" xr:uid="{00000000-0005-0000-0000-0000AF5E0000}"/>
    <cellStyle name="Input 2 2 2 4 8 3" xfId="24341" xr:uid="{00000000-0005-0000-0000-0000B05E0000}"/>
    <cellStyle name="Input 2 2 2 4 9" xfId="24342" xr:uid="{00000000-0005-0000-0000-0000B15E0000}"/>
    <cellStyle name="Input 2 2 2 4 9 2" xfId="24343" xr:uid="{00000000-0005-0000-0000-0000B25E0000}"/>
    <cellStyle name="Input 2 2 2 4 9 3" xfId="24344" xr:uid="{00000000-0005-0000-0000-0000B35E0000}"/>
    <cellStyle name="Input 2 2 2 5" xfId="24345" xr:uid="{00000000-0005-0000-0000-0000B45E0000}"/>
    <cellStyle name="Input 2 2 2 5 10" xfId="24346" xr:uid="{00000000-0005-0000-0000-0000B55E0000}"/>
    <cellStyle name="Input 2 2 2 5 10 2" xfId="24347" xr:uid="{00000000-0005-0000-0000-0000B65E0000}"/>
    <cellStyle name="Input 2 2 2 5 10 3" xfId="24348" xr:uid="{00000000-0005-0000-0000-0000B75E0000}"/>
    <cellStyle name="Input 2 2 2 5 11" xfId="24349" xr:uid="{00000000-0005-0000-0000-0000B85E0000}"/>
    <cellStyle name="Input 2 2 2 5 11 2" xfId="24350" xr:uid="{00000000-0005-0000-0000-0000B95E0000}"/>
    <cellStyle name="Input 2 2 2 5 11 3" xfId="24351" xr:uid="{00000000-0005-0000-0000-0000BA5E0000}"/>
    <cellStyle name="Input 2 2 2 5 12" xfId="24352" xr:uid="{00000000-0005-0000-0000-0000BB5E0000}"/>
    <cellStyle name="Input 2 2 2 5 13" xfId="24353" xr:uid="{00000000-0005-0000-0000-0000BC5E0000}"/>
    <cellStyle name="Input 2 2 2 5 2" xfId="24354" xr:uid="{00000000-0005-0000-0000-0000BD5E0000}"/>
    <cellStyle name="Input 2 2 2 5 2 2" xfId="24355" xr:uid="{00000000-0005-0000-0000-0000BE5E0000}"/>
    <cellStyle name="Input 2 2 2 5 2 3" xfId="24356" xr:uid="{00000000-0005-0000-0000-0000BF5E0000}"/>
    <cellStyle name="Input 2 2 2 5 3" xfId="24357" xr:uid="{00000000-0005-0000-0000-0000C05E0000}"/>
    <cellStyle name="Input 2 2 2 5 3 2" xfId="24358" xr:uid="{00000000-0005-0000-0000-0000C15E0000}"/>
    <cellStyle name="Input 2 2 2 5 3 3" xfId="24359" xr:uid="{00000000-0005-0000-0000-0000C25E0000}"/>
    <cellStyle name="Input 2 2 2 5 4" xfId="24360" xr:uid="{00000000-0005-0000-0000-0000C35E0000}"/>
    <cellStyle name="Input 2 2 2 5 4 2" xfId="24361" xr:uid="{00000000-0005-0000-0000-0000C45E0000}"/>
    <cellStyle name="Input 2 2 2 5 4 3" xfId="24362" xr:uid="{00000000-0005-0000-0000-0000C55E0000}"/>
    <cellStyle name="Input 2 2 2 5 5" xfId="24363" xr:uid="{00000000-0005-0000-0000-0000C65E0000}"/>
    <cellStyle name="Input 2 2 2 5 5 2" xfId="24364" xr:uid="{00000000-0005-0000-0000-0000C75E0000}"/>
    <cellStyle name="Input 2 2 2 5 5 3" xfId="24365" xr:uid="{00000000-0005-0000-0000-0000C85E0000}"/>
    <cellStyle name="Input 2 2 2 5 6" xfId="24366" xr:uid="{00000000-0005-0000-0000-0000C95E0000}"/>
    <cellStyle name="Input 2 2 2 5 6 2" xfId="24367" xr:uid="{00000000-0005-0000-0000-0000CA5E0000}"/>
    <cellStyle name="Input 2 2 2 5 6 3" xfId="24368" xr:uid="{00000000-0005-0000-0000-0000CB5E0000}"/>
    <cellStyle name="Input 2 2 2 5 7" xfId="24369" xr:uid="{00000000-0005-0000-0000-0000CC5E0000}"/>
    <cellStyle name="Input 2 2 2 5 7 2" xfId="24370" xr:uid="{00000000-0005-0000-0000-0000CD5E0000}"/>
    <cellStyle name="Input 2 2 2 5 7 3" xfId="24371" xr:uid="{00000000-0005-0000-0000-0000CE5E0000}"/>
    <cellStyle name="Input 2 2 2 5 8" xfId="24372" xr:uid="{00000000-0005-0000-0000-0000CF5E0000}"/>
    <cellStyle name="Input 2 2 2 5 8 2" xfId="24373" xr:uid="{00000000-0005-0000-0000-0000D05E0000}"/>
    <cellStyle name="Input 2 2 2 5 8 3" xfId="24374" xr:uid="{00000000-0005-0000-0000-0000D15E0000}"/>
    <cellStyle name="Input 2 2 2 5 9" xfId="24375" xr:uid="{00000000-0005-0000-0000-0000D25E0000}"/>
    <cellStyle name="Input 2 2 2 5 9 2" xfId="24376" xr:uid="{00000000-0005-0000-0000-0000D35E0000}"/>
    <cellStyle name="Input 2 2 2 5 9 3" xfId="24377" xr:uid="{00000000-0005-0000-0000-0000D45E0000}"/>
    <cellStyle name="Input 2 2 2 6" xfId="24378" xr:uid="{00000000-0005-0000-0000-0000D55E0000}"/>
    <cellStyle name="Input 2 2 2 6 10" xfId="24379" xr:uid="{00000000-0005-0000-0000-0000D65E0000}"/>
    <cellStyle name="Input 2 2 2 6 10 2" xfId="24380" xr:uid="{00000000-0005-0000-0000-0000D75E0000}"/>
    <cellStyle name="Input 2 2 2 6 10 3" xfId="24381" xr:uid="{00000000-0005-0000-0000-0000D85E0000}"/>
    <cellStyle name="Input 2 2 2 6 11" xfId="24382" xr:uid="{00000000-0005-0000-0000-0000D95E0000}"/>
    <cellStyle name="Input 2 2 2 6 11 2" xfId="24383" xr:uid="{00000000-0005-0000-0000-0000DA5E0000}"/>
    <cellStyle name="Input 2 2 2 6 11 3" xfId="24384" xr:uid="{00000000-0005-0000-0000-0000DB5E0000}"/>
    <cellStyle name="Input 2 2 2 6 12" xfId="24385" xr:uid="{00000000-0005-0000-0000-0000DC5E0000}"/>
    <cellStyle name="Input 2 2 2 6 13" xfId="24386" xr:uid="{00000000-0005-0000-0000-0000DD5E0000}"/>
    <cellStyle name="Input 2 2 2 6 2" xfId="24387" xr:uid="{00000000-0005-0000-0000-0000DE5E0000}"/>
    <cellStyle name="Input 2 2 2 6 2 2" xfId="24388" xr:uid="{00000000-0005-0000-0000-0000DF5E0000}"/>
    <cellStyle name="Input 2 2 2 6 2 3" xfId="24389" xr:uid="{00000000-0005-0000-0000-0000E05E0000}"/>
    <cellStyle name="Input 2 2 2 6 3" xfId="24390" xr:uid="{00000000-0005-0000-0000-0000E15E0000}"/>
    <cellStyle name="Input 2 2 2 6 3 2" xfId="24391" xr:uid="{00000000-0005-0000-0000-0000E25E0000}"/>
    <cellStyle name="Input 2 2 2 6 3 3" xfId="24392" xr:uid="{00000000-0005-0000-0000-0000E35E0000}"/>
    <cellStyle name="Input 2 2 2 6 4" xfId="24393" xr:uid="{00000000-0005-0000-0000-0000E45E0000}"/>
    <cellStyle name="Input 2 2 2 6 4 2" xfId="24394" xr:uid="{00000000-0005-0000-0000-0000E55E0000}"/>
    <cellStyle name="Input 2 2 2 6 4 3" xfId="24395" xr:uid="{00000000-0005-0000-0000-0000E65E0000}"/>
    <cellStyle name="Input 2 2 2 6 5" xfId="24396" xr:uid="{00000000-0005-0000-0000-0000E75E0000}"/>
    <cellStyle name="Input 2 2 2 6 5 2" xfId="24397" xr:uid="{00000000-0005-0000-0000-0000E85E0000}"/>
    <cellStyle name="Input 2 2 2 6 5 3" xfId="24398" xr:uid="{00000000-0005-0000-0000-0000E95E0000}"/>
    <cellStyle name="Input 2 2 2 6 6" xfId="24399" xr:uid="{00000000-0005-0000-0000-0000EA5E0000}"/>
    <cellStyle name="Input 2 2 2 6 6 2" xfId="24400" xr:uid="{00000000-0005-0000-0000-0000EB5E0000}"/>
    <cellStyle name="Input 2 2 2 6 6 3" xfId="24401" xr:uid="{00000000-0005-0000-0000-0000EC5E0000}"/>
    <cellStyle name="Input 2 2 2 6 7" xfId="24402" xr:uid="{00000000-0005-0000-0000-0000ED5E0000}"/>
    <cellStyle name="Input 2 2 2 6 7 2" xfId="24403" xr:uid="{00000000-0005-0000-0000-0000EE5E0000}"/>
    <cellStyle name="Input 2 2 2 6 7 3" xfId="24404" xr:uid="{00000000-0005-0000-0000-0000EF5E0000}"/>
    <cellStyle name="Input 2 2 2 6 8" xfId="24405" xr:uid="{00000000-0005-0000-0000-0000F05E0000}"/>
    <cellStyle name="Input 2 2 2 6 8 2" xfId="24406" xr:uid="{00000000-0005-0000-0000-0000F15E0000}"/>
    <cellStyle name="Input 2 2 2 6 8 3" xfId="24407" xr:uid="{00000000-0005-0000-0000-0000F25E0000}"/>
    <cellStyle name="Input 2 2 2 6 9" xfId="24408" xr:uid="{00000000-0005-0000-0000-0000F35E0000}"/>
    <cellStyle name="Input 2 2 2 6 9 2" xfId="24409" xr:uid="{00000000-0005-0000-0000-0000F45E0000}"/>
    <cellStyle name="Input 2 2 2 6 9 3" xfId="24410" xr:uid="{00000000-0005-0000-0000-0000F55E0000}"/>
    <cellStyle name="Input 2 2 2 7" xfId="24411" xr:uid="{00000000-0005-0000-0000-0000F65E0000}"/>
    <cellStyle name="Input 2 2 2 7 10" xfId="24412" xr:uid="{00000000-0005-0000-0000-0000F75E0000}"/>
    <cellStyle name="Input 2 2 2 7 10 2" xfId="24413" xr:uid="{00000000-0005-0000-0000-0000F85E0000}"/>
    <cellStyle name="Input 2 2 2 7 10 3" xfId="24414" xr:uid="{00000000-0005-0000-0000-0000F95E0000}"/>
    <cellStyle name="Input 2 2 2 7 11" xfId="24415" xr:uid="{00000000-0005-0000-0000-0000FA5E0000}"/>
    <cellStyle name="Input 2 2 2 7 11 2" xfId="24416" xr:uid="{00000000-0005-0000-0000-0000FB5E0000}"/>
    <cellStyle name="Input 2 2 2 7 11 3" xfId="24417" xr:uid="{00000000-0005-0000-0000-0000FC5E0000}"/>
    <cellStyle name="Input 2 2 2 7 12" xfId="24418" xr:uid="{00000000-0005-0000-0000-0000FD5E0000}"/>
    <cellStyle name="Input 2 2 2 7 13" xfId="24419" xr:uid="{00000000-0005-0000-0000-0000FE5E0000}"/>
    <cellStyle name="Input 2 2 2 7 2" xfId="24420" xr:uid="{00000000-0005-0000-0000-0000FF5E0000}"/>
    <cellStyle name="Input 2 2 2 7 2 2" xfId="24421" xr:uid="{00000000-0005-0000-0000-0000005F0000}"/>
    <cellStyle name="Input 2 2 2 7 2 3" xfId="24422" xr:uid="{00000000-0005-0000-0000-0000015F0000}"/>
    <cellStyle name="Input 2 2 2 7 3" xfId="24423" xr:uid="{00000000-0005-0000-0000-0000025F0000}"/>
    <cellStyle name="Input 2 2 2 7 3 2" xfId="24424" xr:uid="{00000000-0005-0000-0000-0000035F0000}"/>
    <cellStyle name="Input 2 2 2 7 3 3" xfId="24425" xr:uid="{00000000-0005-0000-0000-0000045F0000}"/>
    <cellStyle name="Input 2 2 2 7 4" xfId="24426" xr:uid="{00000000-0005-0000-0000-0000055F0000}"/>
    <cellStyle name="Input 2 2 2 7 4 2" xfId="24427" xr:uid="{00000000-0005-0000-0000-0000065F0000}"/>
    <cellStyle name="Input 2 2 2 7 4 3" xfId="24428" xr:uid="{00000000-0005-0000-0000-0000075F0000}"/>
    <cellStyle name="Input 2 2 2 7 5" xfId="24429" xr:uid="{00000000-0005-0000-0000-0000085F0000}"/>
    <cellStyle name="Input 2 2 2 7 5 2" xfId="24430" xr:uid="{00000000-0005-0000-0000-0000095F0000}"/>
    <cellStyle name="Input 2 2 2 7 5 3" xfId="24431" xr:uid="{00000000-0005-0000-0000-00000A5F0000}"/>
    <cellStyle name="Input 2 2 2 7 6" xfId="24432" xr:uid="{00000000-0005-0000-0000-00000B5F0000}"/>
    <cellStyle name="Input 2 2 2 7 6 2" xfId="24433" xr:uid="{00000000-0005-0000-0000-00000C5F0000}"/>
    <cellStyle name="Input 2 2 2 7 6 3" xfId="24434" xr:uid="{00000000-0005-0000-0000-00000D5F0000}"/>
    <cellStyle name="Input 2 2 2 7 7" xfId="24435" xr:uid="{00000000-0005-0000-0000-00000E5F0000}"/>
    <cellStyle name="Input 2 2 2 7 7 2" xfId="24436" xr:uid="{00000000-0005-0000-0000-00000F5F0000}"/>
    <cellStyle name="Input 2 2 2 7 7 3" xfId="24437" xr:uid="{00000000-0005-0000-0000-0000105F0000}"/>
    <cellStyle name="Input 2 2 2 7 8" xfId="24438" xr:uid="{00000000-0005-0000-0000-0000115F0000}"/>
    <cellStyle name="Input 2 2 2 7 8 2" xfId="24439" xr:uid="{00000000-0005-0000-0000-0000125F0000}"/>
    <cellStyle name="Input 2 2 2 7 8 3" xfId="24440" xr:uid="{00000000-0005-0000-0000-0000135F0000}"/>
    <cellStyle name="Input 2 2 2 7 9" xfId="24441" xr:uid="{00000000-0005-0000-0000-0000145F0000}"/>
    <cellStyle name="Input 2 2 2 7 9 2" xfId="24442" xr:uid="{00000000-0005-0000-0000-0000155F0000}"/>
    <cellStyle name="Input 2 2 2 7 9 3" xfId="24443" xr:uid="{00000000-0005-0000-0000-0000165F0000}"/>
    <cellStyle name="Input 2 2 2 8" xfId="24444" xr:uid="{00000000-0005-0000-0000-0000175F0000}"/>
    <cellStyle name="Input 2 2 2 8 2" xfId="24445" xr:uid="{00000000-0005-0000-0000-0000185F0000}"/>
    <cellStyle name="Input 2 2 2 8 3" xfId="24446" xr:uid="{00000000-0005-0000-0000-0000195F0000}"/>
    <cellStyle name="Input 2 2 2 9" xfId="24447" xr:uid="{00000000-0005-0000-0000-00001A5F0000}"/>
    <cellStyle name="Input 2 2 2 9 2" xfId="24448" xr:uid="{00000000-0005-0000-0000-00001B5F0000}"/>
    <cellStyle name="Input 2 2 2 9 3" xfId="24449" xr:uid="{00000000-0005-0000-0000-00001C5F0000}"/>
    <cellStyle name="Input 2 2 3" xfId="24450" xr:uid="{00000000-0005-0000-0000-00001D5F0000}"/>
    <cellStyle name="Input 2 2 3 10" xfId="24451" xr:uid="{00000000-0005-0000-0000-00001E5F0000}"/>
    <cellStyle name="Input 2 2 3 10 2" xfId="24452" xr:uid="{00000000-0005-0000-0000-00001F5F0000}"/>
    <cellStyle name="Input 2 2 3 10 3" xfId="24453" xr:uid="{00000000-0005-0000-0000-0000205F0000}"/>
    <cellStyle name="Input 2 2 3 11" xfId="24454" xr:uid="{00000000-0005-0000-0000-0000215F0000}"/>
    <cellStyle name="Input 2 2 3 11 2" xfId="24455" xr:uid="{00000000-0005-0000-0000-0000225F0000}"/>
    <cellStyle name="Input 2 2 3 11 3" xfId="24456" xr:uid="{00000000-0005-0000-0000-0000235F0000}"/>
    <cellStyle name="Input 2 2 3 12" xfId="24457" xr:uid="{00000000-0005-0000-0000-0000245F0000}"/>
    <cellStyle name="Input 2 2 3 12 2" xfId="24458" xr:uid="{00000000-0005-0000-0000-0000255F0000}"/>
    <cellStyle name="Input 2 2 3 12 3" xfId="24459" xr:uid="{00000000-0005-0000-0000-0000265F0000}"/>
    <cellStyle name="Input 2 2 3 13" xfId="24460" xr:uid="{00000000-0005-0000-0000-0000275F0000}"/>
    <cellStyle name="Input 2 2 3 13 2" xfId="24461" xr:uid="{00000000-0005-0000-0000-0000285F0000}"/>
    <cellStyle name="Input 2 2 3 13 3" xfId="24462" xr:uid="{00000000-0005-0000-0000-0000295F0000}"/>
    <cellStyle name="Input 2 2 3 14" xfId="24463" xr:uid="{00000000-0005-0000-0000-00002A5F0000}"/>
    <cellStyle name="Input 2 2 3 14 2" xfId="24464" xr:uid="{00000000-0005-0000-0000-00002B5F0000}"/>
    <cellStyle name="Input 2 2 3 14 3" xfId="24465" xr:uid="{00000000-0005-0000-0000-00002C5F0000}"/>
    <cellStyle name="Input 2 2 3 15" xfId="24466" xr:uid="{00000000-0005-0000-0000-00002D5F0000}"/>
    <cellStyle name="Input 2 2 3 15 2" xfId="24467" xr:uid="{00000000-0005-0000-0000-00002E5F0000}"/>
    <cellStyle name="Input 2 2 3 15 3" xfId="24468" xr:uid="{00000000-0005-0000-0000-00002F5F0000}"/>
    <cellStyle name="Input 2 2 3 16" xfId="24469" xr:uid="{00000000-0005-0000-0000-0000305F0000}"/>
    <cellStyle name="Input 2 2 3 16 2" xfId="24470" xr:uid="{00000000-0005-0000-0000-0000315F0000}"/>
    <cellStyle name="Input 2 2 3 16 3" xfId="24471" xr:uid="{00000000-0005-0000-0000-0000325F0000}"/>
    <cellStyle name="Input 2 2 3 17" xfId="24472" xr:uid="{00000000-0005-0000-0000-0000335F0000}"/>
    <cellStyle name="Input 2 2 3 17 2" xfId="24473" xr:uid="{00000000-0005-0000-0000-0000345F0000}"/>
    <cellStyle name="Input 2 2 3 17 3" xfId="24474" xr:uid="{00000000-0005-0000-0000-0000355F0000}"/>
    <cellStyle name="Input 2 2 3 18" xfId="24475" xr:uid="{00000000-0005-0000-0000-0000365F0000}"/>
    <cellStyle name="Input 2 2 3 18 2" xfId="24476" xr:uid="{00000000-0005-0000-0000-0000375F0000}"/>
    <cellStyle name="Input 2 2 3 18 3" xfId="24477" xr:uid="{00000000-0005-0000-0000-0000385F0000}"/>
    <cellStyle name="Input 2 2 3 19" xfId="24478" xr:uid="{00000000-0005-0000-0000-0000395F0000}"/>
    <cellStyle name="Input 2 2 3 2" xfId="24479" xr:uid="{00000000-0005-0000-0000-00003A5F0000}"/>
    <cellStyle name="Input 2 2 3 2 10" xfId="24480" xr:uid="{00000000-0005-0000-0000-00003B5F0000}"/>
    <cellStyle name="Input 2 2 3 2 10 2" xfId="24481" xr:uid="{00000000-0005-0000-0000-00003C5F0000}"/>
    <cellStyle name="Input 2 2 3 2 10 3" xfId="24482" xr:uid="{00000000-0005-0000-0000-00003D5F0000}"/>
    <cellStyle name="Input 2 2 3 2 11" xfId="24483" xr:uid="{00000000-0005-0000-0000-00003E5F0000}"/>
    <cellStyle name="Input 2 2 3 2 11 2" xfId="24484" xr:uid="{00000000-0005-0000-0000-00003F5F0000}"/>
    <cellStyle name="Input 2 2 3 2 11 3" xfId="24485" xr:uid="{00000000-0005-0000-0000-0000405F0000}"/>
    <cellStyle name="Input 2 2 3 2 12" xfId="24486" xr:uid="{00000000-0005-0000-0000-0000415F0000}"/>
    <cellStyle name="Input 2 2 3 2 12 2" xfId="24487" xr:uid="{00000000-0005-0000-0000-0000425F0000}"/>
    <cellStyle name="Input 2 2 3 2 12 3" xfId="24488" xr:uid="{00000000-0005-0000-0000-0000435F0000}"/>
    <cellStyle name="Input 2 2 3 2 13" xfId="24489" xr:uid="{00000000-0005-0000-0000-0000445F0000}"/>
    <cellStyle name="Input 2 2 3 2 14" xfId="24490" xr:uid="{00000000-0005-0000-0000-0000455F0000}"/>
    <cellStyle name="Input 2 2 3 2 2" xfId="24491" xr:uid="{00000000-0005-0000-0000-0000465F0000}"/>
    <cellStyle name="Input 2 2 3 2 2 2" xfId="24492" xr:uid="{00000000-0005-0000-0000-0000475F0000}"/>
    <cellStyle name="Input 2 2 3 2 2 3" xfId="24493" xr:uid="{00000000-0005-0000-0000-0000485F0000}"/>
    <cellStyle name="Input 2 2 3 2 3" xfId="24494" xr:uid="{00000000-0005-0000-0000-0000495F0000}"/>
    <cellStyle name="Input 2 2 3 2 3 2" xfId="24495" xr:uid="{00000000-0005-0000-0000-00004A5F0000}"/>
    <cellStyle name="Input 2 2 3 2 3 3" xfId="24496" xr:uid="{00000000-0005-0000-0000-00004B5F0000}"/>
    <cellStyle name="Input 2 2 3 2 4" xfId="24497" xr:uid="{00000000-0005-0000-0000-00004C5F0000}"/>
    <cellStyle name="Input 2 2 3 2 4 2" xfId="24498" xr:uid="{00000000-0005-0000-0000-00004D5F0000}"/>
    <cellStyle name="Input 2 2 3 2 4 3" xfId="24499" xr:uid="{00000000-0005-0000-0000-00004E5F0000}"/>
    <cellStyle name="Input 2 2 3 2 5" xfId="24500" xr:uid="{00000000-0005-0000-0000-00004F5F0000}"/>
    <cellStyle name="Input 2 2 3 2 5 2" xfId="24501" xr:uid="{00000000-0005-0000-0000-0000505F0000}"/>
    <cellStyle name="Input 2 2 3 2 5 3" xfId="24502" xr:uid="{00000000-0005-0000-0000-0000515F0000}"/>
    <cellStyle name="Input 2 2 3 2 6" xfId="24503" xr:uid="{00000000-0005-0000-0000-0000525F0000}"/>
    <cellStyle name="Input 2 2 3 2 6 2" xfId="24504" xr:uid="{00000000-0005-0000-0000-0000535F0000}"/>
    <cellStyle name="Input 2 2 3 2 6 3" xfId="24505" xr:uid="{00000000-0005-0000-0000-0000545F0000}"/>
    <cellStyle name="Input 2 2 3 2 7" xfId="24506" xr:uid="{00000000-0005-0000-0000-0000555F0000}"/>
    <cellStyle name="Input 2 2 3 2 7 2" xfId="24507" xr:uid="{00000000-0005-0000-0000-0000565F0000}"/>
    <cellStyle name="Input 2 2 3 2 7 3" xfId="24508" xr:uid="{00000000-0005-0000-0000-0000575F0000}"/>
    <cellStyle name="Input 2 2 3 2 8" xfId="24509" xr:uid="{00000000-0005-0000-0000-0000585F0000}"/>
    <cellStyle name="Input 2 2 3 2 8 2" xfId="24510" xr:uid="{00000000-0005-0000-0000-0000595F0000}"/>
    <cellStyle name="Input 2 2 3 2 8 3" xfId="24511" xr:uid="{00000000-0005-0000-0000-00005A5F0000}"/>
    <cellStyle name="Input 2 2 3 2 9" xfId="24512" xr:uid="{00000000-0005-0000-0000-00005B5F0000}"/>
    <cellStyle name="Input 2 2 3 2 9 2" xfId="24513" xr:uid="{00000000-0005-0000-0000-00005C5F0000}"/>
    <cellStyle name="Input 2 2 3 2 9 3" xfId="24514" xr:uid="{00000000-0005-0000-0000-00005D5F0000}"/>
    <cellStyle name="Input 2 2 3 20" xfId="24515" xr:uid="{00000000-0005-0000-0000-00005E5F0000}"/>
    <cellStyle name="Input 2 2 3 3" xfId="24516" xr:uid="{00000000-0005-0000-0000-00005F5F0000}"/>
    <cellStyle name="Input 2 2 3 3 10" xfId="24517" xr:uid="{00000000-0005-0000-0000-0000605F0000}"/>
    <cellStyle name="Input 2 2 3 3 10 2" xfId="24518" xr:uid="{00000000-0005-0000-0000-0000615F0000}"/>
    <cellStyle name="Input 2 2 3 3 10 3" xfId="24519" xr:uid="{00000000-0005-0000-0000-0000625F0000}"/>
    <cellStyle name="Input 2 2 3 3 11" xfId="24520" xr:uid="{00000000-0005-0000-0000-0000635F0000}"/>
    <cellStyle name="Input 2 2 3 3 11 2" xfId="24521" xr:uid="{00000000-0005-0000-0000-0000645F0000}"/>
    <cellStyle name="Input 2 2 3 3 11 3" xfId="24522" xr:uid="{00000000-0005-0000-0000-0000655F0000}"/>
    <cellStyle name="Input 2 2 3 3 12" xfId="24523" xr:uid="{00000000-0005-0000-0000-0000665F0000}"/>
    <cellStyle name="Input 2 2 3 3 12 2" xfId="24524" xr:uid="{00000000-0005-0000-0000-0000675F0000}"/>
    <cellStyle name="Input 2 2 3 3 12 3" xfId="24525" xr:uid="{00000000-0005-0000-0000-0000685F0000}"/>
    <cellStyle name="Input 2 2 3 3 13" xfId="24526" xr:uid="{00000000-0005-0000-0000-0000695F0000}"/>
    <cellStyle name="Input 2 2 3 3 14" xfId="24527" xr:uid="{00000000-0005-0000-0000-00006A5F0000}"/>
    <cellStyle name="Input 2 2 3 3 2" xfId="24528" xr:uid="{00000000-0005-0000-0000-00006B5F0000}"/>
    <cellStyle name="Input 2 2 3 3 2 2" xfId="24529" xr:uid="{00000000-0005-0000-0000-00006C5F0000}"/>
    <cellStyle name="Input 2 2 3 3 2 3" xfId="24530" xr:uid="{00000000-0005-0000-0000-00006D5F0000}"/>
    <cellStyle name="Input 2 2 3 3 3" xfId="24531" xr:uid="{00000000-0005-0000-0000-00006E5F0000}"/>
    <cellStyle name="Input 2 2 3 3 3 2" xfId="24532" xr:uid="{00000000-0005-0000-0000-00006F5F0000}"/>
    <cellStyle name="Input 2 2 3 3 3 3" xfId="24533" xr:uid="{00000000-0005-0000-0000-0000705F0000}"/>
    <cellStyle name="Input 2 2 3 3 4" xfId="24534" xr:uid="{00000000-0005-0000-0000-0000715F0000}"/>
    <cellStyle name="Input 2 2 3 3 4 2" xfId="24535" xr:uid="{00000000-0005-0000-0000-0000725F0000}"/>
    <cellStyle name="Input 2 2 3 3 4 3" xfId="24536" xr:uid="{00000000-0005-0000-0000-0000735F0000}"/>
    <cellStyle name="Input 2 2 3 3 5" xfId="24537" xr:uid="{00000000-0005-0000-0000-0000745F0000}"/>
    <cellStyle name="Input 2 2 3 3 5 2" xfId="24538" xr:uid="{00000000-0005-0000-0000-0000755F0000}"/>
    <cellStyle name="Input 2 2 3 3 5 3" xfId="24539" xr:uid="{00000000-0005-0000-0000-0000765F0000}"/>
    <cellStyle name="Input 2 2 3 3 6" xfId="24540" xr:uid="{00000000-0005-0000-0000-0000775F0000}"/>
    <cellStyle name="Input 2 2 3 3 6 2" xfId="24541" xr:uid="{00000000-0005-0000-0000-0000785F0000}"/>
    <cellStyle name="Input 2 2 3 3 6 3" xfId="24542" xr:uid="{00000000-0005-0000-0000-0000795F0000}"/>
    <cellStyle name="Input 2 2 3 3 7" xfId="24543" xr:uid="{00000000-0005-0000-0000-00007A5F0000}"/>
    <cellStyle name="Input 2 2 3 3 7 2" xfId="24544" xr:uid="{00000000-0005-0000-0000-00007B5F0000}"/>
    <cellStyle name="Input 2 2 3 3 7 3" xfId="24545" xr:uid="{00000000-0005-0000-0000-00007C5F0000}"/>
    <cellStyle name="Input 2 2 3 3 8" xfId="24546" xr:uid="{00000000-0005-0000-0000-00007D5F0000}"/>
    <cellStyle name="Input 2 2 3 3 8 2" xfId="24547" xr:uid="{00000000-0005-0000-0000-00007E5F0000}"/>
    <cellStyle name="Input 2 2 3 3 8 3" xfId="24548" xr:uid="{00000000-0005-0000-0000-00007F5F0000}"/>
    <cellStyle name="Input 2 2 3 3 9" xfId="24549" xr:uid="{00000000-0005-0000-0000-0000805F0000}"/>
    <cellStyle name="Input 2 2 3 3 9 2" xfId="24550" xr:uid="{00000000-0005-0000-0000-0000815F0000}"/>
    <cellStyle name="Input 2 2 3 3 9 3" xfId="24551" xr:uid="{00000000-0005-0000-0000-0000825F0000}"/>
    <cellStyle name="Input 2 2 3 4" xfId="24552" xr:uid="{00000000-0005-0000-0000-0000835F0000}"/>
    <cellStyle name="Input 2 2 3 4 10" xfId="24553" xr:uid="{00000000-0005-0000-0000-0000845F0000}"/>
    <cellStyle name="Input 2 2 3 4 10 2" xfId="24554" xr:uid="{00000000-0005-0000-0000-0000855F0000}"/>
    <cellStyle name="Input 2 2 3 4 10 3" xfId="24555" xr:uid="{00000000-0005-0000-0000-0000865F0000}"/>
    <cellStyle name="Input 2 2 3 4 11" xfId="24556" xr:uid="{00000000-0005-0000-0000-0000875F0000}"/>
    <cellStyle name="Input 2 2 3 4 11 2" xfId="24557" xr:uid="{00000000-0005-0000-0000-0000885F0000}"/>
    <cellStyle name="Input 2 2 3 4 11 3" xfId="24558" xr:uid="{00000000-0005-0000-0000-0000895F0000}"/>
    <cellStyle name="Input 2 2 3 4 12" xfId="24559" xr:uid="{00000000-0005-0000-0000-00008A5F0000}"/>
    <cellStyle name="Input 2 2 3 4 13" xfId="24560" xr:uid="{00000000-0005-0000-0000-00008B5F0000}"/>
    <cellStyle name="Input 2 2 3 4 2" xfId="24561" xr:uid="{00000000-0005-0000-0000-00008C5F0000}"/>
    <cellStyle name="Input 2 2 3 4 2 2" xfId="24562" xr:uid="{00000000-0005-0000-0000-00008D5F0000}"/>
    <cellStyle name="Input 2 2 3 4 2 3" xfId="24563" xr:uid="{00000000-0005-0000-0000-00008E5F0000}"/>
    <cellStyle name="Input 2 2 3 4 3" xfId="24564" xr:uid="{00000000-0005-0000-0000-00008F5F0000}"/>
    <cellStyle name="Input 2 2 3 4 3 2" xfId="24565" xr:uid="{00000000-0005-0000-0000-0000905F0000}"/>
    <cellStyle name="Input 2 2 3 4 3 3" xfId="24566" xr:uid="{00000000-0005-0000-0000-0000915F0000}"/>
    <cellStyle name="Input 2 2 3 4 4" xfId="24567" xr:uid="{00000000-0005-0000-0000-0000925F0000}"/>
    <cellStyle name="Input 2 2 3 4 4 2" xfId="24568" xr:uid="{00000000-0005-0000-0000-0000935F0000}"/>
    <cellStyle name="Input 2 2 3 4 4 3" xfId="24569" xr:uid="{00000000-0005-0000-0000-0000945F0000}"/>
    <cellStyle name="Input 2 2 3 4 5" xfId="24570" xr:uid="{00000000-0005-0000-0000-0000955F0000}"/>
    <cellStyle name="Input 2 2 3 4 5 2" xfId="24571" xr:uid="{00000000-0005-0000-0000-0000965F0000}"/>
    <cellStyle name="Input 2 2 3 4 5 3" xfId="24572" xr:uid="{00000000-0005-0000-0000-0000975F0000}"/>
    <cellStyle name="Input 2 2 3 4 6" xfId="24573" xr:uid="{00000000-0005-0000-0000-0000985F0000}"/>
    <cellStyle name="Input 2 2 3 4 6 2" xfId="24574" xr:uid="{00000000-0005-0000-0000-0000995F0000}"/>
    <cellStyle name="Input 2 2 3 4 6 3" xfId="24575" xr:uid="{00000000-0005-0000-0000-00009A5F0000}"/>
    <cellStyle name="Input 2 2 3 4 7" xfId="24576" xr:uid="{00000000-0005-0000-0000-00009B5F0000}"/>
    <cellStyle name="Input 2 2 3 4 7 2" xfId="24577" xr:uid="{00000000-0005-0000-0000-00009C5F0000}"/>
    <cellStyle name="Input 2 2 3 4 7 3" xfId="24578" xr:uid="{00000000-0005-0000-0000-00009D5F0000}"/>
    <cellStyle name="Input 2 2 3 4 8" xfId="24579" xr:uid="{00000000-0005-0000-0000-00009E5F0000}"/>
    <cellStyle name="Input 2 2 3 4 8 2" xfId="24580" xr:uid="{00000000-0005-0000-0000-00009F5F0000}"/>
    <cellStyle name="Input 2 2 3 4 8 3" xfId="24581" xr:uid="{00000000-0005-0000-0000-0000A05F0000}"/>
    <cellStyle name="Input 2 2 3 4 9" xfId="24582" xr:uid="{00000000-0005-0000-0000-0000A15F0000}"/>
    <cellStyle name="Input 2 2 3 4 9 2" xfId="24583" xr:uid="{00000000-0005-0000-0000-0000A25F0000}"/>
    <cellStyle name="Input 2 2 3 4 9 3" xfId="24584" xr:uid="{00000000-0005-0000-0000-0000A35F0000}"/>
    <cellStyle name="Input 2 2 3 5" xfId="24585" xr:uid="{00000000-0005-0000-0000-0000A45F0000}"/>
    <cellStyle name="Input 2 2 3 5 10" xfId="24586" xr:uid="{00000000-0005-0000-0000-0000A55F0000}"/>
    <cellStyle name="Input 2 2 3 5 10 2" xfId="24587" xr:uid="{00000000-0005-0000-0000-0000A65F0000}"/>
    <cellStyle name="Input 2 2 3 5 10 3" xfId="24588" xr:uid="{00000000-0005-0000-0000-0000A75F0000}"/>
    <cellStyle name="Input 2 2 3 5 11" xfId="24589" xr:uid="{00000000-0005-0000-0000-0000A85F0000}"/>
    <cellStyle name="Input 2 2 3 5 11 2" xfId="24590" xr:uid="{00000000-0005-0000-0000-0000A95F0000}"/>
    <cellStyle name="Input 2 2 3 5 11 3" xfId="24591" xr:uid="{00000000-0005-0000-0000-0000AA5F0000}"/>
    <cellStyle name="Input 2 2 3 5 12" xfId="24592" xr:uid="{00000000-0005-0000-0000-0000AB5F0000}"/>
    <cellStyle name="Input 2 2 3 5 13" xfId="24593" xr:uid="{00000000-0005-0000-0000-0000AC5F0000}"/>
    <cellStyle name="Input 2 2 3 5 2" xfId="24594" xr:uid="{00000000-0005-0000-0000-0000AD5F0000}"/>
    <cellStyle name="Input 2 2 3 5 2 2" xfId="24595" xr:uid="{00000000-0005-0000-0000-0000AE5F0000}"/>
    <cellStyle name="Input 2 2 3 5 2 3" xfId="24596" xr:uid="{00000000-0005-0000-0000-0000AF5F0000}"/>
    <cellStyle name="Input 2 2 3 5 3" xfId="24597" xr:uid="{00000000-0005-0000-0000-0000B05F0000}"/>
    <cellStyle name="Input 2 2 3 5 3 2" xfId="24598" xr:uid="{00000000-0005-0000-0000-0000B15F0000}"/>
    <cellStyle name="Input 2 2 3 5 3 3" xfId="24599" xr:uid="{00000000-0005-0000-0000-0000B25F0000}"/>
    <cellStyle name="Input 2 2 3 5 4" xfId="24600" xr:uid="{00000000-0005-0000-0000-0000B35F0000}"/>
    <cellStyle name="Input 2 2 3 5 4 2" xfId="24601" xr:uid="{00000000-0005-0000-0000-0000B45F0000}"/>
    <cellStyle name="Input 2 2 3 5 4 3" xfId="24602" xr:uid="{00000000-0005-0000-0000-0000B55F0000}"/>
    <cellStyle name="Input 2 2 3 5 5" xfId="24603" xr:uid="{00000000-0005-0000-0000-0000B65F0000}"/>
    <cellStyle name="Input 2 2 3 5 5 2" xfId="24604" xr:uid="{00000000-0005-0000-0000-0000B75F0000}"/>
    <cellStyle name="Input 2 2 3 5 5 3" xfId="24605" xr:uid="{00000000-0005-0000-0000-0000B85F0000}"/>
    <cellStyle name="Input 2 2 3 5 6" xfId="24606" xr:uid="{00000000-0005-0000-0000-0000B95F0000}"/>
    <cellStyle name="Input 2 2 3 5 6 2" xfId="24607" xr:uid="{00000000-0005-0000-0000-0000BA5F0000}"/>
    <cellStyle name="Input 2 2 3 5 6 3" xfId="24608" xr:uid="{00000000-0005-0000-0000-0000BB5F0000}"/>
    <cellStyle name="Input 2 2 3 5 7" xfId="24609" xr:uid="{00000000-0005-0000-0000-0000BC5F0000}"/>
    <cellStyle name="Input 2 2 3 5 7 2" xfId="24610" xr:uid="{00000000-0005-0000-0000-0000BD5F0000}"/>
    <cellStyle name="Input 2 2 3 5 7 3" xfId="24611" xr:uid="{00000000-0005-0000-0000-0000BE5F0000}"/>
    <cellStyle name="Input 2 2 3 5 8" xfId="24612" xr:uid="{00000000-0005-0000-0000-0000BF5F0000}"/>
    <cellStyle name="Input 2 2 3 5 8 2" xfId="24613" xr:uid="{00000000-0005-0000-0000-0000C05F0000}"/>
    <cellStyle name="Input 2 2 3 5 8 3" xfId="24614" xr:uid="{00000000-0005-0000-0000-0000C15F0000}"/>
    <cellStyle name="Input 2 2 3 5 9" xfId="24615" xr:uid="{00000000-0005-0000-0000-0000C25F0000}"/>
    <cellStyle name="Input 2 2 3 5 9 2" xfId="24616" xr:uid="{00000000-0005-0000-0000-0000C35F0000}"/>
    <cellStyle name="Input 2 2 3 5 9 3" xfId="24617" xr:uid="{00000000-0005-0000-0000-0000C45F0000}"/>
    <cellStyle name="Input 2 2 3 6" xfId="24618" xr:uid="{00000000-0005-0000-0000-0000C55F0000}"/>
    <cellStyle name="Input 2 2 3 6 10" xfId="24619" xr:uid="{00000000-0005-0000-0000-0000C65F0000}"/>
    <cellStyle name="Input 2 2 3 6 10 2" xfId="24620" xr:uid="{00000000-0005-0000-0000-0000C75F0000}"/>
    <cellStyle name="Input 2 2 3 6 10 3" xfId="24621" xr:uid="{00000000-0005-0000-0000-0000C85F0000}"/>
    <cellStyle name="Input 2 2 3 6 11" xfId="24622" xr:uid="{00000000-0005-0000-0000-0000C95F0000}"/>
    <cellStyle name="Input 2 2 3 6 11 2" xfId="24623" xr:uid="{00000000-0005-0000-0000-0000CA5F0000}"/>
    <cellStyle name="Input 2 2 3 6 11 3" xfId="24624" xr:uid="{00000000-0005-0000-0000-0000CB5F0000}"/>
    <cellStyle name="Input 2 2 3 6 12" xfId="24625" xr:uid="{00000000-0005-0000-0000-0000CC5F0000}"/>
    <cellStyle name="Input 2 2 3 6 13" xfId="24626" xr:uid="{00000000-0005-0000-0000-0000CD5F0000}"/>
    <cellStyle name="Input 2 2 3 6 2" xfId="24627" xr:uid="{00000000-0005-0000-0000-0000CE5F0000}"/>
    <cellStyle name="Input 2 2 3 6 2 2" xfId="24628" xr:uid="{00000000-0005-0000-0000-0000CF5F0000}"/>
    <cellStyle name="Input 2 2 3 6 2 3" xfId="24629" xr:uid="{00000000-0005-0000-0000-0000D05F0000}"/>
    <cellStyle name="Input 2 2 3 6 3" xfId="24630" xr:uid="{00000000-0005-0000-0000-0000D15F0000}"/>
    <cellStyle name="Input 2 2 3 6 3 2" xfId="24631" xr:uid="{00000000-0005-0000-0000-0000D25F0000}"/>
    <cellStyle name="Input 2 2 3 6 3 3" xfId="24632" xr:uid="{00000000-0005-0000-0000-0000D35F0000}"/>
    <cellStyle name="Input 2 2 3 6 4" xfId="24633" xr:uid="{00000000-0005-0000-0000-0000D45F0000}"/>
    <cellStyle name="Input 2 2 3 6 4 2" xfId="24634" xr:uid="{00000000-0005-0000-0000-0000D55F0000}"/>
    <cellStyle name="Input 2 2 3 6 4 3" xfId="24635" xr:uid="{00000000-0005-0000-0000-0000D65F0000}"/>
    <cellStyle name="Input 2 2 3 6 5" xfId="24636" xr:uid="{00000000-0005-0000-0000-0000D75F0000}"/>
    <cellStyle name="Input 2 2 3 6 5 2" xfId="24637" xr:uid="{00000000-0005-0000-0000-0000D85F0000}"/>
    <cellStyle name="Input 2 2 3 6 5 3" xfId="24638" xr:uid="{00000000-0005-0000-0000-0000D95F0000}"/>
    <cellStyle name="Input 2 2 3 6 6" xfId="24639" xr:uid="{00000000-0005-0000-0000-0000DA5F0000}"/>
    <cellStyle name="Input 2 2 3 6 6 2" xfId="24640" xr:uid="{00000000-0005-0000-0000-0000DB5F0000}"/>
    <cellStyle name="Input 2 2 3 6 6 3" xfId="24641" xr:uid="{00000000-0005-0000-0000-0000DC5F0000}"/>
    <cellStyle name="Input 2 2 3 6 7" xfId="24642" xr:uid="{00000000-0005-0000-0000-0000DD5F0000}"/>
    <cellStyle name="Input 2 2 3 6 7 2" xfId="24643" xr:uid="{00000000-0005-0000-0000-0000DE5F0000}"/>
    <cellStyle name="Input 2 2 3 6 7 3" xfId="24644" xr:uid="{00000000-0005-0000-0000-0000DF5F0000}"/>
    <cellStyle name="Input 2 2 3 6 8" xfId="24645" xr:uid="{00000000-0005-0000-0000-0000E05F0000}"/>
    <cellStyle name="Input 2 2 3 6 8 2" xfId="24646" xr:uid="{00000000-0005-0000-0000-0000E15F0000}"/>
    <cellStyle name="Input 2 2 3 6 8 3" xfId="24647" xr:uid="{00000000-0005-0000-0000-0000E25F0000}"/>
    <cellStyle name="Input 2 2 3 6 9" xfId="24648" xr:uid="{00000000-0005-0000-0000-0000E35F0000}"/>
    <cellStyle name="Input 2 2 3 6 9 2" xfId="24649" xr:uid="{00000000-0005-0000-0000-0000E45F0000}"/>
    <cellStyle name="Input 2 2 3 6 9 3" xfId="24650" xr:uid="{00000000-0005-0000-0000-0000E55F0000}"/>
    <cellStyle name="Input 2 2 3 7" xfId="24651" xr:uid="{00000000-0005-0000-0000-0000E65F0000}"/>
    <cellStyle name="Input 2 2 3 7 10" xfId="24652" xr:uid="{00000000-0005-0000-0000-0000E75F0000}"/>
    <cellStyle name="Input 2 2 3 7 10 2" xfId="24653" xr:uid="{00000000-0005-0000-0000-0000E85F0000}"/>
    <cellStyle name="Input 2 2 3 7 10 3" xfId="24654" xr:uid="{00000000-0005-0000-0000-0000E95F0000}"/>
    <cellStyle name="Input 2 2 3 7 11" xfId="24655" xr:uid="{00000000-0005-0000-0000-0000EA5F0000}"/>
    <cellStyle name="Input 2 2 3 7 11 2" xfId="24656" xr:uid="{00000000-0005-0000-0000-0000EB5F0000}"/>
    <cellStyle name="Input 2 2 3 7 11 3" xfId="24657" xr:uid="{00000000-0005-0000-0000-0000EC5F0000}"/>
    <cellStyle name="Input 2 2 3 7 12" xfId="24658" xr:uid="{00000000-0005-0000-0000-0000ED5F0000}"/>
    <cellStyle name="Input 2 2 3 7 13" xfId="24659" xr:uid="{00000000-0005-0000-0000-0000EE5F0000}"/>
    <cellStyle name="Input 2 2 3 7 2" xfId="24660" xr:uid="{00000000-0005-0000-0000-0000EF5F0000}"/>
    <cellStyle name="Input 2 2 3 7 2 2" xfId="24661" xr:uid="{00000000-0005-0000-0000-0000F05F0000}"/>
    <cellStyle name="Input 2 2 3 7 2 3" xfId="24662" xr:uid="{00000000-0005-0000-0000-0000F15F0000}"/>
    <cellStyle name="Input 2 2 3 7 3" xfId="24663" xr:uid="{00000000-0005-0000-0000-0000F25F0000}"/>
    <cellStyle name="Input 2 2 3 7 3 2" xfId="24664" xr:uid="{00000000-0005-0000-0000-0000F35F0000}"/>
    <cellStyle name="Input 2 2 3 7 3 3" xfId="24665" xr:uid="{00000000-0005-0000-0000-0000F45F0000}"/>
    <cellStyle name="Input 2 2 3 7 4" xfId="24666" xr:uid="{00000000-0005-0000-0000-0000F55F0000}"/>
    <cellStyle name="Input 2 2 3 7 4 2" xfId="24667" xr:uid="{00000000-0005-0000-0000-0000F65F0000}"/>
    <cellStyle name="Input 2 2 3 7 4 3" xfId="24668" xr:uid="{00000000-0005-0000-0000-0000F75F0000}"/>
    <cellStyle name="Input 2 2 3 7 5" xfId="24669" xr:uid="{00000000-0005-0000-0000-0000F85F0000}"/>
    <cellStyle name="Input 2 2 3 7 5 2" xfId="24670" xr:uid="{00000000-0005-0000-0000-0000F95F0000}"/>
    <cellStyle name="Input 2 2 3 7 5 3" xfId="24671" xr:uid="{00000000-0005-0000-0000-0000FA5F0000}"/>
    <cellStyle name="Input 2 2 3 7 6" xfId="24672" xr:uid="{00000000-0005-0000-0000-0000FB5F0000}"/>
    <cellStyle name="Input 2 2 3 7 6 2" xfId="24673" xr:uid="{00000000-0005-0000-0000-0000FC5F0000}"/>
    <cellStyle name="Input 2 2 3 7 6 3" xfId="24674" xr:uid="{00000000-0005-0000-0000-0000FD5F0000}"/>
    <cellStyle name="Input 2 2 3 7 7" xfId="24675" xr:uid="{00000000-0005-0000-0000-0000FE5F0000}"/>
    <cellStyle name="Input 2 2 3 7 7 2" xfId="24676" xr:uid="{00000000-0005-0000-0000-0000FF5F0000}"/>
    <cellStyle name="Input 2 2 3 7 7 3" xfId="24677" xr:uid="{00000000-0005-0000-0000-000000600000}"/>
    <cellStyle name="Input 2 2 3 7 8" xfId="24678" xr:uid="{00000000-0005-0000-0000-000001600000}"/>
    <cellStyle name="Input 2 2 3 7 8 2" xfId="24679" xr:uid="{00000000-0005-0000-0000-000002600000}"/>
    <cellStyle name="Input 2 2 3 7 8 3" xfId="24680" xr:uid="{00000000-0005-0000-0000-000003600000}"/>
    <cellStyle name="Input 2 2 3 7 9" xfId="24681" xr:uid="{00000000-0005-0000-0000-000004600000}"/>
    <cellStyle name="Input 2 2 3 7 9 2" xfId="24682" xr:uid="{00000000-0005-0000-0000-000005600000}"/>
    <cellStyle name="Input 2 2 3 7 9 3" xfId="24683" xr:uid="{00000000-0005-0000-0000-000006600000}"/>
    <cellStyle name="Input 2 2 3 8" xfId="24684" xr:uid="{00000000-0005-0000-0000-000007600000}"/>
    <cellStyle name="Input 2 2 3 8 2" xfId="24685" xr:uid="{00000000-0005-0000-0000-000008600000}"/>
    <cellStyle name="Input 2 2 3 8 3" xfId="24686" xr:uid="{00000000-0005-0000-0000-000009600000}"/>
    <cellStyle name="Input 2 2 3 9" xfId="24687" xr:uid="{00000000-0005-0000-0000-00000A600000}"/>
    <cellStyle name="Input 2 2 3 9 2" xfId="24688" xr:uid="{00000000-0005-0000-0000-00000B600000}"/>
    <cellStyle name="Input 2 2 3 9 3" xfId="24689" xr:uid="{00000000-0005-0000-0000-00000C600000}"/>
    <cellStyle name="Input 2 2 4" xfId="24690" xr:uid="{00000000-0005-0000-0000-00000D600000}"/>
    <cellStyle name="Input 2 2 4 10" xfId="24691" xr:uid="{00000000-0005-0000-0000-00000E600000}"/>
    <cellStyle name="Input 2 2 4 10 2" xfId="24692" xr:uid="{00000000-0005-0000-0000-00000F600000}"/>
    <cellStyle name="Input 2 2 4 10 3" xfId="24693" xr:uid="{00000000-0005-0000-0000-000010600000}"/>
    <cellStyle name="Input 2 2 4 11" xfId="24694" xr:uid="{00000000-0005-0000-0000-000011600000}"/>
    <cellStyle name="Input 2 2 4 11 2" xfId="24695" xr:uid="{00000000-0005-0000-0000-000012600000}"/>
    <cellStyle name="Input 2 2 4 11 3" xfId="24696" xr:uid="{00000000-0005-0000-0000-000013600000}"/>
    <cellStyle name="Input 2 2 4 12" xfId="24697" xr:uid="{00000000-0005-0000-0000-000014600000}"/>
    <cellStyle name="Input 2 2 4 12 2" xfId="24698" xr:uid="{00000000-0005-0000-0000-000015600000}"/>
    <cellStyle name="Input 2 2 4 12 3" xfId="24699" xr:uid="{00000000-0005-0000-0000-000016600000}"/>
    <cellStyle name="Input 2 2 4 13" xfId="24700" xr:uid="{00000000-0005-0000-0000-000017600000}"/>
    <cellStyle name="Input 2 2 4 13 2" xfId="24701" xr:uid="{00000000-0005-0000-0000-000018600000}"/>
    <cellStyle name="Input 2 2 4 13 3" xfId="24702" xr:uid="{00000000-0005-0000-0000-000019600000}"/>
    <cellStyle name="Input 2 2 4 14" xfId="24703" xr:uid="{00000000-0005-0000-0000-00001A600000}"/>
    <cellStyle name="Input 2 2 4 14 2" xfId="24704" xr:uid="{00000000-0005-0000-0000-00001B600000}"/>
    <cellStyle name="Input 2 2 4 14 3" xfId="24705" xr:uid="{00000000-0005-0000-0000-00001C600000}"/>
    <cellStyle name="Input 2 2 4 15" xfId="24706" xr:uid="{00000000-0005-0000-0000-00001D600000}"/>
    <cellStyle name="Input 2 2 4 15 2" xfId="24707" xr:uid="{00000000-0005-0000-0000-00001E600000}"/>
    <cellStyle name="Input 2 2 4 15 3" xfId="24708" xr:uid="{00000000-0005-0000-0000-00001F600000}"/>
    <cellStyle name="Input 2 2 4 16" xfId="24709" xr:uid="{00000000-0005-0000-0000-000020600000}"/>
    <cellStyle name="Input 2 2 4 16 2" xfId="24710" xr:uid="{00000000-0005-0000-0000-000021600000}"/>
    <cellStyle name="Input 2 2 4 16 3" xfId="24711" xr:uid="{00000000-0005-0000-0000-000022600000}"/>
    <cellStyle name="Input 2 2 4 17" xfId="24712" xr:uid="{00000000-0005-0000-0000-000023600000}"/>
    <cellStyle name="Input 2 2 4 17 2" xfId="24713" xr:uid="{00000000-0005-0000-0000-000024600000}"/>
    <cellStyle name="Input 2 2 4 17 3" xfId="24714" xr:uid="{00000000-0005-0000-0000-000025600000}"/>
    <cellStyle name="Input 2 2 4 18" xfId="24715" xr:uid="{00000000-0005-0000-0000-000026600000}"/>
    <cellStyle name="Input 2 2 4 18 2" xfId="24716" xr:uid="{00000000-0005-0000-0000-000027600000}"/>
    <cellStyle name="Input 2 2 4 18 3" xfId="24717" xr:uid="{00000000-0005-0000-0000-000028600000}"/>
    <cellStyle name="Input 2 2 4 19" xfId="24718" xr:uid="{00000000-0005-0000-0000-000029600000}"/>
    <cellStyle name="Input 2 2 4 2" xfId="24719" xr:uid="{00000000-0005-0000-0000-00002A600000}"/>
    <cellStyle name="Input 2 2 4 2 10" xfId="24720" xr:uid="{00000000-0005-0000-0000-00002B600000}"/>
    <cellStyle name="Input 2 2 4 2 10 2" xfId="24721" xr:uid="{00000000-0005-0000-0000-00002C600000}"/>
    <cellStyle name="Input 2 2 4 2 10 3" xfId="24722" xr:uid="{00000000-0005-0000-0000-00002D600000}"/>
    <cellStyle name="Input 2 2 4 2 11" xfId="24723" xr:uid="{00000000-0005-0000-0000-00002E600000}"/>
    <cellStyle name="Input 2 2 4 2 11 2" xfId="24724" xr:uid="{00000000-0005-0000-0000-00002F600000}"/>
    <cellStyle name="Input 2 2 4 2 11 3" xfId="24725" xr:uid="{00000000-0005-0000-0000-000030600000}"/>
    <cellStyle name="Input 2 2 4 2 12" xfId="24726" xr:uid="{00000000-0005-0000-0000-000031600000}"/>
    <cellStyle name="Input 2 2 4 2 12 2" xfId="24727" xr:uid="{00000000-0005-0000-0000-000032600000}"/>
    <cellStyle name="Input 2 2 4 2 12 3" xfId="24728" xr:uid="{00000000-0005-0000-0000-000033600000}"/>
    <cellStyle name="Input 2 2 4 2 13" xfId="24729" xr:uid="{00000000-0005-0000-0000-000034600000}"/>
    <cellStyle name="Input 2 2 4 2 14" xfId="24730" xr:uid="{00000000-0005-0000-0000-000035600000}"/>
    <cellStyle name="Input 2 2 4 2 2" xfId="24731" xr:uid="{00000000-0005-0000-0000-000036600000}"/>
    <cellStyle name="Input 2 2 4 2 2 2" xfId="24732" xr:uid="{00000000-0005-0000-0000-000037600000}"/>
    <cellStyle name="Input 2 2 4 2 2 3" xfId="24733" xr:uid="{00000000-0005-0000-0000-000038600000}"/>
    <cellStyle name="Input 2 2 4 2 3" xfId="24734" xr:uid="{00000000-0005-0000-0000-000039600000}"/>
    <cellStyle name="Input 2 2 4 2 3 2" xfId="24735" xr:uid="{00000000-0005-0000-0000-00003A600000}"/>
    <cellStyle name="Input 2 2 4 2 3 3" xfId="24736" xr:uid="{00000000-0005-0000-0000-00003B600000}"/>
    <cellStyle name="Input 2 2 4 2 4" xfId="24737" xr:uid="{00000000-0005-0000-0000-00003C600000}"/>
    <cellStyle name="Input 2 2 4 2 4 2" xfId="24738" xr:uid="{00000000-0005-0000-0000-00003D600000}"/>
    <cellStyle name="Input 2 2 4 2 4 3" xfId="24739" xr:uid="{00000000-0005-0000-0000-00003E600000}"/>
    <cellStyle name="Input 2 2 4 2 5" xfId="24740" xr:uid="{00000000-0005-0000-0000-00003F600000}"/>
    <cellStyle name="Input 2 2 4 2 5 2" xfId="24741" xr:uid="{00000000-0005-0000-0000-000040600000}"/>
    <cellStyle name="Input 2 2 4 2 5 3" xfId="24742" xr:uid="{00000000-0005-0000-0000-000041600000}"/>
    <cellStyle name="Input 2 2 4 2 6" xfId="24743" xr:uid="{00000000-0005-0000-0000-000042600000}"/>
    <cellStyle name="Input 2 2 4 2 6 2" xfId="24744" xr:uid="{00000000-0005-0000-0000-000043600000}"/>
    <cellStyle name="Input 2 2 4 2 6 3" xfId="24745" xr:uid="{00000000-0005-0000-0000-000044600000}"/>
    <cellStyle name="Input 2 2 4 2 7" xfId="24746" xr:uid="{00000000-0005-0000-0000-000045600000}"/>
    <cellStyle name="Input 2 2 4 2 7 2" xfId="24747" xr:uid="{00000000-0005-0000-0000-000046600000}"/>
    <cellStyle name="Input 2 2 4 2 7 3" xfId="24748" xr:uid="{00000000-0005-0000-0000-000047600000}"/>
    <cellStyle name="Input 2 2 4 2 8" xfId="24749" xr:uid="{00000000-0005-0000-0000-000048600000}"/>
    <cellStyle name="Input 2 2 4 2 8 2" xfId="24750" xr:uid="{00000000-0005-0000-0000-000049600000}"/>
    <cellStyle name="Input 2 2 4 2 8 3" xfId="24751" xr:uid="{00000000-0005-0000-0000-00004A600000}"/>
    <cellStyle name="Input 2 2 4 2 9" xfId="24752" xr:uid="{00000000-0005-0000-0000-00004B600000}"/>
    <cellStyle name="Input 2 2 4 2 9 2" xfId="24753" xr:uid="{00000000-0005-0000-0000-00004C600000}"/>
    <cellStyle name="Input 2 2 4 2 9 3" xfId="24754" xr:uid="{00000000-0005-0000-0000-00004D600000}"/>
    <cellStyle name="Input 2 2 4 20" xfId="24755" xr:uid="{00000000-0005-0000-0000-00004E600000}"/>
    <cellStyle name="Input 2 2 4 3" xfId="24756" xr:uid="{00000000-0005-0000-0000-00004F600000}"/>
    <cellStyle name="Input 2 2 4 3 10" xfId="24757" xr:uid="{00000000-0005-0000-0000-000050600000}"/>
    <cellStyle name="Input 2 2 4 3 10 2" xfId="24758" xr:uid="{00000000-0005-0000-0000-000051600000}"/>
    <cellStyle name="Input 2 2 4 3 10 3" xfId="24759" xr:uid="{00000000-0005-0000-0000-000052600000}"/>
    <cellStyle name="Input 2 2 4 3 11" xfId="24760" xr:uid="{00000000-0005-0000-0000-000053600000}"/>
    <cellStyle name="Input 2 2 4 3 11 2" xfId="24761" xr:uid="{00000000-0005-0000-0000-000054600000}"/>
    <cellStyle name="Input 2 2 4 3 11 3" xfId="24762" xr:uid="{00000000-0005-0000-0000-000055600000}"/>
    <cellStyle name="Input 2 2 4 3 12" xfId="24763" xr:uid="{00000000-0005-0000-0000-000056600000}"/>
    <cellStyle name="Input 2 2 4 3 12 2" xfId="24764" xr:uid="{00000000-0005-0000-0000-000057600000}"/>
    <cellStyle name="Input 2 2 4 3 12 3" xfId="24765" xr:uid="{00000000-0005-0000-0000-000058600000}"/>
    <cellStyle name="Input 2 2 4 3 13" xfId="24766" xr:uid="{00000000-0005-0000-0000-000059600000}"/>
    <cellStyle name="Input 2 2 4 3 14" xfId="24767" xr:uid="{00000000-0005-0000-0000-00005A600000}"/>
    <cellStyle name="Input 2 2 4 3 2" xfId="24768" xr:uid="{00000000-0005-0000-0000-00005B600000}"/>
    <cellStyle name="Input 2 2 4 3 2 2" xfId="24769" xr:uid="{00000000-0005-0000-0000-00005C600000}"/>
    <cellStyle name="Input 2 2 4 3 2 3" xfId="24770" xr:uid="{00000000-0005-0000-0000-00005D600000}"/>
    <cellStyle name="Input 2 2 4 3 3" xfId="24771" xr:uid="{00000000-0005-0000-0000-00005E600000}"/>
    <cellStyle name="Input 2 2 4 3 3 2" xfId="24772" xr:uid="{00000000-0005-0000-0000-00005F600000}"/>
    <cellStyle name="Input 2 2 4 3 3 3" xfId="24773" xr:uid="{00000000-0005-0000-0000-000060600000}"/>
    <cellStyle name="Input 2 2 4 3 4" xfId="24774" xr:uid="{00000000-0005-0000-0000-000061600000}"/>
    <cellStyle name="Input 2 2 4 3 4 2" xfId="24775" xr:uid="{00000000-0005-0000-0000-000062600000}"/>
    <cellStyle name="Input 2 2 4 3 4 3" xfId="24776" xr:uid="{00000000-0005-0000-0000-000063600000}"/>
    <cellStyle name="Input 2 2 4 3 5" xfId="24777" xr:uid="{00000000-0005-0000-0000-000064600000}"/>
    <cellStyle name="Input 2 2 4 3 5 2" xfId="24778" xr:uid="{00000000-0005-0000-0000-000065600000}"/>
    <cellStyle name="Input 2 2 4 3 5 3" xfId="24779" xr:uid="{00000000-0005-0000-0000-000066600000}"/>
    <cellStyle name="Input 2 2 4 3 6" xfId="24780" xr:uid="{00000000-0005-0000-0000-000067600000}"/>
    <cellStyle name="Input 2 2 4 3 6 2" xfId="24781" xr:uid="{00000000-0005-0000-0000-000068600000}"/>
    <cellStyle name="Input 2 2 4 3 6 3" xfId="24782" xr:uid="{00000000-0005-0000-0000-000069600000}"/>
    <cellStyle name="Input 2 2 4 3 7" xfId="24783" xr:uid="{00000000-0005-0000-0000-00006A600000}"/>
    <cellStyle name="Input 2 2 4 3 7 2" xfId="24784" xr:uid="{00000000-0005-0000-0000-00006B600000}"/>
    <cellStyle name="Input 2 2 4 3 7 3" xfId="24785" xr:uid="{00000000-0005-0000-0000-00006C600000}"/>
    <cellStyle name="Input 2 2 4 3 8" xfId="24786" xr:uid="{00000000-0005-0000-0000-00006D600000}"/>
    <cellStyle name="Input 2 2 4 3 8 2" xfId="24787" xr:uid="{00000000-0005-0000-0000-00006E600000}"/>
    <cellStyle name="Input 2 2 4 3 8 3" xfId="24788" xr:uid="{00000000-0005-0000-0000-00006F600000}"/>
    <cellStyle name="Input 2 2 4 3 9" xfId="24789" xr:uid="{00000000-0005-0000-0000-000070600000}"/>
    <cellStyle name="Input 2 2 4 3 9 2" xfId="24790" xr:uid="{00000000-0005-0000-0000-000071600000}"/>
    <cellStyle name="Input 2 2 4 3 9 3" xfId="24791" xr:uid="{00000000-0005-0000-0000-000072600000}"/>
    <cellStyle name="Input 2 2 4 4" xfId="24792" xr:uid="{00000000-0005-0000-0000-000073600000}"/>
    <cellStyle name="Input 2 2 4 4 10" xfId="24793" xr:uid="{00000000-0005-0000-0000-000074600000}"/>
    <cellStyle name="Input 2 2 4 4 10 2" xfId="24794" xr:uid="{00000000-0005-0000-0000-000075600000}"/>
    <cellStyle name="Input 2 2 4 4 10 3" xfId="24795" xr:uid="{00000000-0005-0000-0000-000076600000}"/>
    <cellStyle name="Input 2 2 4 4 11" xfId="24796" xr:uid="{00000000-0005-0000-0000-000077600000}"/>
    <cellStyle name="Input 2 2 4 4 11 2" xfId="24797" xr:uid="{00000000-0005-0000-0000-000078600000}"/>
    <cellStyle name="Input 2 2 4 4 11 3" xfId="24798" xr:uid="{00000000-0005-0000-0000-000079600000}"/>
    <cellStyle name="Input 2 2 4 4 12" xfId="24799" xr:uid="{00000000-0005-0000-0000-00007A600000}"/>
    <cellStyle name="Input 2 2 4 4 13" xfId="24800" xr:uid="{00000000-0005-0000-0000-00007B600000}"/>
    <cellStyle name="Input 2 2 4 4 2" xfId="24801" xr:uid="{00000000-0005-0000-0000-00007C600000}"/>
    <cellStyle name="Input 2 2 4 4 2 2" xfId="24802" xr:uid="{00000000-0005-0000-0000-00007D600000}"/>
    <cellStyle name="Input 2 2 4 4 2 3" xfId="24803" xr:uid="{00000000-0005-0000-0000-00007E600000}"/>
    <cellStyle name="Input 2 2 4 4 3" xfId="24804" xr:uid="{00000000-0005-0000-0000-00007F600000}"/>
    <cellStyle name="Input 2 2 4 4 3 2" xfId="24805" xr:uid="{00000000-0005-0000-0000-000080600000}"/>
    <cellStyle name="Input 2 2 4 4 3 3" xfId="24806" xr:uid="{00000000-0005-0000-0000-000081600000}"/>
    <cellStyle name="Input 2 2 4 4 4" xfId="24807" xr:uid="{00000000-0005-0000-0000-000082600000}"/>
    <cellStyle name="Input 2 2 4 4 4 2" xfId="24808" xr:uid="{00000000-0005-0000-0000-000083600000}"/>
    <cellStyle name="Input 2 2 4 4 4 3" xfId="24809" xr:uid="{00000000-0005-0000-0000-000084600000}"/>
    <cellStyle name="Input 2 2 4 4 5" xfId="24810" xr:uid="{00000000-0005-0000-0000-000085600000}"/>
    <cellStyle name="Input 2 2 4 4 5 2" xfId="24811" xr:uid="{00000000-0005-0000-0000-000086600000}"/>
    <cellStyle name="Input 2 2 4 4 5 3" xfId="24812" xr:uid="{00000000-0005-0000-0000-000087600000}"/>
    <cellStyle name="Input 2 2 4 4 6" xfId="24813" xr:uid="{00000000-0005-0000-0000-000088600000}"/>
    <cellStyle name="Input 2 2 4 4 6 2" xfId="24814" xr:uid="{00000000-0005-0000-0000-000089600000}"/>
    <cellStyle name="Input 2 2 4 4 6 3" xfId="24815" xr:uid="{00000000-0005-0000-0000-00008A600000}"/>
    <cellStyle name="Input 2 2 4 4 7" xfId="24816" xr:uid="{00000000-0005-0000-0000-00008B600000}"/>
    <cellStyle name="Input 2 2 4 4 7 2" xfId="24817" xr:uid="{00000000-0005-0000-0000-00008C600000}"/>
    <cellStyle name="Input 2 2 4 4 7 3" xfId="24818" xr:uid="{00000000-0005-0000-0000-00008D600000}"/>
    <cellStyle name="Input 2 2 4 4 8" xfId="24819" xr:uid="{00000000-0005-0000-0000-00008E600000}"/>
    <cellStyle name="Input 2 2 4 4 8 2" xfId="24820" xr:uid="{00000000-0005-0000-0000-00008F600000}"/>
    <cellStyle name="Input 2 2 4 4 8 3" xfId="24821" xr:uid="{00000000-0005-0000-0000-000090600000}"/>
    <cellStyle name="Input 2 2 4 4 9" xfId="24822" xr:uid="{00000000-0005-0000-0000-000091600000}"/>
    <cellStyle name="Input 2 2 4 4 9 2" xfId="24823" xr:uid="{00000000-0005-0000-0000-000092600000}"/>
    <cellStyle name="Input 2 2 4 4 9 3" xfId="24824" xr:uid="{00000000-0005-0000-0000-000093600000}"/>
    <cellStyle name="Input 2 2 4 5" xfId="24825" xr:uid="{00000000-0005-0000-0000-000094600000}"/>
    <cellStyle name="Input 2 2 4 5 10" xfId="24826" xr:uid="{00000000-0005-0000-0000-000095600000}"/>
    <cellStyle name="Input 2 2 4 5 10 2" xfId="24827" xr:uid="{00000000-0005-0000-0000-000096600000}"/>
    <cellStyle name="Input 2 2 4 5 10 3" xfId="24828" xr:uid="{00000000-0005-0000-0000-000097600000}"/>
    <cellStyle name="Input 2 2 4 5 11" xfId="24829" xr:uid="{00000000-0005-0000-0000-000098600000}"/>
    <cellStyle name="Input 2 2 4 5 11 2" xfId="24830" xr:uid="{00000000-0005-0000-0000-000099600000}"/>
    <cellStyle name="Input 2 2 4 5 11 3" xfId="24831" xr:uid="{00000000-0005-0000-0000-00009A600000}"/>
    <cellStyle name="Input 2 2 4 5 12" xfId="24832" xr:uid="{00000000-0005-0000-0000-00009B600000}"/>
    <cellStyle name="Input 2 2 4 5 13" xfId="24833" xr:uid="{00000000-0005-0000-0000-00009C600000}"/>
    <cellStyle name="Input 2 2 4 5 2" xfId="24834" xr:uid="{00000000-0005-0000-0000-00009D600000}"/>
    <cellStyle name="Input 2 2 4 5 2 2" xfId="24835" xr:uid="{00000000-0005-0000-0000-00009E600000}"/>
    <cellStyle name="Input 2 2 4 5 2 3" xfId="24836" xr:uid="{00000000-0005-0000-0000-00009F600000}"/>
    <cellStyle name="Input 2 2 4 5 3" xfId="24837" xr:uid="{00000000-0005-0000-0000-0000A0600000}"/>
    <cellStyle name="Input 2 2 4 5 3 2" xfId="24838" xr:uid="{00000000-0005-0000-0000-0000A1600000}"/>
    <cellStyle name="Input 2 2 4 5 3 3" xfId="24839" xr:uid="{00000000-0005-0000-0000-0000A2600000}"/>
    <cellStyle name="Input 2 2 4 5 4" xfId="24840" xr:uid="{00000000-0005-0000-0000-0000A3600000}"/>
    <cellStyle name="Input 2 2 4 5 4 2" xfId="24841" xr:uid="{00000000-0005-0000-0000-0000A4600000}"/>
    <cellStyle name="Input 2 2 4 5 4 3" xfId="24842" xr:uid="{00000000-0005-0000-0000-0000A5600000}"/>
    <cellStyle name="Input 2 2 4 5 5" xfId="24843" xr:uid="{00000000-0005-0000-0000-0000A6600000}"/>
    <cellStyle name="Input 2 2 4 5 5 2" xfId="24844" xr:uid="{00000000-0005-0000-0000-0000A7600000}"/>
    <cellStyle name="Input 2 2 4 5 5 3" xfId="24845" xr:uid="{00000000-0005-0000-0000-0000A8600000}"/>
    <cellStyle name="Input 2 2 4 5 6" xfId="24846" xr:uid="{00000000-0005-0000-0000-0000A9600000}"/>
    <cellStyle name="Input 2 2 4 5 6 2" xfId="24847" xr:uid="{00000000-0005-0000-0000-0000AA600000}"/>
    <cellStyle name="Input 2 2 4 5 6 3" xfId="24848" xr:uid="{00000000-0005-0000-0000-0000AB600000}"/>
    <cellStyle name="Input 2 2 4 5 7" xfId="24849" xr:uid="{00000000-0005-0000-0000-0000AC600000}"/>
    <cellStyle name="Input 2 2 4 5 7 2" xfId="24850" xr:uid="{00000000-0005-0000-0000-0000AD600000}"/>
    <cellStyle name="Input 2 2 4 5 7 3" xfId="24851" xr:uid="{00000000-0005-0000-0000-0000AE600000}"/>
    <cellStyle name="Input 2 2 4 5 8" xfId="24852" xr:uid="{00000000-0005-0000-0000-0000AF600000}"/>
    <cellStyle name="Input 2 2 4 5 8 2" xfId="24853" xr:uid="{00000000-0005-0000-0000-0000B0600000}"/>
    <cellStyle name="Input 2 2 4 5 8 3" xfId="24854" xr:uid="{00000000-0005-0000-0000-0000B1600000}"/>
    <cellStyle name="Input 2 2 4 5 9" xfId="24855" xr:uid="{00000000-0005-0000-0000-0000B2600000}"/>
    <cellStyle name="Input 2 2 4 5 9 2" xfId="24856" xr:uid="{00000000-0005-0000-0000-0000B3600000}"/>
    <cellStyle name="Input 2 2 4 5 9 3" xfId="24857" xr:uid="{00000000-0005-0000-0000-0000B4600000}"/>
    <cellStyle name="Input 2 2 4 6" xfId="24858" xr:uid="{00000000-0005-0000-0000-0000B5600000}"/>
    <cellStyle name="Input 2 2 4 6 10" xfId="24859" xr:uid="{00000000-0005-0000-0000-0000B6600000}"/>
    <cellStyle name="Input 2 2 4 6 10 2" xfId="24860" xr:uid="{00000000-0005-0000-0000-0000B7600000}"/>
    <cellStyle name="Input 2 2 4 6 10 3" xfId="24861" xr:uid="{00000000-0005-0000-0000-0000B8600000}"/>
    <cellStyle name="Input 2 2 4 6 11" xfId="24862" xr:uid="{00000000-0005-0000-0000-0000B9600000}"/>
    <cellStyle name="Input 2 2 4 6 11 2" xfId="24863" xr:uid="{00000000-0005-0000-0000-0000BA600000}"/>
    <cellStyle name="Input 2 2 4 6 11 3" xfId="24864" xr:uid="{00000000-0005-0000-0000-0000BB600000}"/>
    <cellStyle name="Input 2 2 4 6 12" xfId="24865" xr:uid="{00000000-0005-0000-0000-0000BC600000}"/>
    <cellStyle name="Input 2 2 4 6 13" xfId="24866" xr:uid="{00000000-0005-0000-0000-0000BD600000}"/>
    <cellStyle name="Input 2 2 4 6 2" xfId="24867" xr:uid="{00000000-0005-0000-0000-0000BE600000}"/>
    <cellStyle name="Input 2 2 4 6 2 2" xfId="24868" xr:uid="{00000000-0005-0000-0000-0000BF600000}"/>
    <cellStyle name="Input 2 2 4 6 2 3" xfId="24869" xr:uid="{00000000-0005-0000-0000-0000C0600000}"/>
    <cellStyle name="Input 2 2 4 6 3" xfId="24870" xr:uid="{00000000-0005-0000-0000-0000C1600000}"/>
    <cellStyle name="Input 2 2 4 6 3 2" xfId="24871" xr:uid="{00000000-0005-0000-0000-0000C2600000}"/>
    <cellStyle name="Input 2 2 4 6 3 3" xfId="24872" xr:uid="{00000000-0005-0000-0000-0000C3600000}"/>
    <cellStyle name="Input 2 2 4 6 4" xfId="24873" xr:uid="{00000000-0005-0000-0000-0000C4600000}"/>
    <cellStyle name="Input 2 2 4 6 4 2" xfId="24874" xr:uid="{00000000-0005-0000-0000-0000C5600000}"/>
    <cellStyle name="Input 2 2 4 6 4 3" xfId="24875" xr:uid="{00000000-0005-0000-0000-0000C6600000}"/>
    <cellStyle name="Input 2 2 4 6 5" xfId="24876" xr:uid="{00000000-0005-0000-0000-0000C7600000}"/>
    <cellStyle name="Input 2 2 4 6 5 2" xfId="24877" xr:uid="{00000000-0005-0000-0000-0000C8600000}"/>
    <cellStyle name="Input 2 2 4 6 5 3" xfId="24878" xr:uid="{00000000-0005-0000-0000-0000C9600000}"/>
    <cellStyle name="Input 2 2 4 6 6" xfId="24879" xr:uid="{00000000-0005-0000-0000-0000CA600000}"/>
    <cellStyle name="Input 2 2 4 6 6 2" xfId="24880" xr:uid="{00000000-0005-0000-0000-0000CB600000}"/>
    <cellStyle name="Input 2 2 4 6 6 3" xfId="24881" xr:uid="{00000000-0005-0000-0000-0000CC600000}"/>
    <cellStyle name="Input 2 2 4 6 7" xfId="24882" xr:uid="{00000000-0005-0000-0000-0000CD600000}"/>
    <cellStyle name="Input 2 2 4 6 7 2" xfId="24883" xr:uid="{00000000-0005-0000-0000-0000CE600000}"/>
    <cellStyle name="Input 2 2 4 6 7 3" xfId="24884" xr:uid="{00000000-0005-0000-0000-0000CF600000}"/>
    <cellStyle name="Input 2 2 4 6 8" xfId="24885" xr:uid="{00000000-0005-0000-0000-0000D0600000}"/>
    <cellStyle name="Input 2 2 4 6 8 2" xfId="24886" xr:uid="{00000000-0005-0000-0000-0000D1600000}"/>
    <cellStyle name="Input 2 2 4 6 8 3" xfId="24887" xr:uid="{00000000-0005-0000-0000-0000D2600000}"/>
    <cellStyle name="Input 2 2 4 6 9" xfId="24888" xr:uid="{00000000-0005-0000-0000-0000D3600000}"/>
    <cellStyle name="Input 2 2 4 6 9 2" xfId="24889" xr:uid="{00000000-0005-0000-0000-0000D4600000}"/>
    <cellStyle name="Input 2 2 4 6 9 3" xfId="24890" xr:uid="{00000000-0005-0000-0000-0000D5600000}"/>
    <cellStyle name="Input 2 2 4 7" xfId="24891" xr:uid="{00000000-0005-0000-0000-0000D6600000}"/>
    <cellStyle name="Input 2 2 4 7 10" xfId="24892" xr:uid="{00000000-0005-0000-0000-0000D7600000}"/>
    <cellStyle name="Input 2 2 4 7 10 2" xfId="24893" xr:uid="{00000000-0005-0000-0000-0000D8600000}"/>
    <cellStyle name="Input 2 2 4 7 10 3" xfId="24894" xr:uid="{00000000-0005-0000-0000-0000D9600000}"/>
    <cellStyle name="Input 2 2 4 7 11" xfId="24895" xr:uid="{00000000-0005-0000-0000-0000DA600000}"/>
    <cellStyle name="Input 2 2 4 7 11 2" xfId="24896" xr:uid="{00000000-0005-0000-0000-0000DB600000}"/>
    <cellStyle name="Input 2 2 4 7 11 3" xfId="24897" xr:uid="{00000000-0005-0000-0000-0000DC600000}"/>
    <cellStyle name="Input 2 2 4 7 12" xfId="24898" xr:uid="{00000000-0005-0000-0000-0000DD600000}"/>
    <cellStyle name="Input 2 2 4 7 13" xfId="24899" xr:uid="{00000000-0005-0000-0000-0000DE600000}"/>
    <cellStyle name="Input 2 2 4 7 2" xfId="24900" xr:uid="{00000000-0005-0000-0000-0000DF600000}"/>
    <cellStyle name="Input 2 2 4 7 2 2" xfId="24901" xr:uid="{00000000-0005-0000-0000-0000E0600000}"/>
    <cellStyle name="Input 2 2 4 7 2 3" xfId="24902" xr:uid="{00000000-0005-0000-0000-0000E1600000}"/>
    <cellStyle name="Input 2 2 4 7 3" xfId="24903" xr:uid="{00000000-0005-0000-0000-0000E2600000}"/>
    <cellStyle name="Input 2 2 4 7 3 2" xfId="24904" xr:uid="{00000000-0005-0000-0000-0000E3600000}"/>
    <cellStyle name="Input 2 2 4 7 3 3" xfId="24905" xr:uid="{00000000-0005-0000-0000-0000E4600000}"/>
    <cellStyle name="Input 2 2 4 7 4" xfId="24906" xr:uid="{00000000-0005-0000-0000-0000E5600000}"/>
    <cellStyle name="Input 2 2 4 7 4 2" xfId="24907" xr:uid="{00000000-0005-0000-0000-0000E6600000}"/>
    <cellStyle name="Input 2 2 4 7 4 3" xfId="24908" xr:uid="{00000000-0005-0000-0000-0000E7600000}"/>
    <cellStyle name="Input 2 2 4 7 5" xfId="24909" xr:uid="{00000000-0005-0000-0000-0000E8600000}"/>
    <cellStyle name="Input 2 2 4 7 5 2" xfId="24910" xr:uid="{00000000-0005-0000-0000-0000E9600000}"/>
    <cellStyle name="Input 2 2 4 7 5 3" xfId="24911" xr:uid="{00000000-0005-0000-0000-0000EA600000}"/>
    <cellStyle name="Input 2 2 4 7 6" xfId="24912" xr:uid="{00000000-0005-0000-0000-0000EB600000}"/>
    <cellStyle name="Input 2 2 4 7 6 2" xfId="24913" xr:uid="{00000000-0005-0000-0000-0000EC600000}"/>
    <cellStyle name="Input 2 2 4 7 6 3" xfId="24914" xr:uid="{00000000-0005-0000-0000-0000ED600000}"/>
    <cellStyle name="Input 2 2 4 7 7" xfId="24915" xr:uid="{00000000-0005-0000-0000-0000EE600000}"/>
    <cellStyle name="Input 2 2 4 7 7 2" xfId="24916" xr:uid="{00000000-0005-0000-0000-0000EF600000}"/>
    <cellStyle name="Input 2 2 4 7 7 3" xfId="24917" xr:uid="{00000000-0005-0000-0000-0000F0600000}"/>
    <cellStyle name="Input 2 2 4 7 8" xfId="24918" xr:uid="{00000000-0005-0000-0000-0000F1600000}"/>
    <cellStyle name="Input 2 2 4 7 8 2" xfId="24919" xr:uid="{00000000-0005-0000-0000-0000F2600000}"/>
    <cellStyle name="Input 2 2 4 7 8 3" xfId="24920" xr:uid="{00000000-0005-0000-0000-0000F3600000}"/>
    <cellStyle name="Input 2 2 4 7 9" xfId="24921" xr:uid="{00000000-0005-0000-0000-0000F4600000}"/>
    <cellStyle name="Input 2 2 4 7 9 2" xfId="24922" xr:uid="{00000000-0005-0000-0000-0000F5600000}"/>
    <cellStyle name="Input 2 2 4 7 9 3" xfId="24923" xr:uid="{00000000-0005-0000-0000-0000F6600000}"/>
    <cellStyle name="Input 2 2 4 8" xfId="24924" xr:uid="{00000000-0005-0000-0000-0000F7600000}"/>
    <cellStyle name="Input 2 2 4 8 2" xfId="24925" xr:uid="{00000000-0005-0000-0000-0000F8600000}"/>
    <cellStyle name="Input 2 2 4 8 3" xfId="24926" xr:uid="{00000000-0005-0000-0000-0000F9600000}"/>
    <cellStyle name="Input 2 2 4 9" xfId="24927" xr:uid="{00000000-0005-0000-0000-0000FA600000}"/>
    <cellStyle name="Input 2 2 4 9 2" xfId="24928" xr:uid="{00000000-0005-0000-0000-0000FB600000}"/>
    <cellStyle name="Input 2 2 4 9 3" xfId="24929" xr:uid="{00000000-0005-0000-0000-0000FC600000}"/>
    <cellStyle name="Input 2 2 5" xfId="24930" xr:uid="{00000000-0005-0000-0000-0000FD600000}"/>
    <cellStyle name="Input 2 2 5 10" xfId="24931" xr:uid="{00000000-0005-0000-0000-0000FE600000}"/>
    <cellStyle name="Input 2 2 5 10 2" xfId="24932" xr:uid="{00000000-0005-0000-0000-0000FF600000}"/>
    <cellStyle name="Input 2 2 5 10 3" xfId="24933" xr:uid="{00000000-0005-0000-0000-000000610000}"/>
    <cellStyle name="Input 2 2 5 11" xfId="24934" xr:uid="{00000000-0005-0000-0000-000001610000}"/>
    <cellStyle name="Input 2 2 5 11 2" xfId="24935" xr:uid="{00000000-0005-0000-0000-000002610000}"/>
    <cellStyle name="Input 2 2 5 11 3" xfId="24936" xr:uid="{00000000-0005-0000-0000-000003610000}"/>
    <cellStyle name="Input 2 2 5 12" xfId="24937" xr:uid="{00000000-0005-0000-0000-000004610000}"/>
    <cellStyle name="Input 2 2 5 12 2" xfId="24938" xr:uid="{00000000-0005-0000-0000-000005610000}"/>
    <cellStyle name="Input 2 2 5 12 3" xfId="24939" xr:uid="{00000000-0005-0000-0000-000006610000}"/>
    <cellStyle name="Input 2 2 5 13" xfId="24940" xr:uid="{00000000-0005-0000-0000-000007610000}"/>
    <cellStyle name="Input 2 2 5 13 2" xfId="24941" xr:uid="{00000000-0005-0000-0000-000008610000}"/>
    <cellStyle name="Input 2 2 5 13 3" xfId="24942" xr:uid="{00000000-0005-0000-0000-000009610000}"/>
    <cellStyle name="Input 2 2 5 14" xfId="24943" xr:uid="{00000000-0005-0000-0000-00000A610000}"/>
    <cellStyle name="Input 2 2 5 14 2" xfId="24944" xr:uid="{00000000-0005-0000-0000-00000B610000}"/>
    <cellStyle name="Input 2 2 5 14 3" xfId="24945" xr:uid="{00000000-0005-0000-0000-00000C610000}"/>
    <cellStyle name="Input 2 2 5 15" xfId="24946" xr:uid="{00000000-0005-0000-0000-00000D610000}"/>
    <cellStyle name="Input 2 2 5 15 2" xfId="24947" xr:uid="{00000000-0005-0000-0000-00000E610000}"/>
    <cellStyle name="Input 2 2 5 15 3" xfId="24948" xr:uid="{00000000-0005-0000-0000-00000F610000}"/>
    <cellStyle name="Input 2 2 5 16" xfId="24949" xr:uid="{00000000-0005-0000-0000-000010610000}"/>
    <cellStyle name="Input 2 2 5 16 2" xfId="24950" xr:uid="{00000000-0005-0000-0000-000011610000}"/>
    <cellStyle name="Input 2 2 5 16 3" xfId="24951" xr:uid="{00000000-0005-0000-0000-000012610000}"/>
    <cellStyle name="Input 2 2 5 17" xfId="24952" xr:uid="{00000000-0005-0000-0000-000013610000}"/>
    <cellStyle name="Input 2 2 5 17 2" xfId="24953" xr:uid="{00000000-0005-0000-0000-000014610000}"/>
    <cellStyle name="Input 2 2 5 17 3" xfId="24954" xr:uid="{00000000-0005-0000-0000-000015610000}"/>
    <cellStyle name="Input 2 2 5 18" xfId="24955" xr:uid="{00000000-0005-0000-0000-000016610000}"/>
    <cellStyle name="Input 2 2 5 18 2" xfId="24956" xr:uid="{00000000-0005-0000-0000-000017610000}"/>
    <cellStyle name="Input 2 2 5 18 3" xfId="24957" xr:uid="{00000000-0005-0000-0000-000018610000}"/>
    <cellStyle name="Input 2 2 5 19" xfId="24958" xr:uid="{00000000-0005-0000-0000-000019610000}"/>
    <cellStyle name="Input 2 2 5 2" xfId="24959" xr:uid="{00000000-0005-0000-0000-00001A610000}"/>
    <cellStyle name="Input 2 2 5 2 10" xfId="24960" xr:uid="{00000000-0005-0000-0000-00001B610000}"/>
    <cellStyle name="Input 2 2 5 2 10 2" xfId="24961" xr:uid="{00000000-0005-0000-0000-00001C610000}"/>
    <cellStyle name="Input 2 2 5 2 10 3" xfId="24962" xr:uid="{00000000-0005-0000-0000-00001D610000}"/>
    <cellStyle name="Input 2 2 5 2 11" xfId="24963" xr:uid="{00000000-0005-0000-0000-00001E610000}"/>
    <cellStyle name="Input 2 2 5 2 11 2" xfId="24964" xr:uid="{00000000-0005-0000-0000-00001F610000}"/>
    <cellStyle name="Input 2 2 5 2 11 3" xfId="24965" xr:uid="{00000000-0005-0000-0000-000020610000}"/>
    <cellStyle name="Input 2 2 5 2 12" xfId="24966" xr:uid="{00000000-0005-0000-0000-000021610000}"/>
    <cellStyle name="Input 2 2 5 2 12 2" xfId="24967" xr:uid="{00000000-0005-0000-0000-000022610000}"/>
    <cellStyle name="Input 2 2 5 2 12 3" xfId="24968" xr:uid="{00000000-0005-0000-0000-000023610000}"/>
    <cellStyle name="Input 2 2 5 2 13" xfId="24969" xr:uid="{00000000-0005-0000-0000-000024610000}"/>
    <cellStyle name="Input 2 2 5 2 14" xfId="24970" xr:uid="{00000000-0005-0000-0000-000025610000}"/>
    <cellStyle name="Input 2 2 5 2 2" xfId="24971" xr:uid="{00000000-0005-0000-0000-000026610000}"/>
    <cellStyle name="Input 2 2 5 2 2 2" xfId="24972" xr:uid="{00000000-0005-0000-0000-000027610000}"/>
    <cellStyle name="Input 2 2 5 2 2 3" xfId="24973" xr:uid="{00000000-0005-0000-0000-000028610000}"/>
    <cellStyle name="Input 2 2 5 2 3" xfId="24974" xr:uid="{00000000-0005-0000-0000-000029610000}"/>
    <cellStyle name="Input 2 2 5 2 3 2" xfId="24975" xr:uid="{00000000-0005-0000-0000-00002A610000}"/>
    <cellStyle name="Input 2 2 5 2 3 3" xfId="24976" xr:uid="{00000000-0005-0000-0000-00002B610000}"/>
    <cellStyle name="Input 2 2 5 2 4" xfId="24977" xr:uid="{00000000-0005-0000-0000-00002C610000}"/>
    <cellStyle name="Input 2 2 5 2 4 2" xfId="24978" xr:uid="{00000000-0005-0000-0000-00002D610000}"/>
    <cellStyle name="Input 2 2 5 2 4 3" xfId="24979" xr:uid="{00000000-0005-0000-0000-00002E610000}"/>
    <cellStyle name="Input 2 2 5 2 5" xfId="24980" xr:uid="{00000000-0005-0000-0000-00002F610000}"/>
    <cellStyle name="Input 2 2 5 2 5 2" xfId="24981" xr:uid="{00000000-0005-0000-0000-000030610000}"/>
    <cellStyle name="Input 2 2 5 2 5 3" xfId="24982" xr:uid="{00000000-0005-0000-0000-000031610000}"/>
    <cellStyle name="Input 2 2 5 2 6" xfId="24983" xr:uid="{00000000-0005-0000-0000-000032610000}"/>
    <cellStyle name="Input 2 2 5 2 6 2" xfId="24984" xr:uid="{00000000-0005-0000-0000-000033610000}"/>
    <cellStyle name="Input 2 2 5 2 6 3" xfId="24985" xr:uid="{00000000-0005-0000-0000-000034610000}"/>
    <cellStyle name="Input 2 2 5 2 7" xfId="24986" xr:uid="{00000000-0005-0000-0000-000035610000}"/>
    <cellStyle name="Input 2 2 5 2 7 2" xfId="24987" xr:uid="{00000000-0005-0000-0000-000036610000}"/>
    <cellStyle name="Input 2 2 5 2 7 3" xfId="24988" xr:uid="{00000000-0005-0000-0000-000037610000}"/>
    <cellStyle name="Input 2 2 5 2 8" xfId="24989" xr:uid="{00000000-0005-0000-0000-000038610000}"/>
    <cellStyle name="Input 2 2 5 2 8 2" xfId="24990" xr:uid="{00000000-0005-0000-0000-000039610000}"/>
    <cellStyle name="Input 2 2 5 2 8 3" xfId="24991" xr:uid="{00000000-0005-0000-0000-00003A610000}"/>
    <cellStyle name="Input 2 2 5 2 9" xfId="24992" xr:uid="{00000000-0005-0000-0000-00003B610000}"/>
    <cellStyle name="Input 2 2 5 2 9 2" xfId="24993" xr:uid="{00000000-0005-0000-0000-00003C610000}"/>
    <cellStyle name="Input 2 2 5 2 9 3" xfId="24994" xr:uid="{00000000-0005-0000-0000-00003D610000}"/>
    <cellStyle name="Input 2 2 5 20" xfId="24995" xr:uid="{00000000-0005-0000-0000-00003E610000}"/>
    <cellStyle name="Input 2 2 5 3" xfId="24996" xr:uid="{00000000-0005-0000-0000-00003F610000}"/>
    <cellStyle name="Input 2 2 5 3 10" xfId="24997" xr:uid="{00000000-0005-0000-0000-000040610000}"/>
    <cellStyle name="Input 2 2 5 3 10 2" xfId="24998" xr:uid="{00000000-0005-0000-0000-000041610000}"/>
    <cellStyle name="Input 2 2 5 3 10 3" xfId="24999" xr:uid="{00000000-0005-0000-0000-000042610000}"/>
    <cellStyle name="Input 2 2 5 3 11" xfId="25000" xr:uid="{00000000-0005-0000-0000-000043610000}"/>
    <cellStyle name="Input 2 2 5 3 11 2" xfId="25001" xr:uid="{00000000-0005-0000-0000-000044610000}"/>
    <cellStyle name="Input 2 2 5 3 11 3" xfId="25002" xr:uid="{00000000-0005-0000-0000-000045610000}"/>
    <cellStyle name="Input 2 2 5 3 12" xfId="25003" xr:uid="{00000000-0005-0000-0000-000046610000}"/>
    <cellStyle name="Input 2 2 5 3 12 2" xfId="25004" xr:uid="{00000000-0005-0000-0000-000047610000}"/>
    <cellStyle name="Input 2 2 5 3 12 3" xfId="25005" xr:uid="{00000000-0005-0000-0000-000048610000}"/>
    <cellStyle name="Input 2 2 5 3 13" xfId="25006" xr:uid="{00000000-0005-0000-0000-000049610000}"/>
    <cellStyle name="Input 2 2 5 3 14" xfId="25007" xr:uid="{00000000-0005-0000-0000-00004A610000}"/>
    <cellStyle name="Input 2 2 5 3 2" xfId="25008" xr:uid="{00000000-0005-0000-0000-00004B610000}"/>
    <cellStyle name="Input 2 2 5 3 2 2" xfId="25009" xr:uid="{00000000-0005-0000-0000-00004C610000}"/>
    <cellStyle name="Input 2 2 5 3 2 3" xfId="25010" xr:uid="{00000000-0005-0000-0000-00004D610000}"/>
    <cellStyle name="Input 2 2 5 3 3" xfId="25011" xr:uid="{00000000-0005-0000-0000-00004E610000}"/>
    <cellStyle name="Input 2 2 5 3 3 2" xfId="25012" xr:uid="{00000000-0005-0000-0000-00004F610000}"/>
    <cellStyle name="Input 2 2 5 3 3 3" xfId="25013" xr:uid="{00000000-0005-0000-0000-000050610000}"/>
    <cellStyle name="Input 2 2 5 3 4" xfId="25014" xr:uid="{00000000-0005-0000-0000-000051610000}"/>
    <cellStyle name="Input 2 2 5 3 4 2" xfId="25015" xr:uid="{00000000-0005-0000-0000-000052610000}"/>
    <cellStyle name="Input 2 2 5 3 4 3" xfId="25016" xr:uid="{00000000-0005-0000-0000-000053610000}"/>
    <cellStyle name="Input 2 2 5 3 5" xfId="25017" xr:uid="{00000000-0005-0000-0000-000054610000}"/>
    <cellStyle name="Input 2 2 5 3 5 2" xfId="25018" xr:uid="{00000000-0005-0000-0000-000055610000}"/>
    <cellStyle name="Input 2 2 5 3 5 3" xfId="25019" xr:uid="{00000000-0005-0000-0000-000056610000}"/>
    <cellStyle name="Input 2 2 5 3 6" xfId="25020" xr:uid="{00000000-0005-0000-0000-000057610000}"/>
    <cellStyle name="Input 2 2 5 3 6 2" xfId="25021" xr:uid="{00000000-0005-0000-0000-000058610000}"/>
    <cellStyle name="Input 2 2 5 3 6 3" xfId="25022" xr:uid="{00000000-0005-0000-0000-000059610000}"/>
    <cellStyle name="Input 2 2 5 3 7" xfId="25023" xr:uid="{00000000-0005-0000-0000-00005A610000}"/>
    <cellStyle name="Input 2 2 5 3 7 2" xfId="25024" xr:uid="{00000000-0005-0000-0000-00005B610000}"/>
    <cellStyle name="Input 2 2 5 3 7 3" xfId="25025" xr:uid="{00000000-0005-0000-0000-00005C610000}"/>
    <cellStyle name="Input 2 2 5 3 8" xfId="25026" xr:uid="{00000000-0005-0000-0000-00005D610000}"/>
    <cellStyle name="Input 2 2 5 3 8 2" xfId="25027" xr:uid="{00000000-0005-0000-0000-00005E610000}"/>
    <cellStyle name="Input 2 2 5 3 8 3" xfId="25028" xr:uid="{00000000-0005-0000-0000-00005F610000}"/>
    <cellStyle name="Input 2 2 5 3 9" xfId="25029" xr:uid="{00000000-0005-0000-0000-000060610000}"/>
    <cellStyle name="Input 2 2 5 3 9 2" xfId="25030" xr:uid="{00000000-0005-0000-0000-000061610000}"/>
    <cellStyle name="Input 2 2 5 3 9 3" xfId="25031" xr:uid="{00000000-0005-0000-0000-000062610000}"/>
    <cellStyle name="Input 2 2 5 4" xfId="25032" xr:uid="{00000000-0005-0000-0000-000063610000}"/>
    <cellStyle name="Input 2 2 5 4 10" xfId="25033" xr:uid="{00000000-0005-0000-0000-000064610000}"/>
    <cellStyle name="Input 2 2 5 4 10 2" xfId="25034" xr:uid="{00000000-0005-0000-0000-000065610000}"/>
    <cellStyle name="Input 2 2 5 4 10 3" xfId="25035" xr:uid="{00000000-0005-0000-0000-000066610000}"/>
    <cellStyle name="Input 2 2 5 4 11" xfId="25036" xr:uid="{00000000-0005-0000-0000-000067610000}"/>
    <cellStyle name="Input 2 2 5 4 11 2" xfId="25037" xr:uid="{00000000-0005-0000-0000-000068610000}"/>
    <cellStyle name="Input 2 2 5 4 11 3" xfId="25038" xr:uid="{00000000-0005-0000-0000-000069610000}"/>
    <cellStyle name="Input 2 2 5 4 12" xfId="25039" xr:uid="{00000000-0005-0000-0000-00006A610000}"/>
    <cellStyle name="Input 2 2 5 4 13" xfId="25040" xr:uid="{00000000-0005-0000-0000-00006B610000}"/>
    <cellStyle name="Input 2 2 5 4 2" xfId="25041" xr:uid="{00000000-0005-0000-0000-00006C610000}"/>
    <cellStyle name="Input 2 2 5 4 2 2" xfId="25042" xr:uid="{00000000-0005-0000-0000-00006D610000}"/>
    <cellStyle name="Input 2 2 5 4 2 3" xfId="25043" xr:uid="{00000000-0005-0000-0000-00006E610000}"/>
    <cellStyle name="Input 2 2 5 4 3" xfId="25044" xr:uid="{00000000-0005-0000-0000-00006F610000}"/>
    <cellStyle name="Input 2 2 5 4 3 2" xfId="25045" xr:uid="{00000000-0005-0000-0000-000070610000}"/>
    <cellStyle name="Input 2 2 5 4 3 3" xfId="25046" xr:uid="{00000000-0005-0000-0000-000071610000}"/>
    <cellStyle name="Input 2 2 5 4 4" xfId="25047" xr:uid="{00000000-0005-0000-0000-000072610000}"/>
    <cellStyle name="Input 2 2 5 4 4 2" xfId="25048" xr:uid="{00000000-0005-0000-0000-000073610000}"/>
    <cellStyle name="Input 2 2 5 4 4 3" xfId="25049" xr:uid="{00000000-0005-0000-0000-000074610000}"/>
    <cellStyle name="Input 2 2 5 4 5" xfId="25050" xr:uid="{00000000-0005-0000-0000-000075610000}"/>
    <cellStyle name="Input 2 2 5 4 5 2" xfId="25051" xr:uid="{00000000-0005-0000-0000-000076610000}"/>
    <cellStyle name="Input 2 2 5 4 5 3" xfId="25052" xr:uid="{00000000-0005-0000-0000-000077610000}"/>
    <cellStyle name="Input 2 2 5 4 6" xfId="25053" xr:uid="{00000000-0005-0000-0000-000078610000}"/>
    <cellStyle name="Input 2 2 5 4 6 2" xfId="25054" xr:uid="{00000000-0005-0000-0000-000079610000}"/>
    <cellStyle name="Input 2 2 5 4 6 3" xfId="25055" xr:uid="{00000000-0005-0000-0000-00007A610000}"/>
    <cellStyle name="Input 2 2 5 4 7" xfId="25056" xr:uid="{00000000-0005-0000-0000-00007B610000}"/>
    <cellStyle name="Input 2 2 5 4 7 2" xfId="25057" xr:uid="{00000000-0005-0000-0000-00007C610000}"/>
    <cellStyle name="Input 2 2 5 4 7 3" xfId="25058" xr:uid="{00000000-0005-0000-0000-00007D610000}"/>
    <cellStyle name="Input 2 2 5 4 8" xfId="25059" xr:uid="{00000000-0005-0000-0000-00007E610000}"/>
    <cellStyle name="Input 2 2 5 4 8 2" xfId="25060" xr:uid="{00000000-0005-0000-0000-00007F610000}"/>
    <cellStyle name="Input 2 2 5 4 8 3" xfId="25061" xr:uid="{00000000-0005-0000-0000-000080610000}"/>
    <cellStyle name="Input 2 2 5 4 9" xfId="25062" xr:uid="{00000000-0005-0000-0000-000081610000}"/>
    <cellStyle name="Input 2 2 5 4 9 2" xfId="25063" xr:uid="{00000000-0005-0000-0000-000082610000}"/>
    <cellStyle name="Input 2 2 5 4 9 3" xfId="25064" xr:uid="{00000000-0005-0000-0000-000083610000}"/>
    <cellStyle name="Input 2 2 5 5" xfId="25065" xr:uid="{00000000-0005-0000-0000-000084610000}"/>
    <cellStyle name="Input 2 2 5 5 10" xfId="25066" xr:uid="{00000000-0005-0000-0000-000085610000}"/>
    <cellStyle name="Input 2 2 5 5 10 2" xfId="25067" xr:uid="{00000000-0005-0000-0000-000086610000}"/>
    <cellStyle name="Input 2 2 5 5 10 3" xfId="25068" xr:uid="{00000000-0005-0000-0000-000087610000}"/>
    <cellStyle name="Input 2 2 5 5 11" xfId="25069" xr:uid="{00000000-0005-0000-0000-000088610000}"/>
    <cellStyle name="Input 2 2 5 5 11 2" xfId="25070" xr:uid="{00000000-0005-0000-0000-000089610000}"/>
    <cellStyle name="Input 2 2 5 5 11 3" xfId="25071" xr:uid="{00000000-0005-0000-0000-00008A610000}"/>
    <cellStyle name="Input 2 2 5 5 12" xfId="25072" xr:uid="{00000000-0005-0000-0000-00008B610000}"/>
    <cellStyle name="Input 2 2 5 5 13" xfId="25073" xr:uid="{00000000-0005-0000-0000-00008C610000}"/>
    <cellStyle name="Input 2 2 5 5 2" xfId="25074" xr:uid="{00000000-0005-0000-0000-00008D610000}"/>
    <cellStyle name="Input 2 2 5 5 2 2" xfId="25075" xr:uid="{00000000-0005-0000-0000-00008E610000}"/>
    <cellStyle name="Input 2 2 5 5 2 3" xfId="25076" xr:uid="{00000000-0005-0000-0000-00008F610000}"/>
    <cellStyle name="Input 2 2 5 5 3" xfId="25077" xr:uid="{00000000-0005-0000-0000-000090610000}"/>
    <cellStyle name="Input 2 2 5 5 3 2" xfId="25078" xr:uid="{00000000-0005-0000-0000-000091610000}"/>
    <cellStyle name="Input 2 2 5 5 3 3" xfId="25079" xr:uid="{00000000-0005-0000-0000-000092610000}"/>
    <cellStyle name="Input 2 2 5 5 4" xfId="25080" xr:uid="{00000000-0005-0000-0000-000093610000}"/>
    <cellStyle name="Input 2 2 5 5 4 2" xfId="25081" xr:uid="{00000000-0005-0000-0000-000094610000}"/>
    <cellStyle name="Input 2 2 5 5 4 3" xfId="25082" xr:uid="{00000000-0005-0000-0000-000095610000}"/>
    <cellStyle name="Input 2 2 5 5 5" xfId="25083" xr:uid="{00000000-0005-0000-0000-000096610000}"/>
    <cellStyle name="Input 2 2 5 5 5 2" xfId="25084" xr:uid="{00000000-0005-0000-0000-000097610000}"/>
    <cellStyle name="Input 2 2 5 5 5 3" xfId="25085" xr:uid="{00000000-0005-0000-0000-000098610000}"/>
    <cellStyle name="Input 2 2 5 5 6" xfId="25086" xr:uid="{00000000-0005-0000-0000-000099610000}"/>
    <cellStyle name="Input 2 2 5 5 6 2" xfId="25087" xr:uid="{00000000-0005-0000-0000-00009A610000}"/>
    <cellStyle name="Input 2 2 5 5 6 3" xfId="25088" xr:uid="{00000000-0005-0000-0000-00009B610000}"/>
    <cellStyle name="Input 2 2 5 5 7" xfId="25089" xr:uid="{00000000-0005-0000-0000-00009C610000}"/>
    <cellStyle name="Input 2 2 5 5 7 2" xfId="25090" xr:uid="{00000000-0005-0000-0000-00009D610000}"/>
    <cellStyle name="Input 2 2 5 5 7 3" xfId="25091" xr:uid="{00000000-0005-0000-0000-00009E610000}"/>
    <cellStyle name="Input 2 2 5 5 8" xfId="25092" xr:uid="{00000000-0005-0000-0000-00009F610000}"/>
    <cellStyle name="Input 2 2 5 5 8 2" xfId="25093" xr:uid="{00000000-0005-0000-0000-0000A0610000}"/>
    <cellStyle name="Input 2 2 5 5 8 3" xfId="25094" xr:uid="{00000000-0005-0000-0000-0000A1610000}"/>
    <cellStyle name="Input 2 2 5 5 9" xfId="25095" xr:uid="{00000000-0005-0000-0000-0000A2610000}"/>
    <cellStyle name="Input 2 2 5 5 9 2" xfId="25096" xr:uid="{00000000-0005-0000-0000-0000A3610000}"/>
    <cellStyle name="Input 2 2 5 5 9 3" xfId="25097" xr:uid="{00000000-0005-0000-0000-0000A4610000}"/>
    <cellStyle name="Input 2 2 5 6" xfId="25098" xr:uid="{00000000-0005-0000-0000-0000A5610000}"/>
    <cellStyle name="Input 2 2 5 6 10" xfId="25099" xr:uid="{00000000-0005-0000-0000-0000A6610000}"/>
    <cellStyle name="Input 2 2 5 6 10 2" xfId="25100" xr:uid="{00000000-0005-0000-0000-0000A7610000}"/>
    <cellStyle name="Input 2 2 5 6 10 3" xfId="25101" xr:uid="{00000000-0005-0000-0000-0000A8610000}"/>
    <cellStyle name="Input 2 2 5 6 11" xfId="25102" xr:uid="{00000000-0005-0000-0000-0000A9610000}"/>
    <cellStyle name="Input 2 2 5 6 11 2" xfId="25103" xr:uid="{00000000-0005-0000-0000-0000AA610000}"/>
    <cellStyle name="Input 2 2 5 6 11 3" xfId="25104" xr:uid="{00000000-0005-0000-0000-0000AB610000}"/>
    <cellStyle name="Input 2 2 5 6 12" xfId="25105" xr:uid="{00000000-0005-0000-0000-0000AC610000}"/>
    <cellStyle name="Input 2 2 5 6 13" xfId="25106" xr:uid="{00000000-0005-0000-0000-0000AD610000}"/>
    <cellStyle name="Input 2 2 5 6 2" xfId="25107" xr:uid="{00000000-0005-0000-0000-0000AE610000}"/>
    <cellStyle name="Input 2 2 5 6 2 2" xfId="25108" xr:uid="{00000000-0005-0000-0000-0000AF610000}"/>
    <cellStyle name="Input 2 2 5 6 2 3" xfId="25109" xr:uid="{00000000-0005-0000-0000-0000B0610000}"/>
    <cellStyle name="Input 2 2 5 6 3" xfId="25110" xr:uid="{00000000-0005-0000-0000-0000B1610000}"/>
    <cellStyle name="Input 2 2 5 6 3 2" xfId="25111" xr:uid="{00000000-0005-0000-0000-0000B2610000}"/>
    <cellStyle name="Input 2 2 5 6 3 3" xfId="25112" xr:uid="{00000000-0005-0000-0000-0000B3610000}"/>
    <cellStyle name="Input 2 2 5 6 4" xfId="25113" xr:uid="{00000000-0005-0000-0000-0000B4610000}"/>
    <cellStyle name="Input 2 2 5 6 4 2" xfId="25114" xr:uid="{00000000-0005-0000-0000-0000B5610000}"/>
    <cellStyle name="Input 2 2 5 6 4 3" xfId="25115" xr:uid="{00000000-0005-0000-0000-0000B6610000}"/>
    <cellStyle name="Input 2 2 5 6 5" xfId="25116" xr:uid="{00000000-0005-0000-0000-0000B7610000}"/>
    <cellStyle name="Input 2 2 5 6 5 2" xfId="25117" xr:uid="{00000000-0005-0000-0000-0000B8610000}"/>
    <cellStyle name="Input 2 2 5 6 5 3" xfId="25118" xr:uid="{00000000-0005-0000-0000-0000B9610000}"/>
    <cellStyle name="Input 2 2 5 6 6" xfId="25119" xr:uid="{00000000-0005-0000-0000-0000BA610000}"/>
    <cellStyle name="Input 2 2 5 6 6 2" xfId="25120" xr:uid="{00000000-0005-0000-0000-0000BB610000}"/>
    <cellStyle name="Input 2 2 5 6 6 3" xfId="25121" xr:uid="{00000000-0005-0000-0000-0000BC610000}"/>
    <cellStyle name="Input 2 2 5 6 7" xfId="25122" xr:uid="{00000000-0005-0000-0000-0000BD610000}"/>
    <cellStyle name="Input 2 2 5 6 7 2" xfId="25123" xr:uid="{00000000-0005-0000-0000-0000BE610000}"/>
    <cellStyle name="Input 2 2 5 6 7 3" xfId="25124" xr:uid="{00000000-0005-0000-0000-0000BF610000}"/>
    <cellStyle name="Input 2 2 5 6 8" xfId="25125" xr:uid="{00000000-0005-0000-0000-0000C0610000}"/>
    <cellStyle name="Input 2 2 5 6 8 2" xfId="25126" xr:uid="{00000000-0005-0000-0000-0000C1610000}"/>
    <cellStyle name="Input 2 2 5 6 8 3" xfId="25127" xr:uid="{00000000-0005-0000-0000-0000C2610000}"/>
    <cellStyle name="Input 2 2 5 6 9" xfId="25128" xr:uid="{00000000-0005-0000-0000-0000C3610000}"/>
    <cellStyle name="Input 2 2 5 6 9 2" xfId="25129" xr:uid="{00000000-0005-0000-0000-0000C4610000}"/>
    <cellStyle name="Input 2 2 5 6 9 3" xfId="25130" xr:uid="{00000000-0005-0000-0000-0000C5610000}"/>
    <cellStyle name="Input 2 2 5 7" xfId="25131" xr:uid="{00000000-0005-0000-0000-0000C6610000}"/>
    <cellStyle name="Input 2 2 5 7 10" xfId="25132" xr:uid="{00000000-0005-0000-0000-0000C7610000}"/>
    <cellStyle name="Input 2 2 5 7 10 2" xfId="25133" xr:uid="{00000000-0005-0000-0000-0000C8610000}"/>
    <cellStyle name="Input 2 2 5 7 10 3" xfId="25134" xr:uid="{00000000-0005-0000-0000-0000C9610000}"/>
    <cellStyle name="Input 2 2 5 7 11" xfId="25135" xr:uid="{00000000-0005-0000-0000-0000CA610000}"/>
    <cellStyle name="Input 2 2 5 7 11 2" xfId="25136" xr:uid="{00000000-0005-0000-0000-0000CB610000}"/>
    <cellStyle name="Input 2 2 5 7 11 3" xfId="25137" xr:uid="{00000000-0005-0000-0000-0000CC610000}"/>
    <cellStyle name="Input 2 2 5 7 12" xfId="25138" xr:uid="{00000000-0005-0000-0000-0000CD610000}"/>
    <cellStyle name="Input 2 2 5 7 13" xfId="25139" xr:uid="{00000000-0005-0000-0000-0000CE610000}"/>
    <cellStyle name="Input 2 2 5 7 2" xfId="25140" xr:uid="{00000000-0005-0000-0000-0000CF610000}"/>
    <cellStyle name="Input 2 2 5 7 2 2" xfId="25141" xr:uid="{00000000-0005-0000-0000-0000D0610000}"/>
    <cellStyle name="Input 2 2 5 7 2 3" xfId="25142" xr:uid="{00000000-0005-0000-0000-0000D1610000}"/>
    <cellStyle name="Input 2 2 5 7 3" xfId="25143" xr:uid="{00000000-0005-0000-0000-0000D2610000}"/>
    <cellStyle name="Input 2 2 5 7 3 2" xfId="25144" xr:uid="{00000000-0005-0000-0000-0000D3610000}"/>
    <cellStyle name="Input 2 2 5 7 3 3" xfId="25145" xr:uid="{00000000-0005-0000-0000-0000D4610000}"/>
    <cellStyle name="Input 2 2 5 7 4" xfId="25146" xr:uid="{00000000-0005-0000-0000-0000D5610000}"/>
    <cellStyle name="Input 2 2 5 7 4 2" xfId="25147" xr:uid="{00000000-0005-0000-0000-0000D6610000}"/>
    <cellStyle name="Input 2 2 5 7 4 3" xfId="25148" xr:uid="{00000000-0005-0000-0000-0000D7610000}"/>
    <cellStyle name="Input 2 2 5 7 5" xfId="25149" xr:uid="{00000000-0005-0000-0000-0000D8610000}"/>
    <cellStyle name="Input 2 2 5 7 5 2" xfId="25150" xr:uid="{00000000-0005-0000-0000-0000D9610000}"/>
    <cellStyle name="Input 2 2 5 7 5 3" xfId="25151" xr:uid="{00000000-0005-0000-0000-0000DA610000}"/>
    <cellStyle name="Input 2 2 5 7 6" xfId="25152" xr:uid="{00000000-0005-0000-0000-0000DB610000}"/>
    <cellStyle name="Input 2 2 5 7 6 2" xfId="25153" xr:uid="{00000000-0005-0000-0000-0000DC610000}"/>
    <cellStyle name="Input 2 2 5 7 6 3" xfId="25154" xr:uid="{00000000-0005-0000-0000-0000DD610000}"/>
    <cellStyle name="Input 2 2 5 7 7" xfId="25155" xr:uid="{00000000-0005-0000-0000-0000DE610000}"/>
    <cellStyle name="Input 2 2 5 7 7 2" xfId="25156" xr:uid="{00000000-0005-0000-0000-0000DF610000}"/>
    <cellStyle name="Input 2 2 5 7 7 3" xfId="25157" xr:uid="{00000000-0005-0000-0000-0000E0610000}"/>
    <cellStyle name="Input 2 2 5 7 8" xfId="25158" xr:uid="{00000000-0005-0000-0000-0000E1610000}"/>
    <cellStyle name="Input 2 2 5 7 8 2" xfId="25159" xr:uid="{00000000-0005-0000-0000-0000E2610000}"/>
    <cellStyle name="Input 2 2 5 7 8 3" xfId="25160" xr:uid="{00000000-0005-0000-0000-0000E3610000}"/>
    <cellStyle name="Input 2 2 5 7 9" xfId="25161" xr:uid="{00000000-0005-0000-0000-0000E4610000}"/>
    <cellStyle name="Input 2 2 5 7 9 2" xfId="25162" xr:uid="{00000000-0005-0000-0000-0000E5610000}"/>
    <cellStyle name="Input 2 2 5 7 9 3" xfId="25163" xr:uid="{00000000-0005-0000-0000-0000E6610000}"/>
    <cellStyle name="Input 2 2 5 8" xfId="25164" xr:uid="{00000000-0005-0000-0000-0000E7610000}"/>
    <cellStyle name="Input 2 2 5 8 2" xfId="25165" xr:uid="{00000000-0005-0000-0000-0000E8610000}"/>
    <cellStyle name="Input 2 2 5 8 3" xfId="25166" xr:uid="{00000000-0005-0000-0000-0000E9610000}"/>
    <cellStyle name="Input 2 2 5 9" xfId="25167" xr:uid="{00000000-0005-0000-0000-0000EA610000}"/>
    <cellStyle name="Input 2 2 5 9 2" xfId="25168" xr:uid="{00000000-0005-0000-0000-0000EB610000}"/>
    <cellStyle name="Input 2 2 5 9 3" xfId="25169" xr:uid="{00000000-0005-0000-0000-0000EC610000}"/>
    <cellStyle name="Input 2 2 6" xfId="25170" xr:uid="{00000000-0005-0000-0000-0000ED610000}"/>
    <cellStyle name="Input 2 2 6 2" xfId="25171" xr:uid="{00000000-0005-0000-0000-0000EE610000}"/>
    <cellStyle name="Input 2 2 6 3" xfId="25172" xr:uid="{00000000-0005-0000-0000-0000EF610000}"/>
    <cellStyle name="Input 2 2 7" xfId="25173" xr:uid="{00000000-0005-0000-0000-0000F0610000}"/>
    <cellStyle name="Input 2 2 7 2" xfId="25174" xr:uid="{00000000-0005-0000-0000-0000F1610000}"/>
    <cellStyle name="Input 2 2 7 3" xfId="25175" xr:uid="{00000000-0005-0000-0000-0000F2610000}"/>
    <cellStyle name="Input 2 2 8" xfId="25176" xr:uid="{00000000-0005-0000-0000-0000F3610000}"/>
    <cellStyle name="Input 2 2 8 2" xfId="25177" xr:uid="{00000000-0005-0000-0000-0000F4610000}"/>
    <cellStyle name="Input 2 2 8 3" xfId="25178" xr:uid="{00000000-0005-0000-0000-0000F5610000}"/>
    <cellStyle name="Input 2 2 9" xfId="25179" xr:uid="{00000000-0005-0000-0000-0000F6610000}"/>
    <cellStyle name="Input 2 2 9 2" xfId="25180" xr:uid="{00000000-0005-0000-0000-0000F7610000}"/>
    <cellStyle name="Input 2 2 9 3" xfId="25181" xr:uid="{00000000-0005-0000-0000-0000F8610000}"/>
    <cellStyle name="Input 2 3" xfId="131" xr:uid="{00000000-0005-0000-0000-0000F9610000}"/>
    <cellStyle name="Input 2 3 10" xfId="25182" xr:uid="{00000000-0005-0000-0000-0000FA610000}"/>
    <cellStyle name="Input 2 3 10 2" xfId="25183" xr:uid="{00000000-0005-0000-0000-0000FB610000}"/>
    <cellStyle name="Input 2 3 10 3" xfId="25184" xr:uid="{00000000-0005-0000-0000-0000FC610000}"/>
    <cellStyle name="Input 2 3 11" xfId="25185" xr:uid="{00000000-0005-0000-0000-0000FD610000}"/>
    <cellStyle name="Input 2 3 11 2" xfId="25186" xr:uid="{00000000-0005-0000-0000-0000FE610000}"/>
    <cellStyle name="Input 2 3 11 3" xfId="25187" xr:uid="{00000000-0005-0000-0000-0000FF610000}"/>
    <cellStyle name="Input 2 3 12" xfId="25188" xr:uid="{00000000-0005-0000-0000-000000620000}"/>
    <cellStyle name="Input 2 3 12 2" xfId="25189" xr:uid="{00000000-0005-0000-0000-000001620000}"/>
    <cellStyle name="Input 2 3 12 3" xfId="25190" xr:uid="{00000000-0005-0000-0000-000002620000}"/>
    <cellStyle name="Input 2 3 13" xfId="25191" xr:uid="{00000000-0005-0000-0000-000003620000}"/>
    <cellStyle name="Input 2 3 13 2" xfId="25192" xr:uid="{00000000-0005-0000-0000-000004620000}"/>
    <cellStyle name="Input 2 3 13 3" xfId="25193" xr:uid="{00000000-0005-0000-0000-000005620000}"/>
    <cellStyle name="Input 2 3 14" xfId="25194" xr:uid="{00000000-0005-0000-0000-000006620000}"/>
    <cellStyle name="Input 2 3 14 2" xfId="25195" xr:uid="{00000000-0005-0000-0000-000007620000}"/>
    <cellStyle name="Input 2 3 14 3" xfId="25196" xr:uid="{00000000-0005-0000-0000-000008620000}"/>
    <cellStyle name="Input 2 3 15" xfId="25197" xr:uid="{00000000-0005-0000-0000-000009620000}"/>
    <cellStyle name="Input 2 3 15 2" xfId="25198" xr:uid="{00000000-0005-0000-0000-00000A620000}"/>
    <cellStyle name="Input 2 3 15 3" xfId="25199" xr:uid="{00000000-0005-0000-0000-00000B620000}"/>
    <cellStyle name="Input 2 3 16" xfId="25200" xr:uid="{00000000-0005-0000-0000-00000C620000}"/>
    <cellStyle name="Input 2 3 16 2" xfId="25201" xr:uid="{00000000-0005-0000-0000-00000D620000}"/>
    <cellStyle name="Input 2 3 16 3" xfId="25202" xr:uid="{00000000-0005-0000-0000-00000E620000}"/>
    <cellStyle name="Input 2 3 17" xfId="25203" xr:uid="{00000000-0005-0000-0000-00000F620000}"/>
    <cellStyle name="Input 2 3 17 2" xfId="25204" xr:uid="{00000000-0005-0000-0000-000010620000}"/>
    <cellStyle name="Input 2 3 17 3" xfId="25205" xr:uid="{00000000-0005-0000-0000-000011620000}"/>
    <cellStyle name="Input 2 3 18" xfId="25206" xr:uid="{00000000-0005-0000-0000-000012620000}"/>
    <cellStyle name="Input 2 3 18 2" xfId="25207" xr:uid="{00000000-0005-0000-0000-000013620000}"/>
    <cellStyle name="Input 2 3 18 3" xfId="25208" xr:uid="{00000000-0005-0000-0000-000014620000}"/>
    <cellStyle name="Input 2 3 19" xfId="25209" xr:uid="{00000000-0005-0000-0000-000015620000}"/>
    <cellStyle name="Input 2 3 2" xfId="25210" xr:uid="{00000000-0005-0000-0000-000016620000}"/>
    <cellStyle name="Input 2 3 2 10" xfId="25211" xr:uid="{00000000-0005-0000-0000-000017620000}"/>
    <cellStyle name="Input 2 3 2 10 2" xfId="25212" xr:uid="{00000000-0005-0000-0000-000018620000}"/>
    <cellStyle name="Input 2 3 2 10 3" xfId="25213" xr:uid="{00000000-0005-0000-0000-000019620000}"/>
    <cellStyle name="Input 2 3 2 11" xfId="25214" xr:uid="{00000000-0005-0000-0000-00001A620000}"/>
    <cellStyle name="Input 2 3 2 11 2" xfId="25215" xr:uid="{00000000-0005-0000-0000-00001B620000}"/>
    <cellStyle name="Input 2 3 2 11 3" xfId="25216" xr:uid="{00000000-0005-0000-0000-00001C620000}"/>
    <cellStyle name="Input 2 3 2 12" xfId="25217" xr:uid="{00000000-0005-0000-0000-00001D620000}"/>
    <cellStyle name="Input 2 3 2 12 2" xfId="25218" xr:uid="{00000000-0005-0000-0000-00001E620000}"/>
    <cellStyle name="Input 2 3 2 12 3" xfId="25219" xr:uid="{00000000-0005-0000-0000-00001F620000}"/>
    <cellStyle name="Input 2 3 2 13" xfId="25220" xr:uid="{00000000-0005-0000-0000-000020620000}"/>
    <cellStyle name="Input 2 3 2 13 2" xfId="25221" xr:uid="{00000000-0005-0000-0000-000021620000}"/>
    <cellStyle name="Input 2 3 2 13 3" xfId="25222" xr:uid="{00000000-0005-0000-0000-000022620000}"/>
    <cellStyle name="Input 2 3 2 14" xfId="25223" xr:uid="{00000000-0005-0000-0000-000023620000}"/>
    <cellStyle name="Input 2 3 2 14 2" xfId="25224" xr:uid="{00000000-0005-0000-0000-000024620000}"/>
    <cellStyle name="Input 2 3 2 14 3" xfId="25225" xr:uid="{00000000-0005-0000-0000-000025620000}"/>
    <cellStyle name="Input 2 3 2 15" xfId="25226" xr:uid="{00000000-0005-0000-0000-000026620000}"/>
    <cellStyle name="Input 2 3 2 15 2" xfId="25227" xr:uid="{00000000-0005-0000-0000-000027620000}"/>
    <cellStyle name="Input 2 3 2 15 3" xfId="25228" xr:uid="{00000000-0005-0000-0000-000028620000}"/>
    <cellStyle name="Input 2 3 2 16" xfId="25229" xr:uid="{00000000-0005-0000-0000-000029620000}"/>
    <cellStyle name="Input 2 3 2 16 2" xfId="25230" xr:uid="{00000000-0005-0000-0000-00002A620000}"/>
    <cellStyle name="Input 2 3 2 16 3" xfId="25231" xr:uid="{00000000-0005-0000-0000-00002B620000}"/>
    <cellStyle name="Input 2 3 2 17" xfId="25232" xr:uid="{00000000-0005-0000-0000-00002C620000}"/>
    <cellStyle name="Input 2 3 2 17 2" xfId="25233" xr:uid="{00000000-0005-0000-0000-00002D620000}"/>
    <cellStyle name="Input 2 3 2 17 3" xfId="25234" xr:uid="{00000000-0005-0000-0000-00002E620000}"/>
    <cellStyle name="Input 2 3 2 18" xfId="25235" xr:uid="{00000000-0005-0000-0000-00002F620000}"/>
    <cellStyle name="Input 2 3 2 18 2" xfId="25236" xr:uid="{00000000-0005-0000-0000-000030620000}"/>
    <cellStyle name="Input 2 3 2 18 3" xfId="25237" xr:uid="{00000000-0005-0000-0000-000031620000}"/>
    <cellStyle name="Input 2 3 2 19" xfId="25238" xr:uid="{00000000-0005-0000-0000-000032620000}"/>
    <cellStyle name="Input 2 3 2 2" xfId="25239" xr:uid="{00000000-0005-0000-0000-000033620000}"/>
    <cellStyle name="Input 2 3 2 2 10" xfId="25240" xr:uid="{00000000-0005-0000-0000-000034620000}"/>
    <cellStyle name="Input 2 3 2 2 10 2" xfId="25241" xr:uid="{00000000-0005-0000-0000-000035620000}"/>
    <cellStyle name="Input 2 3 2 2 10 3" xfId="25242" xr:uid="{00000000-0005-0000-0000-000036620000}"/>
    <cellStyle name="Input 2 3 2 2 11" xfId="25243" xr:uid="{00000000-0005-0000-0000-000037620000}"/>
    <cellStyle name="Input 2 3 2 2 11 2" xfId="25244" xr:uid="{00000000-0005-0000-0000-000038620000}"/>
    <cellStyle name="Input 2 3 2 2 11 3" xfId="25245" xr:uid="{00000000-0005-0000-0000-000039620000}"/>
    <cellStyle name="Input 2 3 2 2 12" xfId="25246" xr:uid="{00000000-0005-0000-0000-00003A620000}"/>
    <cellStyle name="Input 2 3 2 2 12 2" xfId="25247" xr:uid="{00000000-0005-0000-0000-00003B620000}"/>
    <cellStyle name="Input 2 3 2 2 12 3" xfId="25248" xr:uid="{00000000-0005-0000-0000-00003C620000}"/>
    <cellStyle name="Input 2 3 2 2 13" xfId="25249" xr:uid="{00000000-0005-0000-0000-00003D620000}"/>
    <cellStyle name="Input 2 3 2 2 14" xfId="25250" xr:uid="{00000000-0005-0000-0000-00003E620000}"/>
    <cellStyle name="Input 2 3 2 2 2" xfId="25251" xr:uid="{00000000-0005-0000-0000-00003F620000}"/>
    <cellStyle name="Input 2 3 2 2 2 2" xfId="25252" xr:uid="{00000000-0005-0000-0000-000040620000}"/>
    <cellStyle name="Input 2 3 2 2 2 3" xfId="25253" xr:uid="{00000000-0005-0000-0000-000041620000}"/>
    <cellStyle name="Input 2 3 2 2 3" xfId="25254" xr:uid="{00000000-0005-0000-0000-000042620000}"/>
    <cellStyle name="Input 2 3 2 2 3 2" xfId="25255" xr:uid="{00000000-0005-0000-0000-000043620000}"/>
    <cellStyle name="Input 2 3 2 2 3 3" xfId="25256" xr:uid="{00000000-0005-0000-0000-000044620000}"/>
    <cellStyle name="Input 2 3 2 2 4" xfId="25257" xr:uid="{00000000-0005-0000-0000-000045620000}"/>
    <cellStyle name="Input 2 3 2 2 4 2" xfId="25258" xr:uid="{00000000-0005-0000-0000-000046620000}"/>
    <cellStyle name="Input 2 3 2 2 4 3" xfId="25259" xr:uid="{00000000-0005-0000-0000-000047620000}"/>
    <cellStyle name="Input 2 3 2 2 5" xfId="25260" xr:uid="{00000000-0005-0000-0000-000048620000}"/>
    <cellStyle name="Input 2 3 2 2 5 2" xfId="25261" xr:uid="{00000000-0005-0000-0000-000049620000}"/>
    <cellStyle name="Input 2 3 2 2 5 3" xfId="25262" xr:uid="{00000000-0005-0000-0000-00004A620000}"/>
    <cellStyle name="Input 2 3 2 2 6" xfId="25263" xr:uid="{00000000-0005-0000-0000-00004B620000}"/>
    <cellStyle name="Input 2 3 2 2 6 2" xfId="25264" xr:uid="{00000000-0005-0000-0000-00004C620000}"/>
    <cellStyle name="Input 2 3 2 2 6 3" xfId="25265" xr:uid="{00000000-0005-0000-0000-00004D620000}"/>
    <cellStyle name="Input 2 3 2 2 7" xfId="25266" xr:uid="{00000000-0005-0000-0000-00004E620000}"/>
    <cellStyle name="Input 2 3 2 2 7 2" xfId="25267" xr:uid="{00000000-0005-0000-0000-00004F620000}"/>
    <cellStyle name="Input 2 3 2 2 7 3" xfId="25268" xr:uid="{00000000-0005-0000-0000-000050620000}"/>
    <cellStyle name="Input 2 3 2 2 8" xfId="25269" xr:uid="{00000000-0005-0000-0000-000051620000}"/>
    <cellStyle name="Input 2 3 2 2 8 2" xfId="25270" xr:uid="{00000000-0005-0000-0000-000052620000}"/>
    <cellStyle name="Input 2 3 2 2 8 3" xfId="25271" xr:uid="{00000000-0005-0000-0000-000053620000}"/>
    <cellStyle name="Input 2 3 2 2 9" xfId="25272" xr:uid="{00000000-0005-0000-0000-000054620000}"/>
    <cellStyle name="Input 2 3 2 2 9 2" xfId="25273" xr:uid="{00000000-0005-0000-0000-000055620000}"/>
    <cellStyle name="Input 2 3 2 2 9 3" xfId="25274" xr:uid="{00000000-0005-0000-0000-000056620000}"/>
    <cellStyle name="Input 2 3 2 20" xfId="25275" xr:uid="{00000000-0005-0000-0000-000057620000}"/>
    <cellStyle name="Input 2 3 2 3" xfId="25276" xr:uid="{00000000-0005-0000-0000-000058620000}"/>
    <cellStyle name="Input 2 3 2 3 10" xfId="25277" xr:uid="{00000000-0005-0000-0000-000059620000}"/>
    <cellStyle name="Input 2 3 2 3 10 2" xfId="25278" xr:uid="{00000000-0005-0000-0000-00005A620000}"/>
    <cellStyle name="Input 2 3 2 3 10 3" xfId="25279" xr:uid="{00000000-0005-0000-0000-00005B620000}"/>
    <cellStyle name="Input 2 3 2 3 11" xfId="25280" xr:uid="{00000000-0005-0000-0000-00005C620000}"/>
    <cellStyle name="Input 2 3 2 3 11 2" xfId="25281" xr:uid="{00000000-0005-0000-0000-00005D620000}"/>
    <cellStyle name="Input 2 3 2 3 11 3" xfId="25282" xr:uid="{00000000-0005-0000-0000-00005E620000}"/>
    <cellStyle name="Input 2 3 2 3 12" xfId="25283" xr:uid="{00000000-0005-0000-0000-00005F620000}"/>
    <cellStyle name="Input 2 3 2 3 12 2" xfId="25284" xr:uid="{00000000-0005-0000-0000-000060620000}"/>
    <cellStyle name="Input 2 3 2 3 12 3" xfId="25285" xr:uid="{00000000-0005-0000-0000-000061620000}"/>
    <cellStyle name="Input 2 3 2 3 13" xfId="25286" xr:uid="{00000000-0005-0000-0000-000062620000}"/>
    <cellStyle name="Input 2 3 2 3 14" xfId="25287" xr:uid="{00000000-0005-0000-0000-000063620000}"/>
    <cellStyle name="Input 2 3 2 3 2" xfId="25288" xr:uid="{00000000-0005-0000-0000-000064620000}"/>
    <cellStyle name="Input 2 3 2 3 2 2" xfId="25289" xr:uid="{00000000-0005-0000-0000-000065620000}"/>
    <cellStyle name="Input 2 3 2 3 2 3" xfId="25290" xr:uid="{00000000-0005-0000-0000-000066620000}"/>
    <cellStyle name="Input 2 3 2 3 3" xfId="25291" xr:uid="{00000000-0005-0000-0000-000067620000}"/>
    <cellStyle name="Input 2 3 2 3 3 2" xfId="25292" xr:uid="{00000000-0005-0000-0000-000068620000}"/>
    <cellStyle name="Input 2 3 2 3 3 3" xfId="25293" xr:uid="{00000000-0005-0000-0000-000069620000}"/>
    <cellStyle name="Input 2 3 2 3 4" xfId="25294" xr:uid="{00000000-0005-0000-0000-00006A620000}"/>
    <cellStyle name="Input 2 3 2 3 4 2" xfId="25295" xr:uid="{00000000-0005-0000-0000-00006B620000}"/>
    <cellStyle name="Input 2 3 2 3 4 3" xfId="25296" xr:uid="{00000000-0005-0000-0000-00006C620000}"/>
    <cellStyle name="Input 2 3 2 3 5" xfId="25297" xr:uid="{00000000-0005-0000-0000-00006D620000}"/>
    <cellStyle name="Input 2 3 2 3 5 2" xfId="25298" xr:uid="{00000000-0005-0000-0000-00006E620000}"/>
    <cellStyle name="Input 2 3 2 3 5 3" xfId="25299" xr:uid="{00000000-0005-0000-0000-00006F620000}"/>
    <cellStyle name="Input 2 3 2 3 6" xfId="25300" xr:uid="{00000000-0005-0000-0000-000070620000}"/>
    <cellStyle name="Input 2 3 2 3 6 2" xfId="25301" xr:uid="{00000000-0005-0000-0000-000071620000}"/>
    <cellStyle name="Input 2 3 2 3 6 3" xfId="25302" xr:uid="{00000000-0005-0000-0000-000072620000}"/>
    <cellStyle name="Input 2 3 2 3 7" xfId="25303" xr:uid="{00000000-0005-0000-0000-000073620000}"/>
    <cellStyle name="Input 2 3 2 3 7 2" xfId="25304" xr:uid="{00000000-0005-0000-0000-000074620000}"/>
    <cellStyle name="Input 2 3 2 3 7 3" xfId="25305" xr:uid="{00000000-0005-0000-0000-000075620000}"/>
    <cellStyle name="Input 2 3 2 3 8" xfId="25306" xr:uid="{00000000-0005-0000-0000-000076620000}"/>
    <cellStyle name="Input 2 3 2 3 8 2" xfId="25307" xr:uid="{00000000-0005-0000-0000-000077620000}"/>
    <cellStyle name="Input 2 3 2 3 8 3" xfId="25308" xr:uid="{00000000-0005-0000-0000-000078620000}"/>
    <cellStyle name="Input 2 3 2 3 9" xfId="25309" xr:uid="{00000000-0005-0000-0000-000079620000}"/>
    <cellStyle name="Input 2 3 2 3 9 2" xfId="25310" xr:uid="{00000000-0005-0000-0000-00007A620000}"/>
    <cellStyle name="Input 2 3 2 3 9 3" xfId="25311" xr:uid="{00000000-0005-0000-0000-00007B620000}"/>
    <cellStyle name="Input 2 3 2 4" xfId="25312" xr:uid="{00000000-0005-0000-0000-00007C620000}"/>
    <cellStyle name="Input 2 3 2 4 10" xfId="25313" xr:uid="{00000000-0005-0000-0000-00007D620000}"/>
    <cellStyle name="Input 2 3 2 4 10 2" xfId="25314" xr:uid="{00000000-0005-0000-0000-00007E620000}"/>
    <cellStyle name="Input 2 3 2 4 10 3" xfId="25315" xr:uid="{00000000-0005-0000-0000-00007F620000}"/>
    <cellStyle name="Input 2 3 2 4 11" xfId="25316" xr:uid="{00000000-0005-0000-0000-000080620000}"/>
    <cellStyle name="Input 2 3 2 4 11 2" xfId="25317" xr:uid="{00000000-0005-0000-0000-000081620000}"/>
    <cellStyle name="Input 2 3 2 4 11 3" xfId="25318" xr:uid="{00000000-0005-0000-0000-000082620000}"/>
    <cellStyle name="Input 2 3 2 4 12" xfId="25319" xr:uid="{00000000-0005-0000-0000-000083620000}"/>
    <cellStyle name="Input 2 3 2 4 13" xfId="25320" xr:uid="{00000000-0005-0000-0000-000084620000}"/>
    <cellStyle name="Input 2 3 2 4 2" xfId="25321" xr:uid="{00000000-0005-0000-0000-000085620000}"/>
    <cellStyle name="Input 2 3 2 4 2 2" xfId="25322" xr:uid="{00000000-0005-0000-0000-000086620000}"/>
    <cellStyle name="Input 2 3 2 4 2 3" xfId="25323" xr:uid="{00000000-0005-0000-0000-000087620000}"/>
    <cellStyle name="Input 2 3 2 4 3" xfId="25324" xr:uid="{00000000-0005-0000-0000-000088620000}"/>
    <cellStyle name="Input 2 3 2 4 3 2" xfId="25325" xr:uid="{00000000-0005-0000-0000-000089620000}"/>
    <cellStyle name="Input 2 3 2 4 3 3" xfId="25326" xr:uid="{00000000-0005-0000-0000-00008A620000}"/>
    <cellStyle name="Input 2 3 2 4 4" xfId="25327" xr:uid="{00000000-0005-0000-0000-00008B620000}"/>
    <cellStyle name="Input 2 3 2 4 4 2" xfId="25328" xr:uid="{00000000-0005-0000-0000-00008C620000}"/>
    <cellStyle name="Input 2 3 2 4 4 3" xfId="25329" xr:uid="{00000000-0005-0000-0000-00008D620000}"/>
    <cellStyle name="Input 2 3 2 4 5" xfId="25330" xr:uid="{00000000-0005-0000-0000-00008E620000}"/>
    <cellStyle name="Input 2 3 2 4 5 2" xfId="25331" xr:uid="{00000000-0005-0000-0000-00008F620000}"/>
    <cellStyle name="Input 2 3 2 4 5 3" xfId="25332" xr:uid="{00000000-0005-0000-0000-000090620000}"/>
    <cellStyle name="Input 2 3 2 4 6" xfId="25333" xr:uid="{00000000-0005-0000-0000-000091620000}"/>
    <cellStyle name="Input 2 3 2 4 6 2" xfId="25334" xr:uid="{00000000-0005-0000-0000-000092620000}"/>
    <cellStyle name="Input 2 3 2 4 6 3" xfId="25335" xr:uid="{00000000-0005-0000-0000-000093620000}"/>
    <cellStyle name="Input 2 3 2 4 7" xfId="25336" xr:uid="{00000000-0005-0000-0000-000094620000}"/>
    <cellStyle name="Input 2 3 2 4 7 2" xfId="25337" xr:uid="{00000000-0005-0000-0000-000095620000}"/>
    <cellStyle name="Input 2 3 2 4 7 3" xfId="25338" xr:uid="{00000000-0005-0000-0000-000096620000}"/>
    <cellStyle name="Input 2 3 2 4 8" xfId="25339" xr:uid="{00000000-0005-0000-0000-000097620000}"/>
    <cellStyle name="Input 2 3 2 4 8 2" xfId="25340" xr:uid="{00000000-0005-0000-0000-000098620000}"/>
    <cellStyle name="Input 2 3 2 4 8 3" xfId="25341" xr:uid="{00000000-0005-0000-0000-000099620000}"/>
    <cellStyle name="Input 2 3 2 4 9" xfId="25342" xr:uid="{00000000-0005-0000-0000-00009A620000}"/>
    <cellStyle name="Input 2 3 2 4 9 2" xfId="25343" xr:uid="{00000000-0005-0000-0000-00009B620000}"/>
    <cellStyle name="Input 2 3 2 4 9 3" xfId="25344" xr:uid="{00000000-0005-0000-0000-00009C620000}"/>
    <cellStyle name="Input 2 3 2 5" xfId="25345" xr:uid="{00000000-0005-0000-0000-00009D620000}"/>
    <cellStyle name="Input 2 3 2 5 10" xfId="25346" xr:uid="{00000000-0005-0000-0000-00009E620000}"/>
    <cellStyle name="Input 2 3 2 5 10 2" xfId="25347" xr:uid="{00000000-0005-0000-0000-00009F620000}"/>
    <cellStyle name="Input 2 3 2 5 10 3" xfId="25348" xr:uid="{00000000-0005-0000-0000-0000A0620000}"/>
    <cellStyle name="Input 2 3 2 5 11" xfId="25349" xr:uid="{00000000-0005-0000-0000-0000A1620000}"/>
    <cellStyle name="Input 2 3 2 5 11 2" xfId="25350" xr:uid="{00000000-0005-0000-0000-0000A2620000}"/>
    <cellStyle name="Input 2 3 2 5 11 3" xfId="25351" xr:uid="{00000000-0005-0000-0000-0000A3620000}"/>
    <cellStyle name="Input 2 3 2 5 12" xfId="25352" xr:uid="{00000000-0005-0000-0000-0000A4620000}"/>
    <cellStyle name="Input 2 3 2 5 13" xfId="25353" xr:uid="{00000000-0005-0000-0000-0000A5620000}"/>
    <cellStyle name="Input 2 3 2 5 2" xfId="25354" xr:uid="{00000000-0005-0000-0000-0000A6620000}"/>
    <cellStyle name="Input 2 3 2 5 2 2" xfId="25355" xr:uid="{00000000-0005-0000-0000-0000A7620000}"/>
    <cellStyle name="Input 2 3 2 5 2 3" xfId="25356" xr:uid="{00000000-0005-0000-0000-0000A8620000}"/>
    <cellStyle name="Input 2 3 2 5 3" xfId="25357" xr:uid="{00000000-0005-0000-0000-0000A9620000}"/>
    <cellStyle name="Input 2 3 2 5 3 2" xfId="25358" xr:uid="{00000000-0005-0000-0000-0000AA620000}"/>
    <cellStyle name="Input 2 3 2 5 3 3" xfId="25359" xr:uid="{00000000-0005-0000-0000-0000AB620000}"/>
    <cellStyle name="Input 2 3 2 5 4" xfId="25360" xr:uid="{00000000-0005-0000-0000-0000AC620000}"/>
    <cellStyle name="Input 2 3 2 5 4 2" xfId="25361" xr:uid="{00000000-0005-0000-0000-0000AD620000}"/>
    <cellStyle name="Input 2 3 2 5 4 3" xfId="25362" xr:uid="{00000000-0005-0000-0000-0000AE620000}"/>
    <cellStyle name="Input 2 3 2 5 5" xfId="25363" xr:uid="{00000000-0005-0000-0000-0000AF620000}"/>
    <cellStyle name="Input 2 3 2 5 5 2" xfId="25364" xr:uid="{00000000-0005-0000-0000-0000B0620000}"/>
    <cellStyle name="Input 2 3 2 5 5 3" xfId="25365" xr:uid="{00000000-0005-0000-0000-0000B1620000}"/>
    <cellStyle name="Input 2 3 2 5 6" xfId="25366" xr:uid="{00000000-0005-0000-0000-0000B2620000}"/>
    <cellStyle name="Input 2 3 2 5 6 2" xfId="25367" xr:uid="{00000000-0005-0000-0000-0000B3620000}"/>
    <cellStyle name="Input 2 3 2 5 6 3" xfId="25368" xr:uid="{00000000-0005-0000-0000-0000B4620000}"/>
    <cellStyle name="Input 2 3 2 5 7" xfId="25369" xr:uid="{00000000-0005-0000-0000-0000B5620000}"/>
    <cellStyle name="Input 2 3 2 5 7 2" xfId="25370" xr:uid="{00000000-0005-0000-0000-0000B6620000}"/>
    <cellStyle name="Input 2 3 2 5 7 3" xfId="25371" xr:uid="{00000000-0005-0000-0000-0000B7620000}"/>
    <cellStyle name="Input 2 3 2 5 8" xfId="25372" xr:uid="{00000000-0005-0000-0000-0000B8620000}"/>
    <cellStyle name="Input 2 3 2 5 8 2" xfId="25373" xr:uid="{00000000-0005-0000-0000-0000B9620000}"/>
    <cellStyle name="Input 2 3 2 5 8 3" xfId="25374" xr:uid="{00000000-0005-0000-0000-0000BA620000}"/>
    <cellStyle name="Input 2 3 2 5 9" xfId="25375" xr:uid="{00000000-0005-0000-0000-0000BB620000}"/>
    <cellStyle name="Input 2 3 2 5 9 2" xfId="25376" xr:uid="{00000000-0005-0000-0000-0000BC620000}"/>
    <cellStyle name="Input 2 3 2 5 9 3" xfId="25377" xr:uid="{00000000-0005-0000-0000-0000BD620000}"/>
    <cellStyle name="Input 2 3 2 6" xfId="25378" xr:uid="{00000000-0005-0000-0000-0000BE620000}"/>
    <cellStyle name="Input 2 3 2 6 10" xfId="25379" xr:uid="{00000000-0005-0000-0000-0000BF620000}"/>
    <cellStyle name="Input 2 3 2 6 10 2" xfId="25380" xr:uid="{00000000-0005-0000-0000-0000C0620000}"/>
    <cellStyle name="Input 2 3 2 6 10 3" xfId="25381" xr:uid="{00000000-0005-0000-0000-0000C1620000}"/>
    <cellStyle name="Input 2 3 2 6 11" xfId="25382" xr:uid="{00000000-0005-0000-0000-0000C2620000}"/>
    <cellStyle name="Input 2 3 2 6 11 2" xfId="25383" xr:uid="{00000000-0005-0000-0000-0000C3620000}"/>
    <cellStyle name="Input 2 3 2 6 11 3" xfId="25384" xr:uid="{00000000-0005-0000-0000-0000C4620000}"/>
    <cellStyle name="Input 2 3 2 6 12" xfId="25385" xr:uid="{00000000-0005-0000-0000-0000C5620000}"/>
    <cellStyle name="Input 2 3 2 6 13" xfId="25386" xr:uid="{00000000-0005-0000-0000-0000C6620000}"/>
    <cellStyle name="Input 2 3 2 6 2" xfId="25387" xr:uid="{00000000-0005-0000-0000-0000C7620000}"/>
    <cellStyle name="Input 2 3 2 6 2 2" xfId="25388" xr:uid="{00000000-0005-0000-0000-0000C8620000}"/>
    <cellStyle name="Input 2 3 2 6 2 3" xfId="25389" xr:uid="{00000000-0005-0000-0000-0000C9620000}"/>
    <cellStyle name="Input 2 3 2 6 3" xfId="25390" xr:uid="{00000000-0005-0000-0000-0000CA620000}"/>
    <cellStyle name="Input 2 3 2 6 3 2" xfId="25391" xr:uid="{00000000-0005-0000-0000-0000CB620000}"/>
    <cellStyle name="Input 2 3 2 6 3 3" xfId="25392" xr:uid="{00000000-0005-0000-0000-0000CC620000}"/>
    <cellStyle name="Input 2 3 2 6 4" xfId="25393" xr:uid="{00000000-0005-0000-0000-0000CD620000}"/>
    <cellStyle name="Input 2 3 2 6 4 2" xfId="25394" xr:uid="{00000000-0005-0000-0000-0000CE620000}"/>
    <cellStyle name="Input 2 3 2 6 4 3" xfId="25395" xr:uid="{00000000-0005-0000-0000-0000CF620000}"/>
    <cellStyle name="Input 2 3 2 6 5" xfId="25396" xr:uid="{00000000-0005-0000-0000-0000D0620000}"/>
    <cellStyle name="Input 2 3 2 6 5 2" xfId="25397" xr:uid="{00000000-0005-0000-0000-0000D1620000}"/>
    <cellStyle name="Input 2 3 2 6 5 3" xfId="25398" xr:uid="{00000000-0005-0000-0000-0000D2620000}"/>
    <cellStyle name="Input 2 3 2 6 6" xfId="25399" xr:uid="{00000000-0005-0000-0000-0000D3620000}"/>
    <cellStyle name="Input 2 3 2 6 6 2" xfId="25400" xr:uid="{00000000-0005-0000-0000-0000D4620000}"/>
    <cellStyle name="Input 2 3 2 6 6 3" xfId="25401" xr:uid="{00000000-0005-0000-0000-0000D5620000}"/>
    <cellStyle name="Input 2 3 2 6 7" xfId="25402" xr:uid="{00000000-0005-0000-0000-0000D6620000}"/>
    <cellStyle name="Input 2 3 2 6 7 2" xfId="25403" xr:uid="{00000000-0005-0000-0000-0000D7620000}"/>
    <cellStyle name="Input 2 3 2 6 7 3" xfId="25404" xr:uid="{00000000-0005-0000-0000-0000D8620000}"/>
    <cellStyle name="Input 2 3 2 6 8" xfId="25405" xr:uid="{00000000-0005-0000-0000-0000D9620000}"/>
    <cellStyle name="Input 2 3 2 6 8 2" xfId="25406" xr:uid="{00000000-0005-0000-0000-0000DA620000}"/>
    <cellStyle name="Input 2 3 2 6 8 3" xfId="25407" xr:uid="{00000000-0005-0000-0000-0000DB620000}"/>
    <cellStyle name="Input 2 3 2 6 9" xfId="25408" xr:uid="{00000000-0005-0000-0000-0000DC620000}"/>
    <cellStyle name="Input 2 3 2 6 9 2" xfId="25409" xr:uid="{00000000-0005-0000-0000-0000DD620000}"/>
    <cellStyle name="Input 2 3 2 6 9 3" xfId="25410" xr:uid="{00000000-0005-0000-0000-0000DE620000}"/>
    <cellStyle name="Input 2 3 2 7" xfId="25411" xr:uid="{00000000-0005-0000-0000-0000DF620000}"/>
    <cellStyle name="Input 2 3 2 7 10" xfId="25412" xr:uid="{00000000-0005-0000-0000-0000E0620000}"/>
    <cellStyle name="Input 2 3 2 7 10 2" xfId="25413" xr:uid="{00000000-0005-0000-0000-0000E1620000}"/>
    <cellStyle name="Input 2 3 2 7 10 3" xfId="25414" xr:uid="{00000000-0005-0000-0000-0000E2620000}"/>
    <cellStyle name="Input 2 3 2 7 11" xfId="25415" xr:uid="{00000000-0005-0000-0000-0000E3620000}"/>
    <cellStyle name="Input 2 3 2 7 11 2" xfId="25416" xr:uid="{00000000-0005-0000-0000-0000E4620000}"/>
    <cellStyle name="Input 2 3 2 7 11 3" xfId="25417" xr:uid="{00000000-0005-0000-0000-0000E5620000}"/>
    <cellStyle name="Input 2 3 2 7 12" xfId="25418" xr:uid="{00000000-0005-0000-0000-0000E6620000}"/>
    <cellStyle name="Input 2 3 2 7 13" xfId="25419" xr:uid="{00000000-0005-0000-0000-0000E7620000}"/>
    <cellStyle name="Input 2 3 2 7 2" xfId="25420" xr:uid="{00000000-0005-0000-0000-0000E8620000}"/>
    <cellStyle name="Input 2 3 2 7 2 2" xfId="25421" xr:uid="{00000000-0005-0000-0000-0000E9620000}"/>
    <cellStyle name="Input 2 3 2 7 2 3" xfId="25422" xr:uid="{00000000-0005-0000-0000-0000EA620000}"/>
    <cellStyle name="Input 2 3 2 7 3" xfId="25423" xr:uid="{00000000-0005-0000-0000-0000EB620000}"/>
    <cellStyle name="Input 2 3 2 7 3 2" xfId="25424" xr:uid="{00000000-0005-0000-0000-0000EC620000}"/>
    <cellStyle name="Input 2 3 2 7 3 3" xfId="25425" xr:uid="{00000000-0005-0000-0000-0000ED620000}"/>
    <cellStyle name="Input 2 3 2 7 4" xfId="25426" xr:uid="{00000000-0005-0000-0000-0000EE620000}"/>
    <cellStyle name="Input 2 3 2 7 4 2" xfId="25427" xr:uid="{00000000-0005-0000-0000-0000EF620000}"/>
    <cellStyle name="Input 2 3 2 7 4 3" xfId="25428" xr:uid="{00000000-0005-0000-0000-0000F0620000}"/>
    <cellStyle name="Input 2 3 2 7 5" xfId="25429" xr:uid="{00000000-0005-0000-0000-0000F1620000}"/>
    <cellStyle name="Input 2 3 2 7 5 2" xfId="25430" xr:uid="{00000000-0005-0000-0000-0000F2620000}"/>
    <cellStyle name="Input 2 3 2 7 5 3" xfId="25431" xr:uid="{00000000-0005-0000-0000-0000F3620000}"/>
    <cellStyle name="Input 2 3 2 7 6" xfId="25432" xr:uid="{00000000-0005-0000-0000-0000F4620000}"/>
    <cellStyle name="Input 2 3 2 7 6 2" xfId="25433" xr:uid="{00000000-0005-0000-0000-0000F5620000}"/>
    <cellStyle name="Input 2 3 2 7 6 3" xfId="25434" xr:uid="{00000000-0005-0000-0000-0000F6620000}"/>
    <cellStyle name="Input 2 3 2 7 7" xfId="25435" xr:uid="{00000000-0005-0000-0000-0000F7620000}"/>
    <cellStyle name="Input 2 3 2 7 7 2" xfId="25436" xr:uid="{00000000-0005-0000-0000-0000F8620000}"/>
    <cellStyle name="Input 2 3 2 7 7 3" xfId="25437" xr:uid="{00000000-0005-0000-0000-0000F9620000}"/>
    <cellStyle name="Input 2 3 2 7 8" xfId="25438" xr:uid="{00000000-0005-0000-0000-0000FA620000}"/>
    <cellStyle name="Input 2 3 2 7 8 2" xfId="25439" xr:uid="{00000000-0005-0000-0000-0000FB620000}"/>
    <cellStyle name="Input 2 3 2 7 8 3" xfId="25440" xr:uid="{00000000-0005-0000-0000-0000FC620000}"/>
    <cellStyle name="Input 2 3 2 7 9" xfId="25441" xr:uid="{00000000-0005-0000-0000-0000FD620000}"/>
    <cellStyle name="Input 2 3 2 7 9 2" xfId="25442" xr:uid="{00000000-0005-0000-0000-0000FE620000}"/>
    <cellStyle name="Input 2 3 2 7 9 3" xfId="25443" xr:uid="{00000000-0005-0000-0000-0000FF620000}"/>
    <cellStyle name="Input 2 3 2 8" xfId="25444" xr:uid="{00000000-0005-0000-0000-000000630000}"/>
    <cellStyle name="Input 2 3 2 8 2" xfId="25445" xr:uid="{00000000-0005-0000-0000-000001630000}"/>
    <cellStyle name="Input 2 3 2 8 3" xfId="25446" xr:uid="{00000000-0005-0000-0000-000002630000}"/>
    <cellStyle name="Input 2 3 2 9" xfId="25447" xr:uid="{00000000-0005-0000-0000-000003630000}"/>
    <cellStyle name="Input 2 3 2 9 2" xfId="25448" xr:uid="{00000000-0005-0000-0000-000004630000}"/>
    <cellStyle name="Input 2 3 2 9 3" xfId="25449" xr:uid="{00000000-0005-0000-0000-000005630000}"/>
    <cellStyle name="Input 2 3 20" xfId="25450" xr:uid="{00000000-0005-0000-0000-000006630000}"/>
    <cellStyle name="Input 2 3 3" xfId="25451" xr:uid="{00000000-0005-0000-0000-000007630000}"/>
    <cellStyle name="Input 2 3 3 10" xfId="25452" xr:uid="{00000000-0005-0000-0000-000008630000}"/>
    <cellStyle name="Input 2 3 3 10 2" xfId="25453" xr:uid="{00000000-0005-0000-0000-000009630000}"/>
    <cellStyle name="Input 2 3 3 10 3" xfId="25454" xr:uid="{00000000-0005-0000-0000-00000A630000}"/>
    <cellStyle name="Input 2 3 3 11" xfId="25455" xr:uid="{00000000-0005-0000-0000-00000B630000}"/>
    <cellStyle name="Input 2 3 3 11 2" xfId="25456" xr:uid="{00000000-0005-0000-0000-00000C630000}"/>
    <cellStyle name="Input 2 3 3 11 3" xfId="25457" xr:uid="{00000000-0005-0000-0000-00000D630000}"/>
    <cellStyle name="Input 2 3 3 12" xfId="25458" xr:uid="{00000000-0005-0000-0000-00000E630000}"/>
    <cellStyle name="Input 2 3 3 12 2" xfId="25459" xr:uid="{00000000-0005-0000-0000-00000F630000}"/>
    <cellStyle name="Input 2 3 3 12 3" xfId="25460" xr:uid="{00000000-0005-0000-0000-000010630000}"/>
    <cellStyle name="Input 2 3 3 13" xfId="25461" xr:uid="{00000000-0005-0000-0000-000011630000}"/>
    <cellStyle name="Input 2 3 3 14" xfId="25462" xr:uid="{00000000-0005-0000-0000-000012630000}"/>
    <cellStyle name="Input 2 3 3 2" xfId="25463" xr:uid="{00000000-0005-0000-0000-000013630000}"/>
    <cellStyle name="Input 2 3 3 2 2" xfId="25464" xr:uid="{00000000-0005-0000-0000-000014630000}"/>
    <cellStyle name="Input 2 3 3 2 3" xfId="25465" xr:uid="{00000000-0005-0000-0000-000015630000}"/>
    <cellStyle name="Input 2 3 3 3" xfId="25466" xr:uid="{00000000-0005-0000-0000-000016630000}"/>
    <cellStyle name="Input 2 3 3 3 2" xfId="25467" xr:uid="{00000000-0005-0000-0000-000017630000}"/>
    <cellStyle name="Input 2 3 3 3 3" xfId="25468" xr:uid="{00000000-0005-0000-0000-000018630000}"/>
    <cellStyle name="Input 2 3 3 4" xfId="25469" xr:uid="{00000000-0005-0000-0000-000019630000}"/>
    <cellStyle name="Input 2 3 3 4 2" xfId="25470" xr:uid="{00000000-0005-0000-0000-00001A630000}"/>
    <cellStyle name="Input 2 3 3 4 3" xfId="25471" xr:uid="{00000000-0005-0000-0000-00001B630000}"/>
    <cellStyle name="Input 2 3 3 5" xfId="25472" xr:uid="{00000000-0005-0000-0000-00001C630000}"/>
    <cellStyle name="Input 2 3 3 5 2" xfId="25473" xr:uid="{00000000-0005-0000-0000-00001D630000}"/>
    <cellStyle name="Input 2 3 3 5 3" xfId="25474" xr:uid="{00000000-0005-0000-0000-00001E630000}"/>
    <cellStyle name="Input 2 3 3 6" xfId="25475" xr:uid="{00000000-0005-0000-0000-00001F630000}"/>
    <cellStyle name="Input 2 3 3 6 2" xfId="25476" xr:uid="{00000000-0005-0000-0000-000020630000}"/>
    <cellStyle name="Input 2 3 3 6 3" xfId="25477" xr:uid="{00000000-0005-0000-0000-000021630000}"/>
    <cellStyle name="Input 2 3 3 7" xfId="25478" xr:uid="{00000000-0005-0000-0000-000022630000}"/>
    <cellStyle name="Input 2 3 3 7 2" xfId="25479" xr:uid="{00000000-0005-0000-0000-000023630000}"/>
    <cellStyle name="Input 2 3 3 7 3" xfId="25480" xr:uid="{00000000-0005-0000-0000-000024630000}"/>
    <cellStyle name="Input 2 3 3 8" xfId="25481" xr:uid="{00000000-0005-0000-0000-000025630000}"/>
    <cellStyle name="Input 2 3 3 8 2" xfId="25482" xr:uid="{00000000-0005-0000-0000-000026630000}"/>
    <cellStyle name="Input 2 3 3 8 3" xfId="25483" xr:uid="{00000000-0005-0000-0000-000027630000}"/>
    <cellStyle name="Input 2 3 3 9" xfId="25484" xr:uid="{00000000-0005-0000-0000-000028630000}"/>
    <cellStyle name="Input 2 3 3 9 2" xfId="25485" xr:uid="{00000000-0005-0000-0000-000029630000}"/>
    <cellStyle name="Input 2 3 3 9 3" xfId="25486" xr:uid="{00000000-0005-0000-0000-00002A630000}"/>
    <cellStyle name="Input 2 3 4" xfId="25487" xr:uid="{00000000-0005-0000-0000-00002B630000}"/>
    <cellStyle name="Input 2 3 4 10" xfId="25488" xr:uid="{00000000-0005-0000-0000-00002C630000}"/>
    <cellStyle name="Input 2 3 4 10 2" xfId="25489" xr:uid="{00000000-0005-0000-0000-00002D630000}"/>
    <cellStyle name="Input 2 3 4 10 3" xfId="25490" xr:uid="{00000000-0005-0000-0000-00002E630000}"/>
    <cellStyle name="Input 2 3 4 11" xfId="25491" xr:uid="{00000000-0005-0000-0000-00002F630000}"/>
    <cellStyle name="Input 2 3 4 11 2" xfId="25492" xr:uid="{00000000-0005-0000-0000-000030630000}"/>
    <cellStyle name="Input 2 3 4 11 3" xfId="25493" xr:uid="{00000000-0005-0000-0000-000031630000}"/>
    <cellStyle name="Input 2 3 4 12" xfId="25494" xr:uid="{00000000-0005-0000-0000-000032630000}"/>
    <cellStyle name="Input 2 3 4 13" xfId="25495" xr:uid="{00000000-0005-0000-0000-000033630000}"/>
    <cellStyle name="Input 2 3 4 2" xfId="25496" xr:uid="{00000000-0005-0000-0000-000034630000}"/>
    <cellStyle name="Input 2 3 4 2 2" xfId="25497" xr:uid="{00000000-0005-0000-0000-000035630000}"/>
    <cellStyle name="Input 2 3 4 2 3" xfId="25498" xr:uid="{00000000-0005-0000-0000-000036630000}"/>
    <cellStyle name="Input 2 3 4 3" xfId="25499" xr:uid="{00000000-0005-0000-0000-000037630000}"/>
    <cellStyle name="Input 2 3 4 3 2" xfId="25500" xr:uid="{00000000-0005-0000-0000-000038630000}"/>
    <cellStyle name="Input 2 3 4 3 3" xfId="25501" xr:uid="{00000000-0005-0000-0000-000039630000}"/>
    <cellStyle name="Input 2 3 4 4" xfId="25502" xr:uid="{00000000-0005-0000-0000-00003A630000}"/>
    <cellStyle name="Input 2 3 4 4 2" xfId="25503" xr:uid="{00000000-0005-0000-0000-00003B630000}"/>
    <cellStyle name="Input 2 3 4 4 3" xfId="25504" xr:uid="{00000000-0005-0000-0000-00003C630000}"/>
    <cellStyle name="Input 2 3 4 5" xfId="25505" xr:uid="{00000000-0005-0000-0000-00003D630000}"/>
    <cellStyle name="Input 2 3 4 5 2" xfId="25506" xr:uid="{00000000-0005-0000-0000-00003E630000}"/>
    <cellStyle name="Input 2 3 4 5 3" xfId="25507" xr:uid="{00000000-0005-0000-0000-00003F630000}"/>
    <cellStyle name="Input 2 3 4 6" xfId="25508" xr:uid="{00000000-0005-0000-0000-000040630000}"/>
    <cellStyle name="Input 2 3 4 6 2" xfId="25509" xr:uid="{00000000-0005-0000-0000-000041630000}"/>
    <cellStyle name="Input 2 3 4 6 3" xfId="25510" xr:uid="{00000000-0005-0000-0000-000042630000}"/>
    <cellStyle name="Input 2 3 4 7" xfId="25511" xr:uid="{00000000-0005-0000-0000-000043630000}"/>
    <cellStyle name="Input 2 3 4 7 2" xfId="25512" xr:uid="{00000000-0005-0000-0000-000044630000}"/>
    <cellStyle name="Input 2 3 4 7 3" xfId="25513" xr:uid="{00000000-0005-0000-0000-000045630000}"/>
    <cellStyle name="Input 2 3 4 8" xfId="25514" xr:uid="{00000000-0005-0000-0000-000046630000}"/>
    <cellStyle name="Input 2 3 4 8 2" xfId="25515" xr:uid="{00000000-0005-0000-0000-000047630000}"/>
    <cellStyle name="Input 2 3 4 8 3" xfId="25516" xr:uid="{00000000-0005-0000-0000-000048630000}"/>
    <cellStyle name="Input 2 3 4 9" xfId="25517" xr:uid="{00000000-0005-0000-0000-000049630000}"/>
    <cellStyle name="Input 2 3 4 9 2" xfId="25518" xr:uid="{00000000-0005-0000-0000-00004A630000}"/>
    <cellStyle name="Input 2 3 4 9 3" xfId="25519" xr:uid="{00000000-0005-0000-0000-00004B630000}"/>
    <cellStyle name="Input 2 3 5" xfId="25520" xr:uid="{00000000-0005-0000-0000-00004C630000}"/>
    <cellStyle name="Input 2 3 5 10" xfId="25521" xr:uid="{00000000-0005-0000-0000-00004D630000}"/>
    <cellStyle name="Input 2 3 5 10 2" xfId="25522" xr:uid="{00000000-0005-0000-0000-00004E630000}"/>
    <cellStyle name="Input 2 3 5 10 3" xfId="25523" xr:uid="{00000000-0005-0000-0000-00004F630000}"/>
    <cellStyle name="Input 2 3 5 11" xfId="25524" xr:uid="{00000000-0005-0000-0000-000050630000}"/>
    <cellStyle name="Input 2 3 5 11 2" xfId="25525" xr:uid="{00000000-0005-0000-0000-000051630000}"/>
    <cellStyle name="Input 2 3 5 11 3" xfId="25526" xr:uid="{00000000-0005-0000-0000-000052630000}"/>
    <cellStyle name="Input 2 3 5 12" xfId="25527" xr:uid="{00000000-0005-0000-0000-000053630000}"/>
    <cellStyle name="Input 2 3 5 13" xfId="25528" xr:uid="{00000000-0005-0000-0000-000054630000}"/>
    <cellStyle name="Input 2 3 5 2" xfId="25529" xr:uid="{00000000-0005-0000-0000-000055630000}"/>
    <cellStyle name="Input 2 3 5 2 2" xfId="25530" xr:uid="{00000000-0005-0000-0000-000056630000}"/>
    <cellStyle name="Input 2 3 5 2 3" xfId="25531" xr:uid="{00000000-0005-0000-0000-000057630000}"/>
    <cellStyle name="Input 2 3 5 3" xfId="25532" xr:uid="{00000000-0005-0000-0000-000058630000}"/>
    <cellStyle name="Input 2 3 5 3 2" xfId="25533" xr:uid="{00000000-0005-0000-0000-000059630000}"/>
    <cellStyle name="Input 2 3 5 3 3" xfId="25534" xr:uid="{00000000-0005-0000-0000-00005A630000}"/>
    <cellStyle name="Input 2 3 5 4" xfId="25535" xr:uid="{00000000-0005-0000-0000-00005B630000}"/>
    <cellStyle name="Input 2 3 5 4 2" xfId="25536" xr:uid="{00000000-0005-0000-0000-00005C630000}"/>
    <cellStyle name="Input 2 3 5 4 3" xfId="25537" xr:uid="{00000000-0005-0000-0000-00005D630000}"/>
    <cellStyle name="Input 2 3 5 5" xfId="25538" xr:uid="{00000000-0005-0000-0000-00005E630000}"/>
    <cellStyle name="Input 2 3 5 5 2" xfId="25539" xr:uid="{00000000-0005-0000-0000-00005F630000}"/>
    <cellStyle name="Input 2 3 5 5 3" xfId="25540" xr:uid="{00000000-0005-0000-0000-000060630000}"/>
    <cellStyle name="Input 2 3 5 6" xfId="25541" xr:uid="{00000000-0005-0000-0000-000061630000}"/>
    <cellStyle name="Input 2 3 5 6 2" xfId="25542" xr:uid="{00000000-0005-0000-0000-000062630000}"/>
    <cellStyle name="Input 2 3 5 6 3" xfId="25543" xr:uid="{00000000-0005-0000-0000-000063630000}"/>
    <cellStyle name="Input 2 3 5 7" xfId="25544" xr:uid="{00000000-0005-0000-0000-000064630000}"/>
    <cellStyle name="Input 2 3 5 7 2" xfId="25545" xr:uid="{00000000-0005-0000-0000-000065630000}"/>
    <cellStyle name="Input 2 3 5 7 3" xfId="25546" xr:uid="{00000000-0005-0000-0000-000066630000}"/>
    <cellStyle name="Input 2 3 5 8" xfId="25547" xr:uid="{00000000-0005-0000-0000-000067630000}"/>
    <cellStyle name="Input 2 3 5 8 2" xfId="25548" xr:uid="{00000000-0005-0000-0000-000068630000}"/>
    <cellStyle name="Input 2 3 5 8 3" xfId="25549" xr:uid="{00000000-0005-0000-0000-000069630000}"/>
    <cellStyle name="Input 2 3 5 9" xfId="25550" xr:uid="{00000000-0005-0000-0000-00006A630000}"/>
    <cellStyle name="Input 2 3 5 9 2" xfId="25551" xr:uid="{00000000-0005-0000-0000-00006B630000}"/>
    <cellStyle name="Input 2 3 5 9 3" xfId="25552" xr:uid="{00000000-0005-0000-0000-00006C630000}"/>
    <cellStyle name="Input 2 3 6" xfId="25553" xr:uid="{00000000-0005-0000-0000-00006D630000}"/>
    <cellStyle name="Input 2 3 6 10" xfId="25554" xr:uid="{00000000-0005-0000-0000-00006E630000}"/>
    <cellStyle name="Input 2 3 6 10 2" xfId="25555" xr:uid="{00000000-0005-0000-0000-00006F630000}"/>
    <cellStyle name="Input 2 3 6 10 3" xfId="25556" xr:uid="{00000000-0005-0000-0000-000070630000}"/>
    <cellStyle name="Input 2 3 6 11" xfId="25557" xr:uid="{00000000-0005-0000-0000-000071630000}"/>
    <cellStyle name="Input 2 3 6 11 2" xfId="25558" xr:uid="{00000000-0005-0000-0000-000072630000}"/>
    <cellStyle name="Input 2 3 6 11 3" xfId="25559" xr:uid="{00000000-0005-0000-0000-000073630000}"/>
    <cellStyle name="Input 2 3 6 12" xfId="25560" xr:uid="{00000000-0005-0000-0000-000074630000}"/>
    <cellStyle name="Input 2 3 6 13" xfId="25561" xr:uid="{00000000-0005-0000-0000-000075630000}"/>
    <cellStyle name="Input 2 3 6 2" xfId="25562" xr:uid="{00000000-0005-0000-0000-000076630000}"/>
    <cellStyle name="Input 2 3 6 2 2" xfId="25563" xr:uid="{00000000-0005-0000-0000-000077630000}"/>
    <cellStyle name="Input 2 3 6 2 3" xfId="25564" xr:uid="{00000000-0005-0000-0000-000078630000}"/>
    <cellStyle name="Input 2 3 6 3" xfId="25565" xr:uid="{00000000-0005-0000-0000-000079630000}"/>
    <cellStyle name="Input 2 3 6 3 2" xfId="25566" xr:uid="{00000000-0005-0000-0000-00007A630000}"/>
    <cellStyle name="Input 2 3 6 3 3" xfId="25567" xr:uid="{00000000-0005-0000-0000-00007B630000}"/>
    <cellStyle name="Input 2 3 6 4" xfId="25568" xr:uid="{00000000-0005-0000-0000-00007C630000}"/>
    <cellStyle name="Input 2 3 6 4 2" xfId="25569" xr:uid="{00000000-0005-0000-0000-00007D630000}"/>
    <cellStyle name="Input 2 3 6 4 3" xfId="25570" xr:uid="{00000000-0005-0000-0000-00007E630000}"/>
    <cellStyle name="Input 2 3 6 5" xfId="25571" xr:uid="{00000000-0005-0000-0000-00007F630000}"/>
    <cellStyle name="Input 2 3 6 5 2" xfId="25572" xr:uid="{00000000-0005-0000-0000-000080630000}"/>
    <cellStyle name="Input 2 3 6 5 3" xfId="25573" xr:uid="{00000000-0005-0000-0000-000081630000}"/>
    <cellStyle name="Input 2 3 6 6" xfId="25574" xr:uid="{00000000-0005-0000-0000-000082630000}"/>
    <cellStyle name="Input 2 3 6 6 2" xfId="25575" xr:uid="{00000000-0005-0000-0000-000083630000}"/>
    <cellStyle name="Input 2 3 6 6 3" xfId="25576" xr:uid="{00000000-0005-0000-0000-000084630000}"/>
    <cellStyle name="Input 2 3 6 7" xfId="25577" xr:uid="{00000000-0005-0000-0000-000085630000}"/>
    <cellStyle name="Input 2 3 6 7 2" xfId="25578" xr:uid="{00000000-0005-0000-0000-000086630000}"/>
    <cellStyle name="Input 2 3 6 7 3" xfId="25579" xr:uid="{00000000-0005-0000-0000-000087630000}"/>
    <cellStyle name="Input 2 3 6 8" xfId="25580" xr:uid="{00000000-0005-0000-0000-000088630000}"/>
    <cellStyle name="Input 2 3 6 8 2" xfId="25581" xr:uid="{00000000-0005-0000-0000-000089630000}"/>
    <cellStyle name="Input 2 3 6 8 3" xfId="25582" xr:uid="{00000000-0005-0000-0000-00008A630000}"/>
    <cellStyle name="Input 2 3 6 9" xfId="25583" xr:uid="{00000000-0005-0000-0000-00008B630000}"/>
    <cellStyle name="Input 2 3 6 9 2" xfId="25584" xr:uid="{00000000-0005-0000-0000-00008C630000}"/>
    <cellStyle name="Input 2 3 6 9 3" xfId="25585" xr:uid="{00000000-0005-0000-0000-00008D630000}"/>
    <cellStyle name="Input 2 3 7" xfId="25586" xr:uid="{00000000-0005-0000-0000-00008E630000}"/>
    <cellStyle name="Input 2 3 7 10" xfId="25587" xr:uid="{00000000-0005-0000-0000-00008F630000}"/>
    <cellStyle name="Input 2 3 7 10 2" xfId="25588" xr:uid="{00000000-0005-0000-0000-000090630000}"/>
    <cellStyle name="Input 2 3 7 10 3" xfId="25589" xr:uid="{00000000-0005-0000-0000-000091630000}"/>
    <cellStyle name="Input 2 3 7 11" xfId="25590" xr:uid="{00000000-0005-0000-0000-000092630000}"/>
    <cellStyle name="Input 2 3 7 11 2" xfId="25591" xr:uid="{00000000-0005-0000-0000-000093630000}"/>
    <cellStyle name="Input 2 3 7 11 3" xfId="25592" xr:uid="{00000000-0005-0000-0000-000094630000}"/>
    <cellStyle name="Input 2 3 7 12" xfId="25593" xr:uid="{00000000-0005-0000-0000-000095630000}"/>
    <cellStyle name="Input 2 3 7 13" xfId="25594" xr:uid="{00000000-0005-0000-0000-000096630000}"/>
    <cellStyle name="Input 2 3 7 2" xfId="25595" xr:uid="{00000000-0005-0000-0000-000097630000}"/>
    <cellStyle name="Input 2 3 7 2 2" xfId="25596" xr:uid="{00000000-0005-0000-0000-000098630000}"/>
    <cellStyle name="Input 2 3 7 2 3" xfId="25597" xr:uid="{00000000-0005-0000-0000-000099630000}"/>
    <cellStyle name="Input 2 3 7 3" xfId="25598" xr:uid="{00000000-0005-0000-0000-00009A630000}"/>
    <cellStyle name="Input 2 3 7 3 2" xfId="25599" xr:uid="{00000000-0005-0000-0000-00009B630000}"/>
    <cellStyle name="Input 2 3 7 3 3" xfId="25600" xr:uid="{00000000-0005-0000-0000-00009C630000}"/>
    <cellStyle name="Input 2 3 7 4" xfId="25601" xr:uid="{00000000-0005-0000-0000-00009D630000}"/>
    <cellStyle name="Input 2 3 7 4 2" xfId="25602" xr:uid="{00000000-0005-0000-0000-00009E630000}"/>
    <cellStyle name="Input 2 3 7 4 3" xfId="25603" xr:uid="{00000000-0005-0000-0000-00009F630000}"/>
    <cellStyle name="Input 2 3 7 5" xfId="25604" xr:uid="{00000000-0005-0000-0000-0000A0630000}"/>
    <cellStyle name="Input 2 3 7 5 2" xfId="25605" xr:uid="{00000000-0005-0000-0000-0000A1630000}"/>
    <cellStyle name="Input 2 3 7 5 3" xfId="25606" xr:uid="{00000000-0005-0000-0000-0000A2630000}"/>
    <cellStyle name="Input 2 3 7 6" xfId="25607" xr:uid="{00000000-0005-0000-0000-0000A3630000}"/>
    <cellStyle name="Input 2 3 7 6 2" xfId="25608" xr:uid="{00000000-0005-0000-0000-0000A4630000}"/>
    <cellStyle name="Input 2 3 7 6 3" xfId="25609" xr:uid="{00000000-0005-0000-0000-0000A5630000}"/>
    <cellStyle name="Input 2 3 7 7" xfId="25610" xr:uid="{00000000-0005-0000-0000-0000A6630000}"/>
    <cellStyle name="Input 2 3 7 7 2" xfId="25611" xr:uid="{00000000-0005-0000-0000-0000A7630000}"/>
    <cellStyle name="Input 2 3 7 7 3" xfId="25612" xr:uid="{00000000-0005-0000-0000-0000A8630000}"/>
    <cellStyle name="Input 2 3 7 8" xfId="25613" xr:uid="{00000000-0005-0000-0000-0000A9630000}"/>
    <cellStyle name="Input 2 3 7 8 2" xfId="25614" xr:uid="{00000000-0005-0000-0000-0000AA630000}"/>
    <cellStyle name="Input 2 3 7 8 3" xfId="25615" xr:uid="{00000000-0005-0000-0000-0000AB630000}"/>
    <cellStyle name="Input 2 3 7 9" xfId="25616" xr:uid="{00000000-0005-0000-0000-0000AC630000}"/>
    <cellStyle name="Input 2 3 7 9 2" xfId="25617" xr:uid="{00000000-0005-0000-0000-0000AD630000}"/>
    <cellStyle name="Input 2 3 7 9 3" xfId="25618" xr:uid="{00000000-0005-0000-0000-0000AE630000}"/>
    <cellStyle name="Input 2 3 8" xfId="25619" xr:uid="{00000000-0005-0000-0000-0000AF630000}"/>
    <cellStyle name="Input 2 3 8 2" xfId="25620" xr:uid="{00000000-0005-0000-0000-0000B0630000}"/>
    <cellStyle name="Input 2 3 8 3" xfId="25621" xr:uid="{00000000-0005-0000-0000-0000B1630000}"/>
    <cellStyle name="Input 2 3 9" xfId="25622" xr:uid="{00000000-0005-0000-0000-0000B2630000}"/>
    <cellStyle name="Input 2 3 9 2" xfId="25623" xr:uid="{00000000-0005-0000-0000-0000B3630000}"/>
    <cellStyle name="Input 2 3 9 3" xfId="25624" xr:uid="{00000000-0005-0000-0000-0000B4630000}"/>
    <cellStyle name="Input 2 4" xfId="25625" xr:uid="{00000000-0005-0000-0000-0000B5630000}"/>
    <cellStyle name="Input 2 4 10" xfId="25626" xr:uid="{00000000-0005-0000-0000-0000B6630000}"/>
    <cellStyle name="Input 2 4 10 2" xfId="25627" xr:uid="{00000000-0005-0000-0000-0000B7630000}"/>
    <cellStyle name="Input 2 4 10 3" xfId="25628" xr:uid="{00000000-0005-0000-0000-0000B8630000}"/>
    <cellStyle name="Input 2 4 11" xfId="25629" xr:uid="{00000000-0005-0000-0000-0000B9630000}"/>
    <cellStyle name="Input 2 4 11 2" xfId="25630" xr:uid="{00000000-0005-0000-0000-0000BA630000}"/>
    <cellStyle name="Input 2 4 11 3" xfId="25631" xr:uid="{00000000-0005-0000-0000-0000BB630000}"/>
    <cellStyle name="Input 2 4 12" xfId="25632" xr:uid="{00000000-0005-0000-0000-0000BC630000}"/>
    <cellStyle name="Input 2 4 12 2" xfId="25633" xr:uid="{00000000-0005-0000-0000-0000BD630000}"/>
    <cellStyle name="Input 2 4 12 3" xfId="25634" xr:uid="{00000000-0005-0000-0000-0000BE630000}"/>
    <cellStyle name="Input 2 4 13" xfId="25635" xr:uid="{00000000-0005-0000-0000-0000BF630000}"/>
    <cellStyle name="Input 2 4 13 2" xfId="25636" xr:uid="{00000000-0005-0000-0000-0000C0630000}"/>
    <cellStyle name="Input 2 4 13 3" xfId="25637" xr:uid="{00000000-0005-0000-0000-0000C1630000}"/>
    <cellStyle name="Input 2 4 14" xfId="25638" xr:uid="{00000000-0005-0000-0000-0000C2630000}"/>
    <cellStyle name="Input 2 4 14 2" xfId="25639" xr:uid="{00000000-0005-0000-0000-0000C3630000}"/>
    <cellStyle name="Input 2 4 14 3" xfId="25640" xr:uid="{00000000-0005-0000-0000-0000C4630000}"/>
    <cellStyle name="Input 2 4 15" xfId="25641" xr:uid="{00000000-0005-0000-0000-0000C5630000}"/>
    <cellStyle name="Input 2 4 15 2" xfId="25642" xr:uid="{00000000-0005-0000-0000-0000C6630000}"/>
    <cellStyle name="Input 2 4 15 3" xfId="25643" xr:uid="{00000000-0005-0000-0000-0000C7630000}"/>
    <cellStyle name="Input 2 4 16" xfId="25644" xr:uid="{00000000-0005-0000-0000-0000C8630000}"/>
    <cellStyle name="Input 2 4 16 2" xfId="25645" xr:uid="{00000000-0005-0000-0000-0000C9630000}"/>
    <cellStyle name="Input 2 4 16 3" xfId="25646" xr:uid="{00000000-0005-0000-0000-0000CA630000}"/>
    <cellStyle name="Input 2 4 17" xfId="25647" xr:uid="{00000000-0005-0000-0000-0000CB630000}"/>
    <cellStyle name="Input 2 4 17 2" xfId="25648" xr:uid="{00000000-0005-0000-0000-0000CC630000}"/>
    <cellStyle name="Input 2 4 17 3" xfId="25649" xr:uid="{00000000-0005-0000-0000-0000CD630000}"/>
    <cellStyle name="Input 2 4 18" xfId="25650" xr:uid="{00000000-0005-0000-0000-0000CE630000}"/>
    <cellStyle name="Input 2 4 18 2" xfId="25651" xr:uid="{00000000-0005-0000-0000-0000CF630000}"/>
    <cellStyle name="Input 2 4 18 3" xfId="25652" xr:uid="{00000000-0005-0000-0000-0000D0630000}"/>
    <cellStyle name="Input 2 4 19" xfId="25653" xr:uid="{00000000-0005-0000-0000-0000D1630000}"/>
    <cellStyle name="Input 2 4 2" xfId="25654" xr:uid="{00000000-0005-0000-0000-0000D2630000}"/>
    <cellStyle name="Input 2 4 2 10" xfId="25655" xr:uid="{00000000-0005-0000-0000-0000D3630000}"/>
    <cellStyle name="Input 2 4 2 10 2" xfId="25656" xr:uid="{00000000-0005-0000-0000-0000D4630000}"/>
    <cellStyle name="Input 2 4 2 10 3" xfId="25657" xr:uid="{00000000-0005-0000-0000-0000D5630000}"/>
    <cellStyle name="Input 2 4 2 11" xfId="25658" xr:uid="{00000000-0005-0000-0000-0000D6630000}"/>
    <cellStyle name="Input 2 4 2 11 2" xfId="25659" xr:uid="{00000000-0005-0000-0000-0000D7630000}"/>
    <cellStyle name="Input 2 4 2 11 3" xfId="25660" xr:uid="{00000000-0005-0000-0000-0000D8630000}"/>
    <cellStyle name="Input 2 4 2 12" xfId="25661" xr:uid="{00000000-0005-0000-0000-0000D9630000}"/>
    <cellStyle name="Input 2 4 2 12 2" xfId="25662" xr:uid="{00000000-0005-0000-0000-0000DA630000}"/>
    <cellStyle name="Input 2 4 2 12 3" xfId="25663" xr:uid="{00000000-0005-0000-0000-0000DB630000}"/>
    <cellStyle name="Input 2 4 2 13" xfId="25664" xr:uid="{00000000-0005-0000-0000-0000DC630000}"/>
    <cellStyle name="Input 2 4 2 14" xfId="25665" xr:uid="{00000000-0005-0000-0000-0000DD630000}"/>
    <cellStyle name="Input 2 4 2 2" xfId="25666" xr:uid="{00000000-0005-0000-0000-0000DE630000}"/>
    <cellStyle name="Input 2 4 2 2 2" xfId="25667" xr:uid="{00000000-0005-0000-0000-0000DF630000}"/>
    <cellStyle name="Input 2 4 2 2 3" xfId="25668" xr:uid="{00000000-0005-0000-0000-0000E0630000}"/>
    <cellStyle name="Input 2 4 2 3" xfId="25669" xr:uid="{00000000-0005-0000-0000-0000E1630000}"/>
    <cellStyle name="Input 2 4 2 3 2" xfId="25670" xr:uid="{00000000-0005-0000-0000-0000E2630000}"/>
    <cellStyle name="Input 2 4 2 3 3" xfId="25671" xr:uid="{00000000-0005-0000-0000-0000E3630000}"/>
    <cellStyle name="Input 2 4 2 4" xfId="25672" xr:uid="{00000000-0005-0000-0000-0000E4630000}"/>
    <cellStyle name="Input 2 4 2 4 2" xfId="25673" xr:uid="{00000000-0005-0000-0000-0000E5630000}"/>
    <cellStyle name="Input 2 4 2 4 3" xfId="25674" xr:uid="{00000000-0005-0000-0000-0000E6630000}"/>
    <cellStyle name="Input 2 4 2 5" xfId="25675" xr:uid="{00000000-0005-0000-0000-0000E7630000}"/>
    <cellStyle name="Input 2 4 2 5 2" xfId="25676" xr:uid="{00000000-0005-0000-0000-0000E8630000}"/>
    <cellStyle name="Input 2 4 2 5 3" xfId="25677" xr:uid="{00000000-0005-0000-0000-0000E9630000}"/>
    <cellStyle name="Input 2 4 2 6" xfId="25678" xr:uid="{00000000-0005-0000-0000-0000EA630000}"/>
    <cellStyle name="Input 2 4 2 6 2" xfId="25679" xr:uid="{00000000-0005-0000-0000-0000EB630000}"/>
    <cellStyle name="Input 2 4 2 6 3" xfId="25680" xr:uid="{00000000-0005-0000-0000-0000EC630000}"/>
    <cellStyle name="Input 2 4 2 7" xfId="25681" xr:uid="{00000000-0005-0000-0000-0000ED630000}"/>
    <cellStyle name="Input 2 4 2 7 2" xfId="25682" xr:uid="{00000000-0005-0000-0000-0000EE630000}"/>
    <cellStyle name="Input 2 4 2 7 3" xfId="25683" xr:uid="{00000000-0005-0000-0000-0000EF630000}"/>
    <cellStyle name="Input 2 4 2 8" xfId="25684" xr:uid="{00000000-0005-0000-0000-0000F0630000}"/>
    <cellStyle name="Input 2 4 2 8 2" xfId="25685" xr:uid="{00000000-0005-0000-0000-0000F1630000}"/>
    <cellStyle name="Input 2 4 2 8 3" xfId="25686" xr:uid="{00000000-0005-0000-0000-0000F2630000}"/>
    <cellStyle name="Input 2 4 2 9" xfId="25687" xr:uid="{00000000-0005-0000-0000-0000F3630000}"/>
    <cellStyle name="Input 2 4 2 9 2" xfId="25688" xr:uid="{00000000-0005-0000-0000-0000F4630000}"/>
    <cellStyle name="Input 2 4 2 9 3" xfId="25689" xr:uid="{00000000-0005-0000-0000-0000F5630000}"/>
    <cellStyle name="Input 2 4 20" xfId="25690" xr:uid="{00000000-0005-0000-0000-0000F6630000}"/>
    <cellStyle name="Input 2 4 3" xfId="25691" xr:uid="{00000000-0005-0000-0000-0000F7630000}"/>
    <cellStyle name="Input 2 4 3 10" xfId="25692" xr:uid="{00000000-0005-0000-0000-0000F8630000}"/>
    <cellStyle name="Input 2 4 3 10 2" xfId="25693" xr:uid="{00000000-0005-0000-0000-0000F9630000}"/>
    <cellStyle name="Input 2 4 3 10 3" xfId="25694" xr:uid="{00000000-0005-0000-0000-0000FA630000}"/>
    <cellStyle name="Input 2 4 3 11" xfId="25695" xr:uid="{00000000-0005-0000-0000-0000FB630000}"/>
    <cellStyle name="Input 2 4 3 11 2" xfId="25696" xr:uid="{00000000-0005-0000-0000-0000FC630000}"/>
    <cellStyle name="Input 2 4 3 11 3" xfId="25697" xr:uid="{00000000-0005-0000-0000-0000FD630000}"/>
    <cellStyle name="Input 2 4 3 12" xfId="25698" xr:uid="{00000000-0005-0000-0000-0000FE630000}"/>
    <cellStyle name="Input 2 4 3 12 2" xfId="25699" xr:uid="{00000000-0005-0000-0000-0000FF630000}"/>
    <cellStyle name="Input 2 4 3 12 3" xfId="25700" xr:uid="{00000000-0005-0000-0000-000000640000}"/>
    <cellStyle name="Input 2 4 3 13" xfId="25701" xr:uid="{00000000-0005-0000-0000-000001640000}"/>
    <cellStyle name="Input 2 4 3 14" xfId="25702" xr:uid="{00000000-0005-0000-0000-000002640000}"/>
    <cellStyle name="Input 2 4 3 2" xfId="25703" xr:uid="{00000000-0005-0000-0000-000003640000}"/>
    <cellStyle name="Input 2 4 3 2 2" xfId="25704" xr:uid="{00000000-0005-0000-0000-000004640000}"/>
    <cellStyle name="Input 2 4 3 2 3" xfId="25705" xr:uid="{00000000-0005-0000-0000-000005640000}"/>
    <cellStyle name="Input 2 4 3 3" xfId="25706" xr:uid="{00000000-0005-0000-0000-000006640000}"/>
    <cellStyle name="Input 2 4 3 3 2" xfId="25707" xr:uid="{00000000-0005-0000-0000-000007640000}"/>
    <cellStyle name="Input 2 4 3 3 3" xfId="25708" xr:uid="{00000000-0005-0000-0000-000008640000}"/>
    <cellStyle name="Input 2 4 3 4" xfId="25709" xr:uid="{00000000-0005-0000-0000-000009640000}"/>
    <cellStyle name="Input 2 4 3 4 2" xfId="25710" xr:uid="{00000000-0005-0000-0000-00000A640000}"/>
    <cellStyle name="Input 2 4 3 4 3" xfId="25711" xr:uid="{00000000-0005-0000-0000-00000B640000}"/>
    <cellStyle name="Input 2 4 3 5" xfId="25712" xr:uid="{00000000-0005-0000-0000-00000C640000}"/>
    <cellStyle name="Input 2 4 3 5 2" xfId="25713" xr:uid="{00000000-0005-0000-0000-00000D640000}"/>
    <cellStyle name="Input 2 4 3 5 3" xfId="25714" xr:uid="{00000000-0005-0000-0000-00000E640000}"/>
    <cellStyle name="Input 2 4 3 6" xfId="25715" xr:uid="{00000000-0005-0000-0000-00000F640000}"/>
    <cellStyle name="Input 2 4 3 6 2" xfId="25716" xr:uid="{00000000-0005-0000-0000-000010640000}"/>
    <cellStyle name="Input 2 4 3 6 3" xfId="25717" xr:uid="{00000000-0005-0000-0000-000011640000}"/>
    <cellStyle name="Input 2 4 3 7" xfId="25718" xr:uid="{00000000-0005-0000-0000-000012640000}"/>
    <cellStyle name="Input 2 4 3 7 2" xfId="25719" xr:uid="{00000000-0005-0000-0000-000013640000}"/>
    <cellStyle name="Input 2 4 3 7 3" xfId="25720" xr:uid="{00000000-0005-0000-0000-000014640000}"/>
    <cellStyle name="Input 2 4 3 8" xfId="25721" xr:uid="{00000000-0005-0000-0000-000015640000}"/>
    <cellStyle name="Input 2 4 3 8 2" xfId="25722" xr:uid="{00000000-0005-0000-0000-000016640000}"/>
    <cellStyle name="Input 2 4 3 8 3" xfId="25723" xr:uid="{00000000-0005-0000-0000-000017640000}"/>
    <cellStyle name="Input 2 4 3 9" xfId="25724" xr:uid="{00000000-0005-0000-0000-000018640000}"/>
    <cellStyle name="Input 2 4 3 9 2" xfId="25725" xr:uid="{00000000-0005-0000-0000-000019640000}"/>
    <cellStyle name="Input 2 4 3 9 3" xfId="25726" xr:uid="{00000000-0005-0000-0000-00001A640000}"/>
    <cellStyle name="Input 2 4 4" xfId="25727" xr:uid="{00000000-0005-0000-0000-00001B640000}"/>
    <cellStyle name="Input 2 4 4 10" xfId="25728" xr:uid="{00000000-0005-0000-0000-00001C640000}"/>
    <cellStyle name="Input 2 4 4 10 2" xfId="25729" xr:uid="{00000000-0005-0000-0000-00001D640000}"/>
    <cellStyle name="Input 2 4 4 10 3" xfId="25730" xr:uid="{00000000-0005-0000-0000-00001E640000}"/>
    <cellStyle name="Input 2 4 4 11" xfId="25731" xr:uid="{00000000-0005-0000-0000-00001F640000}"/>
    <cellStyle name="Input 2 4 4 11 2" xfId="25732" xr:uid="{00000000-0005-0000-0000-000020640000}"/>
    <cellStyle name="Input 2 4 4 11 3" xfId="25733" xr:uid="{00000000-0005-0000-0000-000021640000}"/>
    <cellStyle name="Input 2 4 4 12" xfId="25734" xr:uid="{00000000-0005-0000-0000-000022640000}"/>
    <cellStyle name="Input 2 4 4 13" xfId="25735" xr:uid="{00000000-0005-0000-0000-000023640000}"/>
    <cellStyle name="Input 2 4 4 2" xfId="25736" xr:uid="{00000000-0005-0000-0000-000024640000}"/>
    <cellStyle name="Input 2 4 4 2 2" xfId="25737" xr:uid="{00000000-0005-0000-0000-000025640000}"/>
    <cellStyle name="Input 2 4 4 2 3" xfId="25738" xr:uid="{00000000-0005-0000-0000-000026640000}"/>
    <cellStyle name="Input 2 4 4 3" xfId="25739" xr:uid="{00000000-0005-0000-0000-000027640000}"/>
    <cellStyle name="Input 2 4 4 3 2" xfId="25740" xr:uid="{00000000-0005-0000-0000-000028640000}"/>
    <cellStyle name="Input 2 4 4 3 3" xfId="25741" xr:uid="{00000000-0005-0000-0000-000029640000}"/>
    <cellStyle name="Input 2 4 4 4" xfId="25742" xr:uid="{00000000-0005-0000-0000-00002A640000}"/>
    <cellStyle name="Input 2 4 4 4 2" xfId="25743" xr:uid="{00000000-0005-0000-0000-00002B640000}"/>
    <cellStyle name="Input 2 4 4 4 3" xfId="25744" xr:uid="{00000000-0005-0000-0000-00002C640000}"/>
    <cellStyle name="Input 2 4 4 5" xfId="25745" xr:uid="{00000000-0005-0000-0000-00002D640000}"/>
    <cellStyle name="Input 2 4 4 5 2" xfId="25746" xr:uid="{00000000-0005-0000-0000-00002E640000}"/>
    <cellStyle name="Input 2 4 4 5 3" xfId="25747" xr:uid="{00000000-0005-0000-0000-00002F640000}"/>
    <cellStyle name="Input 2 4 4 6" xfId="25748" xr:uid="{00000000-0005-0000-0000-000030640000}"/>
    <cellStyle name="Input 2 4 4 6 2" xfId="25749" xr:uid="{00000000-0005-0000-0000-000031640000}"/>
    <cellStyle name="Input 2 4 4 6 3" xfId="25750" xr:uid="{00000000-0005-0000-0000-000032640000}"/>
    <cellStyle name="Input 2 4 4 7" xfId="25751" xr:uid="{00000000-0005-0000-0000-000033640000}"/>
    <cellStyle name="Input 2 4 4 7 2" xfId="25752" xr:uid="{00000000-0005-0000-0000-000034640000}"/>
    <cellStyle name="Input 2 4 4 7 3" xfId="25753" xr:uid="{00000000-0005-0000-0000-000035640000}"/>
    <cellStyle name="Input 2 4 4 8" xfId="25754" xr:uid="{00000000-0005-0000-0000-000036640000}"/>
    <cellStyle name="Input 2 4 4 8 2" xfId="25755" xr:uid="{00000000-0005-0000-0000-000037640000}"/>
    <cellStyle name="Input 2 4 4 8 3" xfId="25756" xr:uid="{00000000-0005-0000-0000-000038640000}"/>
    <cellStyle name="Input 2 4 4 9" xfId="25757" xr:uid="{00000000-0005-0000-0000-000039640000}"/>
    <cellStyle name="Input 2 4 4 9 2" xfId="25758" xr:uid="{00000000-0005-0000-0000-00003A640000}"/>
    <cellStyle name="Input 2 4 4 9 3" xfId="25759" xr:uid="{00000000-0005-0000-0000-00003B640000}"/>
    <cellStyle name="Input 2 4 5" xfId="25760" xr:uid="{00000000-0005-0000-0000-00003C640000}"/>
    <cellStyle name="Input 2 4 5 10" xfId="25761" xr:uid="{00000000-0005-0000-0000-00003D640000}"/>
    <cellStyle name="Input 2 4 5 10 2" xfId="25762" xr:uid="{00000000-0005-0000-0000-00003E640000}"/>
    <cellStyle name="Input 2 4 5 10 3" xfId="25763" xr:uid="{00000000-0005-0000-0000-00003F640000}"/>
    <cellStyle name="Input 2 4 5 11" xfId="25764" xr:uid="{00000000-0005-0000-0000-000040640000}"/>
    <cellStyle name="Input 2 4 5 11 2" xfId="25765" xr:uid="{00000000-0005-0000-0000-000041640000}"/>
    <cellStyle name="Input 2 4 5 11 3" xfId="25766" xr:uid="{00000000-0005-0000-0000-000042640000}"/>
    <cellStyle name="Input 2 4 5 12" xfId="25767" xr:uid="{00000000-0005-0000-0000-000043640000}"/>
    <cellStyle name="Input 2 4 5 13" xfId="25768" xr:uid="{00000000-0005-0000-0000-000044640000}"/>
    <cellStyle name="Input 2 4 5 2" xfId="25769" xr:uid="{00000000-0005-0000-0000-000045640000}"/>
    <cellStyle name="Input 2 4 5 2 2" xfId="25770" xr:uid="{00000000-0005-0000-0000-000046640000}"/>
    <cellStyle name="Input 2 4 5 2 3" xfId="25771" xr:uid="{00000000-0005-0000-0000-000047640000}"/>
    <cellStyle name="Input 2 4 5 3" xfId="25772" xr:uid="{00000000-0005-0000-0000-000048640000}"/>
    <cellStyle name="Input 2 4 5 3 2" xfId="25773" xr:uid="{00000000-0005-0000-0000-000049640000}"/>
    <cellStyle name="Input 2 4 5 3 3" xfId="25774" xr:uid="{00000000-0005-0000-0000-00004A640000}"/>
    <cellStyle name="Input 2 4 5 4" xfId="25775" xr:uid="{00000000-0005-0000-0000-00004B640000}"/>
    <cellStyle name="Input 2 4 5 4 2" xfId="25776" xr:uid="{00000000-0005-0000-0000-00004C640000}"/>
    <cellStyle name="Input 2 4 5 4 3" xfId="25777" xr:uid="{00000000-0005-0000-0000-00004D640000}"/>
    <cellStyle name="Input 2 4 5 5" xfId="25778" xr:uid="{00000000-0005-0000-0000-00004E640000}"/>
    <cellStyle name="Input 2 4 5 5 2" xfId="25779" xr:uid="{00000000-0005-0000-0000-00004F640000}"/>
    <cellStyle name="Input 2 4 5 5 3" xfId="25780" xr:uid="{00000000-0005-0000-0000-000050640000}"/>
    <cellStyle name="Input 2 4 5 6" xfId="25781" xr:uid="{00000000-0005-0000-0000-000051640000}"/>
    <cellStyle name="Input 2 4 5 6 2" xfId="25782" xr:uid="{00000000-0005-0000-0000-000052640000}"/>
    <cellStyle name="Input 2 4 5 6 3" xfId="25783" xr:uid="{00000000-0005-0000-0000-000053640000}"/>
    <cellStyle name="Input 2 4 5 7" xfId="25784" xr:uid="{00000000-0005-0000-0000-000054640000}"/>
    <cellStyle name="Input 2 4 5 7 2" xfId="25785" xr:uid="{00000000-0005-0000-0000-000055640000}"/>
    <cellStyle name="Input 2 4 5 7 3" xfId="25786" xr:uid="{00000000-0005-0000-0000-000056640000}"/>
    <cellStyle name="Input 2 4 5 8" xfId="25787" xr:uid="{00000000-0005-0000-0000-000057640000}"/>
    <cellStyle name="Input 2 4 5 8 2" xfId="25788" xr:uid="{00000000-0005-0000-0000-000058640000}"/>
    <cellStyle name="Input 2 4 5 8 3" xfId="25789" xr:uid="{00000000-0005-0000-0000-000059640000}"/>
    <cellStyle name="Input 2 4 5 9" xfId="25790" xr:uid="{00000000-0005-0000-0000-00005A640000}"/>
    <cellStyle name="Input 2 4 5 9 2" xfId="25791" xr:uid="{00000000-0005-0000-0000-00005B640000}"/>
    <cellStyle name="Input 2 4 5 9 3" xfId="25792" xr:uid="{00000000-0005-0000-0000-00005C640000}"/>
    <cellStyle name="Input 2 4 6" xfId="25793" xr:uid="{00000000-0005-0000-0000-00005D640000}"/>
    <cellStyle name="Input 2 4 6 10" xfId="25794" xr:uid="{00000000-0005-0000-0000-00005E640000}"/>
    <cellStyle name="Input 2 4 6 10 2" xfId="25795" xr:uid="{00000000-0005-0000-0000-00005F640000}"/>
    <cellStyle name="Input 2 4 6 10 3" xfId="25796" xr:uid="{00000000-0005-0000-0000-000060640000}"/>
    <cellStyle name="Input 2 4 6 11" xfId="25797" xr:uid="{00000000-0005-0000-0000-000061640000}"/>
    <cellStyle name="Input 2 4 6 11 2" xfId="25798" xr:uid="{00000000-0005-0000-0000-000062640000}"/>
    <cellStyle name="Input 2 4 6 11 3" xfId="25799" xr:uid="{00000000-0005-0000-0000-000063640000}"/>
    <cellStyle name="Input 2 4 6 12" xfId="25800" xr:uid="{00000000-0005-0000-0000-000064640000}"/>
    <cellStyle name="Input 2 4 6 13" xfId="25801" xr:uid="{00000000-0005-0000-0000-000065640000}"/>
    <cellStyle name="Input 2 4 6 2" xfId="25802" xr:uid="{00000000-0005-0000-0000-000066640000}"/>
    <cellStyle name="Input 2 4 6 2 2" xfId="25803" xr:uid="{00000000-0005-0000-0000-000067640000}"/>
    <cellStyle name="Input 2 4 6 2 3" xfId="25804" xr:uid="{00000000-0005-0000-0000-000068640000}"/>
    <cellStyle name="Input 2 4 6 3" xfId="25805" xr:uid="{00000000-0005-0000-0000-000069640000}"/>
    <cellStyle name="Input 2 4 6 3 2" xfId="25806" xr:uid="{00000000-0005-0000-0000-00006A640000}"/>
    <cellStyle name="Input 2 4 6 3 3" xfId="25807" xr:uid="{00000000-0005-0000-0000-00006B640000}"/>
    <cellStyle name="Input 2 4 6 4" xfId="25808" xr:uid="{00000000-0005-0000-0000-00006C640000}"/>
    <cellStyle name="Input 2 4 6 4 2" xfId="25809" xr:uid="{00000000-0005-0000-0000-00006D640000}"/>
    <cellStyle name="Input 2 4 6 4 3" xfId="25810" xr:uid="{00000000-0005-0000-0000-00006E640000}"/>
    <cellStyle name="Input 2 4 6 5" xfId="25811" xr:uid="{00000000-0005-0000-0000-00006F640000}"/>
    <cellStyle name="Input 2 4 6 5 2" xfId="25812" xr:uid="{00000000-0005-0000-0000-000070640000}"/>
    <cellStyle name="Input 2 4 6 5 3" xfId="25813" xr:uid="{00000000-0005-0000-0000-000071640000}"/>
    <cellStyle name="Input 2 4 6 6" xfId="25814" xr:uid="{00000000-0005-0000-0000-000072640000}"/>
    <cellStyle name="Input 2 4 6 6 2" xfId="25815" xr:uid="{00000000-0005-0000-0000-000073640000}"/>
    <cellStyle name="Input 2 4 6 6 3" xfId="25816" xr:uid="{00000000-0005-0000-0000-000074640000}"/>
    <cellStyle name="Input 2 4 6 7" xfId="25817" xr:uid="{00000000-0005-0000-0000-000075640000}"/>
    <cellStyle name="Input 2 4 6 7 2" xfId="25818" xr:uid="{00000000-0005-0000-0000-000076640000}"/>
    <cellStyle name="Input 2 4 6 7 3" xfId="25819" xr:uid="{00000000-0005-0000-0000-000077640000}"/>
    <cellStyle name="Input 2 4 6 8" xfId="25820" xr:uid="{00000000-0005-0000-0000-000078640000}"/>
    <cellStyle name="Input 2 4 6 8 2" xfId="25821" xr:uid="{00000000-0005-0000-0000-000079640000}"/>
    <cellStyle name="Input 2 4 6 8 3" xfId="25822" xr:uid="{00000000-0005-0000-0000-00007A640000}"/>
    <cellStyle name="Input 2 4 6 9" xfId="25823" xr:uid="{00000000-0005-0000-0000-00007B640000}"/>
    <cellStyle name="Input 2 4 6 9 2" xfId="25824" xr:uid="{00000000-0005-0000-0000-00007C640000}"/>
    <cellStyle name="Input 2 4 6 9 3" xfId="25825" xr:uid="{00000000-0005-0000-0000-00007D640000}"/>
    <cellStyle name="Input 2 4 7" xfId="25826" xr:uid="{00000000-0005-0000-0000-00007E640000}"/>
    <cellStyle name="Input 2 4 7 10" xfId="25827" xr:uid="{00000000-0005-0000-0000-00007F640000}"/>
    <cellStyle name="Input 2 4 7 10 2" xfId="25828" xr:uid="{00000000-0005-0000-0000-000080640000}"/>
    <cellStyle name="Input 2 4 7 10 3" xfId="25829" xr:uid="{00000000-0005-0000-0000-000081640000}"/>
    <cellStyle name="Input 2 4 7 11" xfId="25830" xr:uid="{00000000-0005-0000-0000-000082640000}"/>
    <cellStyle name="Input 2 4 7 11 2" xfId="25831" xr:uid="{00000000-0005-0000-0000-000083640000}"/>
    <cellStyle name="Input 2 4 7 11 3" xfId="25832" xr:uid="{00000000-0005-0000-0000-000084640000}"/>
    <cellStyle name="Input 2 4 7 12" xfId="25833" xr:uid="{00000000-0005-0000-0000-000085640000}"/>
    <cellStyle name="Input 2 4 7 13" xfId="25834" xr:uid="{00000000-0005-0000-0000-000086640000}"/>
    <cellStyle name="Input 2 4 7 2" xfId="25835" xr:uid="{00000000-0005-0000-0000-000087640000}"/>
    <cellStyle name="Input 2 4 7 2 2" xfId="25836" xr:uid="{00000000-0005-0000-0000-000088640000}"/>
    <cellStyle name="Input 2 4 7 2 3" xfId="25837" xr:uid="{00000000-0005-0000-0000-000089640000}"/>
    <cellStyle name="Input 2 4 7 3" xfId="25838" xr:uid="{00000000-0005-0000-0000-00008A640000}"/>
    <cellStyle name="Input 2 4 7 3 2" xfId="25839" xr:uid="{00000000-0005-0000-0000-00008B640000}"/>
    <cellStyle name="Input 2 4 7 3 3" xfId="25840" xr:uid="{00000000-0005-0000-0000-00008C640000}"/>
    <cellStyle name="Input 2 4 7 4" xfId="25841" xr:uid="{00000000-0005-0000-0000-00008D640000}"/>
    <cellStyle name="Input 2 4 7 4 2" xfId="25842" xr:uid="{00000000-0005-0000-0000-00008E640000}"/>
    <cellStyle name="Input 2 4 7 4 3" xfId="25843" xr:uid="{00000000-0005-0000-0000-00008F640000}"/>
    <cellStyle name="Input 2 4 7 5" xfId="25844" xr:uid="{00000000-0005-0000-0000-000090640000}"/>
    <cellStyle name="Input 2 4 7 5 2" xfId="25845" xr:uid="{00000000-0005-0000-0000-000091640000}"/>
    <cellStyle name="Input 2 4 7 5 3" xfId="25846" xr:uid="{00000000-0005-0000-0000-000092640000}"/>
    <cellStyle name="Input 2 4 7 6" xfId="25847" xr:uid="{00000000-0005-0000-0000-000093640000}"/>
    <cellStyle name="Input 2 4 7 6 2" xfId="25848" xr:uid="{00000000-0005-0000-0000-000094640000}"/>
    <cellStyle name="Input 2 4 7 6 3" xfId="25849" xr:uid="{00000000-0005-0000-0000-000095640000}"/>
    <cellStyle name="Input 2 4 7 7" xfId="25850" xr:uid="{00000000-0005-0000-0000-000096640000}"/>
    <cellStyle name="Input 2 4 7 7 2" xfId="25851" xr:uid="{00000000-0005-0000-0000-000097640000}"/>
    <cellStyle name="Input 2 4 7 7 3" xfId="25852" xr:uid="{00000000-0005-0000-0000-000098640000}"/>
    <cellStyle name="Input 2 4 7 8" xfId="25853" xr:uid="{00000000-0005-0000-0000-000099640000}"/>
    <cellStyle name="Input 2 4 7 8 2" xfId="25854" xr:uid="{00000000-0005-0000-0000-00009A640000}"/>
    <cellStyle name="Input 2 4 7 8 3" xfId="25855" xr:uid="{00000000-0005-0000-0000-00009B640000}"/>
    <cellStyle name="Input 2 4 7 9" xfId="25856" xr:uid="{00000000-0005-0000-0000-00009C640000}"/>
    <cellStyle name="Input 2 4 7 9 2" xfId="25857" xr:uid="{00000000-0005-0000-0000-00009D640000}"/>
    <cellStyle name="Input 2 4 7 9 3" xfId="25858" xr:uid="{00000000-0005-0000-0000-00009E640000}"/>
    <cellStyle name="Input 2 4 8" xfId="25859" xr:uid="{00000000-0005-0000-0000-00009F640000}"/>
    <cellStyle name="Input 2 4 8 2" xfId="25860" xr:uid="{00000000-0005-0000-0000-0000A0640000}"/>
    <cellStyle name="Input 2 4 8 3" xfId="25861" xr:uid="{00000000-0005-0000-0000-0000A1640000}"/>
    <cellStyle name="Input 2 4 9" xfId="25862" xr:uid="{00000000-0005-0000-0000-0000A2640000}"/>
    <cellStyle name="Input 2 4 9 2" xfId="25863" xr:uid="{00000000-0005-0000-0000-0000A3640000}"/>
    <cellStyle name="Input 2 4 9 3" xfId="25864" xr:uid="{00000000-0005-0000-0000-0000A4640000}"/>
    <cellStyle name="Input 2 5" xfId="25865" xr:uid="{00000000-0005-0000-0000-0000A5640000}"/>
    <cellStyle name="Input 2 5 10" xfId="25866" xr:uid="{00000000-0005-0000-0000-0000A6640000}"/>
    <cellStyle name="Input 2 5 10 2" xfId="25867" xr:uid="{00000000-0005-0000-0000-0000A7640000}"/>
    <cellStyle name="Input 2 5 10 3" xfId="25868" xr:uid="{00000000-0005-0000-0000-0000A8640000}"/>
    <cellStyle name="Input 2 5 11" xfId="25869" xr:uid="{00000000-0005-0000-0000-0000A9640000}"/>
    <cellStyle name="Input 2 5 11 2" xfId="25870" xr:uid="{00000000-0005-0000-0000-0000AA640000}"/>
    <cellStyle name="Input 2 5 11 3" xfId="25871" xr:uid="{00000000-0005-0000-0000-0000AB640000}"/>
    <cellStyle name="Input 2 5 12" xfId="25872" xr:uid="{00000000-0005-0000-0000-0000AC640000}"/>
    <cellStyle name="Input 2 5 12 2" xfId="25873" xr:uid="{00000000-0005-0000-0000-0000AD640000}"/>
    <cellStyle name="Input 2 5 12 3" xfId="25874" xr:uid="{00000000-0005-0000-0000-0000AE640000}"/>
    <cellStyle name="Input 2 5 13" xfId="25875" xr:uid="{00000000-0005-0000-0000-0000AF640000}"/>
    <cellStyle name="Input 2 5 13 2" xfId="25876" xr:uid="{00000000-0005-0000-0000-0000B0640000}"/>
    <cellStyle name="Input 2 5 13 3" xfId="25877" xr:uid="{00000000-0005-0000-0000-0000B1640000}"/>
    <cellStyle name="Input 2 5 14" xfId="25878" xr:uid="{00000000-0005-0000-0000-0000B2640000}"/>
    <cellStyle name="Input 2 5 14 2" xfId="25879" xr:uid="{00000000-0005-0000-0000-0000B3640000}"/>
    <cellStyle name="Input 2 5 14 3" xfId="25880" xr:uid="{00000000-0005-0000-0000-0000B4640000}"/>
    <cellStyle name="Input 2 5 15" xfId="25881" xr:uid="{00000000-0005-0000-0000-0000B5640000}"/>
    <cellStyle name="Input 2 5 15 2" xfId="25882" xr:uid="{00000000-0005-0000-0000-0000B6640000}"/>
    <cellStyle name="Input 2 5 15 3" xfId="25883" xr:uid="{00000000-0005-0000-0000-0000B7640000}"/>
    <cellStyle name="Input 2 5 16" xfId="25884" xr:uid="{00000000-0005-0000-0000-0000B8640000}"/>
    <cellStyle name="Input 2 5 16 2" xfId="25885" xr:uid="{00000000-0005-0000-0000-0000B9640000}"/>
    <cellStyle name="Input 2 5 16 3" xfId="25886" xr:uid="{00000000-0005-0000-0000-0000BA640000}"/>
    <cellStyle name="Input 2 5 17" xfId="25887" xr:uid="{00000000-0005-0000-0000-0000BB640000}"/>
    <cellStyle name="Input 2 5 17 2" xfId="25888" xr:uid="{00000000-0005-0000-0000-0000BC640000}"/>
    <cellStyle name="Input 2 5 17 3" xfId="25889" xr:uid="{00000000-0005-0000-0000-0000BD640000}"/>
    <cellStyle name="Input 2 5 18" xfId="25890" xr:uid="{00000000-0005-0000-0000-0000BE640000}"/>
    <cellStyle name="Input 2 5 18 2" xfId="25891" xr:uid="{00000000-0005-0000-0000-0000BF640000}"/>
    <cellStyle name="Input 2 5 18 3" xfId="25892" xr:uid="{00000000-0005-0000-0000-0000C0640000}"/>
    <cellStyle name="Input 2 5 19" xfId="25893" xr:uid="{00000000-0005-0000-0000-0000C1640000}"/>
    <cellStyle name="Input 2 5 2" xfId="25894" xr:uid="{00000000-0005-0000-0000-0000C2640000}"/>
    <cellStyle name="Input 2 5 2 10" xfId="25895" xr:uid="{00000000-0005-0000-0000-0000C3640000}"/>
    <cellStyle name="Input 2 5 2 10 2" xfId="25896" xr:uid="{00000000-0005-0000-0000-0000C4640000}"/>
    <cellStyle name="Input 2 5 2 10 3" xfId="25897" xr:uid="{00000000-0005-0000-0000-0000C5640000}"/>
    <cellStyle name="Input 2 5 2 11" xfId="25898" xr:uid="{00000000-0005-0000-0000-0000C6640000}"/>
    <cellStyle name="Input 2 5 2 11 2" xfId="25899" xr:uid="{00000000-0005-0000-0000-0000C7640000}"/>
    <cellStyle name="Input 2 5 2 11 3" xfId="25900" xr:uid="{00000000-0005-0000-0000-0000C8640000}"/>
    <cellStyle name="Input 2 5 2 12" xfId="25901" xr:uid="{00000000-0005-0000-0000-0000C9640000}"/>
    <cellStyle name="Input 2 5 2 12 2" xfId="25902" xr:uid="{00000000-0005-0000-0000-0000CA640000}"/>
    <cellStyle name="Input 2 5 2 12 3" xfId="25903" xr:uid="{00000000-0005-0000-0000-0000CB640000}"/>
    <cellStyle name="Input 2 5 2 13" xfId="25904" xr:uid="{00000000-0005-0000-0000-0000CC640000}"/>
    <cellStyle name="Input 2 5 2 14" xfId="25905" xr:uid="{00000000-0005-0000-0000-0000CD640000}"/>
    <cellStyle name="Input 2 5 2 2" xfId="25906" xr:uid="{00000000-0005-0000-0000-0000CE640000}"/>
    <cellStyle name="Input 2 5 2 2 2" xfId="25907" xr:uid="{00000000-0005-0000-0000-0000CF640000}"/>
    <cellStyle name="Input 2 5 2 2 3" xfId="25908" xr:uid="{00000000-0005-0000-0000-0000D0640000}"/>
    <cellStyle name="Input 2 5 2 3" xfId="25909" xr:uid="{00000000-0005-0000-0000-0000D1640000}"/>
    <cellStyle name="Input 2 5 2 3 2" xfId="25910" xr:uid="{00000000-0005-0000-0000-0000D2640000}"/>
    <cellStyle name="Input 2 5 2 3 3" xfId="25911" xr:uid="{00000000-0005-0000-0000-0000D3640000}"/>
    <cellStyle name="Input 2 5 2 4" xfId="25912" xr:uid="{00000000-0005-0000-0000-0000D4640000}"/>
    <cellStyle name="Input 2 5 2 4 2" xfId="25913" xr:uid="{00000000-0005-0000-0000-0000D5640000}"/>
    <cellStyle name="Input 2 5 2 4 3" xfId="25914" xr:uid="{00000000-0005-0000-0000-0000D6640000}"/>
    <cellStyle name="Input 2 5 2 5" xfId="25915" xr:uid="{00000000-0005-0000-0000-0000D7640000}"/>
    <cellStyle name="Input 2 5 2 5 2" xfId="25916" xr:uid="{00000000-0005-0000-0000-0000D8640000}"/>
    <cellStyle name="Input 2 5 2 5 3" xfId="25917" xr:uid="{00000000-0005-0000-0000-0000D9640000}"/>
    <cellStyle name="Input 2 5 2 6" xfId="25918" xr:uid="{00000000-0005-0000-0000-0000DA640000}"/>
    <cellStyle name="Input 2 5 2 6 2" xfId="25919" xr:uid="{00000000-0005-0000-0000-0000DB640000}"/>
    <cellStyle name="Input 2 5 2 6 3" xfId="25920" xr:uid="{00000000-0005-0000-0000-0000DC640000}"/>
    <cellStyle name="Input 2 5 2 7" xfId="25921" xr:uid="{00000000-0005-0000-0000-0000DD640000}"/>
    <cellStyle name="Input 2 5 2 7 2" xfId="25922" xr:uid="{00000000-0005-0000-0000-0000DE640000}"/>
    <cellStyle name="Input 2 5 2 7 3" xfId="25923" xr:uid="{00000000-0005-0000-0000-0000DF640000}"/>
    <cellStyle name="Input 2 5 2 8" xfId="25924" xr:uid="{00000000-0005-0000-0000-0000E0640000}"/>
    <cellStyle name="Input 2 5 2 8 2" xfId="25925" xr:uid="{00000000-0005-0000-0000-0000E1640000}"/>
    <cellStyle name="Input 2 5 2 8 3" xfId="25926" xr:uid="{00000000-0005-0000-0000-0000E2640000}"/>
    <cellStyle name="Input 2 5 2 9" xfId="25927" xr:uid="{00000000-0005-0000-0000-0000E3640000}"/>
    <cellStyle name="Input 2 5 2 9 2" xfId="25928" xr:uid="{00000000-0005-0000-0000-0000E4640000}"/>
    <cellStyle name="Input 2 5 2 9 3" xfId="25929" xr:uid="{00000000-0005-0000-0000-0000E5640000}"/>
    <cellStyle name="Input 2 5 20" xfId="25930" xr:uid="{00000000-0005-0000-0000-0000E6640000}"/>
    <cellStyle name="Input 2 5 3" xfId="25931" xr:uid="{00000000-0005-0000-0000-0000E7640000}"/>
    <cellStyle name="Input 2 5 3 10" xfId="25932" xr:uid="{00000000-0005-0000-0000-0000E8640000}"/>
    <cellStyle name="Input 2 5 3 10 2" xfId="25933" xr:uid="{00000000-0005-0000-0000-0000E9640000}"/>
    <cellStyle name="Input 2 5 3 10 3" xfId="25934" xr:uid="{00000000-0005-0000-0000-0000EA640000}"/>
    <cellStyle name="Input 2 5 3 11" xfId="25935" xr:uid="{00000000-0005-0000-0000-0000EB640000}"/>
    <cellStyle name="Input 2 5 3 11 2" xfId="25936" xr:uid="{00000000-0005-0000-0000-0000EC640000}"/>
    <cellStyle name="Input 2 5 3 11 3" xfId="25937" xr:uid="{00000000-0005-0000-0000-0000ED640000}"/>
    <cellStyle name="Input 2 5 3 12" xfId="25938" xr:uid="{00000000-0005-0000-0000-0000EE640000}"/>
    <cellStyle name="Input 2 5 3 12 2" xfId="25939" xr:uid="{00000000-0005-0000-0000-0000EF640000}"/>
    <cellStyle name="Input 2 5 3 12 3" xfId="25940" xr:uid="{00000000-0005-0000-0000-0000F0640000}"/>
    <cellStyle name="Input 2 5 3 13" xfId="25941" xr:uid="{00000000-0005-0000-0000-0000F1640000}"/>
    <cellStyle name="Input 2 5 3 14" xfId="25942" xr:uid="{00000000-0005-0000-0000-0000F2640000}"/>
    <cellStyle name="Input 2 5 3 2" xfId="25943" xr:uid="{00000000-0005-0000-0000-0000F3640000}"/>
    <cellStyle name="Input 2 5 3 2 2" xfId="25944" xr:uid="{00000000-0005-0000-0000-0000F4640000}"/>
    <cellStyle name="Input 2 5 3 2 3" xfId="25945" xr:uid="{00000000-0005-0000-0000-0000F5640000}"/>
    <cellStyle name="Input 2 5 3 3" xfId="25946" xr:uid="{00000000-0005-0000-0000-0000F6640000}"/>
    <cellStyle name="Input 2 5 3 3 2" xfId="25947" xr:uid="{00000000-0005-0000-0000-0000F7640000}"/>
    <cellStyle name="Input 2 5 3 3 3" xfId="25948" xr:uid="{00000000-0005-0000-0000-0000F8640000}"/>
    <cellStyle name="Input 2 5 3 4" xfId="25949" xr:uid="{00000000-0005-0000-0000-0000F9640000}"/>
    <cellStyle name="Input 2 5 3 4 2" xfId="25950" xr:uid="{00000000-0005-0000-0000-0000FA640000}"/>
    <cellStyle name="Input 2 5 3 4 3" xfId="25951" xr:uid="{00000000-0005-0000-0000-0000FB640000}"/>
    <cellStyle name="Input 2 5 3 5" xfId="25952" xr:uid="{00000000-0005-0000-0000-0000FC640000}"/>
    <cellStyle name="Input 2 5 3 5 2" xfId="25953" xr:uid="{00000000-0005-0000-0000-0000FD640000}"/>
    <cellStyle name="Input 2 5 3 5 3" xfId="25954" xr:uid="{00000000-0005-0000-0000-0000FE640000}"/>
    <cellStyle name="Input 2 5 3 6" xfId="25955" xr:uid="{00000000-0005-0000-0000-0000FF640000}"/>
    <cellStyle name="Input 2 5 3 6 2" xfId="25956" xr:uid="{00000000-0005-0000-0000-000000650000}"/>
    <cellStyle name="Input 2 5 3 6 3" xfId="25957" xr:uid="{00000000-0005-0000-0000-000001650000}"/>
    <cellStyle name="Input 2 5 3 7" xfId="25958" xr:uid="{00000000-0005-0000-0000-000002650000}"/>
    <cellStyle name="Input 2 5 3 7 2" xfId="25959" xr:uid="{00000000-0005-0000-0000-000003650000}"/>
    <cellStyle name="Input 2 5 3 7 3" xfId="25960" xr:uid="{00000000-0005-0000-0000-000004650000}"/>
    <cellStyle name="Input 2 5 3 8" xfId="25961" xr:uid="{00000000-0005-0000-0000-000005650000}"/>
    <cellStyle name="Input 2 5 3 8 2" xfId="25962" xr:uid="{00000000-0005-0000-0000-000006650000}"/>
    <cellStyle name="Input 2 5 3 8 3" xfId="25963" xr:uid="{00000000-0005-0000-0000-000007650000}"/>
    <cellStyle name="Input 2 5 3 9" xfId="25964" xr:uid="{00000000-0005-0000-0000-000008650000}"/>
    <cellStyle name="Input 2 5 3 9 2" xfId="25965" xr:uid="{00000000-0005-0000-0000-000009650000}"/>
    <cellStyle name="Input 2 5 3 9 3" xfId="25966" xr:uid="{00000000-0005-0000-0000-00000A650000}"/>
    <cellStyle name="Input 2 5 4" xfId="25967" xr:uid="{00000000-0005-0000-0000-00000B650000}"/>
    <cellStyle name="Input 2 5 4 10" xfId="25968" xr:uid="{00000000-0005-0000-0000-00000C650000}"/>
    <cellStyle name="Input 2 5 4 10 2" xfId="25969" xr:uid="{00000000-0005-0000-0000-00000D650000}"/>
    <cellStyle name="Input 2 5 4 10 3" xfId="25970" xr:uid="{00000000-0005-0000-0000-00000E650000}"/>
    <cellStyle name="Input 2 5 4 11" xfId="25971" xr:uid="{00000000-0005-0000-0000-00000F650000}"/>
    <cellStyle name="Input 2 5 4 11 2" xfId="25972" xr:uid="{00000000-0005-0000-0000-000010650000}"/>
    <cellStyle name="Input 2 5 4 11 3" xfId="25973" xr:uid="{00000000-0005-0000-0000-000011650000}"/>
    <cellStyle name="Input 2 5 4 12" xfId="25974" xr:uid="{00000000-0005-0000-0000-000012650000}"/>
    <cellStyle name="Input 2 5 4 13" xfId="25975" xr:uid="{00000000-0005-0000-0000-000013650000}"/>
    <cellStyle name="Input 2 5 4 2" xfId="25976" xr:uid="{00000000-0005-0000-0000-000014650000}"/>
    <cellStyle name="Input 2 5 4 2 2" xfId="25977" xr:uid="{00000000-0005-0000-0000-000015650000}"/>
    <cellStyle name="Input 2 5 4 2 3" xfId="25978" xr:uid="{00000000-0005-0000-0000-000016650000}"/>
    <cellStyle name="Input 2 5 4 3" xfId="25979" xr:uid="{00000000-0005-0000-0000-000017650000}"/>
    <cellStyle name="Input 2 5 4 3 2" xfId="25980" xr:uid="{00000000-0005-0000-0000-000018650000}"/>
    <cellStyle name="Input 2 5 4 3 3" xfId="25981" xr:uid="{00000000-0005-0000-0000-000019650000}"/>
    <cellStyle name="Input 2 5 4 4" xfId="25982" xr:uid="{00000000-0005-0000-0000-00001A650000}"/>
    <cellStyle name="Input 2 5 4 4 2" xfId="25983" xr:uid="{00000000-0005-0000-0000-00001B650000}"/>
    <cellStyle name="Input 2 5 4 4 3" xfId="25984" xr:uid="{00000000-0005-0000-0000-00001C650000}"/>
    <cellStyle name="Input 2 5 4 5" xfId="25985" xr:uid="{00000000-0005-0000-0000-00001D650000}"/>
    <cellStyle name="Input 2 5 4 5 2" xfId="25986" xr:uid="{00000000-0005-0000-0000-00001E650000}"/>
    <cellStyle name="Input 2 5 4 5 3" xfId="25987" xr:uid="{00000000-0005-0000-0000-00001F650000}"/>
    <cellStyle name="Input 2 5 4 6" xfId="25988" xr:uid="{00000000-0005-0000-0000-000020650000}"/>
    <cellStyle name="Input 2 5 4 6 2" xfId="25989" xr:uid="{00000000-0005-0000-0000-000021650000}"/>
    <cellStyle name="Input 2 5 4 6 3" xfId="25990" xr:uid="{00000000-0005-0000-0000-000022650000}"/>
    <cellStyle name="Input 2 5 4 7" xfId="25991" xr:uid="{00000000-0005-0000-0000-000023650000}"/>
    <cellStyle name="Input 2 5 4 7 2" xfId="25992" xr:uid="{00000000-0005-0000-0000-000024650000}"/>
    <cellStyle name="Input 2 5 4 7 3" xfId="25993" xr:uid="{00000000-0005-0000-0000-000025650000}"/>
    <cellStyle name="Input 2 5 4 8" xfId="25994" xr:uid="{00000000-0005-0000-0000-000026650000}"/>
    <cellStyle name="Input 2 5 4 8 2" xfId="25995" xr:uid="{00000000-0005-0000-0000-000027650000}"/>
    <cellStyle name="Input 2 5 4 8 3" xfId="25996" xr:uid="{00000000-0005-0000-0000-000028650000}"/>
    <cellStyle name="Input 2 5 4 9" xfId="25997" xr:uid="{00000000-0005-0000-0000-000029650000}"/>
    <cellStyle name="Input 2 5 4 9 2" xfId="25998" xr:uid="{00000000-0005-0000-0000-00002A650000}"/>
    <cellStyle name="Input 2 5 4 9 3" xfId="25999" xr:uid="{00000000-0005-0000-0000-00002B650000}"/>
    <cellStyle name="Input 2 5 5" xfId="26000" xr:uid="{00000000-0005-0000-0000-00002C650000}"/>
    <cellStyle name="Input 2 5 5 10" xfId="26001" xr:uid="{00000000-0005-0000-0000-00002D650000}"/>
    <cellStyle name="Input 2 5 5 10 2" xfId="26002" xr:uid="{00000000-0005-0000-0000-00002E650000}"/>
    <cellStyle name="Input 2 5 5 10 3" xfId="26003" xr:uid="{00000000-0005-0000-0000-00002F650000}"/>
    <cellStyle name="Input 2 5 5 11" xfId="26004" xr:uid="{00000000-0005-0000-0000-000030650000}"/>
    <cellStyle name="Input 2 5 5 11 2" xfId="26005" xr:uid="{00000000-0005-0000-0000-000031650000}"/>
    <cellStyle name="Input 2 5 5 11 3" xfId="26006" xr:uid="{00000000-0005-0000-0000-000032650000}"/>
    <cellStyle name="Input 2 5 5 12" xfId="26007" xr:uid="{00000000-0005-0000-0000-000033650000}"/>
    <cellStyle name="Input 2 5 5 13" xfId="26008" xr:uid="{00000000-0005-0000-0000-000034650000}"/>
    <cellStyle name="Input 2 5 5 2" xfId="26009" xr:uid="{00000000-0005-0000-0000-000035650000}"/>
    <cellStyle name="Input 2 5 5 2 2" xfId="26010" xr:uid="{00000000-0005-0000-0000-000036650000}"/>
    <cellStyle name="Input 2 5 5 2 3" xfId="26011" xr:uid="{00000000-0005-0000-0000-000037650000}"/>
    <cellStyle name="Input 2 5 5 3" xfId="26012" xr:uid="{00000000-0005-0000-0000-000038650000}"/>
    <cellStyle name="Input 2 5 5 3 2" xfId="26013" xr:uid="{00000000-0005-0000-0000-000039650000}"/>
    <cellStyle name="Input 2 5 5 3 3" xfId="26014" xr:uid="{00000000-0005-0000-0000-00003A650000}"/>
    <cellStyle name="Input 2 5 5 4" xfId="26015" xr:uid="{00000000-0005-0000-0000-00003B650000}"/>
    <cellStyle name="Input 2 5 5 4 2" xfId="26016" xr:uid="{00000000-0005-0000-0000-00003C650000}"/>
    <cellStyle name="Input 2 5 5 4 3" xfId="26017" xr:uid="{00000000-0005-0000-0000-00003D650000}"/>
    <cellStyle name="Input 2 5 5 5" xfId="26018" xr:uid="{00000000-0005-0000-0000-00003E650000}"/>
    <cellStyle name="Input 2 5 5 5 2" xfId="26019" xr:uid="{00000000-0005-0000-0000-00003F650000}"/>
    <cellStyle name="Input 2 5 5 5 3" xfId="26020" xr:uid="{00000000-0005-0000-0000-000040650000}"/>
    <cellStyle name="Input 2 5 5 6" xfId="26021" xr:uid="{00000000-0005-0000-0000-000041650000}"/>
    <cellStyle name="Input 2 5 5 6 2" xfId="26022" xr:uid="{00000000-0005-0000-0000-000042650000}"/>
    <cellStyle name="Input 2 5 5 6 3" xfId="26023" xr:uid="{00000000-0005-0000-0000-000043650000}"/>
    <cellStyle name="Input 2 5 5 7" xfId="26024" xr:uid="{00000000-0005-0000-0000-000044650000}"/>
    <cellStyle name="Input 2 5 5 7 2" xfId="26025" xr:uid="{00000000-0005-0000-0000-000045650000}"/>
    <cellStyle name="Input 2 5 5 7 3" xfId="26026" xr:uid="{00000000-0005-0000-0000-000046650000}"/>
    <cellStyle name="Input 2 5 5 8" xfId="26027" xr:uid="{00000000-0005-0000-0000-000047650000}"/>
    <cellStyle name="Input 2 5 5 8 2" xfId="26028" xr:uid="{00000000-0005-0000-0000-000048650000}"/>
    <cellStyle name="Input 2 5 5 8 3" xfId="26029" xr:uid="{00000000-0005-0000-0000-000049650000}"/>
    <cellStyle name="Input 2 5 5 9" xfId="26030" xr:uid="{00000000-0005-0000-0000-00004A650000}"/>
    <cellStyle name="Input 2 5 5 9 2" xfId="26031" xr:uid="{00000000-0005-0000-0000-00004B650000}"/>
    <cellStyle name="Input 2 5 5 9 3" xfId="26032" xr:uid="{00000000-0005-0000-0000-00004C650000}"/>
    <cellStyle name="Input 2 5 6" xfId="26033" xr:uid="{00000000-0005-0000-0000-00004D650000}"/>
    <cellStyle name="Input 2 5 6 10" xfId="26034" xr:uid="{00000000-0005-0000-0000-00004E650000}"/>
    <cellStyle name="Input 2 5 6 10 2" xfId="26035" xr:uid="{00000000-0005-0000-0000-00004F650000}"/>
    <cellStyle name="Input 2 5 6 10 3" xfId="26036" xr:uid="{00000000-0005-0000-0000-000050650000}"/>
    <cellStyle name="Input 2 5 6 11" xfId="26037" xr:uid="{00000000-0005-0000-0000-000051650000}"/>
    <cellStyle name="Input 2 5 6 11 2" xfId="26038" xr:uid="{00000000-0005-0000-0000-000052650000}"/>
    <cellStyle name="Input 2 5 6 11 3" xfId="26039" xr:uid="{00000000-0005-0000-0000-000053650000}"/>
    <cellStyle name="Input 2 5 6 12" xfId="26040" xr:uid="{00000000-0005-0000-0000-000054650000}"/>
    <cellStyle name="Input 2 5 6 13" xfId="26041" xr:uid="{00000000-0005-0000-0000-000055650000}"/>
    <cellStyle name="Input 2 5 6 2" xfId="26042" xr:uid="{00000000-0005-0000-0000-000056650000}"/>
    <cellStyle name="Input 2 5 6 2 2" xfId="26043" xr:uid="{00000000-0005-0000-0000-000057650000}"/>
    <cellStyle name="Input 2 5 6 2 3" xfId="26044" xr:uid="{00000000-0005-0000-0000-000058650000}"/>
    <cellStyle name="Input 2 5 6 3" xfId="26045" xr:uid="{00000000-0005-0000-0000-000059650000}"/>
    <cellStyle name="Input 2 5 6 3 2" xfId="26046" xr:uid="{00000000-0005-0000-0000-00005A650000}"/>
    <cellStyle name="Input 2 5 6 3 3" xfId="26047" xr:uid="{00000000-0005-0000-0000-00005B650000}"/>
    <cellStyle name="Input 2 5 6 4" xfId="26048" xr:uid="{00000000-0005-0000-0000-00005C650000}"/>
    <cellStyle name="Input 2 5 6 4 2" xfId="26049" xr:uid="{00000000-0005-0000-0000-00005D650000}"/>
    <cellStyle name="Input 2 5 6 4 3" xfId="26050" xr:uid="{00000000-0005-0000-0000-00005E650000}"/>
    <cellStyle name="Input 2 5 6 5" xfId="26051" xr:uid="{00000000-0005-0000-0000-00005F650000}"/>
    <cellStyle name="Input 2 5 6 5 2" xfId="26052" xr:uid="{00000000-0005-0000-0000-000060650000}"/>
    <cellStyle name="Input 2 5 6 5 3" xfId="26053" xr:uid="{00000000-0005-0000-0000-000061650000}"/>
    <cellStyle name="Input 2 5 6 6" xfId="26054" xr:uid="{00000000-0005-0000-0000-000062650000}"/>
    <cellStyle name="Input 2 5 6 6 2" xfId="26055" xr:uid="{00000000-0005-0000-0000-000063650000}"/>
    <cellStyle name="Input 2 5 6 6 3" xfId="26056" xr:uid="{00000000-0005-0000-0000-000064650000}"/>
    <cellStyle name="Input 2 5 6 7" xfId="26057" xr:uid="{00000000-0005-0000-0000-000065650000}"/>
    <cellStyle name="Input 2 5 6 7 2" xfId="26058" xr:uid="{00000000-0005-0000-0000-000066650000}"/>
    <cellStyle name="Input 2 5 6 7 3" xfId="26059" xr:uid="{00000000-0005-0000-0000-000067650000}"/>
    <cellStyle name="Input 2 5 6 8" xfId="26060" xr:uid="{00000000-0005-0000-0000-000068650000}"/>
    <cellStyle name="Input 2 5 6 8 2" xfId="26061" xr:uid="{00000000-0005-0000-0000-000069650000}"/>
    <cellStyle name="Input 2 5 6 8 3" xfId="26062" xr:uid="{00000000-0005-0000-0000-00006A650000}"/>
    <cellStyle name="Input 2 5 6 9" xfId="26063" xr:uid="{00000000-0005-0000-0000-00006B650000}"/>
    <cellStyle name="Input 2 5 6 9 2" xfId="26064" xr:uid="{00000000-0005-0000-0000-00006C650000}"/>
    <cellStyle name="Input 2 5 6 9 3" xfId="26065" xr:uid="{00000000-0005-0000-0000-00006D650000}"/>
    <cellStyle name="Input 2 5 7" xfId="26066" xr:uid="{00000000-0005-0000-0000-00006E650000}"/>
    <cellStyle name="Input 2 5 7 10" xfId="26067" xr:uid="{00000000-0005-0000-0000-00006F650000}"/>
    <cellStyle name="Input 2 5 7 10 2" xfId="26068" xr:uid="{00000000-0005-0000-0000-000070650000}"/>
    <cellStyle name="Input 2 5 7 10 3" xfId="26069" xr:uid="{00000000-0005-0000-0000-000071650000}"/>
    <cellStyle name="Input 2 5 7 11" xfId="26070" xr:uid="{00000000-0005-0000-0000-000072650000}"/>
    <cellStyle name="Input 2 5 7 11 2" xfId="26071" xr:uid="{00000000-0005-0000-0000-000073650000}"/>
    <cellStyle name="Input 2 5 7 11 3" xfId="26072" xr:uid="{00000000-0005-0000-0000-000074650000}"/>
    <cellStyle name="Input 2 5 7 12" xfId="26073" xr:uid="{00000000-0005-0000-0000-000075650000}"/>
    <cellStyle name="Input 2 5 7 13" xfId="26074" xr:uid="{00000000-0005-0000-0000-000076650000}"/>
    <cellStyle name="Input 2 5 7 2" xfId="26075" xr:uid="{00000000-0005-0000-0000-000077650000}"/>
    <cellStyle name="Input 2 5 7 2 2" xfId="26076" xr:uid="{00000000-0005-0000-0000-000078650000}"/>
    <cellStyle name="Input 2 5 7 2 3" xfId="26077" xr:uid="{00000000-0005-0000-0000-000079650000}"/>
    <cellStyle name="Input 2 5 7 3" xfId="26078" xr:uid="{00000000-0005-0000-0000-00007A650000}"/>
    <cellStyle name="Input 2 5 7 3 2" xfId="26079" xr:uid="{00000000-0005-0000-0000-00007B650000}"/>
    <cellStyle name="Input 2 5 7 3 3" xfId="26080" xr:uid="{00000000-0005-0000-0000-00007C650000}"/>
    <cellStyle name="Input 2 5 7 4" xfId="26081" xr:uid="{00000000-0005-0000-0000-00007D650000}"/>
    <cellStyle name="Input 2 5 7 4 2" xfId="26082" xr:uid="{00000000-0005-0000-0000-00007E650000}"/>
    <cellStyle name="Input 2 5 7 4 3" xfId="26083" xr:uid="{00000000-0005-0000-0000-00007F650000}"/>
    <cellStyle name="Input 2 5 7 5" xfId="26084" xr:uid="{00000000-0005-0000-0000-000080650000}"/>
    <cellStyle name="Input 2 5 7 5 2" xfId="26085" xr:uid="{00000000-0005-0000-0000-000081650000}"/>
    <cellStyle name="Input 2 5 7 5 3" xfId="26086" xr:uid="{00000000-0005-0000-0000-000082650000}"/>
    <cellStyle name="Input 2 5 7 6" xfId="26087" xr:uid="{00000000-0005-0000-0000-000083650000}"/>
    <cellStyle name="Input 2 5 7 6 2" xfId="26088" xr:uid="{00000000-0005-0000-0000-000084650000}"/>
    <cellStyle name="Input 2 5 7 6 3" xfId="26089" xr:uid="{00000000-0005-0000-0000-000085650000}"/>
    <cellStyle name="Input 2 5 7 7" xfId="26090" xr:uid="{00000000-0005-0000-0000-000086650000}"/>
    <cellStyle name="Input 2 5 7 7 2" xfId="26091" xr:uid="{00000000-0005-0000-0000-000087650000}"/>
    <cellStyle name="Input 2 5 7 7 3" xfId="26092" xr:uid="{00000000-0005-0000-0000-000088650000}"/>
    <cellStyle name="Input 2 5 7 8" xfId="26093" xr:uid="{00000000-0005-0000-0000-000089650000}"/>
    <cellStyle name="Input 2 5 7 8 2" xfId="26094" xr:uid="{00000000-0005-0000-0000-00008A650000}"/>
    <cellStyle name="Input 2 5 7 8 3" xfId="26095" xr:uid="{00000000-0005-0000-0000-00008B650000}"/>
    <cellStyle name="Input 2 5 7 9" xfId="26096" xr:uid="{00000000-0005-0000-0000-00008C650000}"/>
    <cellStyle name="Input 2 5 7 9 2" xfId="26097" xr:uid="{00000000-0005-0000-0000-00008D650000}"/>
    <cellStyle name="Input 2 5 7 9 3" xfId="26098" xr:uid="{00000000-0005-0000-0000-00008E650000}"/>
    <cellStyle name="Input 2 5 8" xfId="26099" xr:uid="{00000000-0005-0000-0000-00008F650000}"/>
    <cellStyle name="Input 2 5 8 2" xfId="26100" xr:uid="{00000000-0005-0000-0000-000090650000}"/>
    <cellStyle name="Input 2 5 8 3" xfId="26101" xr:uid="{00000000-0005-0000-0000-000091650000}"/>
    <cellStyle name="Input 2 5 9" xfId="26102" xr:uid="{00000000-0005-0000-0000-000092650000}"/>
    <cellStyle name="Input 2 5 9 2" xfId="26103" xr:uid="{00000000-0005-0000-0000-000093650000}"/>
    <cellStyle name="Input 2 5 9 3" xfId="26104" xr:uid="{00000000-0005-0000-0000-000094650000}"/>
    <cellStyle name="Input 2 6" xfId="26105" xr:uid="{00000000-0005-0000-0000-000095650000}"/>
    <cellStyle name="Input 2 6 10" xfId="26106" xr:uid="{00000000-0005-0000-0000-000096650000}"/>
    <cellStyle name="Input 2 6 10 2" xfId="26107" xr:uid="{00000000-0005-0000-0000-000097650000}"/>
    <cellStyle name="Input 2 6 10 3" xfId="26108" xr:uid="{00000000-0005-0000-0000-000098650000}"/>
    <cellStyle name="Input 2 6 11" xfId="26109" xr:uid="{00000000-0005-0000-0000-000099650000}"/>
    <cellStyle name="Input 2 6 11 2" xfId="26110" xr:uid="{00000000-0005-0000-0000-00009A650000}"/>
    <cellStyle name="Input 2 6 11 3" xfId="26111" xr:uid="{00000000-0005-0000-0000-00009B650000}"/>
    <cellStyle name="Input 2 6 12" xfId="26112" xr:uid="{00000000-0005-0000-0000-00009C650000}"/>
    <cellStyle name="Input 2 6 12 2" xfId="26113" xr:uid="{00000000-0005-0000-0000-00009D650000}"/>
    <cellStyle name="Input 2 6 12 3" xfId="26114" xr:uid="{00000000-0005-0000-0000-00009E650000}"/>
    <cellStyle name="Input 2 6 13" xfId="26115" xr:uid="{00000000-0005-0000-0000-00009F650000}"/>
    <cellStyle name="Input 2 6 13 2" xfId="26116" xr:uid="{00000000-0005-0000-0000-0000A0650000}"/>
    <cellStyle name="Input 2 6 13 3" xfId="26117" xr:uid="{00000000-0005-0000-0000-0000A1650000}"/>
    <cellStyle name="Input 2 6 14" xfId="26118" xr:uid="{00000000-0005-0000-0000-0000A2650000}"/>
    <cellStyle name="Input 2 6 14 2" xfId="26119" xr:uid="{00000000-0005-0000-0000-0000A3650000}"/>
    <cellStyle name="Input 2 6 14 3" xfId="26120" xr:uid="{00000000-0005-0000-0000-0000A4650000}"/>
    <cellStyle name="Input 2 6 15" xfId="26121" xr:uid="{00000000-0005-0000-0000-0000A5650000}"/>
    <cellStyle name="Input 2 6 15 2" xfId="26122" xr:uid="{00000000-0005-0000-0000-0000A6650000}"/>
    <cellStyle name="Input 2 6 15 3" xfId="26123" xr:uid="{00000000-0005-0000-0000-0000A7650000}"/>
    <cellStyle name="Input 2 6 16" xfId="26124" xr:uid="{00000000-0005-0000-0000-0000A8650000}"/>
    <cellStyle name="Input 2 6 16 2" xfId="26125" xr:uid="{00000000-0005-0000-0000-0000A9650000}"/>
    <cellStyle name="Input 2 6 16 3" xfId="26126" xr:uid="{00000000-0005-0000-0000-0000AA650000}"/>
    <cellStyle name="Input 2 6 17" xfId="26127" xr:uid="{00000000-0005-0000-0000-0000AB650000}"/>
    <cellStyle name="Input 2 6 17 2" xfId="26128" xr:uid="{00000000-0005-0000-0000-0000AC650000}"/>
    <cellStyle name="Input 2 6 17 3" xfId="26129" xr:uid="{00000000-0005-0000-0000-0000AD650000}"/>
    <cellStyle name="Input 2 6 18" xfId="26130" xr:uid="{00000000-0005-0000-0000-0000AE650000}"/>
    <cellStyle name="Input 2 6 18 2" xfId="26131" xr:uid="{00000000-0005-0000-0000-0000AF650000}"/>
    <cellStyle name="Input 2 6 18 3" xfId="26132" xr:uid="{00000000-0005-0000-0000-0000B0650000}"/>
    <cellStyle name="Input 2 6 19" xfId="26133" xr:uid="{00000000-0005-0000-0000-0000B1650000}"/>
    <cellStyle name="Input 2 6 2" xfId="26134" xr:uid="{00000000-0005-0000-0000-0000B2650000}"/>
    <cellStyle name="Input 2 6 2 10" xfId="26135" xr:uid="{00000000-0005-0000-0000-0000B3650000}"/>
    <cellStyle name="Input 2 6 2 10 2" xfId="26136" xr:uid="{00000000-0005-0000-0000-0000B4650000}"/>
    <cellStyle name="Input 2 6 2 10 3" xfId="26137" xr:uid="{00000000-0005-0000-0000-0000B5650000}"/>
    <cellStyle name="Input 2 6 2 11" xfId="26138" xr:uid="{00000000-0005-0000-0000-0000B6650000}"/>
    <cellStyle name="Input 2 6 2 11 2" xfId="26139" xr:uid="{00000000-0005-0000-0000-0000B7650000}"/>
    <cellStyle name="Input 2 6 2 11 3" xfId="26140" xr:uid="{00000000-0005-0000-0000-0000B8650000}"/>
    <cellStyle name="Input 2 6 2 12" xfId="26141" xr:uid="{00000000-0005-0000-0000-0000B9650000}"/>
    <cellStyle name="Input 2 6 2 12 2" xfId="26142" xr:uid="{00000000-0005-0000-0000-0000BA650000}"/>
    <cellStyle name="Input 2 6 2 12 3" xfId="26143" xr:uid="{00000000-0005-0000-0000-0000BB650000}"/>
    <cellStyle name="Input 2 6 2 13" xfId="26144" xr:uid="{00000000-0005-0000-0000-0000BC650000}"/>
    <cellStyle name="Input 2 6 2 14" xfId="26145" xr:uid="{00000000-0005-0000-0000-0000BD650000}"/>
    <cellStyle name="Input 2 6 2 2" xfId="26146" xr:uid="{00000000-0005-0000-0000-0000BE650000}"/>
    <cellStyle name="Input 2 6 2 2 2" xfId="26147" xr:uid="{00000000-0005-0000-0000-0000BF650000}"/>
    <cellStyle name="Input 2 6 2 2 3" xfId="26148" xr:uid="{00000000-0005-0000-0000-0000C0650000}"/>
    <cellStyle name="Input 2 6 2 3" xfId="26149" xr:uid="{00000000-0005-0000-0000-0000C1650000}"/>
    <cellStyle name="Input 2 6 2 3 2" xfId="26150" xr:uid="{00000000-0005-0000-0000-0000C2650000}"/>
    <cellStyle name="Input 2 6 2 3 3" xfId="26151" xr:uid="{00000000-0005-0000-0000-0000C3650000}"/>
    <cellStyle name="Input 2 6 2 4" xfId="26152" xr:uid="{00000000-0005-0000-0000-0000C4650000}"/>
    <cellStyle name="Input 2 6 2 4 2" xfId="26153" xr:uid="{00000000-0005-0000-0000-0000C5650000}"/>
    <cellStyle name="Input 2 6 2 4 3" xfId="26154" xr:uid="{00000000-0005-0000-0000-0000C6650000}"/>
    <cellStyle name="Input 2 6 2 5" xfId="26155" xr:uid="{00000000-0005-0000-0000-0000C7650000}"/>
    <cellStyle name="Input 2 6 2 5 2" xfId="26156" xr:uid="{00000000-0005-0000-0000-0000C8650000}"/>
    <cellStyle name="Input 2 6 2 5 3" xfId="26157" xr:uid="{00000000-0005-0000-0000-0000C9650000}"/>
    <cellStyle name="Input 2 6 2 6" xfId="26158" xr:uid="{00000000-0005-0000-0000-0000CA650000}"/>
    <cellStyle name="Input 2 6 2 6 2" xfId="26159" xr:uid="{00000000-0005-0000-0000-0000CB650000}"/>
    <cellStyle name="Input 2 6 2 6 3" xfId="26160" xr:uid="{00000000-0005-0000-0000-0000CC650000}"/>
    <cellStyle name="Input 2 6 2 7" xfId="26161" xr:uid="{00000000-0005-0000-0000-0000CD650000}"/>
    <cellStyle name="Input 2 6 2 7 2" xfId="26162" xr:uid="{00000000-0005-0000-0000-0000CE650000}"/>
    <cellStyle name="Input 2 6 2 7 3" xfId="26163" xr:uid="{00000000-0005-0000-0000-0000CF650000}"/>
    <cellStyle name="Input 2 6 2 8" xfId="26164" xr:uid="{00000000-0005-0000-0000-0000D0650000}"/>
    <cellStyle name="Input 2 6 2 8 2" xfId="26165" xr:uid="{00000000-0005-0000-0000-0000D1650000}"/>
    <cellStyle name="Input 2 6 2 8 3" xfId="26166" xr:uid="{00000000-0005-0000-0000-0000D2650000}"/>
    <cellStyle name="Input 2 6 2 9" xfId="26167" xr:uid="{00000000-0005-0000-0000-0000D3650000}"/>
    <cellStyle name="Input 2 6 2 9 2" xfId="26168" xr:uid="{00000000-0005-0000-0000-0000D4650000}"/>
    <cellStyle name="Input 2 6 2 9 3" xfId="26169" xr:uid="{00000000-0005-0000-0000-0000D5650000}"/>
    <cellStyle name="Input 2 6 20" xfId="26170" xr:uid="{00000000-0005-0000-0000-0000D6650000}"/>
    <cellStyle name="Input 2 6 3" xfId="26171" xr:uid="{00000000-0005-0000-0000-0000D7650000}"/>
    <cellStyle name="Input 2 6 3 10" xfId="26172" xr:uid="{00000000-0005-0000-0000-0000D8650000}"/>
    <cellStyle name="Input 2 6 3 10 2" xfId="26173" xr:uid="{00000000-0005-0000-0000-0000D9650000}"/>
    <cellStyle name="Input 2 6 3 10 3" xfId="26174" xr:uid="{00000000-0005-0000-0000-0000DA650000}"/>
    <cellStyle name="Input 2 6 3 11" xfId="26175" xr:uid="{00000000-0005-0000-0000-0000DB650000}"/>
    <cellStyle name="Input 2 6 3 11 2" xfId="26176" xr:uid="{00000000-0005-0000-0000-0000DC650000}"/>
    <cellStyle name="Input 2 6 3 11 3" xfId="26177" xr:uid="{00000000-0005-0000-0000-0000DD650000}"/>
    <cellStyle name="Input 2 6 3 12" xfId="26178" xr:uid="{00000000-0005-0000-0000-0000DE650000}"/>
    <cellStyle name="Input 2 6 3 12 2" xfId="26179" xr:uid="{00000000-0005-0000-0000-0000DF650000}"/>
    <cellStyle name="Input 2 6 3 12 3" xfId="26180" xr:uid="{00000000-0005-0000-0000-0000E0650000}"/>
    <cellStyle name="Input 2 6 3 13" xfId="26181" xr:uid="{00000000-0005-0000-0000-0000E1650000}"/>
    <cellStyle name="Input 2 6 3 14" xfId="26182" xr:uid="{00000000-0005-0000-0000-0000E2650000}"/>
    <cellStyle name="Input 2 6 3 2" xfId="26183" xr:uid="{00000000-0005-0000-0000-0000E3650000}"/>
    <cellStyle name="Input 2 6 3 2 2" xfId="26184" xr:uid="{00000000-0005-0000-0000-0000E4650000}"/>
    <cellStyle name="Input 2 6 3 2 3" xfId="26185" xr:uid="{00000000-0005-0000-0000-0000E5650000}"/>
    <cellStyle name="Input 2 6 3 3" xfId="26186" xr:uid="{00000000-0005-0000-0000-0000E6650000}"/>
    <cellStyle name="Input 2 6 3 3 2" xfId="26187" xr:uid="{00000000-0005-0000-0000-0000E7650000}"/>
    <cellStyle name="Input 2 6 3 3 3" xfId="26188" xr:uid="{00000000-0005-0000-0000-0000E8650000}"/>
    <cellStyle name="Input 2 6 3 4" xfId="26189" xr:uid="{00000000-0005-0000-0000-0000E9650000}"/>
    <cellStyle name="Input 2 6 3 4 2" xfId="26190" xr:uid="{00000000-0005-0000-0000-0000EA650000}"/>
    <cellStyle name="Input 2 6 3 4 3" xfId="26191" xr:uid="{00000000-0005-0000-0000-0000EB650000}"/>
    <cellStyle name="Input 2 6 3 5" xfId="26192" xr:uid="{00000000-0005-0000-0000-0000EC650000}"/>
    <cellStyle name="Input 2 6 3 5 2" xfId="26193" xr:uid="{00000000-0005-0000-0000-0000ED650000}"/>
    <cellStyle name="Input 2 6 3 5 3" xfId="26194" xr:uid="{00000000-0005-0000-0000-0000EE650000}"/>
    <cellStyle name="Input 2 6 3 6" xfId="26195" xr:uid="{00000000-0005-0000-0000-0000EF650000}"/>
    <cellStyle name="Input 2 6 3 6 2" xfId="26196" xr:uid="{00000000-0005-0000-0000-0000F0650000}"/>
    <cellStyle name="Input 2 6 3 6 3" xfId="26197" xr:uid="{00000000-0005-0000-0000-0000F1650000}"/>
    <cellStyle name="Input 2 6 3 7" xfId="26198" xr:uid="{00000000-0005-0000-0000-0000F2650000}"/>
    <cellStyle name="Input 2 6 3 7 2" xfId="26199" xr:uid="{00000000-0005-0000-0000-0000F3650000}"/>
    <cellStyle name="Input 2 6 3 7 3" xfId="26200" xr:uid="{00000000-0005-0000-0000-0000F4650000}"/>
    <cellStyle name="Input 2 6 3 8" xfId="26201" xr:uid="{00000000-0005-0000-0000-0000F5650000}"/>
    <cellStyle name="Input 2 6 3 8 2" xfId="26202" xr:uid="{00000000-0005-0000-0000-0000F6650000}"/>
    <cellStyle name="Input 2 6 3 8 3" xfId="26203" xr:uid="{00000000-0005-0000-0000-0000F7650000}"/>
    <cellStyle name="Input 2 6 3 9" xfId="26204" xr:uid="{00000000-0005-0000-0000-0000F8650000}"/>
    <cellStyle name="Input 2 6 3 9 2" xfId="26205" xr:uid="{00000000-0005-0000-0000-0000F9650000}"/>
    <cellStyle name="Input 2 6 3 9 3" xfId="26206" xr:uid="{00000000-0005-0000-0000-0000FA650000}"/>
    <cellStyle name="Input 2 6 4" xfId="26207" xr:uid="{00000000-0005-0000-0000-0000FB650000}"/>
    <cellStyle name="Input 2 6 4 10" xfId="26208" xr:uid="{00000000-0005-0000-0000-0000FC650000}"/>
    <cellStyle name="Input 2 6 4 10 2" xfId="26209" xr:uid="{00000000-0005-0000-0000-0000FD650000}"/>
    <cellStyle name="Input 2 6 4 10 3" xfId="26210" xr:uid="{00000000-0005-0000-0000-0000FE650000}"/>
    <cellStyle name="Input 2 6 4 11" xfId="26211" xr:uid="{00000000-0005-0000-0000-0000FF650000}"/>
    <cellStyle name="Input 2 6 4 11 2" xfId="26212" xr:uid="{00000000-0005-0000-0000-000000660000}"/>
    <cellStyle name="Input 2 6 4 11 3" xfId="26213" xr:uid="{00000000-0005-0000-0000-000001660000}"/>
    <cellStyle name="Input 2 6 4 12" xfId="26214" xr:uid="{00000000-0005-0000-0000-000002660000}"/>
    <cellStyle name="Input 2 6 4 13" xfId="26215" xr:uid="{00000000-0005-0000-0000-000003660000}"/>
    <cellStyle name="Input 2 6 4 2" xfId="26216" xr:uid="{00000000-0005-0000-0000-000004660000}"/>
    <cellStyle name="Input 2 6 4 2 2" xfId="26217" xr:uid="{00000000-0005-0000-0000-000005660000}"/>
    <cellStyle name="Input 2 6 4 2 3" xfId="26218" xr:uid="{00000000-0005-0000-0000-000006660000}"/>
    <cellStyle name="Input 2 6 4 3" xfId="26219" xr:uid="{00000000-0005-0000-0000-000007660000}"/>
    <cellStyle name="Input 2 6 4 3 2" xfId="26220" xr:uid="{00000000-0005-0000-0000-000008660000}"/>
    <cellStyle name="Input 2 6 4 3 3" xfId="26221" xr:uid="{00000000-0005-0000-0000-000009660000}"/>
    <cellStyle name="Input 2 6 4 4" xfId="26222" xr:uid="{00000000-0005-0000-0000-00000A660000}"/>
    <cellStyle name="Input 2 6 4 4 2" xfId="26223" xr:uid="{00000000-0005-0000-0000-00000B660000}"/>
    <cellStyle name="Input 2 6 4 4 3" xfId="26224" xr:uid="{00000000-0005-0000-0000-00000C660000}"/>
    <cellStyle name="Input 2 6 4 5" xfId="26225" xr:uid="{00000000-0005-0000-0000-00000D660000}"/>
    <cellStyle name="Input 2 6 4 5 2" xfId="26226" xr:uid="{00000000-0005-0000-0000-00000E660000}"/>
    <cellStyle name="Input 2 6 4 5 3" xfId="26227" xr:uid="{00000000-0005-0000-0000-00000F660000}"/>
    <cellStyle name="Input 2 6 4 6" xfId="26228" xr:uid="{00000000-0005-0000-0000-000010660000}"/>
    <cellStyle name="Input 2 6 4 6 2" xfId="26229" xr:uid="{00000000-0005-0000-0000-000011660000}"/>
    <cellStyle name="Input 2 6 4 6 3" xfId="26230" xr:uid="{00000000-0005-0000-0000-000012660000}"/>
    <cellStyle name="Input 2 6 4 7" xfId="26231" xr:uid="{00000000-0005-0000-0000-000013660000}"/>
    <cellStyle name="Input 2 6 4 7 2" xfId="26232" xr:uid="{00000000-0005-0000-0000-000014660000}"/>
    <cellStyle name="Input 2 6 4 7 3" xfId="26233" xr:uid="{00000000-0005-0000-0000-000015660000}"/>
    <cellStyle name="Input 2 6 4 8" xfId="26234" xr:uid="{00000000-0005-0000-0000-000016660000}"/>
    <cellStyle name="Input 2 6 4 8 2" xfId="26235" xr:uid="{00000000-0005-0000-0000-000017660000}"/>
    <cellStyle name="Input 2 6 4 8 3" xfId="26236" xr:uid="{00000000-0005-0000-0000-000018660000}"/>
    <cellStyle name="Input 2 6 4 9" xfId="26237" xr:uid="{00000000-0005-0000-0000-000019660000}"/>
    <cellStyle name="Input 2 6 4 9 2" xfId="26238" xr:uid="{00000000-0005-0000-0000-00001A660000}"/>
    <cellStyle name="Input 2 6 4 9 3" xfId="26239" xr:uid="{00000000-0005-0000-0000-00001B660000}"/>
    <cellStyle name="Input 2 6 5" xfId="26240" xr:uid="{00000000-0005-0000-0000-00001C660000}"/>
    <cellStyle name="Input 2 6 5 10" xfId="26241" xr:uid="{00000000-0005-0000-0000-00001D660000}"/>
    <cellStyle name="Input 2 6 5 10 2" xfId="26242" xr:uid="{00000000-0005-0000-0000-00001E660000}"/>
    <cellStyle name="Input 2 6 5 10 3" xfId="26243" xr:uid="{00000000-0005-0000-0000-00001F660000}"/>
    <cellStyle name="Input 2 6 5 11" xfId="26244" xr:uid="{00000000-0005-0000-0000-000020660000}"/>
    <cellStyle name="Input 2 6 5 11 2" xfId="26245" xr:uid="{00000000-0005-0000-0000-000021660000}"/>
    <cellStyle name="Input 2 6 5 11 3" xfId="26246" xr:uid="{00000000-0005-0000-0000-000022660000}"/>
    <cellStyle name="Input 2 6 5 12" xfId="26247" xr:uid="{00000000-0005-0000-0000-000023660000}"/>
    <cellStyle name="Input 2 6 5 13" xfId="26248" xr:uid="{00000000-0005-0000-0000-000024660000}"/>
    <cellStyle name="Input 2 6 5 2" xfId="26249" xr:uid="{00000000-0005-0000-0000-000025660000}"/>
    <cellStyle name="Input 2 6 5 2 2" xfId="26250" xr:uid="{00000000-0005-0000-0000-000026660000}"/>
    <cellStyle name="Input 2 6 5 2 3" xfId="26251" xr:uid="{00000000-0005-0000-0000-000027660000}"/>
    <cellStyle name="Input 2 6 5 3" xfId="26252" xr:uid="{00000000-0005-0000-0000-000028660000}"/>
    <cellStyle name="Input 2 6 5 3 2" xfId="26253" xr:uid="{00000000-0005-0000-0000-000029660000}"/>
    <cellStyle name="Input 2 6 5 3 3" xfId="26254" xr:uid="{00000000-0005-0000-0000-00002A660000}"/>
    <cellStyle name="Input 2 6 5 4" xfId="26255" xr:uid="{00000000-0005-0000-0000-00002B660000}"/>
    <cellStyle name="Input 2 6 5 4 2" xfId="26256" xr:uid="{00000000-0005-0000-0000-00002C660000}"/>
    <cellStyle name="Input 2 6 5 4 3" xfId="26257" xr:uid="{00000000-0005-0000-0000-00002D660000}"/>
    <cellStyle name="Input 2 6 5 5" xfId="26258" xr:uid="{00000000-0005-0000-0000-00002E660000}"/>
    <cellStyle name="Input 2 6 5 5 2" xfId="26259" xr:uid="{00000000-0005-0000-0000-00002F660000}"/>
    <cellStyle name="Input 2 6 5 5 3" xfId="26260" xr:uid="{00000000-0005-0000-0000-000030660000}"/>
    <cellStyle name="Input 2 6 5 6" xfId="26261" xr:uid="{00000000-0005-0000-0000-000031660000}"/>
    <cellStyle name="Input 2 6 5 6 2" xfId="26262" xr:uid="{00000000-0005-0000-0000-000032660000}"/>
    <cellStyle name="Input 2 6 5 6 3" xfId="26263" xr:uid="{00000000-0005-0000-0000-000033660000}"/>
    <cellStyle name="Input 2 6 5 7" xfId="26264" xr:uid="{00000000-0005-0000-0000-000034660000}"/>
    <cellStyle name="Input 2 6 5 7 2" xfId="26265" xr:uid="{00000000-0005-0000-0000-000035660000}"/>
    <cellStyle name="Input 2 6 5 7 3" xfId="26266" xr:uid="{00000000-0005-0000-0000-000036660000}"/>
    <cellStyle name="Input 2 6 5 8" xfId="26267" xr:uid="{00000000-0005-0000-0000-000037660000}"/>
    <cellStyle name="Input 2 6 5 8 2" xfId="26268" xr:uid="{00000000-0005-0000-0000-000038660000}"/>
    <cellStyle name="Input 2 6 5 8 3" xfId="26269" xr:uid="{00000000-0005-0000-0000-000039660000}"/>
    <cellStyle name="Input 2 6 5 9" xfId="26270" xr:uid="{00000000-0005-0000-0000-00003A660000}"/>
    <cellStyle name="Input 2 6 5 9 2" xfId="26271" xr:uid="{00000000-0005-0000-0000-00003B660000}"/>
    <cellStyle name="Input 2 6 5 9 3" xfId="26272" xr:uid="{00000000-0005-0000-0000-00003C660000}"/>
    <cellStyle name="Input 2 6 6" xfId="26273" xr:uid="{00000000-0005-0000-0000-00003D660000}"/>
    <cellStyle name="Input 2 6 6 10" xfId="26274" xr:uid="{00000000-0005-0000-0000-00003E660000}"/>
    <cellStyle name="Input 2 6 6 10 2" xfId="26275" xr:uid="{00000000-0005-0000-0000-00003F660000}"/>
    <cellStyle name="Input 2 6 6 10 3" xfId="26276" xr:uid="{00000000-0005-0000-0000-000040660000}"/>
    <cellStyle name="Input 2 6 6 11" xfId="26277" xr:uid="{00000000-0005-0000-0000-000041660000}"/>
    <cellStyle name="Input 2 6 6 11 2" xfId="26278" xr:uid="{00000000-0005-0000-0000-000042660000}"/>
    <cellStyle name="Input 2 6 6 11 3" xfId="26279" xr:uid="{00000000-0005-0000-0000-000043660000}"/>
    <cellStyle name="Input 2 6 6 12" xfId="26280" xr:uid="{00000000-0005-0000-0000-000044660000}"/>
    <cellStyle name="Input 2 6 6 13" xfId="26281" xr:uid="{00000000-0005-0000-0000-000045660000}"/>
    <cellStyle name="Input 2 6 6 2" xfId="26282" xr:uid="{00000000-0005-0000-0000-000046660000}"/>
    <cellStyle name="Input 2 6 6 2 2" xfId="26283" xr:uid="{00000000-0005-0000-0000-000047660000}"/>
    <cellStyle name="Input 2 6 6 2 3" xfId="26284" xr:uid="{00000000-0005-0000-0000-000048660000}"/>
    <cellStyle name="Input 2 6 6 3" xfId="26285" xr:uid="{00000000-0005-0000-0000-000049660000}"/>
    <cellStyle name="Input 2 6 6 3 2" xfId="26286" xr:uid="{00000000-0005-0000-0000-00004A660000}"/>
    <cellStyle name="Input 2 6 6 3 3" xfId="26287" xr:uid="{00000000-0005-0000-0000-00004B660000}"/>
    <cellStyle name="Input 2 6 6 4" xfId="26288" xr:uid="{00000000-0005-0000-0000-00004C660000}"/>
    <cellStyle name="Input 2 6 6 4 2" xfId="26289" xr:uid="{00000000-0005-0000-0000-00004D660000}"/>
    <cellStyle name="Input 2 6 6 4 3" xfId="26290" xr:uid="{00000000-0005-0000-0000-00004E660000}"/>
    <cellStyle name="Input 2 6 6 5" xfId="26291" xr:uid="{00000000-0005-0000-0000-00004F660000}"/>
    <cellStyle name="Input 2 6 6 5 2" xfId="26292" xr:uid="{00000000-0005-0000-0000-000050660000}"/>
    <cellStyle name="Input 2 6 6 5 3" xfId="26293" xr:uid="{00000000-0005-0000-0000-000051660000}"/>
    <cellStyle name="Input 2 6 6 6" xfId="26294" xr:uid="{00000000-0005-0000-0000-000052660000}"/>
    <cellStyle name="Input 2 6 6 6 2" xfId="26295" xr:uid="{00000000-0005-0000-0000-000053660000}"/>
    <cellStyle name="Input 2 6 6 6 3" xfId="26296" xr:uid="{00000000-0005-0000-0000-000054660000}"/>
    <cellStyle name="Input 2 6 6 7" xfId="26297" xr:uid="{00000000-0005-0000-0000-000055660000}"/>
    <cellStyle name="Input 2 6 6 7 2" xfId="26298" xr:uid="{00000000-0005-0000-0000-000056660000}"/>
    <cellStyle name="Input 2 6 6 7 3" xfId="26299" xr:uid="{00000000-0005-0000-0000-000057660000}"/>
    <cellStyle name="Input 2 6 6 8" xfId="26300" xr:uid="{00000000-0005-0000-0000-000058660000}"/>
    <cellStyle name="Input 2 6 6 8 2" xfId="26301" xr:uid="{00000000-0005-0000-0000-000059660000}"/>
    <cellStyle name="Input 2 6 6 8 3" xfId="26302" xr:uid="{00000000-0005-0000-0000-00005A660000}"/>
    <cellStyle name="Input 2 6 6 9" xfId="26303" xr:uid="{00000000-0005-0000-0000-00005B660000}"/>
    <cellStyle name="Input 2 6 6 9 2" xfId="26304" xr:uid="{00000000-0005-0000-0000-00005C660000}"/>
    <cellStyle name="Input 2 6 6 9 3" xfId="26305" xr:uid="{00000000-0005-0000-0000-00005D660000}"/>
    <cellStyle name="Input 2 6 7" xfId="26306" xr:uid="{00000000-0005-0000-0000-00005E660000}"/>
    <cellStyle name="Input 2 6 7 10" xfId="26307" xr:uid="{00000000-0005-0000-0000-00005F660000}"/>
    <cellStyle name="Input 2 6 7 10 2" xfId="26308" xr:uid="{00000000-0005-0000-0000-000060660000}"/>
    <cellStyle name="Input 2 6 7 10 3" xfId="26309" xr:uid="{00000000-0005-0000-0000-000061660000}"/>
    <cellStyle name="Input 2 6 7 11" xfId="26310" xr:uid="{00000000-0005-0000-0000-000062660000}"/>
    <cellStyle name="Input 2 6 7 11 2" xfId="26311" xr:uid="{00000000-0005-0000-0000-000063660000}"/>
    <cellStyle name="Input 2 6 7 11 3" xfId="26312" xr:uid="{00000000-0005-0000-0000-000064660000}"/>
    <cellStyle name="Input 2 6 7 12" xfId="26313" xr:uid="{00000000-0005-0000-0000-000065660000}"/>
    <cellStyle name="Input 2 6 7 13" xfId="26314" xr:uid="{00000000-0005-0000-0000-000066660000}"/>
    <cellStyle name="Input 2 6 7 2" xfId="26315" xr:uid="{00000000-0005-0000-0000-000067660000}"/>
    <cellStyle name="Input 2 6 7 2 2" xfId="26316" xr:uid="{00000000-0005-0000-0000-000068660000}"/>
    <cellStyle name="Input 2 6 7 2 3" xfId="26317" xr:uid="{00000000-0005-0000-0000-000069660000}"/>
    <cellStyle name="Input 2 6 7 3" xfId="26318" xr:uid="{00000000-0005-0000-0000-00006A660000}"/>
    <cellStyle name="Input 2 6 7 3 2" xfId="26319" xr:uid="{00000000-0005-0000-0000-00006B660000}"/>
    <cellStyle name="Input 2 6 7 3 3" xfId="26320" xr:uid="{00000000-0005-0000-0000-00006C660000}"/>
    <cellStyle name="Input 2 6 7 4" xfId="26321" xr:uid="{00000000-0005-0000-0000-00006D660000}"/>
    <cellStyle name="Input 2 6 7 4 2" xfId="26322" xr:uid="{00000000-0005-0000-0000-00006E660000}"/>
    <cellStyle name="Input 2 6 7 4 3" xfId="26323" xr:uid="{00000000-0005-0000-0000-00006F660000}"/>
    <cellStyle name="Input 2 6 7 5" xfId="26324" xr:uid="{00000000-0005-0000-0000-000070660000}"/>
    <cellStyle name="Input 2 6 7 5 2" xfId="26325" xr:uid="{00000000-0005-0000-0000-000071660000}"/>
    <cellStyle name="Input 2 6 7 5 3" xfId="26326" xr:uid="{00000000-0005-0000-0000-000072660000}"/>
    <cellStyle name="Input 2 6 7 6" xfId="26327" xr:uid="{00000000-0005-0000-0000-000073660000}"/>
    <cellStyle name="Input 2 6 7 6 2" xfId="26328" xr:uid="{00000000-0005-0000-0000-000074660000}"/>
    <cellStyle name="Input 2 6 7 6 3" xfId="26329" xr:uid="{00000000-0005-0000-0000-000075660000}"/>
    <cellStyle name="Input 2 6 7 7" xfId="26330" xr:uid="{00000000-0005-0000-0000-000076660000}"/>
    <cellStyle name="Input 2 6 7 7 2" xfId="26331" xr:uid="{00000000-0005-0000-0000-000077660000}"/>
    <cellStyle name="Input 2 6 7 7 3" xfId="26332" xr:uid="{00000000-0005-0000-0000-000078660000}"/>
    <cellStyle name="Input 2 6 7 8" xfId="26333" xr:uid="{00000000-0005-0000-0000-000079660000}"/>
    <cellStyle name="Input 2 6 7 8 2" xfId="26334" xr:uid="{00000000-0005-0000-0000-00007A660000}"/>
    <cellStyle name="Input 2 6 7 8 3" xfId="26335" xr:uid="{00000000-0005-0000-0000-00007B660000}"/>
    <cellStyle name="Input 2 6 7 9" xfId="26336" xr:uid="{00000000-0005-0000-0000-00007C660000}"/>
    <cellStyle name="Input 2 6 7 9 2" xfId="26337" xr:uid="{00000000-0005-0000-0000-00007D660000}"/>
    <cellStyle name="Input 2 6 7 9 3" xfId="26338" xr:uid="{00000000-0005-0000-0000-00007E660000}"/>
    <cellStyle name="Input 2 6 8" xfId="26339" xr:uid="{00000000-0005-0000-0000-00007F660000}"/>
    <cellStyle name="Input 2 6 8 2" xfId="26340" xr:uid="{00000000-0005-0000-0000-000080660000}"/>
    <cellStyle name="Input 2 6 8 3" xfId="26341" xr:uid="{00000000-0005-0000-0000-000081660000}"/>
    <cellStyle name="Input 2 6 9" xfId="26342" xr:uid="{00000000-0005-0000-0000-000082660000}"/>
    <cellStyle name="Input 2 6 9 2" xfId="26343" xr:uid="{00000000-0005-0000-0000-000083660000}"/>
    <cellStyle name="Input 2 6 9 3" xfId="26344" xr:uid="{00000000-0005-0000-0000-000084660000}"/>
    <cellStyle name="Input 2 7" xfId="26345" xr:uid="{00000000-0005-0000-0000-000085660000}"/>
    <cellStyle name="Input 2 7 2" xfId="26346" xr:uid="{00000000-0005-0000-0000-000086660000}"/>
    <cellStyle name="Input 2 7 3" xfId="26347" xr:uid="{00000000-0005-0000-0000-000087660000}"/>
    <cellStyle name="Input 2 8" xfId="26348" xr:uid="{00000000-0005-0000-0000-000088660000}"/>
    <cellStyle name="Input 2 8 2" xfId="26349" xr:uid="{00000000-0005-0000-0000-000089660000}"/>
    <cellStyle name="Input 2 8 3" xfId="26350" xr:uid="{00000000-0005-0000-0000-00008A660000}"/>
    <cellStyle name="Input 2 9" xfId="26351" xr:uid="{00000000-0005-0000-0000-00008B660000}"/>
    <cellStyle name="Input 2 9 2" xfId="26352" xr:uid="{00000000-0005-0000-0000-00008C660000}"/>
    <cellStyle name="Input 2 9 3" xfId="26353" xr:uid="{00000000-0005-0000-0000-00008D660000}"/>
    <cellStyle name="Input cell" xfId="61552" xr:uid="{00000000-0005-0000-0000-00008E660000}"/>
    <cellStyle name="Input_0" xfId="61549" xr:uid="{00000000-0005-0000-0000-00008F660000}"/>
    <cellStyle name="Inputs" xfId="26354" xr:uid="{00000000-0005-0000-0000-000090660000}"/>
    <cellStyle name="Integer" xfId="26355" xr:uid="{00000000-0005-0000-0000-000091660000}"/>
    <cellStyle name="KPMG Heading 1" xfId="26356" xr:uid="{00000000-0005-0000-0000-000092660000}"/>
    <cellStyle name="KPMG Heading 2" xfId="26357" xr:uid="{00000000-0005-0000-0000-000093660000}"/>
    <cellStyle name="KPMG Heading 3" xfId="26358" xr:uid="{00000000-0005-0000-0000-000094660000}"/>
    <cellStyle name="KPMG Heading 4" xfId="26359" xr:uid="{00000000-0005-0000-0000-000095660000}"/>
    <cellStyle name="KPMG Normal" xfId="26360" xr:uid="{00000000-0005-0000-0000-000096660000}"/>
    <cellStyle name="KPMG Normal Text" xfId="26361" xr:uid="{00000000-0005-0000-0000-000097660000}"/>
    <cellStyle name="left" xfId="26362" xr:uid="{00000000-0005-0000-0000-000098660000}"/>
    <cellStyle name="Line" xfId="26363" xr:uid="{00000000-0005-0000-0000-000099660000}"/>
    <cellStyle name="Line 2" xfId="26364" xr:uid="{00000000-0005-0000-0000-00009A660000}"/>
    <cellStyle name="Lines" xfId="26365" xr:uid="{00000000-0005-0000-0000-00009B660000}"/>
    <cellStyle name="Link" xfId="26366" xr:uid="{00000000-0005-0000-0000-00009C660000}"/>
    <cellStyle name="Link 10" xfId="26367" xr:uid="{00000000-0005-0000-0000-00009D660000}"/>
    <cellStyle name="Link 10 2" xfId="26368" xr:uid="{00000000-0005-0000-0000-00009E660000}"/>
    <cellStyle name="Link 10 3" xfId="26369" xr:uid="{00000000-0005-0000-0000-00009F660000}"/>
    <cellStyle name="Link 11" xfId="26370" xr:uid="{00000000-0005-0000-0000-0000A0660000}"/>
    <cellStyle name="Link 11 2" xfId="26371" xr:uid="{00000000-0005-0000-0000-0000A1660000}"/>
    <cellStyle name="Link 11 3" xfId="26372" xr:uid="{00000000-0005-0000-0000-0000A2660000}"/>
    <cellStyle name="Link 12" xfId="26373" xr:uid="{00000000-0005-0000-0000-0000A3660000}"/>
    <cellStyle name="Link 12 2" xfId="26374" xr:uid="{00000000-0005-0000-0000-0000A4660000}"/>
    <cellStyle name="Link 12 3" xfId="26375" xr:uid="{00000000-0005-0000-0000-0000A5660000}"/>
    <cellStyle name="Link 13" xfId="26376" xr:uid="{00000000-0005-0000-0000-0000A6660000}"/>
    <cellStyle name="Link 13 2" xfId="26377" xr:uid="{00000000-0005-0000-0000-0000A7660000}"/>
    <cellStyle name="Link 13 3" xfId="26378" xr:uid="{00000000-0005-0000-0000-0000A8660000}"/>
    <cellStyle name="Link 14" xfId="26379" xr:uid="{00000000-0005-0000-0000-0000A9660000}"/>
    <cellStyle name="Link 14 2" xfId="26380" xr:uid="{00000000-0005-0000-0000-0000AA660000}"/>
    <cellStyle name="Link 14 3" xfId="26381" xr:uid="{00000000-0005-0000-0000-0000AB660000}"/>
    <cellStyle name="Link 15" xfId="26382" xr:uid="{00000000-0005-0000-0000-0000AC660000}"/>
    <cellStyle name="Link 15 2" xfId="26383" xr:uid="{00000000-0005-0000-0000-0000AD660000}"/>
    <cellStyle name="Link 16" xfId="26384" xr:uid="{00000000-0005-0000-0000-0000AE660000}"/>
    <cellStyle name="Link 16 2" xfId="26385" xr:uid="{00000000-0005-0000-0000-0000AF660000}"/>
    <cellStyle name="Link 17" xfId="26386" xr:uid="{00000000-0005-0000-0000-0000B0660000}"/>
    <cellStyle name="Link 17 2" xfId="26387" xr:uid="{00000000-0005-0000-0000-0000B1660000}"/>
    <cellStyle name="Link 18" xfId="26388" xr:uid="{00000000-0005-0000-0000-0000B2660000}"/>
    <cellStyle name="Link 18 2" xfId="26389" xr:uid="{00000000-0005-0000-0000-0000B3660000}"/>
    <cellStyle name="Link 19" xfId="26390" xr:uid="{00000000-0005-0000-0000-0000B4660000}"/>
    <cellStyle name="Link 19 2" xfId="26391" xr:uid="{00000000-0005-0000-0000-0000B5660000}"/>
    <cellStyle name="Link 2" xfId="26392" xr:uid="{00000000-0005-0000-0000-0000B6660000}"/>
    <cellStyle name="Link 2 10" xfId="26393" xr:uid="{00000000-0005-0000-0000-0000B7660000}"/>
    <cellStyle name="Link 2 10 2" xfId="26394" xr:uid="{00000000-0005-0000-0000-0000B8660000}"/>
    <cellStyle name="Link 2 10 3" xfId="26395" xr:uid="{00000000-0005-0000-0000-0000B9660000}"/>
    <cellStyle name="Link 2 11" xfId="26396" xr:uid="{00000000-0005-0000-0000-0000BA660000}"/>
    <cellStyle name="Link 2 11 2" xfId="26397" xr:uid="{00000000-0005-0000-0000-0000BB660000}"/>
    <cellStyle name="Link 2 11 3" xfId="26398" xr:uid="{00000000-0005-0000-0000-0000BC660000}"/>
    <cellStyle name="Link 2 12" xfId="26399" xr:uid="{00000000-0005-0000-0000-0000BD660000}"/>
    <cellStyle name="Link 2 12 2" xfId="26400" xr:uid="{00000000-0005-0000-0000-0000BE660000}"/>
    <cellStyle name="Link 2 12 3" xfId="26401" xr:uid="{00000000-0005-0000-0000-0000BF660000}"/>
    <cellStyle name="Link 2 13" xfId="26402" xr:uid="{00000000-0005-0000-0000-0000C0660000}"/>
    <cellStyle name="Link 2 13 2" xfId="26403" xr:uid="{00000000-0005-0000-0000-0000C1660000}"/>
    <cellStyle name="Link 2 13 3" xfId="26404" xr:uid="{00000000-0005-0000-0000-0000C2660000}"/>
    <cellStyle name="Link 2 14" xfId="26405" xr:uid="{00000000-0005-0000-0000-0000C3660000}"/>
    <cellStyle name="Link 2 15" xfId="26406" xr:uid="{00000000-0005-0000-0000-0000C4660000}"/>
    <cellStyle name="Link 2 16" xfId="26407" xr:uid="{00000000-0005-0000-0000-0000C5660000}"/>
    <cellStyle name="Link 2 2" xfId="26408" xr:uid="{00000000-0005-0000-0000-0000C6660000}"/>
    <cellStyle name="Link 2 2 10" xfId="26409" xr:uid="{00000000-0005-0000-0000-0000C7660000}"/>
    <cellStyle name="Link 2 2 10 2" xfId="26410" xr:uid="{00000000-0005-0000-0000-0000C8660000}"/>
    <cellStyle name="Link 2 2 10 3" xfId="26411" xr:uid="{00000000-0005-0000-0000-0000C9660000}"/>
    <cellStyle name="Link 2 2 11" xfId="26412" xr:uid="{00000000-0005-0000-0000-0000CA660000}"/>
    <cellStyle name="Link 2 2 11 2" xfId="26413" xr:uid="{00000000-0005-0000-0000-0000CB660000}"/>
    <cellStyle name="Link 2 2 11 3" xfId="26414" xr:uid="{00000000-0005-0000-0000-0000CC660000}"/>
    <cellStyle name="Link 2 2 12" xfId="26415" xr:uid="{00000000-0005-0000-0000-0000CD660000}"/>
    <cellStyle name="Link 2 2 12 2" xfId="26416" xr:uid="{00000000-0005-0000-0000-0000CE660000}"/>
    <cellStyle name="Link 2 2 12 3" xfId="26417" xr:uid="{00000000-0005-0000-0000-0000CF660000}"/>
    <cellStyle name="Link 2 2 13" xfId="26418" xr:uid="{00000000-0005-0000-0000-0000D0660000}"/>
    <cellStyle name="Link 2 2 13 2" xfId="26419" xr:uid="{00000000-0005-0000-0000-0000D1660000}"/>
    <cellStyle name="Link 2 2 13 3" xfId="26420" xr:uid="{00000000-0005-0000-0000-0000D2660000}"/>
    <cellStyle name="Link 2 2 14" xfId="26421" xr:uid="{00000000-0005-0000-0000-0000D3660000}"/>
    <cellStyle name="Link 2 2 14 2" xfId="26422" xr:uid="{00000000-0005-0000-0000-0000D4660000}"/>
    <cellStyle name="Link 2 2 14 3" xfId="26423" xr:uid="{00000000-0005-0000-0000-0000D5660000}"/>
    <cellStyle name="Link 2 2 15" xfId="26424" xr:uid="{00000000-0005-0000-0000-0000D6660000}"/>
    <cellStyle name="Link 2 2 15 2" xfId="26425" xr:uid="{00000000-0005-0000-0000-0000D7660000}"/>
    <cellStyle name="Link 2 2 15 3" xfId="26426" xr:uid="{00000000-0005-0000-0000-0000D8660000}"/>
    <cellStyle name="Link 2 2 16" xfId="26427" xr:uid="{00000000-0005-0000-0000-0000D9660000}"/>
    <cellStyle name="Link 2 2 16 2" xfId="26428" xr:uid="{00000000-0005-0000-0000-0000DA660000}"/>
    <cellStyle name="Link 2 2 16 3" xfId="26429" xr:uid="{00000000-0005-0000-0000-0000DB660000}"/>
    <cellStyle name="Link 2 2 17" xfId="26430" xr:uid="{00000000-0005-0000-0000-0000DC660000}"/>
    <cellStyle name="Link 2 2 17 2" xfId="26431" xr:uid="{00000000-0005-0000-0000-0000DD660000}"/>
    <cellStyle name="Link 2 2 17 3" xfId="26432" xr:uid="{00000000-0005-0000-0000-0000DE660000}"/>
    <cellStyle name="Link 2 2 18" xfId="26433" xr:uid="{00000000-0005-0000-0000-0000DF660000}"/>
    <cellStyle name="Link 2 2 18 2" xfId="26434" xr:uid="{00000000-0005-0000-0000-0000E0660000}"/>
    <cellStyle name="Link 2 2 18 3" xfId="26435" xr:uid="{00000000-0005-0000-0000-0000E1660000}"/>
    <cellStyle name="Link 2 2 19" xfId="26436" xr:uid="{00000000-0005-0000-0000-0000E2660000}"/>
    <cellStyle name="Link 2 2 2" xfId="26437" xr:uid="{00000000-0005-0000-0000-0000E3660000}"/>
    <cellStyle name="Link 2 2 2 10" xfId="26438" xr:uid="{00000000-0005-0000-0000-0000E4660000}"/>
    <cellStyle name="Link 2 2 2 10 2" xfId="26439" xr:uid="{00000000-0005-0000-0000-0000E5660000}"/>
    <cellStyle name="Link 2 2 2 10 3" xfId="26440" xr:uid="{00000000-0005-0000-0000-0000E6660000}"/>
    <cellStyle name="Link 2 2 2 11" xfId="26441" xr:uid="{00000000-0005-0000-0000-0000E7660000}"/>
    <cellStyle name="Link 2 2 2 11 2" xfId="26442" xr:uid="{00000000-0005-0000-0000-0000E8660000}"/>
    <cellStyle name="Link 2 2 2 11 3" xfId="26443" xr:uid="{00000000-0005-0000-0000-0000E9660000}"/>
    <cellStyle name="Link 2 2 2 12" xfId="26444" xr:uid="{00000000-0005-0000-0000-0000EA660000}"/>
    <cellStyle name="Link 2 2 2 12 2" xfId="26445" xr:uid="{00000000-0005-0000-0000-0000EB660000}"/>
    <cellStyle name="Link 2 2 2 12 3" xfId="26446" xr:uid="{00000000-0005-0000-0000-0000EC660000}"/>
    <cellStyle name="Link 2 2 2 13" xfId="26447" xr:uid="{00000000-0005-0000-0000-0000ED660000}"/>
    <cellStyle name="Link 2 2 2 13 2" xfId="26448" xr:uid="{00000000-0005-0000-0000-0000EE660000}"/>
    <cellStyle name="Link 2 2 2 13 3" xfId="26449" xr:uid="{00000000-0005-0000-0000-0000EF660000}"/>
    <cellStyle name="Link 2 2 2 14" xfId="26450" xr:uid="{00000000-0005-0000-0000-0000F0660000}"/>
    <cellStyle name="Link 2 2 2 14 2" xfId="26451" xr:uid="{00000000-0005-0000-0000-0000F1660000}"/>
    <cellStyle name="Link 2 2 2 14 3" xfId="26452" xr:uid="{00000000-0005-0000-0000-0000F2660000}"/>
    <cellStyle name="Link 2 2 2 15" xfId="26453" xr:uid="{00000000-0005-0000-0000-0000F3660000}"/>
    <cellStyle name="Link 2 2 2 15 2" xfId="26454" xr:uid="{00000000-0005-0000-0000-0000F4660000}"/>
    <cellStyle name="Link 2 2 2 15 3" xfId="26455" xr:uid="{00000000-0005-0000-0000-0000F5660000}"/>
    <cellStyle name="Link 2 2 2 16" xfId="26456" xr:uid="{00000000-0005-0000-0000-0000F6660000}"/>
    <cellStyle name="Link 2 2 2 16 2" xfId="26457" xr:uid="{00000000-0005-0000-0000-0000F7660000}"/>
    <cellStyle name="Link 2 2 2 16 3" xfId="26458" xr:uid="{00000000-0005-0000-0000-0000F8660000}"/>
    <cellStyle name="Link 2 2 2 17" xfId="26459" xr:uid="{00000000-0005-0000-0000-0000F9660000}"/>
    <cellStyle name="Link 2 2 2 17 2" xfId="26460" xr:uid="{00000000-0005-0000-0000-0000FA660000}"/>
    <cellStyle name="Link 2 2 2 17 3" xfId="26461" xr:uid="{00000000-0005-0000-0000-0000FB660000}"/>
    <cellStyle name="Link 2 2 2 18" xfId="26462" xr:uid="{00000000-0005-0000-0000-0000FC660000}"/>
    <cellStyle name="Link 2 2 2 18 2" xfId="26463" xr:uid="{00000000-0005-0000-0000-0000FD660000}"/>
    <cellStyle name="Link 2 2 2 18 3" xfId="26464" xr:uid="{00000000-0005-0000-0000-0000FE660000}"/>
    <cellStyle name="Link 2 2 2 19" xfId="26465" xr:uid="{00000000-0005-0000-0000-0000FF660000}"/>
    <cellStyle name="Link 2 2 2 2" xfId="26466" xr:uid="{00000000-0005-0000-0000-000000670000}"/>
    <cellStyle name="Link 2 2 2 2 10" xfId="26467" xr:uid="{00000000-0005-0000-0000-000001670000}"/>
    <cellStyle name="Link 2 2 2 2 10 2" xfId="26468" xr:uid="{00000000-0005-0000-0000-000002670000}"/>
    <cellStyle name="Link 2 2 2 2 10 3" xfId="26469" xr:uid="{00000000-0005-0000-0000-000003670000}"/>
    <cellStyle name="Link 2 2 2 2 11" xfId="26470" xr:uid="{00000000-0005-0000-0000-000004670000}"/>
    <cellStyle name="Link 2 2 2 2 11 2" xfId="26471" xr:uid="{00000000-0005-0000-0000-000005670000}"/>
    <cellStyle name="Link 2 2 2 2 11 3" xfId="26472" xr:uid="{00000000-0005-0000-0000-000006670000}"/>
    <cellStyle name="Link 2 2 2 2 12" xfId="26473" xr:uid="{00000000-0005-0000-0000-000007670000}"/>
    <cellStyle name="Link 2 2 2 2 12 2" xfId="26474" xr:uid="{00000000-0005-0000-0000-000008670000}"/>
    <cellStyle name="Link 2 2 2 2 12 3" xfId="26475" xr:uid="{00000000-0005-0000-0000-000009670000}"/>
    <cellStyle name="Link 2 2 2 2 13" xfId="26476" xr:uid="{00000000-0005-0000-0000-00000A670000}"/>
    <cellStyle name="Link 2 2 2 2 14" xfId="26477" xr:uid="{00000000-0005-0000-0000-00000B670000}"/>
    <cellStyle name="Link 2 2 2 2 2" xfId="26478" xr:uid="{00000000-0005-0000-0000-00000C670000}"/>
    <cellStyle name="Link 2 2 2 2 2 2" xfId="26479" xr:uid="{00000000-0005-0000-0000-00000D670000}"/>
    <cellStyle name="Link 2 2 2 2 2 3" xfId="26480" xr:uid="{00000000-0005-0000-0000-00000E670000}"/>
    <cellStyle name="Link 2 2 2 2 3" xfId="26481" xr:uid="{00000000-0005-0000-0000-00000F670000}"/>
    <cellStyle name="Link 2 2 2 2 3 2" xfId="26482" xr:uid="{00000000-0005-0000-0000-000010670000}"/>
    <cellStyle name="Link 2 2 2 2 3 3" xfId="26483" xr:uid="{00000000-0005-0000-0000-000011670000}"/>
    <cellStyle name="Link 2 2 2 2 4" xfId="26484" xr:uid="{00000000-0005-0000-0000-000012670000}"/>
    <cellStyle name="Link 2 2 2 2 4 2" xfId="26485" xr:uid="{00000000-0005-0000-0000-000013670000}"/>
    <cellStyle name="Link 2 2 2 2 4 3" xfId="26486" xr:uid="{00000000-0005-0000-0000-000014670000}"/>
    <cellStyle name="Link 2 2 2 2 5" xfId="26487" xr:uid="{00000000-0005-0000-0000-000015670000}"/>
    <cellStyle name="Link 2 2 2 2 5 2" xfId="26488" xr:uid="{00000000-0005-0000-0000-000016670000}"/>
    <cellStyle name="Link 2 2 2 2 5 3" xfId="26489" xr:uid="{00000000-0005-0000-0000-000017670000}"/>
    <cellStyle name="Link 2 2 2 2 6" xfId="26490" xr:uid="{00000000-0005-0000-0000-000018670000}"/>
    <cellStyle name="Link 2 2 2 2 6 2" xfId="26491" xr:uid="{00000000-0005-0000-0000-000019670000}"/>
    <cellStyle name="Link 2 2 2 2 6 3" xfId="26492" xr:uid="{00000000-0005-0000-0000-00001A670000}"/>
    <cellStyle name="Link 2 2 2 2 7" xfId="26493" xr:uid="{00000000-0005-0000-0000-00001B670000}"/>
    <cellStyle name="Link 2 2 2 2 7 2" xfId="26494" xr:uid="{00000000-0005-0000-0000-00001C670000}"/>
    <cellStyle name="Link 2 2 2 2 7 3" xfId="26495" xr:uid="{00000000-0005-0000-0000-00001D670000}"/>
    <cellStyle name="Link 2 2 2 2 8" xfId="26496" xr:uid="{00000000-0005-0000-0000-00001E670000}"/>
    <cellStyle name="Link 2 2 2 2 8 2" xfId="26497" xr:uid="{00000000-0005-0000-0000-00001F670000}"/>
    <cellStyle name="Link 2 2 2 2 8 3" xfId="26498" xr:uid="{00000000-0005-0000-0000-000020670000}"/>
    <cellStyle name="Link 2 2 2 2 9" xfId="26499" xr:uid="{00000000-0005-0000-0000-000021670000}"/>
    <cellStyle name="Link 2 2 2 2 9 2" xfId="26500" xr:uid="{00000000-0005-0000-0000-000022670000}"/>
    <cellStyle name="Link 2 2 2 2 9 3" xfId="26501" xr:uid="{00000000-0005-0000-0000-000023670000}"/>
    <cellStyle name="Link 2 2 2 20" xfId="26502" xr:uid="{00000000-0005-0000-0000-000024670000}"/>
    <cellStyle name="Link 2 2 2 3" xfId="26503" xr:uid="{00000000-0005-0000-0000-000025670000}"/>
    <cellStyle name="Link 2 2 2 3 10" xfId="26504" xr:uid="{00000000-0005-0000-0000-000026670000}"/>
    <cellStyle name="Link 2 2 2 3 10 2" xfId="26505" xr:uid="{00000000-0005-0000-0000-000027670000}"/>
    <cellStyle name="Link 2 2 2 3 10 3" xfId="26506" xr:uid="{00000000-0005-0000-0000-000028670000}"/>
    <cellStyle name="Link 2 2 2 3 11" xfId="26507" xr:uid="{00000000-0005-0000-0000-000029670000}"/>
    <cellStyle name="Link 2 2 2 3 11 2" xfId="26508" xr:uid="{00000000-0005-0000-0000-00002A670000}"/>
    <cellStyle name="Link 2 2 2 3 11 3" xfId="26509" xr:uid="{00000000-0005-0000-0000-00002B670000}"/>
    <cellStyle name="Link 2 2 2 3 12" xfId="26510" xr:uid="{00000000-0005-0000-0000-00002C670000}"/>
    <cellStyle name="Link 2 2 2 3 12 2" xfId="26511" xr:uid="{00000000-0005-0000-0000-00002D670000}"/>
    <cellStyle name="Link 2 2 2 3 12 3" xfId="26512" xr:uid="{00000000-0005-0000-0000-00002E670000}"/>
    <cellStyle name="Link 2 2 2 3 13" xfId="26513" xr:uid="{00000000-0005-0000-0000-00002F670000}"/>
    <cellStyle name="Link 2 2 2 3 14" xfId="26514" xr:uid="{00000000-0005-0000-0000-000030670000}"/>
    <cellStyle name="Link 2 2 2 3 2" xfId="26515" xr:uid="{00000000-0005-0000-0000-000031670000}"/>
    <cellStyle name="Link 2 2 2 3 2 2" xfId="26516" xr:uid="{00000000-0005-0000-0000-000032670000}"/>
    <cellStyle name="Link 2 2 2 3 2 3" xfId="26517" xr:uid="{00000000-0005-0000-0000-000033670000}"/>
    <cellStyle name="Link 2 2 2 3 3" xfId="26518" xr:uid="{00000000-0005-0000-0000-000034670000}"/>
    <cellStyle name="Link 2 2 2 3 3 2" xfId="26519" xr:uid="{00000000-0005-0000-0000-000035670000}"/>
    <cellStyle name="Link 2 2 2 3 3 3" xfId="26520" xr:uid="{00000000-0005-0000-0000-000036670000}"/>
    <cellStyle name="Link 2 2 2 3 4" xfId="26521" xr:uid="{00000000-0005-0000-0000-000037670000}"/>
    <cellStyle name="Link 2 2 2 3 4 2" xfId="26522" xr:uid="{00000000-0005-0000-0000-000038670000}"/>
    <cellStyle name="Link 2 2 2 3 4 3" xfId="26523" xr:uid="{00000000-0005-0000-0000-000039670000}"/>
    <cellStyle name="Link 2 2 2 3 5" xfId="26524" xr:uid="{00000000-0005-0000-0000-00003A670000}"/>
    <cellStyle name="Link 2 2 2 3 5 2" xfId="26525" xr:uid="{00000000-0005-0000-0000-00003B670000}"/>
    <cellStyle name="Link 2 2 2 3 5 3" xfId="26526" xr:uid="{00000000-0005-0000-0000-00003C670000}"/>
    <cellStyle name="Link 2 2 2 3 6" xfId="26527" xr:uid="{00000000-0005-0000-0000-00003D670000}"/>
    <cellStyle name="Link 2 2 2 3 6 2" xfId="26528" xr:uid="{00000000-0005-0000-0000-00003E670000}"/>
    <cellStyle name="Link 2 2 2 3 6 3" xfId="26529" xr:uid="{00000000-0005-0000-0000-00003F670000}"/>
    <cellStyle name="Link 2 2 2 3 7" xfId="26530" xr:uid="{00000000-0005-0000-0000-000040670000}"/>
    <cellStyle name="Link 2 2 2 3 7 2" xfId="26531" xr:uid="{00000000-0005-0000-0000-000041670000}"/>
    <cellStyle name="Link 2 2 2 3 7 3" xfId="26532" xr:uid="{00000000-0005-0000-0000-000042670000}"/>
    <cellStyle name="Link 2 2 2 3 8" xfId="26533" xr:uid="{00000000-0005-0000-0000-000043670000}"/>
    <cellStyle name="Link 2 2 2 3 8 2" xfId="26534" xr:uid="{00000000-0005-0000-0000-000044670000}"/>
    <cellStyle name="Link 2 2 2 3 8 3" xfId="26535" xr:uid="{00000000-0005-0000-0000-000045670000}"/>
    <cellStyle name="Link 2 2 2 3 9" xfId="26536" xr:uid="{00000000-0005-0000-0000-000046670000}"/>
    <cellStyle name="Link 2 2 2 3 9 2" xfId="26537" xr:uid="{00000000-0005-0000-0000-000047670000}"/>
    <cellStyle name="Link 2 2 2 3 9 3" xfId="26538" xr:uid="{00000000-0005-0000-0000-000048670000}"/>
    <cellStyle name="Link 2 2 2 4" xfId="26539" xr:uid="{00000000-0005-0000-0000-000049670000}"/>
    <cellStyle name="Link 2 2 2 4 10" xfId="26540" xr:uid="{00000000-0005-0000-0000-00004A670000}"/>
    <cellStyle name="Link 2 2 2 4 10 2" xfId="26541" xr:uid="{00000000-0005-0000-0000-00004B670000}"/>
    <cellStyle name="Link 2 2 2 4 10 3" xfId="26542" xr:uid="{00000000-0005-0000-0000-00004C670000}"/>
    <cellStyle name="Link 2 2 2 4 11" xfId="26543" xr:uid="{00000000-0005-0000-0000-00004D670000}"/>
    <cellStyle name="Link 2 2 2 4 11 2" xfId="26544" xr:uid="{00000000-0005-0000-0000-00004E670000}"/>
    <cellStyle name="Link 2 2 2 4 11 3" xfId="26545" xr:uid="{00000000-0005-0000-0000-00004F670000}"/>
    <cellStyle name="Link 2 2 2 4 12" xfId="26546" xr:uid="{00000000-0005-0000-0000-000050670000}"/>
    <cellStyle name="Link 2 2 2 4 13" xfId="26547" xr:uid="{00000000-0005-0000-0000-000051670000}"/>
    <cellStyle name="Link 2 2 2 4 2" xfId="26548" xr:uid="{00000000-0005-0000-0000-000052670000}"/>
    <cellStyle name="Link 2 2 2 4 2 2" xfId="26549" xr:uid="{00000000-0005-0000-0000-000053670000}"/>
    <cellStyle name="Link 2 2 2 4 2 3" xfId="26550" xr:uid="{00000000-0005-0000-0000-000054670000}"/>
    <cellStyle name="Link 2 2 2 4 3" xfId="26551" xr:uid="{00000000-0005-0000-0000-000055670000}"/>
    <cellStyle name="Link 2 2 2 4 3 2" xfId="26552" xr:uid="{00000000-0005-0000-0000-000056670000}"/>
    <cellStyle name="Link 2 2 2 4 3 3" xfId="26553" xr:uid="{00000000-0005-0000-0000-000057670000}"/>
    <cellStyle name="Link 2 2 2 4 4" xfId="26554" xr:uid="{00000000-0005-0000-0000-000058670000}"/>
    <cellStyle name="Link 2 2 2 4 4 2" xfId="26555" xr:uid="{00000000-0005-0000-0000-000059670000}"/>
    <cellStyle name="Link 2 2 2 4 4 3" xfId="26556" xr:uid="{00000000-0005-0000-0000-00005A670000}"/>
    <cellStyle name="Link 2 2 2 4 5" xfId="26557" xr:uid="{00000000-0005-0000-0000-00005B670000}"/>
    <cellStyle name="Link 2 2 2 4 5 2" xfId="26558" xr:uid="{00000000-0005-0000-0000-00005C670000}"/>
    <cellStyle name="Link 2 2 2 4 5 3" xfId="26559" xr:uid="{00000000-0005-0000-0000-00005D670000}"/>
    <cellStyle name="Link 2 2 2 4 6" xfId="26560" xr:uid="{00000000-0005-0000-0000-00005E670000}"/>
    <cellStyle name="Link 2 2 2 4 6 2" xfId="26561" xr:uid="{00000000-0005-0000-0000-00005F670000}"/>
    <cellStyle name="Link 2 2 2 4 6 3" xfId="26562" xr:uid="{00000000-0005-0000-0000-000060670000}"/>
    <cellStyle name="Link 2 2 2 4 7" xfId="26563" xr:uid="{00000000-0005-0000-0000-000061670000}"/>
    <cellStyle name="Link 2 2 2 4 7 2" xfId="26564" xr:uid="{00000000-0005-0000-0000-000062670000}"/>
    <cellStyle name="Link 2 2 2 4 7 3" xfId="26565" xr:uid="{00000000-0005-0000-0000-000063670000}"/>
    <cellStyle name="Link 2 2 2 4 8" xfId="26566" xr:uid="{00000000-0005-0000-0000-000064670000}"/>
    <cellStyle name="Link 2 2 2 4 8 2" xfId="26567" xr:uid="{00000000-0005-0000-0000-000065670000}"/>
    <cellStyle name="Link 2 2 2 4 8 3" xfId="26568" xr:uid="{00000000-0005-0000-0000-000066670000}"/>
    <cellStyle name="Link 2 2 2 4 9" xfId="26569" xr:uid="{00000000-0005-0000-0000-000067670000}"/>
    <cellStyle name="Link 2 2 2 4 9 2" xfId="26570" xr:uid="{00000000-0005-0000-0000-000068670000}"/>
    <cellStyle name="Link 2 2 2 4 9 3" xfId="26571" xr:uid="{00000000-0005-0000-0000-000069670000}"/>
    <cellStyle name="Link 2 2 2 5" xfId="26572" xr:uid="{00000000-0005-0000-0000-00006A670000}"/>
    <cellStyle name="Link 2 2 2 5 10" xfId="26573" xr:uid="{00000000-0005-0000-0000-00006B670000}"/>
    <cellStyle name="Link 2 2 2 5 10 2" xfId="26574" xr:uid="{00000000-0005-0000-0000-00006C670000}"/>
    <cellStyle name="Link 2 2 2 5 10 3" xfId="26575" xr:uid="{00000000-0005-0000-0000-00006D670000}"/>
    <cellStyle name="Link 2 2 2 5 11" xfId="26576" xr:uid="{00000000-0005-0000-0000-00006E670000}"/>
    <cellStyle name="Link 2 2 2 5 11 2" xfId="26577" xr:uid="{00000000-0005-0000-0000-00006F670000}"/>
    <cellStyle name="Link 2 2 2 5 11 3" xfId="26578" xr:uid="{00000000-0005-0000-0000-000070670000}"/>
    <cellStyle name="Link 2 2 2 5 12" xfId="26579" xr:uid="{00000000-0005-0000-0000-000071670000}"/>
    <cellStyle name="Link 2 2 2 5 13" xfId="26580" xr:uid="{00000000-0005-0000-0000-000072670000}"/>
    <cellStyle name="Link 2 2 2 5 2" xfId="26581" xr:uid="{00000000-0005-0000-0000-000073670000}"/>
    <cellStyle name="Link 2 2 2 5 2 2" xfId="26582" xr:uid="{00000000-0005-0000-0000-000074670000}"/>
    <cellStyle name="Link 2 2 2 5 2 3" xfId="26583" xr:uid="{00000000-0005-0000-0000-000075670000}"/>
    <cellStyle name="Link 2 2 2 5 3" xfId="26584" xr:uid="{00000000-0005-0000-0000-000076670000}"/>
    <cellStyle name="Link 2 2 2 5 3 2" xfId="26585" xr:uid="{00000000-0005-0000-0000-000077670000}"/>
    <cellStyle name="Link 2 2 2 5 3 3" xfId="26586" xr:uid="{00000000-0005-0000-0000-000078670000}"/>
    <cellStyle name="Link 2 2 2 5 4" xfId="26587" xr:uid="{00000000-0005-0000-0000-000079670000}"/>
    <cellStyle name="Link 2 2 2 5 4 2" xfId="26588" xr:uid="{00000000-0005-0000-0000-00007A670000}"/>
    <cellStyle name="Link 2 2 2 5 4 3" xfId="26589" xr:uid="{00000000-0005-0000-0000-00007B670000}"/>
    <cellStyle name="Link 2 2 2 5 5" xfId="26590" xr:uid="{00000000-0005-0000-0000-00007C670000}"/>
    <cellStyle name="Link 2 2 2 5 5 2" xfId="26591" xr:uid="{00000000-0005-0000-0000-00007D670000}"/>
    <cellStyle name="Link 2 2 2 5 5 3" xfId="26592" xr:uid="{00000000-0005-0000-0000-00007E670000}"/>
    <cellStyle name="Link 2 2 2 5 6" xfId="26593" xr:uid="{00000000-0005-0000-0000-00007F670000}"/>
    <cellStyle name="Link 2 2 2 5 6 2" xfId="26594" xr:uid="{00000000-0005-0000-0000-000080670000}"/>
    <cellStyle name="Link 2 2 2 5 6 3" xfId="26595" xr:uid="{00000000-0005-0000-0000-000081670000}"/>
    <cellStyle name="Link 2 2 2 5 7" xfId="26596" xr:uid="{00000000-0005-0000-0000-000082670000}"/>
    <cellStyle name="Link 2 2 2 5 7 2" xfId="26597" xr:uid="{00000000-0005-0000-0000-000083670000}"/>
    <cellStyle name="Link 2 2 2 5 7 3" xfId="26598" xr:uid="{00000000-0005-0000-0000-000084670000}"/>
    <cellStyle name="Link 2 2 2 5 8" xfId="26599" xr:uid="{00000000-0005-0000-0000-000085670000}"/>
    <cellStyle name="Link 2 2 2 5 8 2" xfId="26600" xr:uid="{00000000-0005-0000-0000-000086670000}"/>
    <cellStyle name="Link 2 2 2 5 8 3" xfId="26601" xr:uid="{00000000-0005-0000-0000-000087670000}"/>
    <cellStyle name="Link 2 2 2 5 9" xfId="26602" xr:uid="{00000000-0005-0000-0000-000088670000}"/>
    <cellStyle name="Link 2 2 2 5 9 2" xfId="26603" xr:uid="{00000000-0005-0000-0000-000089670000}"/>
    <cellStyle name="Link 2 2 2 5 9 3" xfId="26604" xr:uid="{00000000-0005-0000-0000-00008A670000}"/>
    <cellStyle name="Link 2 2 2 6" xfId="26605" xr:uid="{00000000-0005-0000-0000-00008B670000}"/>
    <cellStyle name="Link 2 2 2 6 10" xfId="26606" xr:uid="{00000000-0005-0000-0000-00008C670000}"/>
    <cellStyle name="Link 2 2 2 6 10 2" xfId="26607" xr:uid="{00000000-0005-0000-0000-00008D670000}"/>
    <cellStyle name="Link 2 2 2 6 10 3" xfId="26608" xr:uid="{00000000-0005-0000-0000-00008E670000}"/>
    <cellStyle name="Link 2 2 2 6 11" xfId="26609" xr:uid="{00000000-0005-0000-0000-00008F670000}"/>
    <cellStyle name="Link 2 2 2 6 11 2" xfId="26610" xr:uid="{00000000-0005-0000-0000-000090670000}"/>
    <cellStyle name="Link 2 2 2 6 11 3" xfId="26611" xr:uid="{00000000-0005-0000-0000-000091670000}"/>
    <cellStyle name="Link 2 2 2 6 12" xfId="26612" xr:uid="{00000000-0005-0000-0000-000092670000}"/>
    <cellStyle name="Link 2 2 2 6 13" xfId="26613" xr:uid="{00000000-0005-0000-0000-000093670000}"/>
    <cellStyle name="Link 2 2 2 6 2" xfId="26614" xr:uid="{00000000-0005-0000-0000-000094670000}"/>
    <cellStyle name="Link 2 2 2 6 2 2" xfId="26615" xr:uid="{00000000-0005-0000-0000-000095670000}"/>
    <cellStyle name="Link 2 2 2 6 2 3" xfId="26616" xr:uid="{00000000-0005-0000-0000-000096670000}"/>
    <cellStyle name="Link 2 2 2 6 3" xfId="26617" xr:uid="{00000000-0005-0000-0000-000097670000}"/>
    <cellStyle name="Link 2 2 2 6 3 2" xfId="26618" xr:uid="{00000000-0005-0000-0000-000098670000}"/>
    <cellStyle name="Link 2 2 2 6 3 3" xfId="26619" xr:uid="{00000000-0005-0000-0000-000099670000}"/>
    <cellStyle name="Link 2 2 2 6 4" xfId="26620" xr:uid="{00000000-0005-0000-0000-00009A670000}"/>
    <cellStyle name="Link 2 2 2 6 4 2" xfId="26621" xr:uid="{00000000-0005-0000-0000-00009B670000}"/>
    <cellStyle name="Link 2 2 2 6 4 3" xfId="26622" xr:uid="{00000000-0005-0000-0000-00009C670000}"/>
    <cellStyle name="Link 2 2 2 6 5" xfId="26623" xr:uid="{00000000-0005-0000-0000-00009D670000}"/>
    <cellStyle name="Link 2 2 2 6 5 2" xfId="26624" xr:uid="{00000000-0005-0000-0000-00009E670000}"/>
    <cellStyle name="Link 2 2 2 6 5 3" xfId="26625" xr:uid="{00000000-0005-0000-0000-00009F670000}"/>
    <cellStyle name="Link 2 2 2 6 6" xfId="26626" xr:uid="{00000000-0005-0000-0000-0000A0670000}"/>
    <cellStyle name="Link 2 2 2 6 6 2" xfId="26627" xr:uid="{00000000-0005-0000-0000-0000A1670000}"/>
    <cellStyle name="Link 2 2 2 6 6 3" xfId="26628" xr:uid="{00000000-0005-0000-0000-0000A2670000}"/>
    <cellStyle name="Link 2 2 2 6 7" xfId="26629" xr:uid="{00000000-0005-0000-0000-0000A3670000}"/>
    <cellStyle name="Link 2 2 2 6 7 2" xfId="26630" xr:uid="{00000000-0005-0000-0000-0000A4670000}"/>
    <cellStyle name="Link 2 2 2 6 7 3" xfId="26631" xr:uid="{00000000-0005-0000-0000-0000A5670000}"/>
    <cellStyle name="Link 2 2 2 6 8" xfId="26632" xr:uid="{00000000-0005-0000-0000-0000A6670000}"/>
    <cellStyle name="Link 2 2 2 6 8 2" xfId="26633" xr:uid="{00000000-0005-0000-0000-0000A7670000}"/>
    <cellStyle name="Link 2 2 2 6 8 3" xfId="26634" xr:uid="{00000000-0005-0000-0000-0000A8670000}"/>
    <cellStyle name="Link 2 2 2 6 9" xfId="26635" xr:uid="{00000000-0005-0000-0000-0000A9670000}"/>
    <cellStyle name="Link 2 2 2 6 9 2" xfId="26636" xr:uid="{00000000-0005-0000-0000-0000AA670000}"/>
    <cellStyle name="Link 2 2 2 6 9 3" xfId="26637" xr:uid="{00000000-0005-0000-0000-0000AB670000}"/>
    <cellStyle name="Link 2 2 2 7" xfId="26638" xr:uid="{00000000-0005-0000-0000-0000AC670000}"/>
    <cellStyle name="Link 2 2 2 7 10" xfId="26639" xr:uid="{00000000-0005-0000-0000-0000AD670000}"/>
    <cellStyle name="Link 2 2 2 7 10 2" xfId="26640" xr:uid="{00000000-0005-0000-0000-0000AE670000}"/>
    <cellStyle name="Link 2 2 2 7 10 3" xfId="26641" xr:uid="{00000000-0005-0000-0000-0000AF670000}"/>
    <cellStyle name="Link 2 2 2 7 11" xfId="26642" xr:uid="{00000000-0005-0000-0000-0000B0670000}"/>
    <cellStyle name="Link 2 2 2 7 11 2" xfId="26643" xr:uid="{00000000-0005-0000-0000-0000B1670000}"/>
    <cellStyle name="Link 2 2 2 7 11 3" xfId="26644" xr:uid="{00000000-0005-0000-0000-0000B2670000}"/>
    <cellStyle name="Link 2 2 2 7 12" xfId="26645" xr:uid="{00000000-0005-0000-0000-0000B3670000}"/>
    <cellStyle name="Link 2 2 2 7 13" xfId="26646" xr:uid="{00000000-0005-0000-0000-0000B4670000}"/>
    <cellStyle name="Link 2 2 2 7 2" xfId="26647" xr:uid="{00000000-0005-0000-0000-0000B5670000}"/>
    <cellStyle name="Link 2 2 2 7 2 2" xfId="26648" xr:uid="{00000000-0005-0000-0000-0000B6670000}"/>
    <cellStyle name="Link 2 2 2 7 2 3" xfId="26649" xr:uid="{00000000-0005-0000-0000-0000B7670000}"/>
    <cellStyle name="Link 2 2 2 7 3" xfId="26650" xr:uid="{00000000-0005-0000-0000-0000B8670000}"/>
    <cellStyle name="Link 2 2 2 7 3 2" xfId="26651" xr:uid="{00000000-0005-0000-0000-0000B9670000}"/>
    <cellStyle name="Link 2 2 2 7 3 3" xfId="26652" xr:uid="{00000000-0005-0000-0000-0000BA670000}"/>
    <cellStyle name="Link 2 2 2 7 4" xfId="26653" xr:uid="{00000000-0005-0000-0000-0000BB670000}"/>
    <cellStyle name="Link 2 2 2 7 4 2" xfId="26654" xr:uid="{00000000-0005-0000-0000-0000BC670000}"/>
    <cellStyle name="Link 2 2 2 7 4 3" xfId="26655" xr:uid="{00000000-0005-0000-0000-0000BD670000}"/>
    <cellStyle name="Link 2 2 2 7 5" xfId="26656" xr:uid="{00000000-0005-0000-0000-0000BE670000}"/>
    <cellStyle name="Link 2 2 2 7 5 2" xfId="26657" xr:uid="{00000000-0005-0000-0000-0000BF670000}"/>
    <cellStyle name="Link 2 2 2 7 5 3" xfId="26658" xr:uid="{00000000-0005-0000-0000-0000C0670000}"/>
    <cellStyle name="Link 2 2 2 7 6" xfId="26659" xr:uid="{00000000-0005-0000-0000-0000C1670000}"/>
    <cellStyle name="Link 2 2 2 7 6 2" xfId="26660" xr:uid="{00000000-0005-0000-0000-0000C2670000}"/>
    <cellStyle name="Link 2 2 2 7 6 3" xfId="26661" xr:uid="{00000000-0005-0000-0000-0000C3670000}"/>
    <cellStyle name="Link 2 2 2 7 7" xfId="26662" xr:uid="{00000000-0005-0000-0000-0000C4670000}"/>
    <cellStyle name="Link 2 2 2 7 7 2" xfId="26663" xr:uid="{00000000-0005-0000-0000-0000C5670000}"/>
    <cellStyle name="Link 2 2 2 7 7 3" xfId="26664" xr:uid="{00000000-0005-0000-0000-0000C6670000}"/>
    <cellStyle name="Link 2 2 2 7 8" xfId="26665" xr:uid="{00000000-0005-0000-0000-0000C7670000}"/>
    <cellStyle name="Link 2 2 2 7 8 2" xfId="26666" xr:uid="{00000000-0005-0000-0000-0000C8670000}"/>
    <cellStyle name="Link 2 2 2 7 8 3" xfId="26667" xr:uid="{00000000-0005-0000-0000-0000C9670000}"/>
    <cellStyle name="Link 2 2 2 7 9" xfId="26668" xr:uid="{00000000-0005-0000-0000-0000CA670000}"/>
    <cellStyle name="Link 2 2 2 7 9 2" xfId="26669" xr:uid="{00000000-0005-0000-0000-0000CB670000}"/>
    <cellStyle name="Link 2 2 2 7 9 3" xfId="26670" xr:uid="{00000000-0005-0000-0000-0000CC670000}"/>
    <cellStyle name="Link 2 2 2 8" xfId="26671" xr:uid="{00000000-0005-0000-0000-0000CD670000}"/>
    <cellStyle name="Link 2 2 2 8 2" xfId="26672" xr:uid="{00000000-0005-0000-0000-0000CE670000}"/>
    <cellStyle name="Link 2 2 2 8 3" xfId="26673" xr:uid="{00000000-0005-0000-0000-0000CF670000}"/>
    <cellStyle name="Link 2 2 2 9" xfId="26674" xr:uid="{00000000-0005-0000-0000-0000D0670000}"/>
    <cellStyle name="Link 2 2 2 9 2" xfId="26675" xr:uid="{00000000-0005-0000-0000-0000D1670000}"/>
    <cellStyle name="Link 2 2 2 9 3" xfId="26676" xr:uid="{00000000-0005-0000-0000-0000D2670000}"/>
    <cellStyle name="Link 2 2 20" xfId="26677" xr:uid="{00000000-0005-0000-0000-0000D3670000}"/>
    <cellStyle name="Link 2 2 3" xfId="26678" xr:uid="{00000000-0005-0000-0000-0000D4670000}"/>
    <cellStyle name="Link 2 2 3 10" xfId="26679" xr:uid="{00000000-0005-0000-0000-0000D5670000}"/>
    <cellStyle name="Link 2 2 3 10 2" xfId="26680" xr:uid="{00000000-0005-0000-0000-0000D6670000}"/>
    <cellStyle name="Link 2 2 3 10 3" xfId="26681" xr:uid="{00000000-0005-0000-0000-0000D7670000}"/>
    <cellStyle name="Link 2 2 3 11" xfId="26682" xr:uid="{00000000-0005-0000-0000-0000D8670000}"/>
    <cellStyle name="Link 2 2 3 11 2" xfId="26683" xr:uid="{00000000-0005-0000-0000-0000D9670000}"/>
    <cellStyle name="Link 2 2 3 11 3" xfId="26684" xr:uid="{00000000-0005-0000-0000-0000DA670000}"/>
    <cellStyle name="Link 2 2 3 12" xfId="26685" xr:uid="{00000000-0005-0000-0000-0000DB670000}"/>
    <cellStyle name="Link 2 2 3 12 2" xfId="26686" xr:uid="{00000000-0005-0000-0000-0000DC670000}"/>
    <cellStyle name="Link 2 2 3 12 3" xfId="26687" xr:uid="{00000000-0005-0000-0000-0000DD670000}"/>
    <cellStyle name="Link 2 2 3 13" xfId="26688" xr:uid="{00000000-0005-0000-0000-0000DE670000}"/>
    <cellStyle name="Link 2 2 3 14" xfId="26689" xr:uid="{00000000-0005-0000-0000-0000DF670000}"/>
    <cellStyle name="Link 2 2 3 2" xfId="26690" xr:uid="{00000000-0005-0000-0000-0000E0670000}"/>
    <cellStyle name="Link 2 2 3 2 2" xfId="26691" xr:uid="{00000000-0005-0000-0000-0000E1670000}"/>
    <cellStyle name="Link 2 2 3 2 3" xfId="26692" xr:uid="{00000000-0005-0000-0000-0000E2670000}"/>
    <cellStyle name="Link 2 2 3 3" xfId="26693" xr:uid="{00000000-0005-0000-0000-0000E3670000}"/>
    <cellStyle name="Link 2 2 3 3 2" xfId="26694" xr:uid="{00000000-0005-0000-0000-0000E4670000}"/>
    <cellStyle name="Link 2 2 3 3 3" xfId="26695" xr:uid="{00000000-0005-0000-0000-0000E5670000}"/>
    <cellStyle name="Link 2 2 3 4" xfId="26696" xr:uid="{00000000-0005-0000-0000-0000E6670000}"/>
    <cellStyle name="Link 2 2 3 4 2" xfId="26697" xr:uid="{00000000-0005-0000-0000-0000E7670000}"/>
    <cellStyle name="Link 2 2 3 4 3" xfId="26698" xr:uid="{00000000-0005-0000-0000-0000E8670000}"/>
    <cellStyle name="Link 2 2 3 5" xfId="26699" xr:uid="{00000000-0005-0000-0000-0000E9670000}"/>
    <cellStyle name="Link 2 2 3 5 2" xfId="26700" xr:uid="{00000000-0005-0000-0000-0000EA670000}"/>
    <cellStyle name="Link 2 2 3 5 3" xfId="26701" xr:uid="{00000000-0005-0000-0000-0000EB670000}"/>
    <cellStyle name="Link 2 2 3 6" xfId="26702" xr:uid="{00000000-0005-0000-0000-0000EC670000}"/>
    <cellStyle name="Link 2 2 3 6 2" xfId="26703" xr:uid="{00000000-0005-0000-0000-0000ED670000}"/>
    <cellStyle name="Link 2 2 3 6 3" xfId="26704" xr:uid="{00000000-0005-0000-0000-0000EE670000}"/>
    <cellStyle name="Link 2 2 3 7" xfId="26705" xr:uid="{00000000-0005-0000-0000-0000EF670000}"/>
    <cellStyle name="Link 2 2 3 7 2" xfId="26706" xr:uid="{00000000-0005-0000-0000-0000F0670000}"/>
    <cellStyle name="Link 2 2 3 7 3" xfId="26707" xr:uid="{00000000-0005-0000-0000-0000F1670000}"/>
    <cellStyle name="Link 2 2 3 8" xfId="26708" xr:uid="{00000000-0005-0000-0000-0000F2670000}"/>
    <cellStyle name="Link 2 2 3 8 2" xfId="26709" xr:uid="{00000000-0005-0000-0000-0000F3670000}"/>
    <cellStyle name="Link 2 2 3 8 3" xfId="26710" xr:uid="{00000000-0005-0000-0000-0000F4670000}"/>
    <cellStyle name="Link 2 2 3 9" xfId="26711" xr:uid="{00000000-0005-0000-0000-0000F5670000}"/>
    <cellStyle name="Link 2 2 3 9 2" xfId="26712" xr:uid="{00000000-0005-0000-0000-0000F6670000}"/>
    <cellStyle name="Link 2 2 3 9 3" xfId="26713" xr:uid="{00000000-0005-0000-0000-0000F7670000}"/>
    <cellStyle name="Link 2 2 4" xfId="26714" xr:uid="{00000000-0005-0000-0000-0000F8670000}"/>
    <cellStyle name="Link 2 2 4 10" xfId="26715" xr:uid="{00000000-0005-0000-0000-0000F9670000}"/>
    <cellStyle name="Link 2 2 4 10 2" xfId="26716" xr:uid="{00000000-0005-0000-0000-0000FA670000}"/>
    <cellStyle name="Link 2 2 4 10 3" xfId="26717" xr:uid="{00000000-0005-0000-0000-0000FB670000}"/>
    <cellStyle name="Link 2 2 4 11" xfId="26718" xr:uid="{00000000-0005-0000-0000-0000FC670000}"/>
    <cellStyle name="Link 2 2 4 11 2" xfId="26719" xr:uid="{00000000-0005-0000-0000-0000FD670000}"/>
    <cellStyle name="Link 2 2 4 11 3" xfId="26720" xr:uid="{00000000-0005-0000-0000-0000FE670000}"/>
    <cellStyle name="Link 2 2 4 12" xfId="26721" xr:uid="{00000000-0005-0000-0000-0000FF670000}"/>
    <cellStyle name="Link 2 2 4 13" xfId="26722" xr:uid="{00000000-0005-0000-0000-000000680000}"/>
    <cellStyle name="Link 2 2 4 2" xfId="26723" xr:uid="{00000000-0005-0000-0000-000001680000}"/>
    <cellStyle name="Link 2 2 4 2 2" xfId="26724" xr:uid="{00000000-0005-0000-0000-000002680000}"/>
    <cellStyle name="Link 2 2 4 2 3" xfId="26725" xr:uid="{00000000-0005-0000-0000-000003680000}"/>
    <cellStyle name="Link 2 2 4 3" xfId="26726" xr:uid="{00000000-0005-0000-0000-000004680000}"/>
    <cellStyle name="Link 2 2 4 3 2" xfId="26727" xr:uid="{00000000-0005-0000-0000-000005680000}"/>
    <cellStyle name="Link 2 2 4 3 3" xfId="26728" xr:uid="{00000000-0005-0000-0000-000006680000}"/>
    <cellStyle name="Link 2 2 4 4" xfId="26729" xr:uid="{00000000-0005-0000-0000-000007680000}"/>
    <cellStyle name="Link 2 2 4 4 2" xfId="26730" xr:uid="{00000000-0005-0000-0000-000008680000}"/>
    <cellStyle name="Link 2 2 4 4 3" xfId="26731" xr:uid="{00000000-0005-0000-0000-000009680000}"/>
    <cellStyle name="Link 2 2 4 5" xfId="26732" xr:uid="{00000000-0005-0000-0000-00000A680000}"/>
    <cellStyle name="Link 2 2 4 5 2" xfId="26733" xr:uid="{00000000-0005-0000-0000-00000B680000}"/>
    <cellStyle name="Link 2 2 4 5 3" xfId="26734" xr:uid="{00000000-0005-0000-0000-00000C680000}"/>
    <cellStyle name="Link 2 2 4 6" xfId="26735" xr:uid="{00000000-0005-0000-0000-00000D680000}"/>
    <cellStyle name="Link 2 2 4 6 2" xfId="26736" xr:uid="{00000000-0005-0000-0000-00000E680000}"/>
    <cellStyle name="Link 2 2 4 6 3" xfId="26737" xr:uid="{00000000-0005-0000-0000-00000F680000}"/>
    <cellStyle name="Link 2 2 4 7" xfId="26738" xr:uid="{00000000-0005-0000-0000-000010680000}"/>
    <cellStyle name="Link 2 2 4 7 2" xfId="26739" xr:uid="{00000000-0005-0000-0000-000011680000}"/>
    <cellStyle name="Link 2 2 4 7 3" xfId="26740" xr:uid="{00000000-0005-0000-0000-000012680000}"/>
    <cellStyle name="Link 2 2 4 8" xfId="26741" xr:uid="{00000000-0005-0000-0000-000013680000}"/>
    <cellStyle name="Link 2 2 4 8 2" xfId="26742" xr:uid="{00000000-0005-0000-0000-000014680000}"/>
    <cellStyle name="Link 2 2 4 8 3" xfId="26743" xr:uid="{00000000-0005-0000-0000-000015680000}"/>
    <cellStyle name="Link 2 2 4 9" xfId="26744" xr:uid="{00000000-0005-0000-0000-000016680000}"/>
    <cellStyle name="Link 2 2 4 9 2" xfId="26745" xr:uid="{00000000-0005-0000-0000-000017680000}"/>
    <cellStyle name="Link 2 2 4 9 3" xfId="26746" xr:uid="{00000000-0005-0000-0000-000018680000}"/>
    <cellStyle name="Link 2 2 5" xfId="26747" xr:uid="{00000000-0005-0000-0000-000019680000}"/>
    <cellStyle name="Link 2 2 5 10" xfId="26748" xr:uid="{00000000-0005-0000-0000-00001A680000}"/>
    <cellStyle name="Link 2 2 5 10 2" xfId="26749" xr:uid="{00000000-0005-0000-0000-00001B680000}"/>
    <cellStyle name="Link 2 2 5 10 3" xfId="26750" xr:uid="{00000000-0005-0000-0000-00001C680000}"/>
    <cellStyle name="Link 2 2 5 11" xfId="26751" xr:uid="{00000000-0005-0000-0000-00001D680000}"/>
    <cellStyle name="Link 2 2 5 11 2" xfId="26752" xr:uid="{00000000-0005-0000-0000-00001E680000}"/>
    <cellStyle name="Link 2 2 5 11 3" xfId="26753" xr:uid="{00000000-0005-0000-0000-00001F680000}"/>
    <cellStyle name="Link 2 2 5 12" xfId="26754" xr:uid="{00000000-0005-0000-0000-000020680000}"/>
    <cellStyle name="Link 2 2 5 13" xfId="26755" xr:uid="{00000000-0005-0000-0000-000021680000}"/>
    <cellStyle name="Link 2 2 5 2" xfId="26756" xr:uid="{00000000-0005-0000-0000-000022680000}"/>
    <cellStyle name="Link 2 2 5 2 2" xfId="26757" xr:uid="{00000000-0005-0000-0000-000023680000}"/>
    <cellStyle name="Link 2 2 5 2 3" xfId="26758" xr:uid="{00000000-0005-0000-0000-000024680000}"/>
    <cellStyle name="Link 2 2 5 3" xfId="26759" xr:uid="{00000000-0005-0000-0000-000025680000}"/>
    <cellStyle name="Link 2 2 5 3 2" xfId="26760" xr:uid="{00000000-0005-0000-0000-000026680000}"/>
    <cellStyle name="Link 2 2 5 3 3" xfId="26761" xr:uid="{00000000-0005-0000-0000-000027680000}"/>
    <cellStyle name="Link 2 2 5 4" xfId="26762" xr:uid="{00000000-0005-0000-0000-000028680000}"/>
    <cellStyle name="Link 2 2 5 4 2" xfId="26763" xr:uid="{00000000-0005-0000-0000-000029680000}"/>
    <cellStyle name="Link 2 2 5 4 3" xfId="26764" xr:uid="{00000000-0005-0000-0000-00002A680000}"/>
    <cellStyle name="Link 2 2 5 5" xfId="26765" xr:uid="{00000000-0005-0000-0000-00002B680000}"/>
    <cellStyle name="Link 2 2 5 5 2" xfId="26766" xr:uid="{00000000-0005-0000-0000-00002C680000}"/>
    <cellStyle name="Link 2 2 5 5 3" xfId="26767" xr:uid="{00000000-0005-0000-0000-00002D680000}"/>
    <cellStyle name="Link 2 2 5 6" xfId="26768" xr:uid="{00000000-0005-0000-0000-00002E680000}"/>
    <cellStyle name="Link 2 2 5 6 2" xfId="26769" xr:uid="{00000000-0005-0000-0000-00002F680000}"/>
    <cellStyle name="Link 2 2 5 6 3" xfId="26770" xr:uid="{00000000-0005-0000-0000-000030680000}"/>
    <cellStyle name="Link 2 2 5 7" xfId="26771" xr:uid="{00000000-0005-0000-0000-000031680000}"/>
    <cellStyle name="Link 2 2 5 7 2" xfId="26772" xr:uid="{00000000-0005-0000-0000-000032680000}"/>
    <cellStyle name="Link 2 2 5 7 3" xfId="26773" xr:uid="{00000000-0005-0000-0000-000033680000}"/>
    <cellStyle name="Link 2 2 5 8" xfId="26774" xr:uid="{00000000-0005-0000-0000-000034680000}"/>
    <cellStyle name="Link 2 2 5 8 2" xfId="26775" xr:uid="{00000000-0005-0000-0000-000035680000}"/>
    <cellStyle name="Link 2 2 5 8 3" xfId="26776" xr:uid="{00000000-0005-0000-0000-000036680000}"/>
    <cellStyle name="Link 2 2 5 9" xfId="26777" xr:uid="{00000000-0005-0000-0000-000037680000}"/>
    <cellStyle name="Link 2 2 5 9 2" xfId="26778" xr:uid="{00000000-0005-0000-0000-000038680000}"/>
    <cellStyle name="Link 2 2 5 9 3" xfId="26779" xr:uid="{00000000-0005-0000-0000-000039680000}"/>
    <cellStyle name="Link 2 2 6" xfId="26780" xr:uid="{00000000-0005-0000-0000-00003A680000}"/>
    <cellStyle name="Link 2 2 6 10" xfId="26781" xr:uid="{00000000-0005-0000-0000-00003B680000}"/>
    <cellStyle name="Link 2 2 6 10 2" xfId="26782" xr:uid="{00000000-0005-0000-0000-00003C680000}"/>
    <cellStyle name="Link 2 2 6 10 3" xfId="26783" xr:uid="{00000000-0005-0000-0000-00003D680000}"/>
    <cellStyle name="Link 2 2 6 11" xfId="26784" xr:uid="{00000000-0005-0000-0000-00003E680000}"/>
    <cellStyle name="Link 2 2 6 11 2" xfId="26785" xr:uid="{00000000-0005-0000-0000-00003F680000}"/>
    <cellStyle name="Link 2 2 6 11 3" xfId="26786" xr:uid="{00000000-0005-0000-0000-000040680000}"/>
    <cellStyle name="Link 2 2 6 12" xfId="26787" xr:uid="{00000000-0005-0000-0000-000041680000}"/>
    <cellStyle name="Link 2 2 6 13" xfId="26788" xr:uid="{00000000-0005-0000-0000-000042680000}"/>
    <cellStyle name="Link 2 2 6 2" xfId="26789" xr:uid="{00000000-0005-0000-0000-000043680000}"/>
    <cellStyle name="Link 2 2 6 2 2" xfId="26790" xr:uid="{00000000-0005-0000-0000-000044680000}"/>
    <cellStyle name="Link 2 2 6 2 3" xfId="26791" xr:uid="{00000000-0005-0000-0000-000045680000}"/>
    <cellStyle name="Link 2 2 6 3" xfId="26792" xr:uid="{00000000-0005-0000-0000-000046680000}"/>
    <cellStyle name="Link 2 2 6 3 2" xfId="26793" xr:uid="{00000000-0005-0000-0000-000047680000}"/>
    <cellStyle name="Link 2 2 6 3 3" xfId="26794" xr:uid="{00000000-0005-0000-0000-000048680000}"/>
    <cellStyle name="Link 2 2 6 4" xfId="26795" xr:uid="{00000000-0005-0000-0000-000049680000}"/>
    <cellStyle name="Link 2 2 6 4 2" xfId="26796" xr:uid="{00000000-0005-0000-0000-00004A680000}"/>
    <cellStyle name="Link 2 2 6 4 3" xfId="26797" xr:uid="{00000000-0005-0000-0000-00004B680000}"/>
    <cellStyle name="Link 2 2 6 5" xfId="26798" xr:uid="{00000000-0005-0000-0000-00004C680000}"/>
    <cellStyle name="Link 2 2 6 5 2" xfId="26799" xr:uid="{00000000-0005-0000-0000-00004D680000}"/>
    <cellStyle name="Link 2 2 6 5 3" xfId="26800" xr:uid="{00000000-0005-0000-0000-00004E680000}"/>
    <cellStyle name="Link 2 2 6 6" xfId="26801" xr:uid="{00000000-0005-0000-0000-00004F680000}"/>
    <cellStyle name="Link 2 2 6 6 2" xfId="26802" xr:uid="{00000000-0005-0000-0000-000050680000}"/>
    <cellStyle name="Link 2 2 6 6 3" xfId="26803" xr:uid="{00000000-0005-0000-0000-000051680000}"/>
    <cellStyle name="Link 2 2 6 7" xfId="26804" xr:uid="{00000000-0005-0000-0000-000052680000}"/>
    <cellStyle name="Link 2 2 6 7 2" xfId="26805" xr:uid="{00000000-0005-0000-0000-000053680000}"/>
    <cellStyle name="Link 2 2 6 7 3" xfId="26806" xr:uid="{00000000-0005-0000-0000-000054680000}"/>
    <cellStyle name="Link 2 2 6 8" xfId="26807" xr:uid="{00000000-0005-0000-0000-000055680000}"/>
    <cellStyle name="Link 2 2 6 8 2" xfId="26808" xr:uid="{00000000-0005-0000-0000-000056680000}"/>
    <cellStyle name="Link 2 2 6 8 3" xfId="26809" xr:uid="{00000000-0005-0000-0000-000057680000}"/>
    <cellStyle name="Link 2 2 6 9" xfId="26810" xr:uid="{00000000-0005-0000-0000-000058680000}"/>
    <cellStyle name="Link 2 2 6 9 2" xfId="26811" xr:uid="{00000000-0005-0000-0000-000059680000}"/>
    <cellStyle name="Link 2 2 6 9 3" xfId="26812" xr:uid="{00000000-0005-0000-0000-00005A680000}"/>
    <cellStyle name="Link 2 2 7" xfId="26813" xr:uid="{00000000-0005-0000-0000-00005B680000}"/>
    <cellStyle name="Link 2 2 7 10" xfId="26814" xr:uid="{00000000-0005-0000-0000-00005C680000}"/>
    <cellStyle name="Link 2 2 7 10 2" xfId="26815" xr:uid="{00000000-0005-0000-0000-00005D680000}"/>
    <cellStyle name="Link 2 2 7 10 3" xfId="26816" xr:uid="{00000000-0005-0000-0000-00005E680000}"/>
    <cellStyle name="Link 2 2 7 11" xfId="26817" xr:uid="{00000000-0005-0000-0000-00005F680000}"/>
    <cellStyle name="Link 2 2 7 11 2" xfId="26818" xr:uid="{00000000-0005-0000-0000-000060680000}"/>
    <cellStyle name="Link 2 2 7 11 3" xfId="26819" xr:uid="{00000000-0005-0000-0000-000061680000}"/>
    <cellStyle name="Link 2 2 7 12" xfId="26820" xr:uid="{00000000-0005-0000-0000-000062680000}"/>
    <cellStyle name="Link 2 2 7 13" xfId="26821" xr:uid="{00000000-0005-0000-0000-000063680000}"/>
    <cellStyle name="Link 2 2 7 2" xfId="26822" xr:uid="{00000000-0005-0000-0000-000064680000}"/>
    <cellStyle name="Link 2 2 7 2 2" xfId="26823" xr:uid="{00000000-0005-0000-0000-000065680000}"/>
    <cellStyle name="Link 2 2 7 2 3" xfId="26824" xr:uid="{00000000-0005-0000-0000-000066680000}"/>
    <cellStyle name="Link 2 2 7 3" xfId="26825" xr:uid="{00000000-0005-0000-0000-000067680000}"/>
    <cellStyle name="Link 2 2 7 3 2" xfId="26826" xr:uid="{00000000-0005-0000-0000-000068680000}"/>
    <cellStyle name="Link 2 2 7 3 3" xfId="26827" xr:uid="{00000000-0005-0000-0000-000069680000}"/>
    <cellStyle name="Link 2 2 7 4" xfId="26828" xr:uid="{00000000-0005-0000-0000-00006A680000}"/>
    <cellStyle name="Link 2 2 7 4 2" xfId="26829" xr:uid="{00000000-0005-0000-0000-00006B680000}"/>
    <cellStyle name="Link 2 2 7 4 3" xfId="26830" xr:uid="{00000000-0005-0000-0000-00006C680000}"/>
    <cellStyle name="Link 2 2 7 5" xfId="26831" xr:uid="{00000000-0005-0000-0000-00006D680000}"/>
    <cellStyle name="Link 2 2 7 5 2" xfId="26832" xr:uid="{00000000-0005-0000-0000-00006E680000}"/>
    <cellStyle name="Link 2 2 7 5 3" xfId="26833" xr:uid="{00000000-0005-0000-0000-00006F680000}"/>
    <cellStyle name="Link 2 2 7 6" xfId="26834" xr:uid="{00000000-0005-0000-0000-000070680000}"/>
    <cellStyle name="Link 2 2 7 6 2" xfId="26835" xr:uid="{00000000-0005-0000-0000-000071680000}"/>
    <cellStyle name="Link 2 2 7 6 3" xfId="26836" xr:uid="{00000000-0005-0000-0000-000072680000}"/>
    <cellStyle name="Link 2 2 7 7" xfId="26837" xr:uid="{00000000-0005-0000-0000-000073680000}"/>
    <cellStyle name="Link 2 2 7 7 2" xfId="26838" xr:uid="{00000000-0005-0000-0000-000074680000}"/>
    <cellStyle name="Link 2 2 7 7 3" xfId="26839" xr:uid="{00000000-0005-0000-0000-000075680000}"/>
    <cellStyle name="Link 2 2 7 8" xfId="26840" xr:uid="{00000000-0005-0000-0000-000076680000}"/>
    <cellStyle name="Link 2 2 7 8 2" xfId="26841" xr:uid="{00000000-0005-0000-0000-000077680000}"/>
    <cellStyle name="Link 2 2 7 8 3" xfId="26842" xr:uid="{00000000-0005-0000-0000-000078680000}"/>
    <cellStyle name="Link 2 2 7 9" xfId="26843" xr:uid="{00000000-0005-0000-0000-000079680000}"/>
    <cellStyle name="Link 2 2 7 9 2" xfId="26844" xr:uid="{00000000-0005-0000-0000-00007A680000}"/>
    <cellStyle name="Link 2 2 7 9 3" xfId="26845" xr:uid="{00000000-0005-0000-0000-00007B680000}"/>
    <cellStyle name="Link 2 2 8" xfId="26846" xr:uid="{00000000-0005-0000-0000-00007C680000}"/>
    <cellStyle name="Link 2 2 8 2" xfId="26847" xr:uid="{00000000-0005-0000-0000-00007D680000}"/>
    <cellStyle name="Link 2 2 8 3" xfId="26848" xr:uid="{00000000-0005-0000-0000-00007E680000}"/>
    <cellStyle name="Link 2 2 9" xfId="26849" xr:uid="{00000000-0005-0000-0000-00007F680000}"/>
    <cellStyle name="Link 2 2 9 2" xfId="26850" xr:uid="{00000000-0005-0000-0000-000080680000}"/>
    <cellStyle name="Link 2 2 9 3" xfId="26851" xr:uid="{00000000-0005-0000-0000-000081680000}"/>
    <cellStyle name="Link 2 3" xfId="26852" xr:uid="{00000000-0005-0000-0000-000082680000}"/>
    <cellStyle name="Link 2 3 10" xfId="26853" xr:uid="{00000000-0005-0000-0000-000083680000}"/>
    <cellStyle name="Link 2 3 10 2" xfId="26854" xr:uid="{00000000-0005-0000-0000-000084680000}"/>
    <cellStyle name="Link 2 3 10 3" xfId="26855" xr:uid="{00000000-0005-0000-0000-000085680000}"/>
    <cellStyle name="Link 2 3 11" xfId="26856" xr:uid="{00000000-0005-0000-0000-000086680000}"/>
    <cellStyle name="Link 2 3 11 2" xfId="26857" xr:uid="{00000000-0005-0000-0000-000087680000}"/>
    <cellStyle name="Link 2 3 11 3" xfId="26858" xr:uid="{00000000-0005-0000-0000-000088680000}"/>
    <cellStyle name="Link 2 3 12" xfId="26859" xr:uid="{00000000-0005-0000-0000-000089680000}"/>
    <cellStyle name="Link 2 3 12 2" xfId="26860" xr:uid="{00000000-0005-0000-0000-00008A680000}"/>
    <cellStyle name="Link 2 3 12 3" xfId="26861" xr:uid="{00000000-0005-0000-0000-00008B680000}"/>
    <cellStyle name="Link 2 3 13" xfId="26862" xr:uid="{00000000-0005-0000-0000-00008C680000}"/>
    <cellStyle name="Link 2 3 13 2" xfId="26863" xr:uid="{00000000-0005-0000-0000-00008D680000}"/>
    <cellStyle name="Link 2 3 13 3" xfId="26864" xr:uid="{00000000-0005-0000-0000-00008E680000}"/>
    <cellStyle name="Link 2 3 14" xfId="26865" xr:uid="{00000000-0005-0000-0000-00008F680000}"/>
    <cellStyle name="Link 2 3 14 2" xfId="26866" xr:uid="{00000000-0005-0000-0000-000090680000}"/>
    <cellStyle name="Link 2 3 14 3" xfId="26867" xr:uid="{00000000-0005-0000-0000-000091680000}"/>
    <cellStyle name="Link 2 3 15" xfId="26868" xr:uid="{00000000-0005-0000-0000-000092680000}"/>
    <cellStyle name="Link 2 3 15 2" xfId="26869" xr:uid="{00000000-0005-0000-0000-000093680000}"/>
    <cellStyle name="Link 2 3 15 3" xfId="26870" xr:uid="{00000000-0005-0000-0000-000094680000}"/>
    <cellStyle name="Link 2 3 16" xfId="26871" xr:uid="{00000000-0005-0000-0000-000095680000}"/>
    <cellStyle name="Link 2 3 16 2" xfId="26872" xr:uid="{00000000-0005-0000-0000-000096680000}"/>
    <cellStyle name="Link 2 3 16 3" xfId="26873" xr:uid="{00000000-0005-0000-0000-000097680000}"/>
    <cellStyle name="Link 2 3 17" xfId="26874" xr:uid="{00000000-0005-0000-0000-000098680000}"/>
    <cellStyle name="Link 2 3 17 2" xfId="26875" xr:uid="{00000000-0005-0000-0000-000099680000}"/>
    <cellStyle name="Link 2 3 17 3" xfId="26876" xr:uid="{00000000-0005-0000-0000-00009A680000}"/>
    <cellStyle name="Link 2 3 18" xfId="26877" xr:uid="{00000000-0005-0000-0000-00009B680000}"/>
    <cellStyle name="Link 2 3 18 2" xfId="26878" xr:uid="{00000000-0005-0000-0000-00009C680000}"/>
    <cellStyle name="Link 2 3 18 3" xfId="26879" xr:uid="{00000000-0005-0000-0000-00009D680000}"/>
    <cellStyle name="Link 2 3 19" xfId="26880" xr:uid="{00000000-0005-0000-0000-00009E680000}"/>
    <cellStyle name="Link 2 3 2" xfId="26881" xr:uid="{00000000-0005-0000-0000-00009F680000}"/>
    <cellStyle name="Link 2 3 2 10" xfId="26882" xr:uid="{00000000-0005-0000-0000-0000A0680000}"/>
    <cellStyle name="Link 2 3 2 10 2" xfId="26883" xr:uid="{00000000-0005-0000-0000-0000A1680000}"/>
    <cellStyle name="Link 2 3 2 10 3" xfId="26884" xr:uid="{00000000-0005-0000-0000-0000A2680000}"/>
    <cellStyle name="Link 2 3 2 11" xfId="26885" xr:uid="{00000000-0005-0000-0000-0000A3680000}"/>
    <cellStyle name="Link 2 3 2 11 2" xfId="26886" xr:uid="{00000000-0005-0000-0000-0000A4680000}"/>
    <cellStyle name="Link 2 3 2 11 3" xfId="26887" xr:uid="{00000000-0005-0000-0000-0000A5680000}"/>
    <cellStyle name="Link 2 3 2 12" xfId="26888" xr:uid="{00000000-0005-0000-0000-0000A6680000}"/>
    <cellStyle name="Link 2 3 2 12 2" xfId="26889" xr:uid="{00000000-0005-0000-0000-0000A7680000}"/>
    <cellStyle name="Link 2 3 2 12 3" xfId="26890" xr:uid="{00000000-0005-0000-0000-0000A8680000}"/>
    <cellStyle name="Link 2 3 2 13" xfId="26891" xr:uid="{00000000-0005-0000-0000-0000A9680000}"/>
    <cellStyle name="Link 2 3 2 14" xfId="26892" xr:uid="{00000000-0005-0000-0000-0000AA680000}"/>
    <cellStyle name="Link 2 3 2 2" xfId="26893" xr:uid="{00000000-0005-0000-0000-0000AB680000}"/>
    <cellStyle name="Link 2 3 2 2 2" xfId="26894" xr:uid="{00000000-0005-0000-0000-0000AC680000}"/>
    <cellStyle name="Link 2 3 2 2 3" xfId="26895" xr:uid="{00000000-0005-0000-0000-0000AD680000}"/>
    <cellStyle name="Link 2 3 2 3" xfId="26896" xr:uid="{00000000-0005-0000-0000-0000AE680000}"/>
    <cellStyle name="Link 2 3 2 3 2" xfId="26897" xr:uid="{00000000-0005-0000-0000-0000AF680000}"/>
    <cellStyle name="Link 2 3 2 3 3" xfId="26898" xr:uid="{00000000-0005-0000-0000-0000B0680000}"/>
    <cellStyle name="Link 2 3 2 4" xfId="26899" xr:uid="{00000000-0005-0000-0000-0000B1680000}"/>
    <cellStyle name="Link 2 3 2 4 2" xfId="26900" xr:uid="{00000000-0005-0000-0000-0000B2680000}"/>
    <cellStyle name="Link 2 3 2 4 3" xfId="26901" xr:uid="{00000000-0005-0000-0000-0000B3680000}"/>
    <cellStyle name="Link 2 3 2 5" xfId="26902" xr:uid="{00000000-0005-0000-0000-0000B4680000}"/>
    <cellStyle name="Link 2 3 2 5 2" xfId="26903" xr:uid="{00000000-0005-0000-0000-0000B5680000}"/>
    <cellStyle name="Link 2 3 2 5 3" xfId="26904" xr:uid="{00000000-0005-0000-0000-0000B6680000}"/>
    <cellStyle name="Link 2 3 2 6" xfId="26905" xr:uid="{00000000-0005-0000-0000-0000B7680000}"/>
    <cellStyle name="Link 2 3 2 6 2" xfId="26906" xr:uid="{00000000-0005-0000-0000-0000B8680000}"/>
    <cellStyle name="Link 2 3 2 6 3" xfId="26907" xr:uid="{00000000-0005-0000-0000-0000B9680000}"/>
    <cellStyle name="Link 2 3 2 7" xfId="26908" xr:uid="{00000000-0005-0000-0000-0000BA680000}"/>
    <cellStyle name="Link 2 3 2 7 2" xfId="26909" xr:uid="{00000000-0005-0000-0000-0000BB680000}"/>
    <cellStyle name="Link 2 3 2 7 3" xfId="26910" xr:uid="{00000000-0005-0000-0000-0000BC680000}"/>
    <cellStyle name="Link 2 3 2 8" xfId="26911" xr:uid="{00000000-0005-0000-0000-0000BD680000}"/>
    <cellStyle name="Link 2 3 2 8 2" xfId="26912" xr:uid="{00000000-0005-0000-0000-0000BE680000}"/>
    <cellStyle name="Link 2 3 2 8 3" xfId="26913" xr:uid="{00000000-0005-0000-0000-0000BF680000}"/>
    <cellStyle name="Link 2 3 2 9" xfId="26914" xr:uid="{00000000-0005-0000-0000-0000C0680000}"/>
    <cellStyle name="Link 2 3 2 9 2" xfId="26915" xr:uid="{00000000-0005-0000-0000-0000C1680000}"/>
    <cellStyle name="Link 2 3 2 9 3" xfId="26916" xr:uid="{00000000-0005-0000-0000-0000C2680000}"/>
    <cellStyle name="Link 2 3 20" xfId="26917" xr:uid="{00000000-0005-0000-0000-0000C3680000}"/>
    <cellStyle name="Link 2 3 3" xfId="26918" xr:uid="{00000000-0005-0000-0000-0000C4680000}"/>
    <cellStyle name="Link 2 3 3 10" xfId="26919" xr:uid="{00000000-0005-0000-0000-0000C5680000}"/>
    <cellStyle name="Link 2 3 3 10 2" xfId="26920" xr:uid="{00000000-0005-0000-0000-0000C6680000}"/>
    <cellStyle name="Link 2 3 3 10 3" xfId="26921" xr:uid="{00000000-0005-0000-0000-0000C7680000}"/>
    <cellStyle name="Link 2 3 3 11" xfId="26922" xr:uid="{00000000-0005-0000-0000-0000C8680000}"/>
    <cellStyle name="Link 2 3 3 11 2" xfId="26923" xr:uid="{00000000-0005-0000-0000-0000C9680000}"/>
    <cellStyle name="Link 2 3 3 11 3" xfId="26924" xr:uid="{00000000-0005-0000-0000-0000CA680000}"/>
    <cellStyle name="Link 2 3 3 12" xfId="26925" xr:uid="{00000000-0005-0000-0000-0000CB680000}"/>
    <cellStyle name="Link 2 3 3 12 2" xfId="26926" xr:uid="{00000000-0005-0000-0000-0000CC680000}"/>
    <cellStyle name="Link 2 3 3 12 3" xfId="26927" xr:uid="{00000000-0005-0000-0000-0000CD680000}"/>
    <cellStyle name="Link 2 3 3 13" xfId="26928" xr:uid="{00000000-0005-0000-0000-0000CE680000}"/>
    <cellStyle name="Link 2 3 3 14" xfId="26929" xr:uid="{00000000-0005-0000-0000-0000CF680000}"/>
    <cellStyle name="Link 2 3 3 2" xfId="26930" xr:uid="{00000000-0005-0000-0000-0000D0680000}"/>
    <cellStyle name="Link 2 3 3 2 2" xfId="26931" xr:uid="{00000000-0005-0000-0000-0000D1680000}"/>
    <cellStyle name="Link 2 3 3 2 3" xfId="26932" xr:uid="{00000000-0005-0000-0000-0000D2680000}"/>
    <cellStyle name="Link 2 3 3 3" xfId="26933" xr:uid="{00000000-0005-0000-0000-0000D3680000}"/>
    <cellStyle name="Link 2 3 3 3 2" xfId="26934" xr:uid="{00000000-0005-0000-0000-0000D4680000}"/>
    <cellStyle name="Link 2 3 3 3 3" xfId="26935" xr:uid="{00000000-0005-0000-0000-0000D5680000}"/>
    <cellStyle name="Link 2 3 3 4" xfId="26936" xr:uid="{00000000-0005-0000-0000-0000D6680000}"/>
    <cellStyle name="Link 2 3 3 4 2" xfId="26937" xr:uid="{00000000-0005-0000-0000-0000D7680000}"/>
    <cellStyle name="Link 2 3 3 4 3" xfId="26938" xr:uid="{00000000-0005-0000-0000-0000D8680000}"/>
    <cellStyle name="Link 2 3 3 5" xfId="26939" xr:uid="{00000000-0005-0000-0000-0000D9680000}"/>
    <cellStyle name="Link 2 3 3 5 2" xfId="26940" xr:uid="{00000000-0005-0000-0000-0000DA680000}"/>
    <cellStyle name="Link 2 3 3 5 3" xfId="26941" xr:uid="{00000000-0005-0000-0000-0000DB680000}"/>
    <cellStyle name="Link 2 3 3 6" xfId="26942" xr:uid="{00000000-0005-0000-0000-0000DC680000}"/>
    <cellStyle name="Link 2 3 3 6 2" xfId="26943" xr:uid="{00000000-0005-0000-0000-0000DD680000}"/>
    <cellStyle name="Link 2 3 3 6 3" xfId="26944" xr:uid="{00000000-0005-0000-0000-0000DE680000}"/>
    <cellStyle name="Link 2 3 3 7" xfId="26945" xr:uid="{00000000-0005-0000-0000-0000DF680000}"/>
    <cellStyle name="Link 2 3 3 7 2" xfId="26946" xr:uid="{00000000-0005-0000-0000-0000E0680000}"/>
    <cellStyle name="Link 2 3 3 7 3" xfId="26947" xr:uid="{00000000-0005-0000-0000-0000E1680000}"/>
    <cellStyle name="Link 2 3 3 8" xfId="26948" xr:uid="{00000000-0005-0000-0000-0000E2680000}"/>
    <cellStyle name="Link 2 3 3 8 2" xfId="26949" xr:uid="{00000000-0005-0000-0000-0000E3680000}"/>
    <cellStyle name="Link 2 3 3 8 3" xfId="26950" xr:uid="{00000000-0005-0000-0000-0000E4680000}"/>
    <cellStyle name="Link 2 3 3 9" xfId="26951" xr:uid="{00000000-0005-0000-0000-0000E5680000}"/>
    <cellStyle name="Link 2 3 3 9 2" xfId="26952" xr:uid="{00000000-0005-0000-0000-0000E6680000}"/>
    <cellStyle name="Link 2 3 3 9 3" xfId="26953" xr:uid="{00000000-0005-0000-0000-0000E7680000}"/>
    <cellStyle name="Link 2 3 4" xfId="26954" xr:uid="{00000000-0005-0000-0000-0000E8680000}"/>
    <cellStyle name="Link 2 3 4 10" xfId="26955" xr:uid="{00000000-0005-0000-0000-0000E9680000}"/>
    <cellStyle name="Link 2 3 4 10 2" xfId="26956" xr:uid="{00000000-0005-0000-0000-0000EA680000}"/>
    <cellStyle name="Link 2 3 4 10 3" xfId="26957" xr:uid="{00000000-0005-0000-0000-0000EB680000}"/>
    <cellStyle name="Link 2 3 4 11" xfId="26958" xr:uid="{00000000-0005-0000-0000-0000EC680000}"/>
    <cellStyle name="Link 2 3 4 11 2" xfId="26959" xr:uid="{00000000-0005-0000-0000-0000ED680000}"/>
    <cellStyle name="Link 2 3 4 11 3" xfId="26960" xr:uid="{00000000-0005-0000-0000-0000EE680000}"/>
    <cellStyle name="Link 2 3 4 12" xfId="26961" xr:uid="{00000000-0005-0000-0000-0000EF680000}"/>
    <cellStyle name="Link 2 3 4 13" xfId="26962" xr:uid="{00000000-0005-0000-0000-0000F0680000}"/>
    <cellStyle name="Link 2 3 4 2" xfId="26963" xr:uid="{00000000-0005-0000-0000-0000F1680000}"/>
    <cellStyle name="Link 2 3 4 2 2" xfId="26964" xr:uid="{00000000-0005-0000-0000-0000F2680000}"/>
    <cellStyle name="Link 2 3 4 2 3" xfId="26965" xr:uid="{00000000-0005-0000-0000-0000F3680000}"/>
    <cellStyle name="Link 2 3 4 3" xfId="26966" xr:uid="{00000000-0005-0000-0000-0000F4680000}"/>
    <cellStyle name="Link 2 3 4 3 2" xfId="26967" xr:uid="{00000000-0005-0000-0000-0000F5680000}"/>
    <cellStyle name="Link 2 3 4 3 3" xfId="26968" xr:uid="{00000000-0005-0000-0000-0000F6680000}"/>
    <cellStyle name="Link 2 3 4 4" xfId="26969" xr:uid="{00000000-0005-0000-0000-0000F7680000}"/>
    <cellStyle name="Link 2 3 4 4 2" xfId="26970" xr:uid="{00000000-0005-0000-0000-0000F8680000}"/>
    <cellStyle name="Link 2 3 4 4 3" xfId="26971" xr:uid="{00000000-0005-0000-0000-0000F9680000}"/>
    <cellStyle name="Link 2 3 4 5" xfId="26972" xr:uid="{00000000-0005-0000-0000-0000FA680000}"/>
    <cellStyle name="Link 2 3 4 5 2" xfId="26973" xr:uid="{00000000-0005-0000-0000-0000FB680000}"/>
    <cellStyle name="Link 2 3 4 5 3" xfId="26974" xr:uid="{00000000-0005-0000-0000-0000FC680000}"/>
    <cellStyle name="Link 2 3 4 6" xfId="26975" xr:uid="{00000000-0005-0000-0000-0000FD680000}"/>
    <cellStyle name="Link 2 3 4 6 2" xfId="26976" xr:uid="{00000000-0005-0000-0000-0000FE680000}"/>
    <cellStyle name="Link 2 3 4 6 3" xfId="26977" xr:uid="{00000000-0005-0000-0000-0000FF680000}"/>
    <cellStyle name="Link 2 3 4 7" xfId="26978" xr:uid="{00000000-0005-0000-0000-000000690000}"/>
    <cellStyle name="Link 2 3 4 7 2" xfId="26979" xr:uid="{00000000-0005-0000-0000-000001690000}"/>
    <cellStyle name="Link 2 3 4 7 3" xfId="26980" xr:uid="{00000000-0005-0000-0000-000002690000}"/>
    <cellStyle name="Link 2 3 4 8" xfId="26981" xr:uid="{00000000-0005-0000-0000-000003690000}"/>
    <cellStyle name="Link 2 3 4 8 2" xfId="26982" xr:uid="{00000000-0005-0000-0000-000004690000}"/>
    <cellStyle name="Link 2 3 4 8 3" xfId="26983" xr:uid="{00000000-0005-0000-0000-000005690000}"/>
    <cellStyle name="Link 2 3 4 9" xfId="26984" xr:uid="{00000000-0005-0000-0000-000006690000}"/>
    <cellStyle name="Link 2 3 4 9 2" xfId="26985" xr:uid="{00000000-0005-0000-0000-000007690000}"/>
    <cellStyle name="Link 2 3 4 9 3" xfId="26986" xr:uid="{00000000-0005-0000-0000-000008690000}"/>
    <cellStyle name="Link 2 3 5" xfId="26987" xr:uid="{00000000-0005-0000-0000-000009690000}"/>
    <cellStyle name="Link 2 3 5 10" xfId="26988" xr:uid="{00000000-0005-0000-0000-00000A690000}"/>
    <cellStyle name="Link 2 3 5 10 2" xfId="26989" xr:uid="{00000000-0005-0000-0000-00000B690000}"/>
    <cellStyle name="Link 2 3 5 10 3" xfId="26990" xr:uid="{00000000-0005-0000-0000-00000C690000}"/>
    <cellStyle name="Link 2 3 5 11" xfId="26991" xr:uid="{00000000-0005-0000-0000-00000D690000}"/>
    <cellStyle name="Link 2 3 5 11 2" xfId="26992" xr:uid="{00000000-0005-0000-0000-00000E690000}"/>
    <cellStyle name="Link 2 3 5 11 3" xfId="26993" xr:uid="{00000000-0005-0000-0000-00000F690000}"/>
    <cellStyle name="Link 2 3 5 12" xfId="26994" xr:uid="{00000000-0005-0000-0000-000010690000}"/>
    <cellStyle name="Link 2 3 5 13" xfId="26995" xr:uid="{00000000-0005-0000-0000-000011690000}"/>
    <cellStyle name="Link 2 3 5 2" xfId="26996" xr:uid="{00000000-0005-0000-0000-000012690000}"/>
    <cellStyle name="Link 2 3 5 2 2" xfId="26997" xr:uid="{00000000-0005-0000-0000-000013690000}"/>
    <cellStyle name="Link 2 3 5 2 3" xfId="26998" xr:uid="{00000000-0005-0000-0000-000014690000}"/>
    <cellStyle name="Link 2 3 5 3" xfId="26999" xr:uid="{00000000-0005-0000-0000-000015690000}"/>
    <cellStyle name="Link 2 3 5 3 2" xfId="27000" xr:uid="{00000000-0005-0000-0000-000016690000}"/>
    <cellStyle name="Link 2 3 5 3 3" xfId="27001" xr:uid="{00000000-0005-0000-0000-000017690000}"/>
    <cellStyle name="Link 2 3 5 4" xfId="27002" xr:uid="{00000000-0005-0000-0000-000018690000}"/>
    <cellStyle name="Link 2 3 5 4 2" xfId="27003" xr:uid="{00000000-0005-0000-0000-000019690000}"/>
    <cellStyle name="Link 2 3 5 4 3" xfId="27004" xr:uid="{00000000-0005-0000-0000-00001A690000}"/>
    <cellStyle name="Link 2 3 5 5" xfId="27005" xr:uid="{00000000-0005-0000-0000-00001B690000}"/>
    <cellStyle name="Link 2 3 5 5 2" xfId="27006" xr:uid="{00000000-0005-0000-0000-00001C690000}"/>
    <cellStyle name="Link 2 3 5 5 3" xfId="27007" xr:uid="{00000000-0005-0000-0000-00001D690000}"/>
    <cellStyle name="Link 2 3 5 6" xfId="27008" xr:uid="{00000000-0005-0000-0000-00001E690000}"/>
    <cellStyle name="Link 2 3 5 6 2" xfId="27009" xr:uid="{00000000-0005-0000-0000-00001F690000}"/>
    <cellStyle name="Link 2 3 5 6 3" xfId="27010" xr:uid="{00000000-0005-0000-0000-000020690000}"/>
    <cellStyle name="Link 2 3 5 7" xfId="27011" xr:uid="{00000000-0005-0000-0000-000021690000}"/>
    <cellStyle name="Link 2 3 5 7 2" xfId="27012" xr:uid="{00000000-0005-0000-0000-000022690000}"/>
    <cellStyle name="Link 2 3 5 7 3" xfId="27013" xr:uid="{00000000-0005-0000-0000-000023690000}"/>
    <cellStyle name="Link 2 3 5 8" xfId="27014" xr:uid="{00000000-0005-0000-0000-000024690000}"/>
    <cellStyle name="Link 2 3 5 8 2" xfId="27015" xr:uid="{00000000-0005-0000-0000-000025690000}"/>
    <cellStyle name="Link 2 3 5 8 3" xfId="27016" xr:uid="{00000000-0005-0000-0000-000026690000}"/>
    <cellStyle name="Link 2 3 5 9" xfId="27017" xr:uid="{00000000-0005-0000-0000-000027690000}"/>
    <cellStyle name="Link 2 3 5 9 2" xfId="27018" xr:uid="{00000000-0005-0000-0000-000028690000}"/>
    <cellStyle name="Link 2 3 5 9 3" xfId="27019" xr:uid="{00000000-0005-0000-0000-000029690000}"/>
    <cellStyle name="Link 2 3 6" xfId="27020" xr:uid="{00000000-0005-0000-0000-00002A690000}"/>
    <cellStyle name="Link 2 3 6 10" xfId="27021" xr:uid="{00000000-0005-0000-0000-00002B690000}"/>
    <cellStyle name="Link 2 3 6 10 2" xfId="27022" xr:uid="{00000000-0005-0000-0000-00002C690000}"/>
    <cellStyle name="Link 2 3 6 10 3" xfId="27023" xr:uid="{00000000-0005-0000-0000-00002D690000}"/>
    <cellStyle name="Link 2 3 6 11" xfId="27024" xr:uid="{00000000-0005-0000-0000-00002E690000}"/>
    <cellStyle name="Link 2 3 6 11 2" xfId="27025" xr:uid="{00000000-0005-0000-0000-00002F690000}"/>
    <cellStyle name="Link 2 3 6 11 3" xfId="27026" xr:uid="{00000000-0005-0000-0000-000030690000}"/>
    <cellStyle name="Link 2 3 6 12" xfId="27027" xr:uid="{00000000-0005-0000-0000-000031690000}"/>
    <cellStyle name="Link 2 3 6 13" xfId="27028" xr:uid="{00000000-0005-0000-0000-000032690000}"/>
    <cellStyle name="Link 2 3 6 2" xfId="27029" xr:uid="{00000000-0005-0000-0000-000033690000}"/>
    <cellStyle name="Link 2 3 6 2 2" xfId="27030" xr:uid="{00000000-0005-0000-0000-000034690000}"/>
    <cellStyle name="Link 2 3 6 2 3" xfId="27031" xr:uid="{00000000-0005-0000-0000-000035690000}"/>
    <cellStyle name="Link 2 3 6 3" xfId="27032" xr:uid="{00000000-0005-0000-0000-000036690000}"/>
    <cellStyle name="Link 2 3 6 3 2" xfId="27033" xr:uid="{00000000-0005-0000-0000-000037690000}"/>
    <cellStyle name="Link 2 3 6 3 3" xfId="27034" xr:uid="{00000000-0005-0000-0000-000038690000}"/>
    <cellStyle name="Link 2 3 6 4" xfId="27035" xr:uid="{00000000-0005-0000-0000-000039690000}"/>
    <cellStyle name="Link 2 3 6 4 2" xfId="27036" xr:uid="{00000000-0005-0000-0000-00003A690000}"/>
    <cellStyle name="Link 2 3 6 4 3" xfId="27037" xr:uid="{00000000-0005-0000-0000-00003B690000}"/>
    <cellStyle name="Link 2 3 6 5" xfId="27038" xr:uid="{00000000-0005-0000-0000-00003C690000}"/>
    <cellStyle name="Link 2 3 6 5 2" xfId="27039" xr:uid="{00000000-0005-0000-0000-00003D690000}"/>
    <cellStyle name="Link 2 3 6 5 3" xfId="27040" xr:uid="{00000000-0005-0000-0000-00003E690000}"/>
    <cellStyle name="Link 2 3 6 6" xfId="27041" xr:uid="{00000000-0005-0000-0000-00003F690000}"/>
    <cellStyle name="Link 2 3 6 6 2" xfId="27042" xr:uid="{00000000-0005-0000-0000-000040690000}"/>
    <cellStyle name="Link 2 3 6 6 3" xfId="27043" xr:uid="{00000000-0005-0000-0000-000041690000}"/>
    <cellStyle name="Link 2 3 6 7" xfId="27044" xr:uid="{00000000-0005-0000-0000-000042690000}"/>
    <cellStyle name="Link 2 3 6 7 2" xfId="27045" xr:uid="{00000000-0005-0000-0000-000043690000}"/>
    <cellStyle name="Link 2 3 6 7 3" xfId="27046" xr:uid="{00000000-0005-0000-0000-000044690000}"/>
    <cellStyle name="Link 2 3 6 8" xfId="27047" xr:uid="{00000000-0005-0000-0000-000045690000}"/>
    <cellStyle name="Link 2 3 6 8 2" xfId="27048" xr:uid="{00000000-0005-0000-0000-000046690000}"/>
    <cellStyle name="Link 2 3 6 8 3" xfId="27049" xr:uid="{00000000-0005-0000-0000-000047690000}"/>
    <cellStyle name="Link 2 3 6 9" xfId="27050" xr:uid="{00000000-0005-0000-0000-000048690000}"/>
    <cellStyle name="Link 2 3 6 9 2" xfId="27051" xr:uid="{00000000-0005-0000-0000-000049690000}"/>
    <cellStyle name="Link 2 3 6 9 3" xfId="27052" xr:uid="{00000000-0005-0000-0000-00004A690000}"/>
    <cellStyle name="Link 2 3 7" xfId="27053" xr:uid="{00000000-0005-0000-0000-00004B690000}"/>
    <cellStyle name="Link 2 3 7 10" xfId="27054" xr:uid="{00000000-0005-0000-0000-00004C690000}"/>
    <cellStyle name="Link 2 3 7 10 2" xfId="27055" xr:uid="{00000000-0005-0000-0000-00004D690000}"/>
    <cellStyle name="Link 2 3 7 10 3" xfId="27056" xr:uid="{00000000-0005-0000-0000-00004E690000}"/>
    <cellStyle name="Link 2 3 7 11" xfId="27057" xr:uid="{00000000-0005-0000-0000-00004F690000}"/>
    <cellStyle name="Link 2 3 7 11 2" xfId="27058" xr:uid="{00000000-0005-0000-0000-000050690000}"/>
    <cellStyle name="Link 2 3 7 11 3" xfId="27059" xr:uid="{00000000-0005-0000-0000-000051690000}"/>
    <cellStyle name="Link 2 3 7 12" xfId="27060" xr:uid="{00000000-0005-0000-0000-000052690000}"/>
    <cellStyle name="Link 2 3 7 13" xfId="27061" xr:uid="{00000000-0005-0000-0000-000053690000}"/>
    <cellStyle name="Link 2 3 7 2" xfId="27062" xr:uid="{00000000-0005-0000-0000-000054690000}"/>
    <cellStyle name="Link 2 3 7 2 2" xfId="27063" xr:uid="{00000000-0005-0000-0000-000055690000}"/>
    <cellStyle name="Link 2 3 7 2 3" xfId="27064" xr:uid="{00000000-0005-0000-0000-000056690000}"/>
    <cellStyle name="Link 2 3 7 3" xfId="27065" xr:uid="{00000000-0005-0000-0000-000057690000}"/>
    <cellStyle name="Link 2 3 7 3 2" xfId="27066" xr:uid="{00000000-0005-0000-0000-000058690000}"/>
    <cellStyle name="Link 2 3 7 3 3" xfId="27067" xr:uid="{00000000-0005-0000-0000-000059690000}"/>
    <cellStyle name="Link 2 3 7 4" xfId="27068" xr:uid="{00000000-0005-0000-0000-00005A690000}"/>
    <cellStyle name="Link 2 3 7 4 2" xfId="27069" xr:uid="{00000000-0005-0000-0000-00005B690000}"/>
    <cellStyle name="Link 2 3 7 4 3" xfId="27070" xr:uid="{00000000-0005-0000-0000-00005C690000}"/>
    <cellStyle name="Link 2 3 7 5" xfId="27071" xr:uid="{00000000-0005-0000-0000-00005D690000}"/>
    <cellStyle name="Link 2 3 7 5 2" xfId="27072" xr:uid="{00000000-0005-0000-0000-00005E690000}"/>
    <cellStyle name="Link 2 3 7 5 3" xfId="27073" xr:uid="{00000000-0005-0000-0000-00005F690000}"/>
    <cellStyle name="Link 2 3 7 6" xfId="27074" xr:uid="{00000000-0005-0000-0000-000060690000}"/>
    <cellStyle name="Link 2 3 7 6 2" xfId="27075" xr:uid="{00000000-0005-0000-0000-000061690000}"/>
    <cellStyle name="Link 2 3 7 6 3" xfId="27076" xr:uid="{00000000-0005-0000-0000-000062690000}"/>
    <cellStyle name="Link 2 3 7 7" xfId="27077" xr:uid="{00000000-0005-0000-0000-000063690000}"/>
    <cellStyle name="Link 2 3 7 7 2" xfId="27078" xr:uid="{00000000-0005-0000-0000-000064690000}"/>
    <cellStyle name="Link 2 3 7 7 3" xfId="27079" xr:uid="{00000000-0005-0000-0000-000065690000}"/>
    <cellStyle name="Link 2 3 7 8" xfId="27080" xr:uid="{00000000-0005-0000-0000-000066690000}"/>
    <cellStyle name="Link 2 3 7 8 2" xfId="27081" xr:uid="{00000000-0005-0000-0000-000067690000}"/>
    <cellStyle name="Link 2 3 7 8 3" xfId="27082" xr:uid="{00000000-0005-0000-0000-000068690000}"/>
    <cellStyle name="Link 2 3 7 9" xfId="27083" xr:uid="{00000000-0005-0000-0000-000069690000}"/>
    <cellStyle name="Link 2 3 7 9 2" xfId="27084" xr:uid="{00000000-0005-0000-0000-00006A690000}"/>
    <cellStyle name="Link 2 3 7 9 3" xfId="27085" xr:uid="{00000000-0005-0000-0000-00006B690000}"/>
    <cellStyle name="Link 2 3 8" xfId="27086" xr:uid="{00000000-0005-0000-0000-00006C690000}"/>
    <cellStyle name="Link 2 3 8 2" xfId="27087" xr:uid="{00000000-0005-0000-0000-00006D690000}"/>
    <cellStyle name="Link 2 3 8 3" xfId="27088" xr:uid="{00000000-0005-0000-0000-00006E690000}"/>
    <cellStyle name="Link 2 3 9" xfId="27089" xr:uid="{00000000-0005-0000-0000-00006F690000}"/>
    <cellStyle name="Link 2 3 9 2" xfId="27090" xr:uid="{00000000-0005-0000-0000-000070690000}"/>
    <cellStyle name="Link 2 3 9 3" xfId="27091" xr:uid="{00000000-0005-0000-0000-000071690000}"/>
    <cellStyle name="Link 2 4" xfId="27092" xr:uid="{00000000-0005-0000-0000-000072690000}"/>
    <cellStyle name="Link 2 4 10" xfId="27093" xr:uid="{00000000-0005-0000-0000-000073690000}"/>
    <cellStyle name="Link 2 4 10 2" xfId="27094" xr:uid="{00000000-0005-0000-0000-000074690000}"/>
    <cellStyle name="Link 2 4 10 3" xfId="27095" xr:uid="{00000000-0005-0000-0000-000075690000}"/>
    <cellStyle name="Link 2 4 11" xfId="27096" xr:uid="{00000000-0005-0000-0000-000076690000}"/>
    <cellStyle name="Link 2 4 11 2" xfId="27097" xr:uid="{00000000-0005-0000-0000-000077690000}"/>
    <cellStyle name="Link 2 4 11 3" xfId="27098" xr:uid="{00000000-0005-0000-0000-000078690000}"/>
    <cellStyle name="Link 2 4 12" xfId="27099" xr:uid="{00000000-0005-0000-0000-000079690000}"/>
    <cellStyle name="Link 2 4 12 2" xfId="27100" xr:uid="{00000000-0005-0000-0000-00007A690000}"/>
    <cellStyle name="Link 2 4 12 3" xfId="27101" xr:uid="{00000000-0005-0000-0000-00007B690000}"/>
    <cellStyle name="Link 2 4 13" xfId="27102" xr:uid="{00000000-0005-0000-0000-00007C690000}"/>
    <cellStyle name="Link 2 4 13 2" xfId="27103" xr:uid="{00000000-0005-0000-0000-00007D690000}"/>
    <cellStyle name="Link 2 4 13 3" xfId="27104" xr:uid="{00000000-0005-0000-0000-00007E690000}"/>
    <cellStyle name="Link 2 4 14" xfId="27105" xr:uid="{00000000-0005-0000-0000-00007F690000}"/>
    <cellStyle name="Link 2 4 14 2" xfId="27106" xr:uid="{00000000-0005-0000-0000-000080690000}"/>
    <cellStyle name="Link 2 4 14 3" xfId="27107" xr:uid="{00000000-0005-0000-0000-000081690000}"/>
    <cellStyle name="Link 2 4 15" xfId="27108" xr:uid="{00000000-0005-0000-0000-000082690000}"/>
    <cellStyle name="Link 2 4 15 2" xfId="27109" xr:uid="{00000000-0005-0000-0000-000083690000}"/>
    <cellStyle name="Link 2 4 15 3" xfId="27110" xr:uid="{00000000-0005-0000-0000-000084690000}"/>
    <cellStyle name="Link 2 4 16" xfId="27111" xr:uid="{00000000-0005-0000-0000-000085690000}"/>
    <cellStyle name="Link 2 4 16 2" xfId="27112" xr:uid="{00000000-0005-0000-0000-000086690000}"/>
    <cellStyle name="Link 2 4 16 3" xfId="27113" xr:uid="{00000000-0005-0000-0000-000087690000}"/>
    <cellStyle name="Link 2 4 17" xfId="27114" xr:uid="{00000000-0005-0000-0000-000088690000}"/>
    <cellStyle name="Link 2 4 17 2" xfId="27115" xr:uid="{00000000-0005-0000-0000-000089690000}"/>
    <cellStyle name="Link 2 4 17 3" xfId="27116" xr:uid="{00000000-0005-0000-0000-00008A690000}"/>
    <cellStyle name="Link 2 4 18" xfId="27117" xr:uid="{00000000-0005-0000-0000-00008B690000}"/>
    <cellStyle name="Link 2 4 18 2" xfId="27118" xr:uid="{00000000-0005-0000-0000-00008C690000}"/>
    <cellStyle name="Link 2 4 18 3" xfId="27119" xr:uid="{00000000-0005-0000-0000-00008D690000}"/>
    <cellStyle name="Link 2 4 19" xfId="27120" xr:uid="{00000000-0005-0000-0000-00008E690000}"/>
    <cellStyle name="Link 2 4 2" xfId="27121" xr:uid="{00000000-0005-0000-0000-00008F690000}"/>
    <cellStyle name="Link 2 4 2 10" xfId="27122" xr:uid="{00000000-0005-0000-0000-000090690000}"/>
    <cellStyle name="Link 2 4 2 10 2" xfId="27123" xr:uid="{00000000-0005-0000-0000-000091690000}"/>
    <cellStyle name="Link 2 4 2 10 3" xfId="27124" xr:uid="{00000000-0005-0000-0000-000092690000}"/>
    <cellStyle name="Link 2 4 2 11" xfId="27125" xr:uid="{00000000-0005-0000-0000-000093690000}"/>
    <cellStyle name="Link 2 4 2 11 2" xfId="27126" xr:uid="{00000000-0005-0000-0000-000094690000}"/>
    <cellStyle name="Link 2 4 2 11 3" xfId="27127" xr:uid="{00000000-0005-0000-0000-000095690000}"/>
    <cellStyle name="Link 2 4 2 12" xfId="27128" xr:uid="{00000000-0005-0000-0000-000096690000}"/>
    <cellStyle name="Link 2 4 2 12 2" xfId="27129" xr:uid="{00000000-0005-0000-0000-000097690000}"/>
    <cellStyle name="Link 2 4 2 12 3" xfId="27130" xr:uid="{00000000-0005-0000-0000-000098690000}"/>
    <cellStyle name="Link 2 4 2 13" xfId="27131" xr:uid="{00000000-0005-0000-0000-000099690000}"/>
    <cellStyle name="Link 2 4 2 14" xfId="27132" xr:uid="{00000000-0005-0000-0000-00009A690000}"/>
    <cellStyle name="Link 2 4 2 2" xfId="27133" xr:uid="{00000000-0005-0000-0000-00009B690000}"/>
    <cellStyle name="Link 2 4 2 2 2" xfId="27134" xr:uid="{00000000-0005-0000-0000-00009C690000}"/>
    <cellStyle name="Link 2 4 2 2 3" xfId="27135" xr:uid="{00000000-0005-0000-0000-00009D690000}"/>
    <cellStyle name="Link 2 4 2 3" xfId="27136" xr:uid="{00000000-0005-0000-0000-00009E690000}"/>
    <cellStyle name="Link 2 4 2 3 2" xfId="27137" xr:uid="{00000000-0005-0000-0000-00009F690000}"/>
    <cellStyle name="Link 2 4 2 3 3" xfId="27138" xr:uid="{00000000-0005-0000-0000-0000A0690000}"/>
    <cellStyle name="Link 2 4 2 4" xfId="27139" xr:uid="{00000000-0005-0000-0000-0000A1690000}"/>
    <cellStyle name="Link 2 4 2 4 2" xfId="27140" xr:uid="{00000000-0005-0000-0000-0000A2690000}"/>
    <cellStyle name="Link 2 4 2 4 3" xfId="27141" xr:uid="{00000000-0005-0000-0000-0000A3690000}"/>
    <cellStyle name="Link 2 4 2 5" xfId="27142" xr:uid="{00000000-0005-0000-0000-0000A4690000}"/>
    <cellStyle name="Link 2 4 2 5 2" xfId="27143" xr:uid="{00000000-0005-0000-0000-0000A5690000}"/>
    <cellStyle name="Link 2 4 2 5 3" xfId="27144" xr:uid="{00000000-0005-0000-0000-0000A6690000}"/>
    <cellStyle name="Link 2 4 2 6" xfId="27145" xr:uid="{00000000-0005-0000-0000-0000A7690000}"/>
    <cellStyle name="Link 2 4 2 6 2" xfId="27146" xr:uid="{00000000-0005-0000-0000-0000A8690000}"/>
    <cellStyle name="Link 2 4 2 6 3" xfId="27147" xr:uid="{00000000-0005-0000-0000-0000A9690000}"/>
    <cellStyle name="Link 2 4 2 7" xfId="27148" xr:uid="{00000000-0005-0000-0000-0000AA690000}"/>
    <cellStyle name="Link 2 4 2 7 2" xfId="27149" xr:uid="{00000000-0005-0000-0000-0000AB690000}"/>
    <cellStyle name="Link 2 4 2 7 3" xfId="27150" xr:uid="{00000000-0005-0000-0000-0000AC690000}"/>
    <cellStyle name="Link 2 4 2 8" xfId="27151" xr:uid="{00000000-0005-0000-0000-0000AD690000}"/>
    <cellStyle name="Link 2 4 2 8 2" xfId="27152" xr:uid="{00000000-0005-0000-0000-0000AE690000}"/>
    <cellStyle name="Link 2 4 2 8 3" xfId="27153" xr:uid="{00000000-0005-0000-0000-0000AF690000}"/>
    <cellStyle name="Link 2 4 2 9" xfId="27154" xr:uid="{00000000-0005-0000-0000-0000B0690000}"/>
    <cellStyle name="Link 2 4 2 9 2" xfId="27155" xr:uid="{00000000-0005-0000-0000-0000B1690000}"/>
    <cellStyle name="Link 2 4 2 9 3" xfId="27156" xr:uid="{00000000-0005-0000-0000-0000B2690000}"/>
    <cellStyle name="Link 2 4 20" xfId="27157" xr:uid="{00000000-0005-0000-0000-0000B3690000}"/>
    <cellStyle name="Link 2 4 3" xfId="27158" xr:uid="{00000000-0005-0000-0000-0000B4690000}"/>
    <cellStyle name="Link 2 4 3 10" xfId="27159" xr:uid="{00000000-0005-0000-0000-0000B5690000}"/>
    <cellStyle name="Link 2 4 3 10 2" xfId="27160" xr:uid="{00000000-0005-0000-0000-0000B6690000}"/>
    <cellStyle name="Link 2 4 3 10 3" xfId="27161" xr:uid="{00000000-0005-0000-0000-0000B7690000}"/>
    <cellStyle name="Link 2 4 3 11" xfId="27162" xr:uid="{00000000-0005-0000-0000-0000B8690000}"/>
    <cellStyle name="Link 2 4 3 11 2" xfId="27163" xr:uid="{00000000-0005-0000-0000-0000B9690000}"/>
    <cellStyle name="Link 2 4 3 11 3" xfId="27164" xr:uid="{00000000-0005-0000-0000-0000BA690000}"/>
    <cellStyle name="Link 2 4 3 12" xfId="27165" xr:uid="{00000000-0005-0000-0000-0000BB690000}"/>
    <cellStyle name="Link 2 4 3 12 2" xfId="27166" xr:uid="{00000000-0005-0000-0000-0000BC690000}"/>
    <cellStyle name="Link 2 4 3 12 3" xfId="27167" xr:uid="{00000000-0005-0000-0000-0000BD690000}"/>
    <cellStyle name="Link 2 4 3 13" xfId="27168" xr:uid="{00000000-0005-0000-0000-0000BE690000}"/>
    <cellStyle name="Link 2 4 3 14" xfId="27169" xr:uid="{00000000-0005-0000-0000-0000BF690000}"/>
    <cellStyle name="Link 2 4 3 2" xfId="27170" xr:uid="{00000000-0005-0000-0000-0000C0690000}"/>
    <cellStyle name="Link 2 4 3 2 2" xfId="27171" xr:uid="{00000000-0005-0000-0000-0000C1690000}"/>
    <cellStyle name="Link 2 4 3 2 3" xfId="27172" xr:uid="{00000000-0005-0000-0000-0000C2690000}"/>
    <cellStyle name="Link 2 4 3 3" xfId="27173" xr:uid="{00000000-0005-0000-0000-0000C3690000}"/>
    <cellStyle name="Link 2 4 3 3 2" xfId="27174" xr:uid="{00000000-0005-0000-0000-0000C4690000}"/>
    <cellStyle name="Link 2 4 3 3 3" xfId="27175" xr:uid="{00000000-0005-0000-0000-0000C5690000}"/>
    <cellStyle name="Link 2 4 3 4" xfId="27176" xr:uid="{00000000-0005-0000-0000-0000C6690000}"/>
    <cellStyle name="Link 2 4 3 4 2" xfId="27177" xr:uid="{00000000-0005-0000-0000-0000C7690000}"/>
    <cellStyle name="Link 2 4 3 4 3" xfId="27178" xr:uid="{00000000-0005-0000-0000-0000C8690000}"/>
    <cellStyle name="Link 2 4 3 5" xfId="27179" xr:uid="{00000000-0005-0000-0000-0000C9690000}"/>
    <cellStyle name="Link 2 4 3 5 2" xfId="27180" xr:uid="{00000000-0005-0000-0000-0000CA690000}"/>
    <cellStyle name="Link 2 4 3 5 3" xfId="27181" xr:uid="{00000000-0005-0000-0000-0000CB690000}"/>
    <cellStyle name="Link 2 4 3 6" xfId="27182" xr:uid="{00000000-0005-0000-0000-0000CC690000}"/>
    <cellStyle name="Link 2 4 3 6 2" xfId="27183" xr:uid="{00000000-0005-0000-0000-0000CD690000}"/>
    <cellStyle name="Link 2 4 3 6 3" xfId="27184" xr:uid="{00000000-0005-0000-0000-0000CE690000}"/>
    <cellStyle name="Link 2 4 3 7" xfId="27185" xr:uid="{00000000-0005-0000-0000-0000CF690000}"/>
    <cellStyle name="Link 2 4 3 7 2" xfId="27186" xr:uid="{00000000-0005-0000-0000-0000D0690000}"/>
    <cellStyle name="Link 2 4 3 7 3" xfId="27187" xr:uid="{00000000-0005-0000-0000-0000D1690000}"/>
    <cellStyle name="Link 2 4 3 8" xfId="27188" xr:uid="{00000000-0005-0000-0000-0000D2690000}"/>
    <cellStyle name="Link 2 4 3 8 2" xfId="27189" xr:uid="{00000000-0005-0000-0000-0000D3690000}"/>
    <cellStyle name="Link 2 4 3 8 3" xfId="27190" xr:uid="{00000000-0005-0000-0000-0000D4690000}"/>
    <cellStyle name="Link 2 4 3 9" xfId="27191" xr:uid="{00000000-0005-0000-0000-0000D5690000}"/>
    <cellStyle name="Link 2 4 3 9 2" xfId="27192" xr:uid="{00000000-0005-0000-0000-0000D6690000}"/>
    <cellStyle name="Link 2 4 3 9 3" xfId="27193" xr:uid="{00000000-0005-0000-0000-0000D7690000}"/>
    <cellStyle name="Link 2 4 4" xfId="27194" xr:uid="{00000000-0005-0000-0000-0000D8690000}"/>
    <cellStyle name="Link 2 4 4 10" xfId="27195" xr:uid="{00000000-0005-0000-0000-0000D9690000}"/>
    <cellStyle name="Link 2 4 4 10 2" xfId="27196" xr:uid="{00000000-0005-0000-0000-0000DA690000}"/>
    <cellStyle name="Link 2 4 4 10 3" xfId="27197" xr:uid="{00000000-0005-0000-0000-0000DB690000}"/>
    <cellStyle name="Link 2 4 4 11" xfId="27198" xr:uid="{00000000-0005-0000-0000-0000DC690000}"/>
    <cellStyle name="Link 2 4 4 11 2" xfId="27199" xr:uid="{00000000-0005-0000-0000-0000DD690000}"/>
    <cellStyle name="Link 2 4 4 11 3" xfId="27200" xr:uid="{00000000-0005-0000-0000-0000DE690000}"/>
    <cellStyle name="Link 2 4 4 12" xfId="27201" xr:uid="{00000000-0005-0000-0000-0000DF690000}"/>
    <cellStyle name="Link 2 4 4 13" xfId="27202" xr:uid="{00000000-0005-0000-0000-0000E0690000}"/>
    <cellStyle name="Link 2 4 4 2" xfId="27203" xr:uid="{00000000-0005-0000-0000-0000E1690000}"/>
    <cellStyle name="Link 2 4 4 2 2" xfId="27204" xr:uid="{00000000-0005-0000-0000-0000E2690000}"/>
    <cellStyle name="Link 2 4 4 2 3" xfId="27205" xr:uid="{00000000-0005-0000-0000-0000E3690000}"/>
    <cellStyle name="Link 2 4 4 3" xfId="27206" xr:uid="{00000000-0005-0000-0000-0000E4690000}"/>
    <cellStyle name="Link 2 4 4 3 2" xfId="27207" xr:uid="{00000000-0005-0000-0000-0000E5690000}"/>
    <cellStyle name="Link 2 4 4 3 3" xfId="27208" xr:uid="{00000000-0005-0000-0000-0000E6690000}"/>
    <cellStyle name="Link 2 4 4 4" xfId="27209" xr:uid="{00000000-0005-0000-0000-0000E7690000}"/>
    <cellStyle name="Link 2 4 4 4 2" xfId="27210" xr:uid="{00000000-0005-0000-0000-0000E8690000}"/>
    <cellStyle name="Link 2 4 4 4 3" xfId="27211" xr:uid="{00000000-0005-0000-0000-0000E9690000}"/>
    <cellStyle name="Link 2 4 4 5" xfId="27212" xr:uid="{00000000-0005-0000-0000-0000EA690000}"/>
    <cellStyle name="Link 2 4 4 5 2" xfId="27213" xr:uid="{00000000-0005-0000-0000-0000EB690000}"/>
    <cellStyle name="Link 2 4 4 5 3" xfId="27214" xr:uid="{00000000-0005-0000-0000-0000EC690000}"/>
    <cellStyle name="Link 2 4 4 6" xfId="27215" xr:uid="{00000000-0005-0000-0000-0000ED690000}"/>
    <cellStyle name="Link 2 4 4 6 2" xfId="27216" xr:uid="{00000000-0005-0000-0000-0000EE690000}"/>
    <cellStyle name="Link 2 4 4 6 3" xfId="27217" xr:uid="{00000000-0005-0000-0000-0000EF690000}"/>
    <cellStyle name="Link 2 4 4 7" xfId="27218" xr:uid="{00000000-0005-0000-0000-0000F0690000}"/>
    <cellStyle name="Link 2 4 4 7 2" xfId="27219" xr:uid="{00000000-0005-0000-0000-0000F1690000}"/>
    <cellStyle name="Link 2 4 4 7 3" xfId="27220" xr:uid="{00000000-0005-0000-0000-0000F2690000}"/>
    <cellStyle name="Link 2 4 4 8" xfId="27221" xr:uid="{00000000-0005-0000-0000-0000F3690000}"/>
    <cellStyle name="Link 2 4 4 8 2" xfId="27222" xr:uid="{00000000-0005-0000-0000-0000F4690000}"/>
    <cellStyle name="Link 2 4 4 8 3" xfId="27223" xr:uid="{00000000-0005-0000-0000-0000F5690000}"/>
    <cellStyle name="Link 2 4 4 9" xfId="27224" xr:uid="{00000000-0005-0000-0000-0000F6690000}"/>
    <cellStyle name="Link 2 4 4 9 2" xfId="27225" xr:uid="{00000000-0005-0000-0000-0000F7690000}"/>
    <cellStyle name="Link 2 4 4 9 3" xfId="27226" xr:uid="{00000000-0005-0000-0000-0000F8690000}"/>
    <cellStyle name="Link 2 4 5" xfId="27227" xr:uid="{00000000-0005-0000-0000-0000F9690000}"/>
    <cellStyle name="Link 2 4 5 10" xfId="27228" xr:uid="{00000000-0005-0000-0000-0000FA690000}"/>
    <cellStyle name="Link 2 4 5 10 2" xfId="27229" xr:uid="{00000000-0005-0000-0000-0000FB690000}"/>
    <cellStyle name="Link 2 4 5 10 3" xfId="27230" xr:uid="{00000000-0005-0000-0000-0000FC690000}"/>
    <cellStyle name="Link 2 4 5 11" xfId="27231" xr:uid="{00000000-0005-0000-0000-0000FD690000}"/>
    <cellStyle name="Link 2 4 5 11 2" xfId="27232" xr:uid="{00000000-0005-0000-0000-0000FE690000}"/>
    <cellStyle name="Link 2 4 5 11 3" xfId="27233" xr:uid="{00000000-0005-0000-0000-0000FF690000}"/>
    <cellStyle name="Link 2 4 5 12" xfId="27234" xr:uid="{00000000-0005-0000-0000-0000006A0000}"/>
    <cellStyle name="Link 2 4 5 13" xfId="27235" xr:uid="{00000000-0005-0000-0000-0000016A0000}"/>
    <cellStyle name="Link 2 4 5 2" xfId="27236" xr:uid="{00000000-0005-0000-0000-0000026A0000}"/>
    <cellStyle name="Link 2 4 5 2 2" xfId="27237" xr:uid="{00000000-0005-0000-0000-0000036A0000}"/>
    <cellStyle name="Link 2 4 5 2 3" xfId="27238" xr:uid="{00000000-0005-0000-0000-0000046A0000}"/>
    <cellStyle name="Link 2 4 5 3" xfId="27239" xr:uid="{00000000-0005-0000-0000-0000056A0000}"/>
    <cellStyle name="Link 2 4 5 3 2" xfId="27240" xr:uid="{00000000-0005-0000-0000-0000066A0000}"/>
    <cellStyle name="Link 2 4 5 3 3" xfId="27241" xr:uid="{00000000-0005-0000-0000-0000076A0000}"/>
    <cellStyle name="Link 2 4 5 4" xfId="27242" xr:uid="{00000000-0005-0000-0000-0000086A0000}"/>
    <cellStyle name="Link 2 4 5 4 2" xfId="27243" xr:uid="{00000000-0005-0000-0000-0000096A0000}"/>
    <cellStyle name="Link 2 4 5 4 3" xfId="27244" xr:uid="{00000000-0005-0000-0000-00000A6A0000}"/>
    <cellStyle name="Link 2 4 5 5" xfId="27245" xr:uid="{00000000-0005-0000-0000-00000B6A0000}"/>
    <cellStyle name="Link 2 4 5 5 2" xfId="27246" xr:uid="{00000000-0005-0000-0000-00000C6A0000}"/>
    <cellStyle name="Link 2 4 5 5 3" xfId="27247" xr:uid="{00000000-0005-0000-0000-00000D6A0000}"/>
    <cellStyle name="Link 2 4 5 6" xfId="27248" xr:uid="{00000000-0005-0000-0000-00000E6A0000}"/>
    <cellStyle name="Link 2 4 5 6 2" xfId="27249" xr:uid="{00000000-0005-0000-0000-00000F6A0000}"/>
    <cellStyle name="Link 2 4 5 6 3" xfId="27250" xr:uid="{00000000-0005-0000-0000-0000106A0000}"/>
    <cellStyle name="Link 2 4 5 7" xfId="27251" xr:uid="{00000000-0005-0000-0000-0000116A0000}"/>
    <cellStyle name="Link 2 4 5 7 2" xfId="27252" xr:uid="{00000000-0005-0000-0000-0000126A0000}"/>
    <cellStyle name="Link 2 4 5 7 3" xfId="27253" xr:uid="{00000000-0005-0000-0000-0000136A0000}"/>
    <cellStyle name="Link 2 4 5 8" xfId="27254" xr:uid="{00000000-0005-0000-0000-0000146A0000}"/>
    <cellStyle name="Link 2 4 5 8 2" xfId="27255" xr:uid="{00000000-0005-0000-0000-0000156A0000}"/>
    <cellStyle name="Link 2 4 5 8 3" xfId="27256" xr:uid="{00000000-0005-0000-0000-0000166A0000}"/>
    <cellStyle name="Link 2 4 5 9" xfId="27257" xr:uid="{00000000-0005-0000-0000-0000176A0000}"/>
    <cellStyle name="Link 2 4 5 9 2" xfId="27258" xr:uid="{00000000-0005-0000-0000-0000186A0000}"/>
    <cellStyle name="Link 2 4 5 9 3" xfId="27259" xr:uid="{00000000-0005-0000-0000-0000196A0000}"/>
    <cellStyle name="Link 2 4 6" xfId="27260" xr:uid="{00000000-0005-0000-0000-00001A6A0000}"/>
    <cellStyle name="Link 2 4 6 10" xfId="27261" xr:uid="{00000000-0005-0000-0000-00001B6A0000}"/>
    <cellStyle name="Link 2 4 6 10 2" xfId="27262" xr:uid="{00000000-0005-0000-0000-00001C6A0000}"/>
    <cellStyle name="Link 2 4 6 10 3" xfId="27263" xr:uid="{00000000-0005-0000-0000-00001D6A0000}"/>
    <cellStyle name="Link 2 4 6 11" xfId="27264" xr:uid="{00000000-0005-0000-0000-00001E6A0000}"/>
    <cellStyle name="Link 2 4 6 11 2" xfId="27265" xr:uid="{00000000-0005-0000-0000-00001F6A0000}"/>
    <cellStyle name="Link 2 4 6 11 3" xfId="27266" xr:uid="{00000000-0005-0000-0000-0000206A0000}"/>
    <cellStyle name="Link 2 4 6 12" xfId="27267" xr:uid="{00000000-0005-0000-0000-0000216A0000}"/>
    <cellStyle name="Link 2 4 6 13" xfId="27268" xr:uid="{00000000-0005-0000-0000-0000226A0000}"/>
    <cellStyle name="Link 2 4 6 2" xfId="27269" xr:uid="{00000000-0005-0000-0000-0000236A0000}"/>
    <cellStyle name="Link 2 4 6 2 2" xfId="27270" xr:uid="{00000000-0005-0000-0000-0000246A0000}"/>
    <cellStyle name="Link 2 4 6 2 3" xfId="27271" xr:uid="{00000000-0005-0000-0000-0000256A0000}"/>
    <cellStyle name="Link 2 4 6 3" xfId="27272" xr:uid="{00000000-0005-0000-0000-0000266A0000}"/>
    <cellStyle name="Link 2 4 6 3 2" xfId="27273" xr:uid="{00000000-0005-0000-0000-0000276A0000}"/>
    <cellStyle name="Link 2 4 6 3 3" xfId="27274" xr:uid="{00000000-0005-0000-0000-0000286A0000}"/>
    <cellStyle name="Link 2 4 6 4" xfId="27275" xr:uid="{00000000-0005-0000-0000-0000296A0000}"/>
    <cellStyle name="Link 2 4 6 4 2" xfId="27276" xr:uid="{00000000-0005-0000-0000-00002A6A0000}"/>
    <cellStyle name="Link 2 4 6 4 3" xfId="27277" xr:uid="{00000000-0005-0000-0000-00002B6A0000}"/>
    <cellStyle name="Link 2 4 6 5" xfId="27278" xr:uid="{00000000-0005-0000-0000-00002C6A0000}"/>
    <cellStyle name="Link 2 4 6 5 2" xfId="27279" xr:uid="{00000000-0005-0000-0000-00002D6A0000}"/>
    <cellStyle name="Link 2 4 6 5 3" xfId="27280" xr:uid="{00000000-0005-0000-0000-00002E6A0000}"/>
    <cellStyle name="Link 2 4 6 6" xfId="27281" xr:uid="{00000000-0005-0000-0000-00002F6A0000}"/>
    <cellStyle name="Link 2 4 6 6 2" xfId="27282" xr:uid="{00000000-0005-0000-0000-0000306A0000}"/>
    <cellStyle name="Link 2 4 6 6 3" xfId="27283" xr:uid="{00000000-0005-0000-0000-0000316A0000}"/>
    <cellStyle name="Link 2 4 6 7" xfId="27284" xr:uid="{00000000-0005-0000-0000-0000326A0000}"/>
    <cellStyle name="Link 2 4 6 7 2" xfId="27285" xr:uid="{00000000-0005-0000-0000-0000336A0000}"/>
    <cellStyle name="Link 2 4 6 7 3" xfId="27286" xr:uid="{00000000-0005-0000-0000-0000346A0000}"/>
    <cellStyle name="Link 2 4 6 8" xfId="27287" xr:uid="{00000000-0005-0000-0000-0000356A0000}"/>
    <cellStyle name="Link 2 4 6 8 2" xfId="27288" xr:uid="{00000000-0005-0000-0000-0000366A0000}"/>
    <cellStyle name="Link 2 4 6 8 3" xfId="27289" xr:uid="{00000000-0005-0000-0000-0000376A0000}"/>
    <cellStyle name="Link 2 4 6 9" xfId="27290" xr:uid="{00000000-0005-0000-0000-0000386A0000}"/>
    <cellStyle name="Link 2 4 6 9 2" xfId="27291" xr:uid="{00000000-0005-0000-0000-0000396A0000}"/>
    <cellStyle name="Link 2 4 6 9 3" xfId="27292" xr:uid="{00000000-0005-0000-0000-00003A6A0000}"/>
    <cellStyle name="Link 2 4 7" xfId="27293" xr:uid="{00000000-0005-0000-0000-00003B6A0000}"/>
    <cellStyle name="Link 2 4 7 10" xfId="27294" xr:uid="{00000000-0005-0000-0000-00003C6A0000}"/>
    <cellStyle name="Link 2 4 7 10 2" xfId="27295" xr:uid="{00000000-0005-0000-0000-00003D6A0000}"/>
    <cellStyle name="Link 2 4 7 10 3" xfId="27296" xr:uid="{00000000-0005-0000-0000-00003E6A0000}"/>
    <cellStyle name="Link 2 4 7 11" xfId="27297" xr:uid="{00000000-0005-0000-0000-00003F6A0000}"/>
    <cellStyle name="Link 2 4 7 11 2" xfId="27298" xr:uid="{00000000-0005-0000-0000-0000406A0000}"/>
    <cellStyle name="Link 2 4 7 11 3" xfId="27299" xr:uid="{00000000-0005-0000-0000-0000416A0000}"/>
    <cellStyle name="Link 2 4 7 12" xfId="27300" xr:uid="{00000000-0005-0000-0000-0000426A0000}"/>
    <cellStyle name="Link 2 4 7 13" xfId="27301" xr:uid="{00000000-0005-0000-0000-0000436A0000}"/>
    <cellStyle name="Link 2 4 7 2" xfId="27302" xr:uid="{00000000-0005-0000-0000-0000446A0000}"/>
    <cellStyle name="Link 2 4 7 2 2" xfId="27303" xr:uid="{00000000-0005-0000-0000-0000456A0000}"/>
    <cellStyle name="Link 2 4 7 2 3" xfId="27304" xr:uid="{00000000-0005-0000-0000-0000466A0000}"/>
    <cellStyle name="Link 2 4 7 3" xfId="27305" xr:uid="{00000000-0005-0000-0000-0000476A0000}"/>
    <cellStyle name="Link 2 4 7 3 2" xfId="27306" xr:uid="{00000000-0005-0000-0000-0000486A0000}"/>
    <cellStyle name="Link 2 4 7 3 3" xfId="27307" xr:uid="{00000000-0005-0000-0000-0000496A0000}"/>
    <cellStyle name="Link 2 4 7 4" xfId="27308" xr:uid="{00000000-0005-0000-0000-00004A6A0000}"/>
    <cellStyle name="Link 2 4 7 4 2" xfId="27309" xr:uid="{00000000-0005-0000-0000-00004B6A0000}"/>
    <cellStyle name="Link 2 4 7 4 3" xfId="27310" xr:uid="{00000000-0005-0000-0000-00004C6A0000}"/>
    <cellStyle name="Link 2 4 7 5" xfId="27311" xr:uid="{00000000-0005-0000-0000-00004D6A0000}"/>
    <cellStyle name="Link 2 4 7 5 2" xfId="27312" xr:uid="{00000000-0005-0000-0000-00004E6A0000}"/>
    <cellStyle name="Link 2 4 7 5 3" xfId="27313" xr:uid="{00000000-0005-0000-0000-00004F6A0000}"/>
    <cellStyle name="Link 2 4 7 6" xfId="27314" xr:uid="{00000000-0005-0000-0000-0000506A0000}"/>
    <cellStyle name="Link 2 4 7 6 2" xfId="27315" xr:uid="{00000000-0005-0000-0000-0000516A0000}"/>
    <cellStyle name="Link 2 4 7 6 3" xfId="27316" xr:uid="{00000000-0005-0000-0000-0000526A0000}"/>
    <cellStyle name="Link 2 4 7 7" xfId="27317" xr:uid="{00000000-0005-0000-0000-0000536A0000}"/>
    <cellStyle name="Link 2 4 7 7 2" xfId="27318" xr:uid="{00000000-0005-0000-0000-0000546A0000}"/>
    <cellStyle name="Link 2 4 7 7 3" xfId="27319" xr:uid="{00000000-0005-0000-0000-0000556A0000}"/>
    <cellStyle name="Link 2 4 7 8" xfId="27320" xr:uid="{00000000-0005-0000-0000-0000566A0000}"/>
    <cellStyle name="Link 2 4 7 8 2" xfId="27321" xr:uid="{00000000-0005-0000-0000-0000576A0000}"/>
    <cellStyle name="Link 2 4 7 8 3" xfId="27322" xr:uid="{00000000-0005-0000-0000-0000586A0000}"/>
    <cellStyle name="Link 2 4 7 9" xfId="27323" xr:uid="{00000000-0005-0000-0000-0000596A0000}"/>
    <cellStyle name="Link 2 4 7 9 2" xfId="27324" xr:uid="{00000000-0005-0000-0000-00005A6A0000}"/>
    <cellStyle name="Link 2 4 7 9 3" xfId="27325" xr:uid="{00000000-0005-0000-0000-00005B6A0000}"/>
    <cellStyle name="Link 2 4 8" xfId="27326" xr:uid="{00000000-0005-0000-0000-00005C6A0000}"/>
    <cellStyle name="Link 2 4 8 2" xfId="27327" xr:uid="{00000000-0005-0000-0000-00005D6A0000}"/>
    <cellStyle name="Link 2 4 8 3" xfId="27328" xr:uid="{00000000-0005-0000-0000-00005E6A0000}"/>
    <cellStyle name="Link 2 4 9" xfId="27329" xr:uid="{00000000-0005-0000-0000-00005F6A0000}"/>
    <cellStyle name="Link 2 4 9 2" xfId="27330" xr:uid="{00000000-0005-0000-0000-0000606A0000}"/>
    <cellStyle name="Link 2 4 9 3" xfId="27331" xr:uid="{00000000-0005-0000-0000-0000616A0000}"/>
    <cellStyle name="Link 2 5" xfId="27332" xr:uid="{00000000-0005-0000-0000-0000626A0000}"/>
    <cellStyle name="Link 2 5 10" xfId="27333" xr:uid="{00000000-0005-0000-0000-0000636A0000}"/>
    <cellStyle name="Link 2 5 10 2" xfId="27334" xr:uid="{00000000-0005-0000-0000-0000646A0000}"/>
    <cellStyle name="Link 2 5 10 3" xfId="27335" xr:uid="{00000000-0005-0000-0000-0000656A0000}"/>
    <cellStyle name="Link 2 5 11" xfId="27336" xr:uid="{00000000-0005-0000-0000-0000666A0000}"/>
    <cellStyle name="Link 2 5 11 2" xfId="27337" xr:uid="{00000000-0005-0000-0000-0000676A0000}"/>
    <cellStyle name="Link 2 5 11 3" xfId="27338" xr:uid="{00000000-0005-0000-0000-0000686A0000}"/>
    <cellStyle name="Link 2 5 12" xfId="27339" xr:uid="{00000000-0005-0000-0000-0000696A0000}"/>
    <cellStyle name="Link 2 5 12 2" xfId="27340" xr:uid="{00000000-0005-0000-0000-00006A6A0000}"/>
    <cellStyle name="Link 2 5 12 3" xfId="27341" xr:uid="{00000000-0005-0000-0000-00006B6A0000}"/>
    <cellStyle name="Link 2 5 13" xfId="27342" xr:uid="{00000000-0005-0000-0000-00006C6A0000}"/>
    <cellStyle name="Link 2 5 13 2" xfId="27343" xr:uid="{00000000-0005-0000-0000-00006D6A0000}"/>
    <cellStyle name="Link 2 5 13 3" xfId="27344" xr:uid="{00000000-0005-0000-0000-00006E6A0000}"/>
    <cellStyle name="Link 2 5 14" xfId="27345" xr:uid="{00000000-0005-0000-0000-00006F6A0000}"/>
    <cellStyle name="Link 2 5 14 2" xfId="27346" xr:uid="{00000000-0005-0000-0000-0000706A0000}"/>
    <cellStyle name="Link 2 5 14 3" xfId="27347" xr:uid="{00000000-0005-0000-0000-0000716A0000}"/>
    <cellStyle name="Link 2 5 15" xfId="27348" xr:uid="{00000000-0005-0000-0000-0000726A0000}"/>
    <cellStyle name="Link 2 5 15 2" xfId="27349" xr:uid="{00000000-0005-0000-0000-0000736A0000}"/>
    <cellStyle name="Link 2 5 15 3" xfId="27350" xr:uid="{00000000-0005-0000-0000-0000746A0000}"/>
    <cellStyle name="Link 2 5 16" xfId="27351" xr:uid="{00000000-0005-0000-0000-0000756A0000}"/>
    <cellStyle name="Link 2 5 16 2" xfId="27352" xr:uid="{00000000-0005-0000-0000-0000766A0000}"/>
    <cellStyle name="Link 2 5 16 3" xfId="27353" xr:uid="{00000000-0005-0000-0000-0000776A0000}"/>
    <cellStyle name="Link 2 5 17" xfId="27354" xr:uid="{00000000-0005-0000-0000-0000786A0000}"/>
    <cellStyle name="Link 2 5 17 2" xfId="27355" xr:uid="{00000000-0005-0000-0000-0000796A0000}"/>
    <cellStyle name="Link 2 5 17 3" xfId="27356" xr:uid="{00000000-0005-0000-0000-00007A6A0000}"/>
    <cellStyle name="Link 2 5 18" xfId="27357" xr:uid="{00000000-0005-0000-0000-00007B6A0000}"/>
    <cellStyle name="Link 2 5 18 2" xfId="27358" xr:uid="{00000000-0005-0000-0000-00007C6A0000}"/>
    <cellStyle name="Link 2 5 18 3" xfId="27359" xr:uid="{00000000-0005-0000-0000-00007D6A0000}"/>
    <cellStyle name="Link 2 5 19" xfId="27360" xr:uid="{00000000-0005-0000-0000-00007E6A0000}"/>
    <cellStyle name="Link 2 5 2" xfId="27361" xr:uid="{00000000-0005-0000-0000-00007F6A0000}"/>
    <cellStyle name="Link 2 5 2 10" xfId="27362" xr:uid="{00000000-0005-0000-0000-0000806A0000}"/>
    <cellStyle name="Link 2 5 2 10 2" xfId="27363" xr:uid="{00000000-0005-0000-0000-0000816A0000}"/>
    <cellStyle name="Link 2 5 2 10 3" xfId="27364" xr:uid="{00000000-0005-0000-0000-0000826A0000}"/>
    <cellStyle name="Link 2 5 2 11" xfId="27365" xr:uid="{00000000-0005-0000-0000-0000836A0000}"/>
    <cellStyle name="Link 2 5 2 11 2" xfId="27366" xr:uid="{00000000-0005-0000-0000-0000846A0000}"/>
    <cellStyle name="Link 2 5 2 11 3" xfId="27367" xr:uid="{00000000-0005-0000-0000-0000856A0000}"/>
    <cellStyle name="Link 2 5 2 12" xfId="27368" xr:uid="{00000000-0005-0000-0000-0000866A0000}"/>
    <cellStyle name="Link 2 5 2 12 2" xfId="27369" xr:uid="{00000000-0005-0000-0000-0000876A0000}"/>
    <cellStyle name="Link 2 5 2 12 3" xfId="27370" xr:uid="{00000000-0005-0000-0000-0000886A0000}"/>
    <cellStyle name="Link 2 5 2 13" xfId="27371" xr:uid="{00000000-0005-0000-0000-0000896A0000}"/>
    <cellStyle name="Link 2 5 2 14" xfId="27372" xr:uid="{00000000-0005-0000-0000-00008A6A0000}"/>
    <cellStyle name="Link 2 5 2 2" xfId="27373" xr:uid="{00000000-0005-0000-0000-00008B6A0000}"/>
    <cellStyle name="Link 2 5 2 2 2" xfId="27374" xr:uid="{00000000-0005-0000-0000-00008C6A0000}"/>
    <cellStyle name="Link 2 5 2 2 3" xfId="27375" xr:uid="{00000000-0005-0000-0000-00008D6A0000}"/>
    <cellStyle name="Link 2 5 2 3" xfId="27376" xr:uid="{00000000-0005-0000-0000-00008E6A0000}"/>
    <cellStyle name="Link 2 5 2 3 2" xfId="27377" xr:uid="{00000000-0005-0000-0000-00008F6A0000}"/>
    <cellStyle name="Link 2 5 2 3 3" xfId="27378" xr:uid="{00000000-0005-0000-0000-0000906A0000}"/>
    <cellStyle name="Link 2 5 2 4" xfId="27379" xr:uid="{00000000-0005-0000-0000-0000916A0000}"/>
    <cellStyle name="Link 2 5 2 4 2" xfId="27380" xr:uid="{00000000-0005-0000-0000-0000926A0000}"/>
    <cellStyle name="Link 2 5 2 4 3" xfId="27381" xr:uid="{00000000-0005-0000-0000-0000936A0000}"/>
    <cellStyle name="Link 2 5 2 5" xfId="27382" xr:uid="{00000000-0005-0000-0000-0000946A0000}"/>
    <cellStyle name="Link 2 5 2 5 2" xfId="27383" xr:uid="{00000000-0005-0000-0000-0000956A0000}"/>
    <cellStyle name="Link 2 5 2 5 3" xfId="27384" xr:uid="{00000000-0005-0000-0000-0000966A0000}"/>
    <cellStyle name="Link 2 5 2 6" xfId="27385" xr:uid="{00000000-0005-0000-0000-0000976A0000}"/>
    <cellStyle name="Link 2 5 2 6 2" xfId="27386" xr:uid="{00000000-0005-0000-0000-0000986A0000}"/>
    <cellStyle name="Link 2 5 2 6 3" xfId="27387" xr:uid="{00000000-0005-0000-0000-0000996A0000}"/>
    <cellStyle name="Link 2 5 2 7" xfId="27388" xr:uid="{00000000-0005-0000-0000-00009A6A0000}"/>
    <cellStyle name="Link 2 5 2 7 2" xfId="27389" xr:uid="{00000000-0005-0000-0000-00009B6A0000}"/>
    <cellStyle name="Link 2 5 2 7 3" xfId="27390" xr:uid="{00000000-0005-0000-0000-00009C6A0000}"/>
    <cellStyle name="Link 2 5 2 8" xfId="27391" xr:uid="{00000000-0005-0000-0000-00009D6A0000}"/>
    <cellStyle name="Link 2 5 2 8 2" xfId="27392" xr:uid="{00000000-0005-0000-0000-00009E6A0000}"/>
    <cellStyle name="Link 2 5 2 8 3" xfId="27393" xr:uid="{00000000-0005-0000-0000-00009F6A0000}"/>
    <cellStyle name="Link 2 5 2 9" xfId="27394" xr:uid="{00000000-0005-0000-0000-0000A06A0000}"/>
    <cellStyle name="Link 2 5 2 9 2" xfId="27395" xr:uid="{00000000-0005-0000-0000-0000A16A0000}"/>
    <cellStyle name="Link 2 5 2 9 3" xfId="27396" xr:uid="{00000000-0005-0000-0000-0000A26A0000}"/>
    <cellStyle name="Link 2 5 20" xfId="27397" xr:uid="{00000000-0005-0000-0000-0000A36A0000}"/>
    <cellStyle name="Link 2 5 3" xfId="27398" xr:uid="{00000000-0005-0000-0000-0000A46A0000}"/>
    <cellStyle name="Link 2 5 3 10" xfId="27399" xr:uid="{00000000-0005-0000-0000-0000A56A0000}"/>
    <cellStyle name="Link 2 5 3 10 2" xfId="27400" xr:uid="{00000000-0005-0000-0000-0000A66A0000}"/>
    <cellStyle name="Link 2 5 3 10 3" xfId="27401" xr:uid="{00000000-0005-0000-0000-0000A76A0000}"/>
    <cellStyle name="Link 2 5 3 11" xfId="27402" xr:uid="{00000000-0005-0000-0000-0000A86A0000}"/>
    <cellStyle name="Link 2 5 3 11 2" xfId="27403" xr:uid="{00000000-0005-0000-0000-0000A96A0000}"/>
    <cellStyle name="Link 2 5 3 11 3" xfId="27404" xr:uid="{00000000-0005-0000-0000-0000AA6A0000}"/>
    <cellStyle name="Link 2 5 3 12" xfId="27405" xr:uid="{00000000-0005-0000-0000-0000AB6A0000}"/>
    <cellStyle name="Link 2 5 3 12 2" xfId="27406" xr:uid="{00000000-0005-0000-0000-0000AC6A0000}"/>
    <cellStyle name="Link 2 5 3 12 3" xfId="27407" xr:uid="{00000000-0005-0000-0000-0000AD6A0000}"/>
    <cellStyle name="Link 2 5 3 13" xfId="27408" xr:uid="{00000000-0005-0000-0000-0000AE6A0000}"/>
    <cellStyle name="Link 2 5 3 14" xfId="27409" xr:uid="{00000000-0005-0000-0000-0000AF6A0000}"/>
    <cellStyle name="Link 2 5 3 2" xfId="27410" xr:uid="{00000000-0005-0000-0000-0000B06A0000}"/>
    <cellStyle name="Link 2 5 3 2 2" xfId="27411" xr:uid="{00000000-0005-0000-0000-0000B16A0000}"/>
    <cellStyle name="Link 2 5 3 2 3" xfId="27412" xr:uid="{00000000-0005-0000-0000-0000B26A0000}"/>
    <cellStyle name="Link 2 5 3 3" xfId="27413" xr:uid="{00000000-0005-0000-0000-0000B36A0000}"/>
    <cellStyle name="Link 2 5 3 3 2" xfId="27414" xr:uid="{00000000-0005-0000-0000-0000B46A0000}"/>
    <cellStyle name="Link 2 5 3 3 3" xfId="27415" xr:uid="{00000000-0005-0000-0000-0000B56A0000}"/>
    <cellStyle name="Link 2 5 3 4" xfId="27416" xr:uid="{00000000-0005-0000-0000-0000B66A0000}"/>
    <cellStyle name="Link 2 5 3 4 2" xfId="27417" xr:uid="{00000000-0005-0000-0000-0000B76A0000}"/>
    <cellStyle name="Link 2 5 3 4 3" xfId="27418" xr:uid="{00000000-0005-0000-0000-0000B86A0000}"/>
    <cellStyle name="Link 2 5 3 5" xfId="27419" xr:uid="{00000000-0005-0000-0000-0000B96A0000}"/>
    <cellStyle name="Link 2 5 3 5 2" xfId="27420" xr:uid="{00000000-0005-0000-0000-0000BA6A0000}"/>
    <cellStyle name="Link 2 5 3 5 3" xfId="27421" xr:uid="{00000000-0005-0000-0000-0000BB6A0000}"/>
    <cellStyle name="Link 2 5 3 6" xfId="27422" xr:uid="{00000000-0005-0000-0000-0000BC6A0000}"/>
    <cellStyle name="Link 2 5 3 6 2" xfId="27423" xr:uid="{00000000-0005-0000-0000-0000BD6A0000}"/>
    <cellStyle name="Link 2 5 3 6 3" xfId="27424" xr:uid="{00000000-0005-0000-0000-0000BE6A0000}"/>
    <cellStyle name="Link 2 5 3 7" xfId="27425" xr:uid="{00000000-0005-0000-0000-0000BF6A0000}"/>
    <cellStyle name="Link 2 5 3 7 2" xfId="27426" xr:uid="{00000000-0005-0000-0000-0000C06A0000}"/>
    <cellStyle name="Link 2 5 3 7 3" xfId="27427" xr:uid="{00000000-0005-0000-0000-0000C16A0000}"/>
    <cellStyle name="Link 2 5 3 8" xfId="27428" xr:uid="{00000000-0005-0000-0000-0000C26A0000}"/>
    <cellStyle name="Link 2 5 3 8 2" xfId="27429" xr:uid="{00000000-0005-0000-0000-0000C36A0000}"/>
    <cellStyle name="Link 2 5 3 8 3" xfId="27430" xr:uid="{00000000-0005-0000-0000-0000C46A0000}"/>
    <cellStyle name="Link 2 5 3 9" xfId="27431" xr:uid="{00000000-0005-0000-0000-0000C56A0000}"/>
    <cellStyle name="Link 2 5 3 9 2" xfId="27432" xr:uid="{00000000-0005-0000-0000-0000C66A0000}"/>
    <cellStyle name="Link 2 5 3 9 3" xfId="27433" xr:uid="{00000000-0005-0000-0000-0000C76A0000}"/>
    <cellStyle name="Link 2 5 4" xfId="27434" xr:uid="{00000000-0005-0000-0000-0000C86A0000}"/>
    <cellStyle name="Link 2 5 4 10" xfId="27435" xr:uid="{00000000-0005-0000-0000-0000C96A0000}"/>
    <cellStyle name="Link 2 5 4 10 2" xfId="27436" xr:uid="{00000000-0005-0000-0000-0000CA6A0000}"/>
    <cellStyle name="Link 2 5 4 10 3" xfId="27437" xr:uid="{00000000-0005-0000-0000-0000CB6A0000}"/>
    <cellStyle name="Link 2 5 4 11" xfId="27438" xr:uid="{00000000-0005-0000-0000-0000CC6A0000}"/>
    <cellStyle name="Link 2 5 4 11 2" xfId="27439" xr:uid="{00000000-0005-0000-0000-0000CD6A0000}"/>
    <cellStyle name="Link 2 5 4 11 3" xfId="27440" xr:uid="{00000000-0005-0000-0000-0000CE6A0000}"/>
    <cellStyle name="Link 2 5 4 12" xfId="27441" xr:uid="{00000000-0005-0000-0000-0000CF6A0000}"/>
    <cellStyle name="Link 2 5 4 13" xfId="27442" xr:uid="{00000000-0005-0000-0000-0000D06A0000}"/>
    <cellStyle name="Link 2 5 4 2" xfId="27443" xr:uid="{00000000-0005-0000-0000-0000D16A0000}"/>
    <cellStyle name="Link 2 5 4 2 2" xfId="27444" xr:uid="{00000000-0005-0000-0000-0000D26A0000}"/>
    <cellStyle name="Link 2 5 4 2 3" xfId="27445" xr:uid="{00000000-0005-0000-0000-0000D36A0000}"/>
    <cellStyle name="Link 2 5 4 3" xfId="27446" xr:uid="{00000000-0005-0000-0000-0000D46A0000}"/>
    <cellStyle name="Link 2 5 4 3 2" xfId="27447" xr:uid="{00000000-0005-0000-0000-0000D56A0000}"/>
    <cellStyle name="Link 2 5 4 3 3" xfId="27448" xr:uid="{00000000-0005-0000-0000-0000D66A0000}"/>
    <cellStyle name="Link 2 5 4 4" xfId="27449" xr:uid="{00000000-0005-0000-0000-0000D76A0000}"/>
    <cellStyle name="Link 2 5 4 4 2" xfId="27450" xr:uid="{00000000-0005-0000-0000-0000D86A0000}"/>
    <cellStyle name="Link 2 5 4 4 3" xfId="27451" xr:uid="{00000000-0005-0000-0000-0000D96A0000}"/>
    <cellStyle name="Link 2 5 4 5" xfId="27452" xr:uid="{00000000-0005-0000-0000-0000DA6A0000}"/>
    <cellStyle name="Link 2 5 4 5 2" xfId="27453" xr:uid="{00000000-0005-0000-0000-0000DB6A0000}"/>
    <cellStyle name="Link 2 5 4 5 3" xfId="27454" xr:uid="{00000000-0005-0000-0000-0000DC6A0000}"/>
    <cellStyle name="Link 2 5 4 6" xfId="27455" xr:uid="{00000000-0005-0000-0000-0000DD6A0000}"/>
    <cellStyle name="Link 2 5 4 6 2" xfId="27456" xr:uid="{00000000-0005-0000-0000-0000DE6A0000}"/>
    <cellStyle name="Link 2 5 4 6 3" xfId="27457" xr:uid="{00000000-0005-0000-0000-0000DF6A0000}"/>
    <cellStyle name="Link 2 5 4 7" xfId="27458" xr:uid="{00000000-0005-0000-0000-0000E06A0000}"/>
    <cellStyle name="Link 2 5 4 7 2" xfId="27459" xr:uid="{00000000-0005-0000-0000-0000E16A0000}"/>
    <cellStyle name="Link 2 5 4 7 3" xfId="27460" xr:uid="{00000000-0005-0000-0000-0000E26A0000}"/>
    <cellStyle name="Link 2 5 4 8" xfId="27461" xr:uid="{00000000-0005-0000-0000-0000E36A0000}"/>
    <cellStyle name="Link 2 5 4 8 2" xfId="27462" xr:uid="{00000000-0005-0000-0000-0000E46A0000}"/>
    <cellStyle name="Link 2 5 4 8 3" xfId="27463" xr:uid="{00000000-0005-0000-0000-0000E56A0000}"/>
    <cellStyle name="Link 2 5 4 9" xfId="27464" xr:uid="{00000000-0005-0000-0000-0000E66A0000}"/>
    <cellStyle name="Link 2 5 4 9 2" xfId="27465" xr:uid="{00000000-0005-0000-0000-0000E76A0000}"/>
    <cellStyle name="Link 2 5 4 9 3" xfId="27466" xr:uid="{00000000-0005-0000-0000-0000E86A0000}"/>
    <cellStyle name="Link 2 5 5" xfId="27467" xr:uid="{00000000-0005-0000-0000-0000E96A0000}"/>
    <cellStyle name="Link 2 5 5 10" xfId="27468" xr:uid="{00000000-0005-0000-0000-0000EA6A0000}"/>
    <cellStyle name="Link 2 5 5 10 2" xfId="27469" xr:uid="{00000000-0005-0000-0000-0000EB6A0000}"/>
    <cellStyle name="Link 2 5 5 10 3" xfId="27470" xr:uid="{00000000-0005-0000-0000-0000EC6A0000}"/>
    <cellStyle name="Link 2 5 5 11" xfId="27471" xr:uid="{00000000-0005-0000-0000-0000ED6A0000}"/>
    <cellStyle name="Link 2 5 5 11 2" xfId="27472" xr:uid="{00000000-0005-0000-0000-0000EE6A0000}"/>
    <cellStyle name="Link 2 5 5 11 3" xfId="27473" xr:uid="{00000000-0005-0000-0000-0000EF6A0000}"/>
    <cellStyle name="Link 2 5 5 12" xfId="27474" xr:uid="{00000000-0005-0000-0000-0000F06A0000}"/>
    <cellStyle name="Link 2 5 5 13" xfId="27475" xr:uid="{00000000-0005-0000-0000-0000F16A0000}"/>
    <cellStyle name="Link 2 5 5 2" xfId="27476" xr:uid="{00000000-0005-0000-0000-0000F26A0000}"/>
    <cellStyle name="Link 2 5 5 2 2" xfId="27477" xr:uid="{00000000-0005-0000-0000-0000F36A0000}"/>
    <cellStyle name="Link 2 5 5 2 3" xfId="27478" xr:uid="{00000000-0005-0000-0000-0000F46A0000}"/>
    <cellStyle name="Link 2 5 5 3" xfId="27479" xr:uid="{00000000-0005-0000-0000-0000F56A0000}"/>
    <cellStyle name="Link 2 5 5 3 2" xfId="27480" xr:uid="{00000000-0005-0000-0000-0000F66A0000}"/>
    <cellStyle name="Link 2 5 5 3 3" xfId="27481" xr:uid="{00000000-0005-0000-0000-0000F76A0000}"/>
    <cellStyle name="Link 2 5 5 4" xfId="27482" xr:uid="{00000000-0005-0000-0000-0000F86A0000}"/>
    <cellStyle name="Link 2 5 5 4 2" xfId="27483" xr:uid="{00000000-0005-0000-0000-0000F96A0000}"/>
    <cellStyle name="Link 2 5 5 4 3" xfId="27484" xr:uid="{00000000-0005-0000-0000-0000FA6A0000}"/>
    <cellStyle name="Link 2 5 5 5" xfId="27485" xr:uid="{00000000-0005-0000-0000-0000FB6A0000}"/>
    <cellStyle name="Link 2 5 5 5 2" xfId="27486" xr:uid="{00000000-0005-0000-0000-0000FC6A0000}"/>
    <cellStyle name="Link 2 5 5 5 3" xfId="27487" xr:uid="{00000000-0005-0000-0000-0000FD6A0000}"/>
    <cellStyle name="Link 2 5 5 6" xfId="27488" xr:uid="{00000000-0005-0000-0000-0000FE6A0000}"/>
    <cellStyle name="Link 2 5 5 6 2" xfId="27489" xr:uid="{00000000-0005-0000-0000-0000FF6A0000}"/>
    <cellStyle name="Link 2 5 5 6 3" xfId="27490" xr:uid="{00000000-0005-0000-0000-0000006B0000}"/>
    <cellStyle name="Link 2 5 5 7" xfId="27491" xr:uid="{00000000-0005-0000-0000-0000016B0000}"/>
    <cellStyle name="Link 2 5 5 7 2" xfId="27492" xr:uid="{00000000-0005-0000-0000-0000026B0000}"/>
    <cellStyle name="Link 2 5 5 7 3" xfId="27493" xr:uid="{00000000-0005-0000-0000-0000036B0000}"/>
    <cellStyle name="Link 2 5 5 8" xfId="27494" xr:uid="{00000000-0005-0000-0000-0000046B0000}"/>
    <cellStyle name="Link 2 5 5 8 2" xfId="27495" xr:uid="{00000000-0005-0000-0000-0000056B0000}"/>
    <cellStyle name="Link 2 5 5 8 3" xfId="27496" xr:uid="{00000000-0005-0000-0000-0000066B0000}"/>
    <cellStyle name="Link 2 5 5 9" xfId="27497" xr:uid="{00000000-0005-0000-0000-0000076B0000}"/>
    <cellStyle name="Link 2 5 5 9 2" xfId="27498" xr:uid="{00000000-0005-0000-0000-0000086B0000}"/>
    <cellStyle name="Link 2 5 5 9 3" xfId="27499" xr:uid="{00000000-0005-0000-0000-0000096B0000}"/>
    <cellStyle name="Link 2 5 6" xfId="27500" xr:uid="{00000000-0005-0000-0000-00000A6B0000}"/>
    <cellStyle name="Link 2 5 6 10" xfId="27501" xr:uid="{00000000-0005-0000-0000-00000B6B0000}"/>
    <cellStyle name="Link 2 5 6 10 2" xfId="27502" xr:uid="{00000000-0005-0000-0000-00000C6B0000}"/>
    <cellStyle name="Link 2 5 6 10 3" xfId="27503" xr:uid="{00000000-0005-0000-0000-00000D6B0000}"/>
    <cellStyle name="Link 2 5 6 11" xfId="27504" xr:uid="{00000000-0005-0000-0000-00000E6B0000}"/>
    <cellStyle name="Link 2 5 6 11 2" xfId="27505" xr:uid="{00000000-0005-0000-0000-00000F6B0000}"/>
    <cellStyle name="Link 2 5 6 11 3" xfId="27506" xr:uid="{00000000-0005-0000-0000-0000106B0000}"/>
    <cellStyle name="Link 2 5 6 12" xfId="27507" xr:uid="{00000000-0005-0000-0000-0000116B0000}"/>
    <cellStyle name="Link 2 5 6 13" xfId="27508" xr:uid="{00000000-0005-0000-0000-0000126B0000}"/>
    <cellStyle name="Link 2 5 6 2" xfId="27509" xr:uid="{00000000-0005-0000-0000-0000136B0000}"/>
    <cellStyle name="Link 2 5 6 2 2" xfId="27510" xr:uid="{00000000-0005-0000-0000-0000146B0000}"/>
    <cellStyle name="Link 2 5 6 2 3" xfId="27511" xr:uid="{00000000-0005-0000-0000-0000156B0000}"/>
    <cellStyle name="Link 2 5 6 3" xfId="27512" xr:uid="{00000000-0005-0000-0000-0000166B0000}"/>
    <cellStyle name="Link 2 5 6 3 2" xfId="27513" xr:uid="{00000000-0005-0000-0000-0000176B0000}"/>
    <cellStyle name="Link 2 5 6 3 3" xfId="27514" xr:uid="{00000000-0005-0000-0000-0000186B0000}"/>
    <cellStyle name="Link 2 5 6 4" xfId="27515" xr:uid="{00000000-0005-0000-0000-0000196B0000}"/>
    <cellStyle name="Link 2 5 6 4 2" xfId="27516" xr:uid="{00000000-0005-0000-0000-00001A6B0000}"/>
    <cellStyle name="Link 2 5 6 4 3" xfId="27517" xr:uid="{00000000-0005-0000-0000-00001B6B0000}"/>
    <cellStyle name="Link 2 5 6 5" xfId="27518" xr:uid="{00000000-0005-0000-0000-00001C6B0000}"/>
    <cellStyle name="Link 2 5 6 5 2" xfId="27519" xr:uid="{00000000-0005-0000-0000-00001D6B0000}"/>
    <cellStyle name="Link 2 5 6 5 3" xfId="27520" xr:uid="{00000000-0005-0000-0000-00001E6B0000}"/>
    <cellStyle name="Link 2 5 6 6" xfId="27521" xr:uid="{00000000-0005-0000-0000-00001F6B0000}"/>
    <cellStyle name="Link 2 5 6 6 2" xfId="27522" xr:uid="{00000000-0005-0000-0000-0000206B0000}"/>
    <cellStyle name="Link 2 5 6 6 3" xfId="27523" xr:uid="{00000000-0005-0000-0000-0000216B0000}"/>
    <cellStyle name="Link 2 5 6 7" xfId="27524" xr:uid="{00000000-0005-0000-0000-0000226B0000}"/>
    <cellStyle name="Link 2 5 6 7 2" xfId="27525" xr:uid="{00000000-0005-0000-0000-0000236B0000}"/>
    <cellStyle name="Link 2 5 6 7 3" xfId="27526" xr:uid="{00000000-0005-0000-0000-0000246B0000}"/>
    <cellStyle name="Link 2 5 6 8" xfId="27527" xr:uid="{00000000-0005-0000-0000-0000256B0000}"/>
    <cellStyle name="Link 2 5 6 8 2" xfId="27528" xr:uid="{00000000-0005-0000-0000-0000266B0000}"/>
    <cellStyle name="Link 2 5 6 8 3" xfId="27529" xr:uid="{00000000-0005-0000-0000-0000276B0000}"/>
    <cellStyle name="Link 2 5 6 9" xfId="27530" xr:uid="{00000000-0005-0000-0000-0000286B0000}"/>
    <cellStyle name="Link 2 5 6 9 2" xfId="27531" xr:uid="{00000000-0005-0000-0000-0000296B0000}"/>
    <cellStyle name="Link 2 5 6 9 3" xfId="27532" xr:uid="{00000000-0005-0000-0000-00002A6B0000}"/>
    <cellStyle name="Link 2 5 7" xfId="27533" xr:uid="{00000000-0005-0000-0000-00002B6B0000}"/>
    <cellStyle name="Link 2 5 7 10" xfId="27534" xr:uid="{00000000-0005-0000-0000-00002C6B0000}"/>
    <cellStyle name="Link 2 5 7 10 2" xfId="27535" xr:uid="{00000000-0005-0000-0000-00002D6B0000}"/>
    <cellStyle name="Link 2 5 7 10 3" xfId="27536" xr:uid="{00000000-0005-0000-0000-00002E6B0000}"/>
    <cellStyle name="Link 2 5 7 11" xfId="27537" xr:uid="{00000000-0005-0000-0000-00002F6B0000}"/>
    <cellStyle name="Link 2 5 7 11 2" xfId="27538" xr:uid="{00000000-0005-0000-0000-0000306B0000}"/>
    <cellStyle name="Link 2 5 7 11 3" xfId="27539" xr:uid="{00000000-0005-0000-0000-0000316B0000}"/>
    <cellStyle name="Link 2 5 7 12" xfId="27540" xr:uid="{00000000-0005-0000-0000-0000326B0000}"/>
    <cellStyle name="Link 2 5 7 13" xfId="27541" xr:uid="{00000000-0005-0000-0000-0000336B0000}"/>
    <cellStyle name="Link 2 5 7 2" xfId="27542" xr:uid="{00000000-0005-0000-0000-0000346B0000}"/>
    <cellStyle name="Link 2 5 7 2 2" xfId="27543" xr:uid="{00000000-0005-0000-0000-0000356B0000}"/>
    <cellStyle name="Link 2 5 7 2 3" xfId="27544" xr:uid="{00000000-0005-0000-0000-0000366B0000}"/>
    <cellStyle name="Link 2 5 7 3" xfId="27545" xr:uid="{00000000-0005-0000-0000-0000376B0000}"/>
    <cellStyle name="Link 2 5 7 3 2" xfId="27546" xr:uid="{00000000-0005-0000-0000-0000386B0000}"/>
    <cellStyle name="Link 2 5 7 3 3" xfId="27547" xr:uid="{00000000-0005-0000-0000-0000396B0000}"/>
    <cellStyle name="Link 2 5 7 4" xfId="27548" xr:uid="{00000000-0005-0000-0000-00003A6B0000}"/>
    <cellStyle name="Link 2 5 7 4 2" xfId="27549" xr:uid="{00000000-0005-0000-0000-00003B6B0000}"/>
    <cellStyle name="Link 2 5 7 4 3" xfId="27550" xr:uid="{00000000-0005-0000-0000-00003C6B0000}"/>
    <cellStyle name="Link 2 5 7 5" xfId="27551" xr:uid="{00000000-0005-0000-0000-00003D6B0000}"/>
    <cellStyle name="Link 2 5 7 5 2" xfId="27552" xr:uid="{00000000-0005-0000-0000-00003E6B0000}"/>
    <cellStyle name="Link 2 5 7 5 3" xfId="27553" xr:uid="{00000000-0005-0000-0000-00003F6B0000}"/>
    <cellStyle name="Link 2 5 7 6" xfId="27554" xr:uid="{00000000-0005-0000-0000-0000406B0000}"/>
    <cellStyle name="Link 2 5 7 6 2" xfId="27555" xr:uid="{00000000-0005-0000-0000-0000416B0000}"/>
    <cellStyle name="Link 2 5 7 6 3" xfId="27556" xr:uid="{00000000-0005-0000-0000-0000426B0000}"/>
    <cellStyle name="Link 2 5 7 7" xfId="27557" xr:uid="{00000000-0005-0000-0000-0000436B0000}"/>
    <cellStyle name="Link 2 5 7 7 2" xfId="27558" xr:uid="{00000000-0005-0000-0000-0000446B0000}"/>
    <cellStyle name="Link 2 5 7 7 3" xfId="27559" xr:uid="{00000000-0005-0000-0000-0000456B0000}"/>
    <cellStyle name="Link 2 5 7 8" xfId="27560" xr:uid="{00000000-0005-0000-0000-0000466B0000}"/>
    <cellStyle name="Link 2 5 7 8 2" xfId="27561" xr:uid="{00000000-0005-0000-0000-0000476B0000}"/>
    <cellStyle name="Link 2 5 7 8 3" xfId="27562" xr:uid="{00000000-0005-0000-0000-0000486B0000}"/>
    <cellStyle name="Link 2 5 7 9" xfId="27563" xr:uid="{00000000-0005-0000-0000-0000496B0000}"/>
    <cellStyle name="Link 2 5 7 9 2" xfId="27564" xr:uid="{00000000-0005-0000-0000-00004A6B0000}"/>
    <cellStyle name="Link 2 5 7 9 3" xfId="27565" xr:uid="{00000000-0005-0000-0000-00004B6B0000}"/>
    <cellStyle name="Link 2 5 8" xfId="27566" xr:uid="{00000000-0005-0000-0000-00004C6B0000}"/>
    <cellStyle name="Link 2 5 8 2" xfId="27567" xr:uid="{00000000-0005-0000-0000-00004D6B0000}"/>
    <cellStyle name="Link 2 5 8 3" xfId="27568" xr:uid="{00000000-0005-0000-0000-00004E6B0000}"/>
    <cellStyle name="Link 2 5 9" xfId="27569" xr:uid="{00000000-0005-0000-0000-00004F6B0000}"/>
    <cellStyle name="Link 2 5 9 2" xfId="27570" xr:uid="{00000000-0005-0000-0000-0000506B0000}"/>
    <cellStyle name="Link 2 5 9 3" xfId="27571" xr:uid="{00000000-0005-0000-0000-0000516B0000}"/>
    <cellStyle name="Link 2 6" xfId="27572" xr:uid="{00000000-0005-0000-0000-0000526B0000}"/>
    <cellStyle name="Link 2 6 10" xfId="27573" xr:uid="{00000000-0005-0000-0000-0000536B0000}"/>
    <cellStyle name="Link 2 6 10 2" xfId="27574" xr:uid="{00000000-0005-0000-0000-0000546B0000}"/>
    <cellStyle name="Link 2 6 10 3" xfId="27575" xr:uid="{00000000-0005-0000-0000-0000556B0000}"/>
    <cellStyle name="Link 2 6 11" xfId="27576" xr:uid="{00000000-0005-0000-0000-0000566B0000}"/>
    <cellStyle name="Link 2 6 11 2" xfId="27577" xr:uid="{00000000-0005-0000-0000-0000576B0000}"/>
    <cellStyle name="Link 2 6 11 3" xfId="27578" xr:uid="{00000000-0005-0000-0000-0000586B0000}"/>
    <cellStyle name="Link 2 6 12" xfId="27579" xr:uid="{00000000-0005-0000-0000-0000596B0000}"/>
    <cellStyle name="Link 2 6 12 2" xfId="27580" xr:uid="{00000000-0005-0000-0000-00005A6B0000}"/>
    <cellStyle name="Link 2 6 12 3" xfId="27581" xr:uid="{00000000-0005-0000-0000-00005B6B0000}"/>
    <cellStyle name="Link 2 6 13" xfId="27582" xr:uid="{00000000-0005-0000-0000-00005C6B0000}"/>
    <cellStyle name="Link 2 6 13 2" xfId="27583" xr:uid="{00000000-0005-0000-0000-00005D6B0000}"/>
    <cellStyle name="Link 2 6 13 3" xfId="27584" xr:uid="{00000000-0005-0000-0000-00005E6B0000}"/>
    <cellStyle name="Link 2 6 14" xfId="27585" xr:uid="{00000000-0005-0000-0000-00005F6B0000}"/>
    <cellStyle name="Link 2 6 14 2" xfId="27586" xr:uid="{00000000-0005-0000-0000-0000606B0000}"/>
    <cellStyle name="Link 2 6 14 3" xfId="27587" xr:uid="{00000000-0005-0000-0000-0000616B0000}"/>
    <cellStyle name="Link 2 6 15" xfId="27588" xr:uid="{00000000-0005-0000-0000-0000626B0000}"/>
    <cellStyle name="Link 2 6 15 2" xfId="27589" xr:uid="{00000000-0005-0000-0000-0000636B0000}"/>
    <cellStyle name="Link 2 6 15 3" xfId="27590" xr:uid="{00000000-0005-0000-0000-0000646B0000}"/>
    <cellStyle name="Link 2 6 16" xfId="27591" xr:uid="{00000000-0005-0000-0000-0000656B0000}"/>
    <cellStyle name="Link 2 6 16 2" xfId="27592" xr:uid="{00000000-0005-0000-0000-0000666B0000}"/>
    <cellStyle name="Link 2 6 16 3" xfId="27593" xr:uid="{00000000-0005-0000-0000-0000676B0000}"/>
    <cellStyle name="Link 2 6 17" xfId="27594" xr:uid="{00000000-0005-0000-0000-0000686B0000}"/>
    <cellStyle name="Link 2 6 17 2" xfId="27595" xr:uid="{00000000-0005-0000-0000-0000696B0000}"/>
    <cellStyle name="Link 2 6 17 3" xfId="27596" xr:uid="{00000000-0005-0000-0000-00006A6B0000}"/>
    <cellStyle name="Link 2 6 18" xfId="27597" xr:uid="{00000000-0005-0000-0000-00006B6B0000}"/>
    <cellStyle name="Link 2 6 18 2" xfId="27598" xr:uid="{00000000-0005-0000-0000-00006C6B0000}"/>
    <cellStyle name="Link 2 6 18 3" xfId="27599" xr:uid="{00000000-0005-0000-0000-00006D6B0000}"/>
    <cellStyle name="Link 2 6 19" xfId="27600" xr:uid="{00000000-0005-0000-0000-00006E6B0000}"/>
    <cellStyle name="Link 2 6 2" xfId="27601" xr:uid="{00000000-0005-0000-0000-00006F6B0000}"/>
    <cellStyle name="Link 2 6 2 10" xfId="27602" xr:uid="{00000000-0005-0000-0000-0000706B0000}"/>
    <cellStyle name="Link 2 6 2 10 2" xfId="27603" xr:uid="{00000000-0005-0000-0000-0000716B0000}"/>
    <cellStyle name="Link 2 6 2 10 3" xfId="27604" xr:uid="{00000000-0005-0000-0000-0000726B0000}"/>
    <cellStyle name="Link 2 6 2 11" xfId="27605" xr:uid="{00000000-0005-0000-0000-0000736B0000}"/>
    <cellStyle name="Link 2 6 2 11 2" xfId="27606" xr:uid="{00000000-0005-0000-0000-0000746B0000}"/>
    <cellStyle name="Link 2 6 2 11 3" xfId="27607" xr:uid="{00000000-0005-0000-0000-0000756B0000}"/>
    <cellStyle name="Link 2 6 2 12" xfId="27608" xr:uid="{00000000-0005-0000-0000-0000766B0000}"/>
    <cellStyle name="Link 2 6 2 12 2" xfId="27609" xr:uid="{00000000-0005-0000-0000-0000776B0000}"/>
    <cellStyle name="Link 2 6 2 12 3" xfId="27610" xr:uid="{00000000-0005-0000-0000-0000786B0000}"/>
    <cellStyle name="Link 2 6 2 13" xfId="27611" xr:uid="{00000000-0005-0000-0000-0000796B0000}"/>
    <cellStyle name="Link 2 6 2 14" xfId="27612" xr:uid="{00000000-0005-0000-0000-00007A6B0000}"/>
    <cellStyle name="Link 2 6 2 2" xfId="27613" xr:uid="{00000000-0005-0000-0000-00007B6B0000}"/>
    <cellStyle name="Link 2 6 2 2 2" xfId="27614" xr:uid="{00000000-0005-0000-0000-00007C6B0000}"/>
    <cellStyle name="Link 2 6 2 2 3" xfId="27615" xr:uid="{00000000-0005-0000-0000-00007D6B0000}"/>
    <cellStyle name="Link 2 6 2 3" xfId="27616" xr:uid="{00000000-0005-0000-0000-00007E6B0000}"/>
    <cellStyle name="Link 2 6 2 3 2" xfId="27617" xr:uid="{00000000-0005-0000-0000-00007F6B0000}"/>
    <cellStyle name="Link 2 6 2 3 3" xfId="27618" xr:uid="{00000000-0005-0000-0000-0000806B0000}"/>
    <cellStyle name="Link 2 6 2 4" xfId="27619" xr:uid="{00000000-0005-0000-0000-0000816B0000}"/>
    <cellStyle name="Link 2 6 2 4 2" xfId="27620" xr:uid="{00000000-0005-0000-0000-0000826B0000}"/>
    <cellStyle name="Link 2 6 2 4 3" xfId="27621" xr:uid="{00000000-0005-0000-0000-0000836B0000}"/>
    <cellStyle name="Link 2 6 2 5" xfId="27622" xr:uid="{00000000-0005-0000-0000-0000846B0000}"/>
    <cellStyle name="Link 2 6 2 5 2" xfId="27623" xr:uid="{00000000-0005-0000-0000-0000856B0000}"/>
    <cellStyle name="Link 2 6 2 5 3" xfId="27624" xr:uid="{00000000-0005-0000-0000-0000866B0000}"/>
    <cellStyle name="Link 2 6 2 6" xfId="27625" xr:uid="{00000000-0005-0000-0000-0000876B0000}"/>
    <cellStyle name="Link 2 6 2 6 2" xfId="27626" xr:uid="{00000000-0005-0000-0000-0000886B0000}"/>
    <cellStyle name="Link 2 6 2 6 3" xfId="27627" xr:uid="{00000000-0005-0000-0000-0000896B0000}"/>
    <cellStyle name="Link 2 6 2 7" xfId="27628" xr:uid="{00000000-0005-0000-0000-00008A6B0000}"/>
    <cellStyle name="Link 2 6 2 7 2" xfId="27629" xr:uid="{00000000-0005-0000-0000-00008B6B0000}"/>
    <cellStyle name="Link 2 6 2 7 3" xfId="27630" xr:uid="{00000000-0005-0000-0000-00008C6B0000}"/>
    <cellStyle name="Link 2 6 2 8" xfId="27631" xr:uid="{00000000-0005-0000-0000-00008D6B0000}"/>
    <cellStyle name="Link 2 6 2 8 2" xfId="27632" xr:uid="{00000000-0005-0000-0000-00008E6B0000}"/>
    <cellStyle name="Link 2 6 2 8 3" xfId="27633" xr:uid="{00000000-0005-0000-0000-00008F6B0000}"/>
    <cellStyle name="Link 2 6 2 9" xfId="27634" xr:uid="{00000000-0005-0000-0000-0000906B0000}"/>
    <cellStyle name="Link 2 6 2 9 2" xfId="27635" xr:uid="{00000000-0005-0000-0000-0000916B0000}"/>
    <cellStyle name="Link 2 6 2 9 3" xfId="27636" xr:uid="{00000000-0005-0000-0000-0000926B0000}"/>
    <cellStyle name="Link 2 6 20" xfId="27637" xr:uid="{00000000-0005-0000-0000-0000936B0000}"/>
    <cellStyle name="Link 2 6 3" xfId="27638" xr:uid="{00000000-0005-0000-0000-0000946B0000}"/>
    <cellStyle name="Link 2 6 3 10" xfId="27639" xr:uid="{00000000-0005-0000-0000-0000956B0000}"/>
    <cellStyle name="Link 2 6 3 10 2" xfId="27640" xr:uid="{00000000-0005-0000-0000-0000966B0000}"/>
    <cellStyle name="Link 2 6 3 10 3" xfId="27641" xr:uid="{00000000-0005-0000-0000-0000976B0000}"/>
    <cellStyle name="Link 2 6 3 11" xfId="27642" xr:uid="{00000000-0005-0000-0000-0000986B0000}"/>
    <cellStyle name="Link 2 6 3 11 2" xfId="27643" xr:uid="{00000000-0005-0000-0000-0000996B0000}"/>
    <cellStyle name="Link 2 6 3 11 3" xfId="27644" xr:uid="{00000000-0005-0000-0000-00009A6B0000}"/>
    <cellStyle name="Link 2 6 3 12" xfId="27645" xr:uid="{00000000-0005-0000-0000-00009B6B0000}"/>
    <cellStyle name="Link 2 6 3 12 2" xfId="27646" xr:uid="{00000000-0005-0000-0000-00009C6B0000}"/>
    <cellStyle name="Link 2 6 3 12 3" xfId="27647" xr:uid="{00000000-0005-0000-0000-00009D6B0000}"/>
    <cellStyle name="Link 2 6 3 13" xfId="27648" xr:uid="{00000000-0005-0000-0000-00009E6B0000}"/>
    <cellStyle name="Link 2 6 3 14" xfId="27649" xr:uid="{00000000-0005-0000-0000-00009F6B0000}"/>
    <cellStyle name="Link 2 6 3 2" xfId="27650" xr:uid="{00000000-0005-0000-0000-0000A06B0000}"/>
    <cellStyle name="Link 2 6 3 2 2" xfId="27651" xr:uid="{00000000-0005-0000-0000-0000A16B0000}"/>
    <cellStyle name="Link 2 6 3 2 3" xfId="27652" xr:uid="{00000000-0005-0000-0000-0000A26B0000}"/>
    <cellStyle name="Link 2 6 3 3" xfId="27653" xr:uid="{00000000-0005-0000-0000-0000A36B0000}"/>
    <cellStyle name="Link 2 6 3 3 2" xfId="27654" xr:uid="{00000000-0005-0000-0000-0000A46B0000}"/>
    <cellStyle name="Link 2 6 3 3 3" xfId="27655" xr:uid="{00000000-0005-0000-0000-0000A56B0000}"/>
    <cellStyle name="Link 2 6 3 4" xfId="27656" xr:uid="{00000000-0005-0000-0000-0000A66B0000}"/>
    <cellStyle name="Link 2 6 3 4 2" xfId="27657" xr:uid="{00000000-0005-0000-0000-0000A76B0000}"/>
    <cellStyle name="Link 2 6 3 4 3" xfId="27658" xr:uid="{00000000-0005-0000-0000-0000A86B0000}"/>
    <cellStyle name="Link 2 6 3 5" xfId="27659" xr:uid="{00000000-0005-0000-0000-0000A96B0000}"/>
    <cellStyle name="Link 2 6 3 5 2" xfId="27660" xr:uid="{00000000-0005-0000-0000-0000AA6B0000}"/>
    <cellStyle name="Link 2 6 3 5 3" xfId="27661" xr:uid="{00000000-0005-0000-0000-0000AB6B0000}"/>
    <cellStyle name="Link 2 6 3 6" xfId="27662" xr:uid="{00000000-0005-0000-0000-0000AC6B0000}"/>
    <cellStyle name="Link 2 6 3 6 2" xfId="27663" xr:uid="{00000000-0005-0000-0000-0000AD6B0000}"/>
    <cellStyle name="Link 2 6 3 6 3" xfId="27664" xr:uid="{00000000-0005-0000-0000-0000AE6B0000}"/>
    <cellStyle name="Link 2 6 3 7" xfId="27665" xr:uid="{00000000-0005-0000-0000-0000AF6B0000}"/>
    <cellStyle name="Link 2 6 3 7 2" xfId="27666" xr:uid="{00000000-0005-0000-0000-0000B06B0000}"/>
    <cellStyle name="Link 2 6 3 7 3" xfId="27667" xr:uid="{00000000-0005-0000-0000-0000B16B0000}"/>
    <cellStyle name="Link 2 6 3 8" xfId="27668" xr:uid="{00000000-0005-0000-0000-0000B26B0000}"/>
    <cellStyle name="Link 2 6 3 8 2" xfId="27669" xr:uid="{00000000-0005-0000-0000-0000B36B0000}"/>
    <cellStyle name="Link 2 6 3 8 3" xfId="27670" xr:uid="{00000000-0005-0000-0000-0000B46B0000}"/>
    <cellStyle name="Link 2 6 3 9" xfId="27671" xr:uid="{00000000-0005-0000-0000-0000B56B0000}"/>
    <cellStyle name="Link 2 6 3 9 2" xfId="27672" xr:uid="{00000000-0005-0000-0000-0000B66B0000}"/>
    <cellStyle name="Link 2 6 3 9 3" xfId="27673" xr:uid="{00000000-0005-0000-0000-0000B76B0000}"/>
    <cellStyle name="Link 2 6 4" xfId="27674" xr:uid="{00000000-0005-0000-0000-0000B86B0000}"/>
    <cellStyle name="Link 2 6 4 10" xfId="27675" xr:uid="{00000000-0005-0000-0000-0000B96B0000}"/>
    <cellStyle name="Link 2 6 4 10 2" xfId="27676" xr:uid="{00000000-0005-0000-0000-0000BA6B0000}"/>
    <cellStyle name="Link 2 6 4 10 3" xfId="27677" xr:uid="{00000000-0005-0000-0000-0000BB6B0000}"/>
    <cellStyle name="Link 2 6 4 11" xfId="27678" xr:uid="{00000000-0005-0000-0000-0000BC6B0000}"/>
    <cellStyle name="Link 2 6 4 11 2" xfId="27679" xr:uid="{00000000-0005-0000-0000-0000BD6B0000}"/>
    <cellStyle name="Link 2 6 4 11 3" xfId="27680" xr:uid="{00000000-0005-0000-0000-0000BE6B0000}"/>
    <cellStyle name="Link 2 6 4 12" xfId="27681" xr:uid="{00000000-0005-0000-0000-0000BF6B0000}"/>
    <cellStyle name="Link 2 6 4 13" xfId="27682" xr:uid="{00000000-0005-0000-0000-0000C06B0000}"/>
    <cellStyle name="Link 2 6 4 2" xfId="27683" xr:uid="{00000000-0005-0000-0000-0000C16B0000}"/>
    <cellStyle name="Link 2 6 4 2 2" xfId="27684" xr:uid="{00000000-0005-0000-0000-0000C26B0000}"/>
    <cellStyle name="Link 2 6 4 2 3" xfId="27685" xr:uid="{00000000-0005-0000-0000-0000C36B0000}"/>
    <cellStyle name="Link 2 6 4 3" xfId="27686" xr:uid="{00000000-0005-0000-0000-0000C46B0000}"/>
    <cellStyle name="Link 2 6 4 3 2" xfId="27687" xr:uid="{00000000-0005-0000-0000-0000C56B0000}"/>
    <cellStyle name="Link 2 6 4 3 3" xfId="27688" xr:uid="{00000000-0005-0000-0000-0000C66B0000}"/>
    <cellStyle name="Link 2 6 4 4" xfId="27689" xr:uid="{00000000-0005-0000-0000-0000C76B0000}"/>
    <cellStyle name="Link 2 6 4 4 2" xfId="27690" xr:uid="{00000000-0005-0000-0000-0000C86B0000}"/>
    <cellStyle name="Link 2 6 4 4 3" xfId="27691" xr:uid="{00000000-0005-0000-0000-0000C96B0000}"/>
    <cellStyle name="Link 2 6 4 5" xfId="27692" xr:uid="{00000000-0005-0000-0000-0000CA6B0000}"/>
    <cellStyle name="Link 2 6 4 5 2" xfId="27693" xr:uid="{00000000-0005-0000-0000-0000CB6B0000}"/>
    <cellStyle name="Link 2 6 4 5 3" xfId="27694" xr:uid="{00000000-0005-0000-0000-0000CC6B0000}"/>
    <cellStyle name="Link 2 6 4 6" xfId="27695" xr:uid="{00000000-0005-0000-0000-0000CD6B0000}"/>
    <cellStyle name="Link 2 6 4 6 2" xfId="27696" xr:uid="{00000000-0005-0000-0000-0000CE6B0000}"/>
    <cellStyle name="Link 2 6 4 6 3" xfId="27697" xr:uid="{00000000-0005-0000-0000-0000CF6B0000}"/>
    <cellStyle name="Link 2 6 4 7" xfId="27698" xr:uid="{00000000-0005-0000-0000-0000D06B0000}"/>
    <cellStyle name="Link 2 6 4 7 2" xfId="27699" xr:uid="{00000000-0005-0000-0000-0000D16B0000}"/>
    <cellStyle name="Link 2 6 4 7 3" xfId="27700" xr:uid="{00000000-0005-0000-0000-0000D26B0000}"/>
    <cellStyle name="Link 2 6 4 8" xfId="27701" xr:uid="{00000000-0005-0000-0000-0000D36B0000}"/>
    <cellStyle name="Link 2 6 4 8 2" xfId="27702" xr:uid="{00000000-0005-0000-0000-0000D46B0000}"/>
    <cellStyle name="Link 2 6 4 8 3" xfId="27703" xr:uid="{00000000-0005-0000-0000-0000D56B0000}"/>
    <cellStyle name="Link 2 6 4 9" xfId="27704" xr:uid="{00000000-0005-0000-0000-0000D66B0000}"/>
    <cellStyle name="Link 2 6 4 9 2" xfId="27705" xr:uid="{00000000-0005-0000-0000-0000D76B0000}"/>
    <cellStyle name="Link 2 6 4 9 3" xfId="27706" xr:uid="{00000000-0005-0000-0000-0000D86B0000}"/>
    <cellStyle name="Link 2 6 5" xfId="27707" xr:uid="{00000000-0005-0000-0000-0000D96B0000}"/>
    <cellStyle name="Link 2 6 5 10" xfId="27708" xr:uid="{00000000-0005-0000-0000-0000DA6B0000}"/>
    <cellStyle name="Link 2 6 5 10 2" xfId="27709" xr:uid="{00000000-0005-0000-0000-0000DB6B0000}"/>
    <cellStyle name="Link 2 6 5 10 3" xfId="27710" xr:uid="{00000000-0005-0000-0000-0000DC6B0000}"/>
    <cellStyle name="Link 2 6 5 11" xfId="27711" xr:uid="{00000000-0005-0000-0000-0000DD6B0000}"/>
    <cellStyle name="Link 2 6 5 11 2" xfId="27712" xr:uid="{00000000-0005-0000-0000-0000DE6B0000}"/>
    <cellStyle name="Link 2 6 5 11 3" xfId="27713" xr:uid="{00000000-0005-0000-0000-0000DF6B0000}"/>
    <cellStyle name="Link 2 6 5 12" xfId="27714" xr:uid="{00000000-0005-0000-0000-0000E06B0000}"/>
    <cellStyle name="Link 2 6 5 13" xfId="27715" xr:uid="{00000000-0005-0000-0000-0000E16B0000}"/>
    <cellStyle name="Link 2 6 5 2" xfId="27716" xr:uid="{00000000-0005-0000-0000-0000E26B0000}"/>
    <cellStyle name="Link 2 6 5 2 2" xfId="27717" xr:uid="{00000000-0005-0000-0000-0000E36B0000}"/>
    <cellStyle name="Link 2 6 5 2 3" xfId="27718" xr:uid="{00000000-0005-0000-0000-0000E46B0000}"/>
    <cellStyle name="Link 2 6 5 3" xfId="27719" xr:uid="{00000000-0005-0000-0000-0000E56B0000}"/>
    <cellStyle name="Link 2 6 5 3 2" xfId="27720" xr:uid="{00000000-0005-0000-0000-0000E66B0000}"/>
    <cellStyle name="Link 2 6 5 3 3" xfId="27721" xr:uid="{00000000-0005-0000-0000-0000E76B0000}"/>
    <cellStyle name="Link 2 6 5 4" xfId="27722" xr:uid="{00000000-0005-0000-0000-0000E86B0000}"/>
    <cellStyle name="Link 2 6 5 4 2" xfId="27723" xr:uid="{00000000-0005-0000-0000-0000E96B0000}"/>
    <cellStyle name="Link 2 6 5 4 3" xfId="27724" xr:uid="{00000000-0005-0000-0000-0000EA6B0000}"/>
    <cellStyle name="Link 2 6 5 5" xfId="27725" xr:uid="{00000000-0005-0000-0000-0000EB6B0000}"/>
    <cellStyle name="Link 2 6 5 5 2" xfId="27726" xr:uid="{00000000-0005-0000-0000-0000EC6B0000}"/>
    <cellStyle name="Link 2 6 5 5 3" xfId="27727" xr:uid="{00000000-0005-0000-0000-0000ED6B0000}"/>
    <cellStyle name="Link 2 6 5 6" xfId="27728" xr:uid="{00000000-0005-0000-0000-0000EE6B0000}"/>
    <cellStyle name="Link 2 6 5 6 2" xfId="27729" xr:uid="{00000000-0005-0000-0000-0000EF6B0000}"/>
    <cellStyle name="Link 2 6 5 6 3" xfId="27730" xr:uid="{00000000-0005-0000-0000-0000F06B0000}"/>
    <cellStyle name="Link 2 6 5 7" xfId="27731" xr:uid="{00000000-0005-0000-0000-0000F16B0000}"/>
    <cellStyle name="Link 2 6 5 7 2" xfId="27732" xr:uid="{00000000-0005-0000-0000-0000F26B0000}"/>
    <cellStyle name="Link 2 6 5 7 3" xfId="27733" xr:uid="{00000000-0005-0000-0000-0000F36B0000}"/>
    <cellStyle name="Link 2 6 5 8" xfId="27734" xr:uid="{00000000-0005-0000-0000-0000F46B0000}"/>
    <cellStyle name="Link 2 6 5 8 2" xfId="27735" xr:uid="{00000000-0005-0000-0000-0000F56B0000}"/>
    <cellStyle name="Link 2 6 5 8 3" xfId="27736" xr:uid="{00000000-0005-0000-0000-0000F66B0000}"/>
    <cellStyle name="Link 2 6 5 9" xfId="27737" xr:uid="{00000000-0005-0000-0000-0000F76B0000}"/>
    <cellStyle name="Link 2 6 5 9 2" xfId="27738" xr:uid="{00000000-0005-0000-0000-0000F86B0000}"/>
    <cellStyle name="Link 2 6 5 9 3" xfId="27739" xr:uid="{00000000-0005-0000-0000-0000F96B0000}"/>
    <cellStyle name="Link 2 6 6" xfId="27740" xr:uid="{00000000-0005-0000-0000-0000FA6B0000}"/>
    <cellStyle name="Link 2 6 6 10" xfId="27741" xr:uid="{00000000-0005-0000-0000-0000FB6B0000}"/>
    <cellStyle name="Link 2 6 6 10 2" xfId="27742" xr:uid="{00000000-0005-0000-0000-0000FC6B0000}"/>
    <cellStyle name="Link 2 6 6 10 3" xfId="27743" xr:uid="{00000000-0005-0000-0000-0000FD6B0000}"/>
    <cellStyle name="Link 2 6 6 11" xfId="27744" xr:uid="{00000000-0005-0000-0000-0000FE6B0000}"/>
    <cellStyle name="Link 2 6 6 11 2" xfId="27745" xr:uid="{00000000-0005-0000-0000-0000FF6B0000}"/>
    <cellStyle name="Link 2 6 6 11 3" xfId="27746" xr:uid="{00000000-0005-0000-0000-0000006C0000}"/>
    <cellStyle name="Link 2 6 6 12" xfId="27747" xr:uid="{00000000-0005-0000-0000-0000016C0000}"/>
    <cellStyle name="Link 2 6 6 13" xfId="27748" xr:uid="{00000000-0005-0000-0000-0000026C0000}"/>
    <cellStyle name="Link 2 6 6 2" xfId="27749" xr:uid="{00000000-0005-0000-0000-0000036C0000}"/>
    <cellStyle name="Link 2 6 6 2 2" xfId="27750" xr:uid="{00000000-0005-0000-0000-0000046C0000}"/>
    <cellStyle name="Link 2 6 6 2 3" xfId="27751" xr:uid="{00000000-0005-0000-0000-0000056C0000}"/>
    <cellStyle name="Link 2 6 6 3" xfId="27752" xr:uid="{00000000-0005-0000-0000-0000066C0000}"/>
    <cellStyle name="Link 2 6 6 3 2" xfId="27753" xr:uid="{00000000-0005-0000-0000-0000076C0000}"/>
    <cellStyle name="Link 2 6 6 3 3" xfId="27754" xr:uid="{00000000-0005-0000-0000-0000086C0000}"/>
    <cellStyle name="Link 2 6 6 4" xfId="27755" xr:uid="{00000000-0005-0000-0000-0000096C0000}"/>
    <cellStyle name="Link 2 6 6 4 2" xfId="27756" xr:uid="{00000000-0005-0000-0000-00000A6C0000}"/>
    <cellStyle name="Link 2 6 6 4 3" xfId="27757" xr:uid="{00000000-0005-0000-0000-00000B6C0000}"/>
    <cellStyle name="Link 2 6 6 5" xfId="27758" xr:uid="{00000000-0005-0000-0000-00000C6C0000}"/>
    <cellStyle name="Link 2 6 6 5 2" xfId="27759" xr:uid="{00000000-0005-0000-0000-00000D6C0000}"/>
    <cellStyle name="Link 2 6 6 5 3" xfId="27760" xr:uid="{00000000-0005-0000-0000-00000E6C0000}"/>
    <cellStyle name="Link 2 6 6 6" xfId="27761" xr:uid="{00000000-0005-0000-0000-00000F6C0000}"/>
    <cellStyle name="Link 2 6 6 6 2" xfId="27762" xr:uid="{00000000-0005-0000-0000-0000106C0000}"/>
    <cellStyle name="Link 2 6 6 6 3" xfId="27763" xr:uid="{00000000-0005-0000-0000-0000116C0000}"/>
    <cellStyle name="Link 2 6 6 7" xfId="27764" xr:uid="{00000000-0005-0000-0000-0000126C0000}"/>
    <cellStyle name="Link 2 6 6 7 2" xfId="27765" xr:uid="{00000000-0005-0000-0000-0000136C0000}"/>
    <cellStyle name="Link 2 6 6 7 3" xfId="27766" xr:uid="{00000000-0005-0000-0000-0000146C0000}"/>
    <cellStyle name="Link 2 6 6 8" xfId="27767" xr:uid="{00000000-0005-0000-0000-0000156C0000}"/>
    <cellStyle name="Link 2 6 6 8 2" xfId="27768" xr:uid="{00000000-0005-0000-0000-0000166C0000}"/>
    <cellStyle name="Link 2 6 6 8 3" xfId="27769" xr:uid="{00000000-0005-0000-0000-0000176C0000}"/>
    <cellStyle name="Link 2 6 6 9" xfId="27770" xr:uid="{00000000-0005-0000-0000-0000186C0000}"/>
    <cellStyle name="Link 2 6 6 9 2" xfId="27771" xr:uid="{00000000-0005-0000-0000-0000196C0000}"/>
    <cellStyle name="Link 2 6 6 9 3" xfId="27772" xr:uid="{00000000-0005-0000-0000-00001A6C0000}"/>
    <cellStyle name="Link 2 6 7" xfId="27773" xr:uid="{00000000-0005-0000-0000-00001B6C0000}"/>
    <cellStyle name="Link 2 6 7 10" xfId="27774" xr:uid="{00000000-0005-0000-0000-00001C6C0000}"/>
    <cellStyle name="Link 2 6 7 10 2" xfId="27775" xr:uid="{00000000-0005-0000-0000-00001D6C0000}"/>
    <cellStyle name="Link 2 6 7 10 3" xfId="27776" xr:uid="{00000000-0005-0000-0000-00001E6C0000}"/>
    <cellStyle name="Link 2 6 7 11" xfId="27777" xr:uid="{00000000-0005-0000-0000-00001F6C0000}"/>
    <cellStyle name="Link 2 6 7 11 2" xfId="27778" xr:uid="{00000000-0005-0000-0000-0000206C0000}"/>
    <cellStyle name="Link 2 6 7 11 3" xfId="27779" xr:uid="{00000000-0005-0000-0000-0000216C0000}"/>
    <cellStyle name="Link 2 6 7 12" xfId="27780" xr:uid="{00000000-0005-0000-0000-0000226C0000}"/>
    <cellStyle name="Link 2 6 7 13" xfId="27781" xr:uid="{00000000-0005-0000-0000-0000236C0000}"/>
    <cellStyle name="Link 2 6 7 2" xfId="27782" xr:uid="{00000000-0005-0000-0000-0000246C0000}"/>
    <cellStyle name="Link 2 6 7 2 2" xfId="27783" xr:uid="{00000000-0005-0000-0000-0000256C0000}"/>
    <cellStyle name="Link 2 6 7 2 3" xfId="27784" xr:uid="{00000000-0005-0000-0000-0000266C0000}"/>
    <cellStyle name="Link 2 6 7 3" xfId="27785" xr:uid="{00000000-0005-0000-0000-0000276C0000}"/>
    <cellStyle name="Link 2 6 7 3 2" xfId="27786" xr:uid="{00000000-0005-0000-0000-0000286C0000}"/>
    <cellStyle name="Link 2 6 7 3 3" xfId="27787" xr:uid="{00000000-0005-0000-0000-0000296C0000}"/>
    <cellStyle name="Link 2 6 7 4" xfId="27788" xr:uid="{00000000-0005-0000-0000-00002A6C0000}"/>
    <cellStyle name="Link 2 6 7 4 2" xfId="27789" xr:uid="{00000000-0005-0000-0000-00002B6C0000}"/>
    <cellStyle name="Link 2 6 7 4 3" xfId="27790" xr:uid="{00000000-0005-0000-0000-00002C6C0000}"/>
    <cellStyle name="Link 2 6 7 5" xfId="27791" xr:uid="{00000000-0005-0000-0000-00002D6C0000}"/>
    <cellStyle name="Link 2 6 7 5 2" xfId="27792" xr:uid="{00000000-0005-0000-0000-00002E6C0000}"/>
    <cellStyle name="Link 2 6 7 5 3" xfId="27793" xr:uid="{00000000-0005-0000-0000-00002F6C0000}"/>
    <cellStyle name="Link 2 6 7 6" xfId="27794" xr:uid="{00000000-0005-0000-0000-0000306C0000}"/>
    <cellStyle name="Link 2 6 7 6 2" xfId="27795" xr:uid="{00000000-0005-0000-0000-0000316C0000}"/>
    <cellStyle name="Link 2 6 7 6 3" xfId="27796" xr:uid="{00000000-0005-0000-0000-0000326C0000}"/>
    <cellStyle name="Link 2 6 7 7" xfId="27797" xr:uid="{00000000-0005-0000-0000-0000336C0000}"/>
    <cellStyle name="Link 2 6 7 7 2" xfId="27798" xr:uid="{00000000-0005-0000-0000-0000346C0000}"/>
    <cellStyle name="Link 2 6 7 7 3" xfId="27799" xr:uid="{00000000-0005-0000-0000-0000356C0000}"/>
    <cellStyle name="Link 2 6 7 8" xfId="27800" xr:uid="{00000000-0005-0000-0000-0000366C0000}"/>
    <cellStyle name="Link 2 6 7 8 2" xfId="27801" xr:uid="{00000000-0005-0000-0000-0000376C0000}"/>
    <cellStyle name="Link 2 6 7 8 3" xfId="27802" xr:uid="{00000000-0005-0000-0000-0000386C0000}"/>
    <cellStyle name="Link 2 6 7 9" xfId="27803" xr:uid="{00000000-0005-0000-0000-0000396C0000}"/>
    <cellStyle name="Link 2 6 7 9 2" xfId="27804" xr:uid="{00000000-0005-0000-0000-00003A6C0000}"/>
    <cellStyle name="Link 2 6 7 9 3" xfId="27805" xr:uid="{00000000-0005-0000-0000-00003B6C0000}"/>
    <cellStyle name="Link 2 6 8" xfId="27806" xr:uid="{00000000-0005-0000-0000-00003C6C0000}"/>
    <cellStyle name="Link 2 6 8 2" xfId="27807" xr:uid="{00000000-0005-0000-0000-00003D6C0000}"/>
    <cellStyle name="Link 2 6 8 3" xfId="27808" xr:uid="{00000000-0005-0000-0000-00003E6C0000}"/>
    <cellStyle name="Link 2 6 9" xfId="27809" xr:uid="{00000000-0005-0000-0000-00003F6C0000}"/>
    <cellStyle name="Link 2 6 9 2" xfId="27810" xr:uid="{00000000-0005-0000-0000-0000406C0000}"/>
    <cellStyle name="Link 2 6 9 3" xfId="27811" xr:uid="{00000000-0005-0000-0000-0000416C0000}"/>
    <cellStyle name="Link 2 7" xfId="27812" xr:uid="{00000000-0005-0000-0000-0000426C0000}"/>
    <cellStyle name="Link 2 7 2" xfId="27813" xr:uid="{00000000-0005-0000-0000-0000436C0000}"/>
    <cellStyle name="Link 2 7 3" xfId="27814" xr:uid="{00000000-0005-0000-0000-0000446C0000}"/>
    <cellStyle name="Link 2 8" xfId="27815" xr:uid="{00000000-0005-0000-0000-0000456C0000}"/>
    <cellStyle name="Link 2 8 2" xfId="27816" xr:uid="{00000000-0005-0000-0000-0000466C0000}"/>
    <cellStyle name="Link 2 8 3" xfId="27817" xr:uid="{00000000-0005-0000-0000-0000476C0000}"/>
    <cellStyle name="Link 2 9" xfId="27818" xr:uid="{00000000-0005-0000-0000-0000486C0000}"/>
    <cellStyle name="Link 2 9 2" xfId="27819" xr:uid="{00000000-0005-0000-0000-0000496C0000}"/>
    <cellStyle name="Link 2 9 3" xfId="27820" xr:uid="{00000000-0005-0000-0000-00004A6C0000}"/>
    <cellStyle name="Link 20" xfId="27821" xr:uid="{00000000-0005-0000-0000-00004B6C0000}"/>
    <cellStyle name="Link 20 2" xfId="27822" xr:uid="{00000000-0005-0000-0000-00004C6C0000}"/>
    <cellStyle name="Link 21" xfId="27823" xr:uid="{00000000-0005-0000-0000-00004D6C0000}"/>
    <cellStyle name="Link 21 2" xfId="27824" xr:uid="{00000000-0005-0000-0000-00004E6C0000}"/>
    <cellStyle name="Link 22" xfId="27825" xr:uid="{00000000-0005-0000-0000-00004F6C0000}"/>
    <cellStyle name="Link 22 2" xfId="27826" xr:uid="{00000000-0005-0000-0000-0000506C0000}"/>
    <cellStyle name="Link 23" xfId="27827" xr:uid="{00000000-0005-0000-0000-0000516C0000}"/>
    <cellStyle name="Link 23 2" xfId="27828" xr:uid="{00000000-0005-0000-0000-0000526C0000}"/>
    <cellStyle name="Link 24" xfId="27829" xr:uid="{00000000-0005-0000-0000-0000536C0000}"/>
    <cellStyle name="Link 3" xfId="27830" xr:uid="{00000000-0005-0000-0000-0000546C0000}"/>
    <cellStyle name="Link 3 10" xfId="27831" xr:uid="{00000000-0005-0000-0000-0000556C0000}"/>
    <cellStyle name="Link 3 10 2" xfId="27832" xr:uid="{00000000-0005-0000-0000-0000566C0000}"/>
    <cellStyle name="Link 3 10 3" xfId="27833" xr:uid="{00000000-0005-0000-0000-0000576C0000}"/>
    <cellStyle name="Link 3 11" xfId="27834" xr:uid="{00000000-0005-0000-0000-0000586C0000}"/>
    <cellStyle name="Link 3 11 2" xfId="27835" xr:uid="{00000000-0005-0000-0000-0000596C0000}"/>
    <cellStyle name="Link 3 11 3" xfId="27836" xr:uid="{00000000-0005-0000-0000-00005A6C0000}"/>
    <cellStyle name="Link 3 12" xfId="27837" xr:uid="{00000000-0005-0000-0000-00005B6C0000}"/>
    <cellStyle name="Link 3 12 2" xfId="27838" xr:uid="{00000000-0005-0000-0000-00005C6C0000}"/>
    <cellStyle name="Link 3 12 3" xfId="27839" xr:uid="{00000000-0005-0000-0000-00005D6C0000}"/>
    <cellStyle name="Link 3 13" xfId="27840" xr:uid="{00000000-0005-0000-0000-00005E6C0000}"/>
    <cellStyle name="Link 3 13 2" xfId="27841" xr:uid="{00000000-0005-0000-0000-00005F6C0000}"/>
    <cellStyle name="Link 3 13 3" xfId="27842" xr:uid="{00000000-0005-0000-0000-0000606C0000}"/>
    <cellStyle name="Link 3 14" xfId="27843" xr:uid="{00000000-0005-0000-0000-0000616C0000}"/>
    <cellStyle name="Link 3 14 2" xfId="27844" xr:uid="{00000000-0005-0000-0000-0000626C0000}"/>
    <cellStyle name="Link 3 14 3" xfId="27845" xr:uid="{00000000-0005-0000-0000-0000636C0000}"/>
    <cellStyle name="Link 3 15" xfId="27846" xr:uid="{00000000-0005-0000-0000-0000646C0000}"/>
    <cellStyle name="Link 3 15 2" xfId="27847" xr:uid="{00000000-0005-0000-0000-0000656C0000}"/>
    <cellStyle name="Link 3 15 3" xfId="27848" xr:uid="{00000000-0005-0000-0000-0000666C0000}"/>
    <cellStyle name="Link 3 16" xfId="27849" xr:uid="{00000000-0005-0000-0000-0000676C0000}"/>
    <cellStyle name="Link 3 16 2" xfId="27850" xr:uid="{00000000-0005-0000-0000-0000686C0000}"/>
    <cellStyle name="Link 3 16 3" xfId="27851" xr:uid="{00000000-0005-0000-0000-0000696C0000}"/>
    <cellStyle name="Link 3 17" xfId="27852" xr:uid="{00000000-0005-0000-0000-00006A6C0000}"/>
    <cellStyle name="Link 3 17 2" xfId="27853" xr:uid="{00000000-0005-0000-0000-00006B6C0000}"/>
    <cellStyle name="Link 3 17 3" xfId="27854" xr:uid="{00000000-0005-0000-0000-00006C6C0000}"/>
    <cellStyle name="Link 3 18" xfId="27855" xr:uid="{00000000-0005-0000-0000-00006D6C0000}"/>
    <cellStyle name="Link 3 18 2" xfId="27856" xr:uid="{00000000-0005-0000-0000-00006E6C0000}"/>
    <cellStyle name="Link 3 18 3" xfId="27857" xr:uid="{00000000-0005-0000-0000-00006F6C0000}"/>
    <cellStyle name="Link 3 19" xfId="27858" xr:uid="{00000000-0005-0000-0000-0000706C0000}"/>
    <cellStyle name="Link 3 2" xfId="27859" xr:uid="{00000000-0005-0000-0000-0000716C0000}"/>
    <cellStyle name="Link 3 2 10" xfId="27860" xr:uid="{00000000-0005-0000-0000-0000726C0000}"/>
    <cellStyle name="Link 3 2 10 2" xfId="27861" xr:uid="{00000000-0005-0000-0000-0000736C0000}"/>
    <cellStyle name="Link 3 2 10 3" xfId="27862" xr:uid="{00000000-0005-0000-0000-0000746C0000}"/>
    <cellStyle name="Link 3 2 11" xfId="27863" xr:uid="{00000000-0005-0000-0000-0000756C0000}"/>
    <cellStyle name="Link 3 2 11 2" xfId="27864" xr:uid="{00000000-0005-0000-0000-0000766C0000}"/>
    <cellStyle name="Link 3 2 11 3" xfId="27865" xr:uid="{00000000-0005-0000-0000-0000776C0000}"/>
    <cellStyle name="Link 3 2 12" xfId="27866" xr:uid="{00000000-0005-0000-0000-0000786C0000}"/>
    <cellStyle name="Link 3 2 12 2" xfId="27867" xr:uid="{00000000-0005-0000-0000-0000796C0000}"/>
    <cellStyle name="Link 3 2 12 3" xfId="27868" xr:uid="{00000000-0005-0000-0000-00007A6C0000}"/>
    <cellStyle name="Link 3 2 13" xfId="27869" xr:uid="{00000000-0005-0000-0000-00007B6C0000}"/>
    <cellStyle name="Link 3 2 13 2" xfId="27870" xr:uid="{00000000-0005-0000-0000-00007C6C0000}"/>
    <cellStyle name="Link 3 2 13 3" xfId="27871" xr:uid="{00000000-0005-0000-0000-00007D6C0000}"/>
    <cellStyle name="Link 3 2 14" xfId="27872" xr:uid="{00000000-0005-0000-0000-00007E6C0000}"/>
    <cellStyle name="Link 3 2 14 2" xfId="27873" xr:uid="{00000000-0005-0000-0000-00007F6C0000}"/>
    <cellStyle name="Link 3 2 14 3" xfId="27874" xr:uid="{00000000-0005-0000-0000-0000806C0000}"/>
    <cellStyle name="Link 3 2 15" xfId="27875" xr:uid="{00000000-0005-0000-0000-0000816C0000}"/>
    <cellStyle name="Link 3 2 15 2" xfId="27876" xr:uid="{00000000-0005-0000-0000-0000826C0000}"/>
    <cellStyle name="Link 3 2 15 3" xfId="27877" xr:uid="{00000000-0005-0000-0000-0000836C0000}"/>
    <cellStyle name="Link 3 2 16" xfId="27878" xr:uid="{00000000-0005-0000-0000-0000846C0000}"/>
    <cellStyle name="Link 3 2 16 2" xfId="27879" xr:uid="{00000000-0005-0000-0000-0000856C0000}"/>
    <cellStyle name="Link 3 2 16 3" xfId="27880" xr:uid="{00000000-0005-0000-0000-0000866C0000}"/>
    <cellStyle name="Link 3 2 17" xfId="27881" xr:uid="{00000000-0005-0000-0000-0000876C0000}"/>
    <cellStyle name="Link 3 2 17 2" xfId="27882" xr:uid="{00000000-0005-0000-0000-0000886C0000}"/>
    <cellStyle name="Link 3 2 17 3" xfId="27883" xr:uid="{00000000-0005-0000-0000-0000896C0000}"/>
    <cellStyle name="Link 3 2 18" xfId="27884" xr:uid="{00000000-0005-0000-0000-00008A6C0000}"/>
    <cellStyle name="Link 3 2 18 2" xfId="27885" xr:uid="{00000000-0005-0000-0000-00008B6C0000}"/>
    <cellStyle name="Link 3 2 18 3" xfId="27886" xr:uid="{00000000-0005-0000-0000-00008C6C0000}"/>
    <cellStyle name="Link 3 2 19" xfId="27887" xr:uid="{00000000-0005-0000-0000-00008D6C0000}"/>
    <cellStyle name="Link 3 2 2" xfId="27888" xr:uid="{00000000-0005-0000-0000-00008E6C0000}"/>
    <cellStyle name="Link 3 2 2 10" xfId="27889" xr:uid="{00000000-0005-0000-0000-00008F6C0000}"/>
    <cellStyle name="Link 3 2 2 10 2" xfId="27890" xr:uid="{00000000-0005-0000-0000-0000906C0000}"/>
    <cellStyle name="Link 3 2 2 10 3" xfId="27891" xr:uid="{00000000-0005-0000-0000-0000916C0000}"/>
    <cellStyle name="Link 3 2 2 11" xfId="27892" xr:uid="{00000000-0005-0000-0000-0000926C0000}"/>
    <cellStyle name="Link 3 2 2 11 2" xfId="27893" xr:uid="{00000000-0005-0000-0000-0000936C0000}"/>
    <cellStyle name="Link 3 2 2 11 3" xfId="27894" xr:uid="{00000000-0005-0000-0000-0000946C0000}"/>
    <cellStyle name="Link 3 2 2 12" xfId="27895" xr:uid="{00000000-0005-0000-0000-0000956C0000}"/>
    <cellStyle name="Link 3 2 2 12 2" xfId="27896" xr:uid="{00000000-0005-0000-0000-0000966C0000}"/>
    <cellStyle name="Link 3 2 2 12 3" xfId="27897" xr:uid="{00000000-0005-0000-0000-0000976C0000}"/>
    <cellStyle name="Link 3 2 2 13" xfId="27898" xr:uid="{00000000-0005-0000-0000-0000986C0000}"/>
    <cellStyle name="Link 3 2 2 14" xfId="27899" xr:uid="{00000000-0005-0000-0000-0000996C0000}"/>
    <cellStyle name="Link 3 2 2 2" xfId="27900" xr:uid="{00000000-0005-0000-0000-00009A6C0000}"/>
    <cellStyle name="Link 3 2 2 2 2" xfId="27901" xr:uid="{00000000-0005-0000-0000-00009B6C0000}"/>
    <cellStyle name="Link 3 2 2 2 3" xfId="27902" xr:uid="{00000000-0005-0000-0000-00009C6C0000}"/>
    <cellStyle name="Link 3 2 2 3" xfId="27903" xr:uid="{00000000-0005-0000-0000-00009D6C0000}"/>
    <cellStyle name="Link 3 2 2 3 2" xfId="27904" xr:uid="{00000000-0005-0000-0000-00009E6C0000}"/>
    <cellStyle name="Link 3 2 2 3 3" xfId="27905" xr:uid="{00000000-0005-0000-0000-00009F6C0000}"/>
    <cellStyle name="Link 3 2 2 4" xfId="27906" xr:uid="{00000000-0005-0000-0000-0000A06C0000}"/>
    <cellStyle name="Link 3 2 2 4 2" xfId="27907" xr:uid="{00000000-0005-0000-0000-0000A16C0000}"/>
    <cellStyle name="Link 3 2 2 4 3" xfId="27908" xr:uid="{00000000-0005-0000-0000-0000A26C0000}"/>
    <cellStyle name="Link 3 2 2 5" xfId="27909" xr:uid="{00000000-0005-0000-0000-0000A36C0000}"/>
    <cellStyle name="Link 3 2 2 5 2" xfId="27910" xr:uid="{00000000-0005-0000-0000-0000A46C0000}"/>
    <cellStyle name="Link 3 2 2 5 3" xfId="27911" xr:uid="{00000000-0005-0000-0000-0000A56C0000}"/>
    <cellStyle name="Link 3 2 2 6" xfId="27912" xr:uid="{00000000-0005-0000-0000-0000A66C0000}"/>
    <cellStyle name="Link 3 2 2 6 2" xfId="27913" xr:uid="{00000000-0005-0000-0000-0000A76C0000}"/>
    <cellStyle name="Link 3 2 2 6 3" xfId="27914" xr:uid="{00000000-0005-0000-0000-0000A86C0000}"/>
    <cellStyle name="Link 3 2 2 7" xfId="27915" xr:uid="{00000000-0005-0000-0000-0000A96C0000}"/>
    <cellStyle name="Link 3 2 2 7 2" xfId="27916" xr:uid="{00000000-0005-0000-0000-0000AA6C0000}"/>
    <cellStyle name="Link 3 2 2 7 3" xfId="27917" xr:uid="{00000000-0005-0000-0000-0000AB6C0000}"/>
    <cellStyle name="Link 3 2 2 8" xfId="27918" xr:uid="{00000000-0005-0000-0000-0000AC6C0000}"/>
    <cellStyle name="Link 3 2 2 8 2" xfId="27919" xr:uid="{00000000-0005-0000-0000-0000AD6C0000}"/>
    <cellStyle name="Link 3 2 2 8 3" xfId="27920" xr:uid="{00000000-0005-0000-0000-0000AE6C0000}"/>
    <cellStyle name="Link 3 2 2 9" xfId="27921" xr:uid="{00000000-0005-0000-0000-0000AF6C0000}"/>
    <cellStyle name="Link 3 2 2 9 2" xfId="27922" xr:uid="{00000000-0005-0000-0000-0000B06C0000}"/>
    <cellStyle name="Link 3 2 2 9 3" xfId="27923" xr:uid="{00000000-0005-0000-0000-0000B16C0000}"/>
    <cellStyle name="Link 3 2 20" xfId="27924" xr:uid="{00000000-0005-0000-0000-0000B26C0000}"/>
    <cellStyle name="Link 3 2 3" xfId="27925" xr:uid="{00000000-0005-0000-0000-0000B36C0000}"/>
    <cellStyle name="Link 3 2 3 10" xfId="27926" xr:uid="{00000000-0005-0000-0000-0000B46C0000}"/>
    <cellStyle name="Link 3 2 3 10 2" xfId="27927" xr:uid="{00000000-0005-0000-0000-0000B56C0000}"/>
    <cellStyle name="Link 3 2 3 10 3" xfId="27928" xr:uid="{00000000-0005-0000-0000-0000B66C0000}"/>
    <cellStyle name="Link 3 2 3 11" xfId="27929" xr:uid="{00000000-0005-0000-0000-0000B76C0000}"/>
    <cellStyle name="Link 3 2 3 11 2" xfId="27930" xr:uid="{00000000-0005-0000-0000-0000B86C0000}"/>
    <cellStyle name="Link 3 2 3 11 3" xfId="27931" xr:uid="{00000000-0005-0000-0000-0000B96C0000}"/>
    <cellStyle name="Link 3 2 3 12" xfId="27932" xr:uid="{00000000-0005-0000-0000-0000BA6C0000}"/>
    <cellStyle name="Link 3 2 3 12 2" xfId="27933" xr:uid="{00000000-0005-0000-0000-0000BB6C0000}"/>
    <cellStyle name="Link 3 2 3 12 3" xfId="27934" xr:uid="{00000000-0005-0000-0000-0000BC6C0000}"/>
    <cellStyle name="Link 3 2 3 13" xfId="27935" xr:uid="{00000000-0005-0000-0000-0000BD6C0000}"/>
    <cellStyle name="Link 3 2 3 14" xfId="27936" xr:uid="{00000000-0005-0000-0000-0000BE6C0000}"/>
    <cellStyle name="Link 3 2 3 2" xfId="27937" xr:uid="{00000000-0005-0000-0000-0000BF6C0000}"/>
    <cellStyle name="Link 3 2 3 2 2" xfId="27938" xr:uid="{00000000-0005-0000-0000-0000C06C0000}"/>
    <cellStyle name="Link 3 2 3 2 3" xfId="27939" xr:uid="{00000000-0005-0000-0000-0000C16C0000}"/>
    <cellStyle name="Link 3 2 3 3" xfId="27940" xr:uid="{00000000-0005-0000-0000-0000C26C0000}"/>
    <cellStyle name="Link 3 2 3 3 2" xfId="27941" xr:uid="{00000000-0005-0000-0000-0000C36C0000}"/>
    <cellStyle name="Link 3 2 3 3 3" xfId="27942" xr:uid="{00000000-0005-0000-0000-0000C46C0000}"/>
    <cellStyle name="Link 3 2 3 4" xfId="27943" xr:uid="{00000000-0005-0000-0000-0000C56C0000}"/>
    <cellStyle name="Link 3 2 3 4 2" xfId="27944" xr:uid="{00000000-0005-0000-0000-0000C66C0000}"/>
    <cellStyle name="Link 3 2 3 4 3" xfId="27945" xr:uid="{00000000-0005-0000-0000-0000C76C0000}"/>
    <cellStyle name="Link 3 2 3 5" xfId="27946" xr:uid="{00000000-0005-0000-0000-0000C86C0000}"/>
    <cellStyle name="Link 3 2 3 5 2" xfId="27947" xr:uid="{00000000-0005-0000-0000-0000C96C0000}"/>
    <cellStyle name="Link 3 2 3 5 3" xfId="27948" xr:uid="{00000000-0005-0000-0000-0000CA6C0000}"/>
    <cellStyle name="Link 3 2 3 6" xfId="27949" xr:uid="{00000000-0005-0000-0000-0000CB6C0000}"/>
    <cellStyle name="Link 3 2 3 6 2" xfId="27950" xr:uid="{00000000-0005-0000-0000-0000CC6C0000}"/>
    <cellStyle name="Link 3 2 3 6 3" xfId="27951" xr:uid="{00000000-0005-0000-0000-0000CD6C0000}"/>
    <cellStyle name="Link 3 2 3 7" xfId="27952" xr:uid="{00000000-0005-0000-0000-0000CE6C0000}"/>
    <cellStyle name="Link 3 2 3 7 2" xfId="27953" xr:uid="{00000000-0005-0000-0000-0000CF6C0000}"/>
    <cellStyle name="Link 3 2 3 7 3" xfId="27954" xr:uid="{00000000-0005-0000-0000-0000D06C0000}"/>
    <cellStyle name="Link 3 2 3 8" xfId="27955" xr:uid="{00000000-0005-0000-0000-0000D16C0000}"/>
    <cellStyle name="Link 3 2 3 8 2" xfId="27956" xr:uid="{00000000-0005-0000-0000-0000D26C0000}"/>
    <cellStyle name="Link 3 2 3 8 3" xfId="27957" xr:uid="{00000000-0005-0000-0000-0000D36C0000}"/>
    <cellStyle name="Link 3 2 3 9" xfId="27958" xr:uid="{00000000-0005-0000-0000-0000D46C0000}"/>
    <cellStyle name="Link 3 2 3 9 2" xfId="27959" xr:uid="{00000000-0005-0000-0000-0000D56C0000}"/>
    <cellStyle name="Link 3 2 3 9 3" xfId="27960" xr:uid="{00000000-0005-0000-0000-0000D66C0000}"/>
    <cellStyle name="Link 3 2 4" xfId="27961" xr:uid="{00000000-0005-0000-0000-0000D76C0000}"/>
    <cellStyle name="Link 3 2 4 10" xfId="27962" xr:uid="{00000000-0005-0000-0000-0000D86C0000}"/>
    <cellStyle name="Link 3 2 4 10 2" xfId="27963" xr:uid="{00000000-0005-0000-0000-0000D96C0000}"/>
    <cellStyle name="Link 3 2 4 10 3" xfId="27964" xr:uid="{00000000-0005-0000-0000-0000DA6C0000}"/>
    <cellStyle name="Link 3 2 4 11" xfId="27965" xr:uid="{00000000-0005-0000-0000-0000DB6C0000}"/>
    <cellStyle name="Link 3 2 4 11 2" xfId="27966" xr:uid="{00000000-0005-0000-0000-0000DC6C0000}"/>
    <cellStyle name="Link 3 2 4 11 3" xfId="27967" xr:uid="{00000000-0005-0000-0000-0000DD6C0000}"/>
    <cellStyle name="Link 3 2 4 12" xfId="27968" xr:uid="{00000000-0005-0000-0000-0000DE6C0000}"/>
    <cellStyle name="Link 3 2 4 13" xfId="27969" xr:uid="{00000000-0005-0000-0000-0000DF6C0000}"/>
    <cellStyle name="Link 3 2 4 2" xfId="27970" xr:uid="{00000000-0005-0000-0000-0000E06C0000}"/>
    <cellStyle name="Link 3 2 4 2 2" xfId="27971" xr:uid="{00000000-0005-0000-0000-0000E16C0000}"/>
    <cellStyle name="Link 3 2 4 2 3" xfId="27972" xr:uid="{00000000-0005-0000-0000-0000E26C0000}"/>
    <cellStyle name="Link 3 2 4 3" xfId="27973" xr:uid="{00000000-0005-0000-0000-0000E36C0000}"/>
    <cellStyle name="Link 3 2 4 3 2" xfId="27974" xr:uid="{00000000-0005-0000-0000-0000E46C0000}"/>
    <cellStyle name="Link 3 2 4 3 3" xfId="27975" xr:uid="{00000000-0005-0000-0000-0000E56C0000}"/>
    <cellStyle name="Link 3 2 4 4" xfId="27976" xr:uid="{00000000-0005-0000-0000-0000E66C0000}"/>
    <cellStyle name="Link 3 2 4 4 2" xfId="27977" xr:uid="{00000000-0005-0000-0000-0000E76C0000}"/>
    <cellStyle name="Link 3 2 4 4 3" xfId="27978" xr:uid="{00000000-0005-0000-0000-0000E86C0000}"/>
    <cellStyle name="Link 3 2 4 5" xfId="27979" xr:uid="{00000000-0005-0000-0000-0000E96C0000}"/>
    <cellStyle name="Link 3 2 4 5 2" xfId="27980" xr:uid="{00000000-0005-0000-0000-0000EA6C0000}"/>
    <cellStyle name="Link 3 2 4 5 3" xfId="27981" xr:uid="{00000000-0005-0000-0000-0000EB6C0000}"/>
    <cellStyle name="Link 3 2 4 6" xfId="27982" xr:uid="{00000000-0005-0000-0000-0000EC6C0000}"/>
    <cellStyle name="Link 3 2 4 6 2" xfId="27983" xr:uid="{00000000-0005-0000-0000-0000ED6C0000}"/>
    <cellStyle name="Link 3 2 4 6 3" xfId="27984" xr:uid="{00000000-0005-0000-0000-0000EE6C0000}"/>
    <cellStyle name="Link 3 2 4 7" xfId="27985" xr:uid="{00000000-0005-0000-0000-0000EF6C0000}"/>
    <cellStyle name="Link 3 2 4 7 2" xfId="27986" xr:uid="{00000000-0005-0000-0000-0000F06C0000}"/>
    <cellStyle name="Link 3 2 4 7 3" xfId="27987" xr:uid="{00000000-0005-0000-0000-0000F16C0000}"/>
    <cellStyle name="Link 3 2 4 8" xfId="27988" xr:uid="{00000000-0005-0000-0000-0000F26C0000}"/>
    <cellStyle name="Link 3 2 4 8 2" xfId="27989" xr:uid="{00000000-0005-0000-0000-0000F36C0000}"/>
    <cellStyle name="Link 3 2 4 8 3" xfId="27990" xr:uid="{00000000-0005-0000-0000-0000F46C0000}"/>
    <cellStyle name="Link 3 2 4 9" xfId="27991" xr:uid="{00000000-0005-0000-0000-0000F56C0000}"/>
    <cellStyle name="Link 3 2 4 9 2" xfId="27992" xr:uid="{00000000-0005-0000-0000-0000F66C0000}"/>
    <cellStyle name="Link 3 2 4 9 3" xfId="27993" xr:uid="{00000000-0005-0000-0000-0000F76C0000}"/>
    <cellStyle name="Link 3 2 5" xfId="27994" xr:uid="{00000000-0005-0000-0000-0000F86C0000}"/>
    <cellStyle name="Link 3 2 5 10" xfId="27995" xr:uid="{00000000-0005-0000-0000-0000F96C0000}"/>
    <cellStyle name="Link 3 2 5 10 2" xfId="27996" xr:uid="{00000000-0005-0000-0000-0000FA6C0000}"/>
    <cellStyle name="Link 3 2 5 10 3" xfId="27997" xr:uid="{00000000-0005-0000-0000-0000FB6C0000}"/>
    <cellStyle name="Link 3 2 5 11" xfId="27998" xr:uid="{00000000-0005-0000-0000-0000FC6C0000}"/>
    <cellStyle name="Link 3 2 5 11 2" xfId="27999" xr:uid="{00000000-0005-0000-0000-0000FD6C0000}"/>
    <cellStyle name="Link 3 2 5 11 3" xfId="28000" xr:uid="{00000000-0005-0000-0000-0000FE6C0000}"/>
    <cellStyle name="Link 3 2 5 12" xfId="28001" xr:uid="{00000000-0005-0000-0000-0000FF6C0000}"/>
    <cellStyle name="Link 3 2 5 13" xfId="28002" xr:uid="{00000000-0005-0000-0000-0000006D0000}"/>
    <cellStyle name="Link 3 2 5 2" xfId="28003" xr:uid="{00000000-0005-0000-0000-0000016D0000}"/>
    <cellStyle name="Link 3 2 5 2 2" xfId="28004" xr:uid="{00000000-0005-0000-0000-0000026D0000}"/>
    <cellStyle name="Link 3 2 5 2 3" xfId="28005" xr:uid="{00000000-0005-0000-0000-0000036D0000}"/>
    <cellStyle name="Link 3 2 5 3" xfId="28006" xr:uid="{00000000-0005-0000-0000-0000046D0000}"/>
    <cellStyle name="Link 3 2 5 3 2" xfId="28007" xr:uid="{00000000-0005-0000-0000-0000056D0000}"/>
    <cellStyle name="Link 3 2 5 3 3" xfId="28008" xr:uid="{00000000-0005-0000-0000-0000066D0000}"/>
    <cellStyle name="Link 3 2 5 4" xfId="28009" xr:uid="{00000000-0005-0000-0000-0000076D0000}"/>
    <cellStyle name="Link 3 2 5 4 2" xfId="28010" xr:uid="{00000000-0005-0000-0000-0000086D0000}"/>
    <cellStyle name="Link 3 2 5 4 3" xfId="28011" xr:uid="{00000000-0005-0000-0000-0000096D0000}"/>
    <cellStyle name="Link 3 2 5 5" xfId="28012" xr:uid="{00000000-0005-0000-0000-00000A6D0000}"/>
    <cellStyle name="Link 3 2 5 5 2" xfId="28013" xr:uid="{00000000-0005-0000-0000-00000B6D0000}"/>
    <cellStyle name="Link 3 2 5 5 3" xfId="28014" xr:uid="{00000000-0005-0000-0000-00000C6D0000}"/>
    <cellStyle name="Link 3 2 5 6" xfId="28015" xr:uid="{00000000-0005-0000-0000-00000D6D0000}"/>
    <cellStyle name="Link 3 2 5 6 2" xfId="28016" xr:uid="{00000000-0005-0000-0000-00000E6D0000}"/>
    <cellStyle name="Link 3 2 5 6 3" xfId="28017" xr:uid="{00000000-0005-0000-0000-00000F6D0000}"/>
    <cellStyle name="Link 3 2 5 7" xfId="28018" xr:uid="{00000000-0005-0000-0000-0000106D0000}"/>
    <cellStyle name="Link 3 2 5 7 2" xfId="28019" xr:uid="{00000000-0005-0000-0000-0000116D0000}"/>
    <cellStyle name="Link 3 2 5 7 3" xfId="28020" xr:uid="{00000000-0005-0000-0000-0000126D0000}"/>
    <cellStyle name="Link 3 2 5 8" xfId="28021" xr:uid="{00000000-0005-0000-0000-0000136D0000}"/>
    <cellStyle name="Link 3 2 5 8 2" xfId="28022" xr:uid="{00000000-0005-0000-0000-0000146D0000}"/>
    <cellStyle name="Link 3 2 5 8 3" xfId="28023" xr:uid="{00000000-0005-0000-0000-0000156D0000}"/>
    <cellStyle name="Link 3 2 5 9" xfId="28024" xr:uid="{00000000-0005-0000-0000-0000166D0000}"/>
    <cellStyle name="Link 3 2 5 9 2" xfId="28025" xr:uid="{00000000-0005-0000-0000-0000176D0000}"/>
    <cellStyle name="Link 3 2 5 9 3" xfId="28026" xr:uid="{00000000-0005-0000-0000-0000186D0000}"/>
    <cellStyle name="Link 3 2 6" xfId="28027" xr:uid="{00000000-0005-0000-0000-0000196D0000}"/>
    <cellStyle name="Link 3 2 6 10" xfId="28028" xr:uid="{00000000-0005-0000-0000-00001A6D0000}"/>
    <cellStyle name="Link 3 2 6 10 2" xfId="28029" xr:uid="{00000000-0005-0000-0000-00001B6D0000}"/>
    <cellStyle name="Link 3 2 6 10 3" xfId="28030" xr:uid="{00000000-0005-0000-0000-00001C6D0000}"/>
    <cellStyle name="Link 3 2 6 11" xfId="28031" xr:uid="{00000000-0005-0000-0000-00001D6D0000}"/>
    <cellStyle name="Link 3 2 6 11 2" xfId="28032" xr:uid="{00000000-0005-0000-0000-00001E6D0000}"/>
    <cellStyle name="Link 3 2 6 11 3" xfId="28033" xr:uid="{00000000-0005-0000-0000-00001F6D0000}"/>
    <cellStyle name="Link 3 2 6 12" xfId="28034" xr:uid="{00000000-0005-0000-0000-0000206D0000}"/>
    <cellStyle name="Link 3 2 6 13" xfId="28035" xr:uid="{00000000-0005-0000-0000-0000216D0000}"/>
    <cellStyle name="Link 3 2 6 2" xfId="28036" xr:uid="{00000000-0005-0000-0000-0000226D0000}"/>
    <cellStyle name="Link 3 2 6 2 2" xfId="28037" xr:uid="{00000000-0005-0000-0000-0000236D0000}"/>
    <cellStyle name="Link 3 2 6 2 3" xfId="28038" xr:uid="{00000000-0005-0000-0000-0000246D0000}"/>
    <cellStyle name="Link 3 2 6 3" xfId="28039" xr:uid="{00000000-0005-0000-0000-0000256D0000}"/>
    <cellStyle name="Link 3 2 6 3 2" xfId="28040" xr:uid="{00000000-0005-0000-0000-0000266D0000}"/>
    <cellStyle name="Link 3 2 6 3 3" xfId="28041" xr:uid="{00000000-0005-0000-0000-0000276D0000}"/>
    <cellStyle name="Link 3 2 6 4" xfId="28042" xr:uid="{00000000-0005-0000-0000-0000286D0000}"/>
    <cellStyle name="Link 3 2 6 4 2" xfId="28043" xr:uid="{00000000-0005-0000-0000-0000296D0000}"/>
    <cellStyle name="Link 3 2 6 4 3" xfId="28044" xr:uid="{00000000-0005-0000-0000-00002A6D0000}"/>
    <cellStyle name="Link 3 2 6 5" xfId="28045" xr:uid="{00000000-0005-0000-0000-00002B6D0000}"/>
    <cellStyle name="Link 3 2 6 5 2" xfId="28046" xr:uid="{00000000-0005-0000-0000-00002C6D0000}"/>
    <cellStyle name="Link 3 2 6 5 3" xfId="28047" xr:uid="{00000000-0005-0000-0000-00002D6D0000}"/>
    <cellStyle name="Link 3 2 6 6" xfId="28048" xr:uid="{00000000-0005-0000-0000-00002E6D0000}"/>
    <cellStyle name="Link 3 2 6 6 2" xfId="28049" xr:uid="{00000000-0005-0000-0000-00002F6D0000}"/>
    <cellStyle name="Link 3 2 6 6 3" xfId="28050" xr:uid="{00000000-0005-0000-0000-0000306D0000}"/>
    <cellStyle name="Link 3 2 6 7" xfId="28051" xr:uid="{00000000-0005-0000-0000-0000316D0000}"/>
    <cellStyle name="Link 3 2 6 7 2" xfId="28052" xr:uid="{00000000-0005-0000-0000-0000326D0000}"/>
    <cellStyle name="Link 3 2 6 7 3" xfId="28053" xr:uid="{00000000-0005-0000-0000-0000336D0000}"/>
    <cellStyle name="Link 3 2 6 8" xfId="28054" xr:uid="{00000000-0005-0000-0000-0000346D0000}"/>
    <cellStyle name="Link 3 2 6 8 2" xfId="28055" xr:uid="{00000000-0005-0000-0000-0000356D0000}"/>
    <cellStyle name="Link 3 2 6 8 3" xfId="28056" xr:uid="{00000000-0005-0000-0000-0000366D0000}"/>
    <cellStyle name="Link 3 2 6 9" xfId="28057" xr:uid="{00000000-0005-0000-0000-0000376D0000}"/>
    <cellStyle name="Link 3 2 6 9 2" xfId="28058" xr:uid="{00000000-0005-0000-0000-0000386D0000}"/>
    <cellStyle name="Link 3 2 6 9 3" xfId="28059" xr:uid="{00000000-0005-0000-0000-0000396D0000}"/>
    <cellStyle name="Link 3 2 7" xfId="28060" xr:uid="{00000000-0005-0000-0000-00003A6D0000}"/>
    <cellStyle name="Link 3 2 7 10" xfId="28061" xr:uid="{00000000-0005-0000-0000-00003B6D0000}"/>
    <cellStyle name="Link 3 2 7 10 2" xfId="28062" xr:uid="{00000000-0005-0000-0000-00003C6D0000}"/>
    <cellStyle name="Link 3 2 7 10 3" xfId="28063" xr:uid="{00000000-0005-0000-0000-00003D6D0000}"/>
    <cellStyle name="Link 3 2 7 11" xfId="28064" xr:uid="{00000000-0005-0000-0000-00003E6D0000}"/>
    <cellStyle name="Link 3 2 7 11 2" xfId="28065" xr:uid="{00000000-0005-0000-0000-00003F6D0000}"/>
    <cellStyle name="Link 3 2 7 11 3" xfId="28066" xr:uid="{00000000-0005-0000-0000-0000406D0000}"/>
    <cellStyle name="Link 3 2 7 12" xfId="28067" xr:uid="{00000000-0005-0000-0000-0000416D0000}"/>
    <cellStyle name="Link 3 2 7 13" xfId="28068" xr:uid="{00000000-0005-0000-0000-0000426D0000}"/>
    <cellStyle name="Link 3 2 7 2" xfId="28069" xr:uid="{00000000-0005-0000-0000-0000436D0000}"/>
    <cellStyle name="Link 3 2 7 2 2" xfId="28070" xr:uid="{00000000-0005-0000-0000-0000446D0000}"/>
    <cellStyle name="Link 3 2 7 2 3" xfId="28071" xr:uid="{00000000-0005-0000-0000-0000456D0000}"/>
    <cellStyle name="Link 3 2 7 3" xfId="28072" xr:uid="{00000000-0005-0000-0000-0000466D0000}"/>
    <cellStyle name="Link 3 2 7 3 2" xfId="28073" xr:uid="{00000000-0005-0000-0000-0000476D0000}"/>
    <cellStyle name="Link 3 2 7 3 3" xfId="28074" xr:uid="{00000000-0005-0000-0000-0000486D0000}"/>
    <cellStyle name="Link 3 2 7 4" xfId="28075" xr:uid="{00000000-0005-0000-0000-0000496D0000}"/>
    <cellStyle name="Link 3 2 7 4 2" xfId="28076" xr:uid="{00000000-0005-0000-0000-00004A6D0000}"/>
    <cellStyle name="Link 3 2 7 4 3" xfId="28077" xr:uid="{00000000-0005-0000-0000-00004B6D0000}"/>
    <cellStyle name="Link 3 2 7 5" xfId="28078" xr:uid="{00000000-0005-0000-0000-00004C6D0000}"/>
    <cellStyle name="Link 3 2 7 5 2" xfId="28079" xr:uid="{00000000-0005-0000-0000-00004D6D0000}"/>
    <cellStyle name="Link 3 2 7 5 3" xfId="28080" xr:uid="{00000000-0005-0000-0000-00004E6D0000}"/>
    <cellStyle name="Link 3 2 7 6" xfId="28081" xr:uid="{00000000-0005-0000-0000-00004F6D0000}"/>
    <cellStyle name="Link 3 2 7 6 2" xfId="28082" xr:uid="{00000000-0005-0000-0000-0000506D0000}"/>
    <cellStyle name="Link 3 2 7 6 3" xfId="28083" xr:uid="{00000000-0005-0000-0000-0000516D0000}"/>
    <cellStyle name="Link 3 2 7 7" xfId="28084" xr:uid="{00000000-0005-0000-0000-0000526D0000}"/>
    <cellStyle name="Link 3 2 7 7 2" xfId="28085" xr:uid="{00000000-0005-0000-0000-0000536D0000}"/>
    <cellStyle name="Link 3 2 7 7 3" xfId="28086" xr:uid="{00000000-0005-0000-0000-0000546D0000}"/>
    <cellStyle name="Link 3 2 7 8" xfId="28087" xr:uid="{00000000-0005-0000-0000-0000556D0000}"/>
    <cellStyle name="Link 3 2 7 8 2" xfId="28088" xr:uid="{00000000-0005-0000-0000-0000566D0000}"/>
    <cellStyle name="Link 3 2 7 8 3" xfId="28089" xr:uid="{00000000-0005-0000-0000-0000576D0000}"/>
    <cellStyle name="Link 3 2 7 9" xfId="28090" xr:uid="{00000000-0005-0000-0000-0000586D0000}"/>
    <cellStyle name="Link 3 2 7 9 2" xfId="28091" xr:uid="{00000000-0005-0000-0000-0000596D0000}"/>
    <cellStyle name="Link 3 2 7 9 3" xfId="28092" xr:uid="{00000000-0005-0000-0000-00005A6D0000}"/>
    <cellStyle name="Link 3 2 8" xfId="28093" xr:uid="{00000000-0005-0000-0000-00005B6D0000}"/>
    <cellStyle name="Link 3 2 8 2" xfId="28094" xr:uid="{00000000-0005-0000-0000-00005C6D0000}"/>
    <cellStyle name="Link 3 2 8 3" xfId="28095" xr:uid="{00000000-0005-0000-0000-00005D6D0000}"/>
    <cellStyle name="Link 3 2 9" xfId="28096" xr:uid="{00000000-0005-0000-0000-00005E6D0000}"/>
    <cellStyle name="Link 3 2 9 2" xfId="28097" xr:uid="{00000000-0005-0000-0000-00005F6D0000}"/>
    <cellStyle name="Link 3 2 9 3" xfId="28098" xr:uid="{00000000-0005-0000-0000-0000606D0000}"/>
    <cellStyle name="Link 3 20" xfId="28099" xr:uid="{00000000-0005-0000-0000-0000616D0000}"/>
    <cellStyle name="Link 3 3" xfId="28100" xr:uid="{00000000-0005-0000-0000-0000626D0000}"/>
    <cellStyle name="Link 3 3 10" xfId="28101" xr:uid="{00000000-0005-0000-0000-0000636D0000}"/>
    <cellStyle name="Link 3 3 10 2" xfId="28102" xr:uid="{00000000-0005-0000-0000-0000646D0000}"/>
    <cellStyle name="Link 3 3 10 3" xfId="28103" xr:uid="{00000000-0005-0000-0000-0000656D0000}"/>
    <cellStyle name="Link 3 3 11" xfId="28104" xr:uid="{00000000-0005-0000-0000-0000666D0000}"/>
    <cellStyle name="Link 3 3 11 2" xfId="28105" xr:uid="{00000000-0005-0000-0000-0000676D0000}"/>
    <cellStyle name="Link 3 3 11 3" xfId="28106" xr:uid="{00000000-0005-0000-0000-0000686D0000}"/>
    <cellStyle name="Link 3 3 12" xfId="28107" xr:uid="{00000000-0005-0000-0000-0000696D0000}"/>
    <cellStyle name="Link 3 3 12 2" xfId="28108" xr:uid="{00000000-0005-0000-0000-00006A6D0000}"/>
    <cellStyle name="Link 3 3 12 3" xfId="28109" xr:uid="{00000000-0005-0000-0000-00006B6D0000}"/>
    <cellStyle name="Link 3 3 13" xfId="28110" xr:uid="{00000000-0005-0000-0000-00006C6D0000}"/>
    <cellStyle name="Link 3 3 14" xfId="28111" xr:uid="{00000000-0005-0000-0000-00006D6D0000}"/>
    <cellStyle name="Link 3 3 2" xfId="28112" xr:uid="{00000000-0005-0000-0000-00006E6D0000}"/>
    <cellStyle name="Link 3 3 2 2" xfId="28113" xr:uid="{00000000-0005-0000-0000-00006F6D0000}"/>
    <cellStyle name="Link 3 3 2 3" xfId="28114" xr:uid="{00000000-0005-0000-0000-0000706D0000}"/>
    <cellStyle name="Link 3 3 3" xfId="28115" xr:uid="{00000000-0005-0000-0000-0000716D0000}"/>
    <cellStyle name="Link 3 3 3 2" xfId="28116" xr:uid="{00000000-0005-0000-0000-0000726D0000}"/>
    <cellStyle name="Link 3 3 3 3" xfId="28117" xr:uid="{00000000-0005-0000-0000-0000736D0000}"/>
    <cellStyle name="Link 3 3 4" xfId="28118" xr:uid="{00000000-0005-0000-0000-0000746D0000}"/>
    <cellStyle name="Link 3 3 4 2" xfId="28119" xr:uid="{00000000-0005-0000-0000-0000756D0000}"/>
    <cellStyle name="Link 3 3 4 3" xfId="28120" xr:uid="{00000000-0005-0000-0000-0000766D0000}"/>
    <cellStyle name="Link 3 3 5" xfId="28121" xr:uid="{00000000-0005-0000-0000-0000776D0000}"/>
    <cellStyle name="Link 3 3 5 2" xfId="28122" xr:uid="{00000000-0005-0000-0000-0000786D0000}"/>
    <cellStyle name="Link 3 3 5 3" xfId="28123" xr:uid="{00000000-0005-0000-0000-0000796D0000}"/>
    <cellStyle name="Link 3 3 6" xfId="28124" xr:uid="{00000000-0005-0000-0000-00007A6D0000}"/>
    <cellStyle name="Link 3 3 6 2" xfId="28125" xr:uid="{00000000-0005-0000-0000-00007B6D0000}"/>
    <cellStyle name="Link 3 3 6 3" xfId="28126" xr:uid="{00000000-0005-0000-0000-00007C6D0000}"/>
    <cellStyle name="Link 3 3 7" xfId="28127" xr:uid="{00000000-0005-0000-0000-00007D6D0000}"/>
    <cellStyle name="Link 3 3 7 2" xfId="28128" xr:uid="{00000000-0005-0000-0000-00007E6D0000}"/>
    <cellStyle name="Link 3 3 7 3" xfId="28129" xr:uid="{00000000-0005-0000-0000-00007F6D0000}"/>
    <cellStyle name="Link 3 3 8" xfId="28130" xr:uid="{00000000-0005-0000-0000-0000806D0000}"/>
    <cellStyle name="Link 3 3 8 2" xfId="28131" xr:uid="{00000000-0005-0000-0000-0000816D0000}"/>
    <cellStyle name="Link 3 3 8 3" xfId="28132" xr:uid="{00000000-0005-0000-0000-0000826D0000}"/>
    <cellStyle name="Link 3 3 9" xfId="28133" xr:uid="{00000000-0005-0000-0000-0000836D0000}"/>
    <cellStyle name="Link 3 3 9 2" xfId="28134" xr:uid="{00000000-0005-0000-0000-0000846D0000}"/>
    <cellStyle name="Link 3 3 9 3" xfId="28135" xr:uid="{00000000-0005-0000-0000-0000856D0000}"/>
    <cellStyle name="Link 3 4" xfId="28136" xr:uid="{00000000-0005-0000-0000-0000866D0000}"/>
    <cellStyle name="Link 3 4 10" xfId="28137" xr:uid="{00000000-0005-0000-0000-0000876D0000}"/>
    <cellStyle name="Link 3 4 10 2" xfId="28138" xr:uid="{00000000-0005-0000-0000-0000886D0000}"/>
    <cellStyle name="Link 3 4 10 3" xfId="28139" xr:uid="{00000000-0005-0000-0000-0000896D0000}"/>
    <cellStyle name="Link 3 4 11" xfId="28140" xr:uid="{00000000-0005-0000-0000-00008A6D0000}"/>
    <cellStyle name="Link 3 4 11 2" xfId="28141" xr:uid="{00000000-0005-0000-0000-00008B6D0000}"/>
    <cellStyle name="Link 3 4 11 3" xfId="28142" xr:uid="{00000000-0005-0000-0000-00008C6D0000}"/>
    <cellStyle name="Link 3 4 12" xfId="28143" xr:uid="{00000000-0005-0000-0000-00008D6D0000}"/>
    <cellStyle name="Link 3 4 13" xfId="28144" xr:uid="{00000000-0005-0000-0000-00008E6D0000}"/>
    <cellStyle name="Link 3 4 2" xfId="28145" xr:uid="{00000000-0005-0000-0000-00008F6D0000}"/>
    <cellStyle name="Link 3 4 2 2" xfId="28146" xr:uid="{00000000-0005-0000-0000-0000906D0000}"/>
    <cellStyle name="Link 3 4 2 3" xfId="28147" xr:uid="{00000000-0005-0000-0000-0000916D0000}"/>
    <cellStyle name="Link 3 4 3" xfId="28148" xr:uid="{00000000-0005-0000-0000-0000926D0000}"/>
    <cellStyle name="Link 3 4 3 2" xfId="28149" xr:uid="{00000000-0005-0000-0000-0000936D0000}"/>
    <cellStyle name="Link 3 4 3 3" xfId="28150" xr:uid="{00000000-0005-0000-0000-0000946D0000}"/>
    <cellStyle name="Link 3 4 4" xfId="28151" xr:uid="{00000000-0005-0000-0000-0000956D0000}"/>
    <cellStyle name="Link 3 4 4 2" xfId="28152" xr:uid="{00000000-0005-0000-0000-0000966D0000}"/>
    <cellStyle name="Link 3 4 4 3" xfId="28153" xr:uid="{00000000-0005-0000-0000-0000976D0000}"/>
    <cellStyle name="Link 3 4 5" xfId="28154" xr:uid="{00000000-0005-0000-0000-0000986D0000}"/>
    <cellStyle name="Link 3 4 5 2" xfId="28155" xr:uid="{00000000-0005-0000-0000-0000996D0000}"/>
    <cellStyle name="Link 3 4 5 3" xfId="28156" xr:uid="{00000000-0005-0000-0000-00009A6D0000}"/>
    <cellStyle name="Link 3 4 6" xfId="28157" xr:uid="{00000000-0005-0000-0000-00009B6D0000}"/>
    <cellStyle name="Link 3 4 6 2" xfId="28158" xr:uid="{00000000-0005-0000-0000-00009C6D0000}"/>
    <cellStyle name="Link 3 4 6 3" xfId="28159" xr:uid="{00000000-0005-0000-0000-00009D6D0000}"/>
    <cellStyle name="Link 3 4 7" xfId="28160" xr:uid="{00000000-0005-0000-0000-00009E6D0000}"/>
    <cellStyle name="Link 3 4 7 2" xfId="28161" xr:uid="{00000000-0005-0000-0000-00009F6D0000}"/>
    <cellStyle name="Link 3 4 7 3" xfId="28162" xr:uid="{00000000-0005-0000-0000-0000A06D0000}"/>
    <cellStyle name="Link 3 4 8" xfId="28163" xr:uid="{00000000-0005-0000-0000-0000A16D0000}"/>
    <cellStyle name="Link 3 4 8 2" xfId="28164" xr:uid="{00000000-0005-0000-0000-0000A26D0000}"/>
    <cellStyle name="Link 3 4 8 3" xfId="28165" xr:uid="{00000000-0005-0000-0000-0000A36D0000}"/>
    <cellStyle name="Link 3 4 9" xfId="28166" xr:uid="{00000000-0005-0000-0000-0000A46D0000}"/>
    <cellStyle name="Link 3 4 9 2" xfId="28167" xr:uid="{00000000-0005-0000-0000-0000A56D0000}"/>
    <cellStyle name="Link 3 4 9 3" xfId="28168" xr:uid="{00000000-0005-0000-0000-0000A66D0000}"/>
    <cellStyle name="Link 3 5" xfId="28169" xr:uid="{00000000-0005-0000-0000-0000A76D0000}"/>
    <cellStyle name="Link 3 5 10" xfId="28170" xr:uid="{00000000-0005-0000-0000-0000A86D0000}"/>
    <cellStyle name="Link 3 5 10 2" xfId="28171" xr:uid="{00000000-0005-0000-0000-0000A96D0000}"/>
    <cellStyle name="Link 3 5 10 3" xfId="28172" xr:uid="{00000000-0005-0000-0000-0000AA6D0000}"/>
    <cellStyle name="Link 3 5 11" xfId="28173" xr:uid="{00000000-0005-0000-0000-0000AB6D0000}"/>
    <cellStyle name="Link 3 5 11 2" xfId="28174" xr:uid="{00000000-0005-0000-0000-0000AC6D0000}"/>
    <cellStyle name="Link 3 5 11 3" xfId="28175" xr:uid="{00000000-0005-0000-0000-0000AD6D0000}"/>
    <cellStyle name="Link 3 5 12" xfId="28176" xr:uid="{00000000-0005-0000-0000-0000AE6D0000}"/>
    <cellStyle name="Link 3 5 13" xfId="28177" xr:uid="{00000000-0005-0000-0000-0000AF6D0000}"/>
    <cellStyle name="Link 3 5 2" xfId="28178" xr:uid="{00000000-0005-0000-0000-0000B06D0000}"/>
    <cellStyle name="Link 3 5 2 2" xfId="28179" xr:uid="{00000000-0005-0000-0000-0000B16D0000}"/>
    <cellStyle name="Link 3 5 2 3" xfId="28180" xr:uid="{00000000-0005-0000-0000-0000B26D0000}"/>
    <cellStyle name="Link 3 5 3" xfId="28181" xr:uid="{00000000-0005-0000-0000-0000B36D0000}"/>
    <cellStyle name="Link 3 5 3 2" xfId="28182" xr:uid="{00000000-0005-0000-0000-0000B46D0000}"/>
    <cellStyle name="Link 3 5 3 3" xfId="28183" xr:uid="{00000000-0005-0000-0000-0000B56D0000}"/>
    <cellStyle name="Link 3 5 4" xfId="28184" xr:uid="{00000000-0005-0000-0000-0000B66D0000}"/>
    <cellStyle name="Link 3 5 4 2" xfId="28185" xr:uid="{00000000-0005-0000-0000-0000B76D0000}"/>
    <cellStyle name="Link 3 5 4 3" xfId="28186" xr:uid="{00000000-0005-0000-0000-0000B86D0000}"/>
    <cellStyle name="Link 3 5 5" xfId="28187" xr:uid="{00000000-0005-0000-0000-0000B96D0000}"/>
    <cellStyle name="Link 3 5 5 2" xfId="28188" xr:uid="{00000000-0005-0000-0000-0000BA6D0000}"/>
    <cellStyle name="Link 3 5 5 3" xfId="28189" xr:uid="{00000000-0005-0000-0000-0000BB6D0000}"/>
    <cellStyle name="Link 3 5 6" xfId="28190" xr:uid="{00000000-0005-0000-0000-0000BC6D0000}"/>
    <cellStyle name="Link 3 5 6 2" xfId="28191" xr:uid="{00000000-0005-0000-0000-0000BD6D0000}"/>
    <cellStyle name="Link 3 5 6 3" xfId="28192" xr:uid="{00000000-0005-0000-0000-0000BE6D0000}"/>
    <cellStyle name="Link 3 5 7" xfId="28193" xr:uid="{00000000-0005-0000-0000-0000BF6D0000}"/>
    <cellStyle name="Link 3 5 7 2" xfId="28194" xr:uid="{00000000-0005-0000-0000-0000C06D0000}"/>
    <cellStyle name="Link 3 5 7 3" xfId="28195" xr:uid="{00000000-0005-0000-0000-0000C16D0000}"/>
    <cellStyle name="Link 3 5 8" xfId="28196" xr:uid="{00000000-0005-0000-0000-0000C26D0000}"/>
    <cellStyle name="Link 3 5 8 2" xfId="28197" xr:uid="{00000000-0005-0000-0000-0000C36D0000}"/>
    <cellStyle name="Link 3 5 8 3" xfId="28198" xr:uid="{00000000-0005-0000-0000-0000C46D0000}"/>
    <cellStyle name="Link 3 5 9" xfId="28199" xr:uid="{00000000-0005-0000-0000-0000C56D0000}"/>
    <cellStyle name="Link 3 5 9 2" xfId="28200" xr:uid="{00000000-0005-0000-0000-0000C66D0000}"/>
    <cellStyle name="Link 3 5 9 3" xfId="28201" xr:uid="{00000000-0005-0000-0000-0000C76D0000}"/>
    <cellStyle name="Link 3 6" xfId="28202" xr:uid="{00000000-0005-0000-0000-0000C86D0000}"/>
    <cellStyle name="Link 3 6 10" xfId="28203" xr:uid="{00000000-0005-0000-0000-0000C96D0000}"/>
    <cellStyle name="Link 3 6 10 2" xfId="28204" xr:uid="{00000000-0005-0000-0000-0000CA6D0000}"/>
    <cellStyle name="Link 3 6 10 3" xfId="28205" xr:uid="{00000000-0005-0000-0000-0000CB6D0000}"/>
    <cellStyle name="Link 3 6 11" xfId="28206" xr:uid="{00000000-0005-0000-0000-0000CC6D0000}"/>
    <cellStyle name="Link 3 6 11 2" xfId="28207" xr:uid="{00000000-0005-0000-0000-0000CD6D0000}"/>
    <cellStyle name="Link 3 6 11 3" xfId="28208" xr:uid="{00000000-0005-0000-0000-0000CE6D0000}"/>
    <cellStyle name="Link 3 6 12" xfId="28209" xr:uid="{00000000-0005-0000-0000-0000CF6D0000}"/>
    <cellStyle name="Link 3 6 13" xfId="28210" xr:uid="{00000000-0005-0000-0000-0000D06D0000}"/>
    <cellStyle name="Link 3 6 2" xfId="28211" xr:uid="{00000000-0005-0000-0000-0000D16D0000}"/>
    <cellStyle name="Link 3 6 2 2" xfId="28212" xr:uid="{00000000-0005-0000-0000-0000D26D0000}"/>
    <cellStyle name="Link 3 6 2 3" xfId="28213" xr:uid="{00000000-0005-0000-0000-0000D36D0000}"/>
    <cellStyle name="Link 3 6 3" xfId="28214" xr:uid="{00000000-0005-0000-0000-0000D46D0000}"/>
    <cellStyle name="Link 3 6 3 2" xfId="28215" xr:uid="{00000000-0005-0000-0000-0000D56D0000}"/>
    <cellStyle name="Link 3 6 3 3" xfId="28216" xr:uid="{00000000-0005-0000-0000-0000D66D0000}"/>
    <cellStyle name="Link 3 6 4" xfId="28217" xr:uid="{00000000-0005-0000-0000-0000D76D0000}"/>
    <cellStyle name="Link 3 6 4 2" xfId="28218" xr:uid="{00000000-0005-0000-0000-0000D86D0000}"/>
    <cellStyle name="Link 3 6 4 3" xfId="28219" xr:uid="{00000000-0005-0000-0000-0000D96D0000}"/>
    <cellStyle name="Link 3 6 5" xfId="28220" xr:uid="{00000000-0005-0000-0000-0000DA6D0000}"/>
    <cellStyle name="Link 3 6 5 2" xfId="28221" xr:uid="{00000000-0005-0000-0000-0000DB6D0000}"/>
    <cellStyle name="Link 3 6 5 3" xfId="28222" xr:uid="{00000000-0005-0000-0000-0000DC6D0000}"/>
    <cellStyle name="Link 3 6 6" xfId="28223" xr:uid="{00000000-0005-0000-0000-0000DD6D0000}"/>
    <cellStyle name="Link 3 6 6 2" xfId="28224" xr:uid="{00000000-0005-0000-0000-0000DE6D0000}"/>
    <cellStyle name="Link 3 6 6 3" xfId="28225" xr:uid="{00000000-0005-0000-0000-0000DF6D0000}"/>
    <cellStyle name="Link 3 6 7" xfId="28226" xr:uid="{00000000-0005-0000-0000-0000E06D0000}"/>
    <cellStyle name="Link 3 6 7 2" xfId="28227" xr:uid="{00000000-0005-0000-0000-0000E16D0000}"/>
    <cellStyle name="Link 3 6 7 3" xfId="28228" xr:uid="{00000000-0005-0000-0000-0000E26D0000}"/>
    <cellStyle name="Link 3 6 8" xfId="28229" xr:uid="{00000000-0005-0000-0000-0000E36D0000}"/>
    <cellStyle name="Link 3 6 8 2" xfId="28230" xr:uid="{00000000-0005-0000-0000-0000E46D0000}"/>
    <cellStyle name="Link 3 6 8 3" xfId="28231" xr:uid="{00000000-0005-0000-0000-0000E56D0000}"/>
    <cellStyle name="Link 3 6 9" xfId="28232" xr:uid="{00000000-0005-0000-0000-0000E66D0000}"/>
    <cellStyle name="Link 3 6 9 2" xfId="28233" xr:uid="{00000000-0005-0000-0000-0000E76D0000}"/>
    <cellStyle name="Link 3 6 9 3" xfId="28234" xr:uid="{00000000-0005-0000-0000-0000E86D0000}"/>
    <cellStyle name="Link 3 7" xfId="28235" xr:uid="{00000000-0005-0000-0000-0000E96D0000}"/>
    <cellStyle name="Link 3 7 10" xfId="28236" xr:uid="{00000000-0005-0000-0000-0000EA6D0000}"/>
    <cellStyle name="Link 3 7 10 2" xfId="28237" xr:uid="{00000000-0005-0000-0000-0000EB6D0000}"/>
    <cellStyle name="Link 3 7 10 3" xfId="28238" xr:uid="{00000000-0005-0000-0000-0000EC6D0000}"/>
    <cellStyle name="Link 3 7 11" xfId="28239" xr:uid="{00000000-0005-0000-0000-0000ED6D0000}"/>
    <cellStyle name="Link 3 7 11 2" xfId="28240" xr:uid="{00000000-0005-0000-0000-0000EE6D0000}"/>
    <cellStyle name="Link 3 7 11 3" xfId="28241" xr:uid="{00000000-0005-0000-0000-0000EF6D0000}"/>
    <cellStyle name="Link 3 7 12" xfId="28242" xr:uid="{00000000-0005-0000-0000-0000F06D0000}"/>
    <cellStyle name="Link 3 7 13" xfId="28243" xr:uid="{00000000-0005-0000-0000-0000F16D0000}"/>
    <cellStyle name="Link 3 7 2" xfId="28244" xr:uid="{00000000-0005-0000-0000-0000F26D0000}"/>
    <cellStyle name="Link 3 7 2 2" xfId="28245" xr:uid="{00000000-0005-0000-0000-0000F36D0000}"/>
    <cellStyle name="Link 3 7 2 3" xfId="28246" xr:uid="{00000000-0005-0000-0000-0000F46D0000}"/>
    <cellStyle name="Link 3 7 3" xfId="28247" xr:uid="{00000000-0005-0000-0000-0000F56D0000}"/>
    <cellStyle name="Link 3 7 3 2" xfId="28248" xr:uid="{00000000-0005-0000-0000-0000F66D0000}"/>
    <cellStyle name="Link 3 7 3 3" xfId="28249" xr:uid="{00000000-0005-0000-0000-0000F76D0000}"/>
    <cellStyle name="Link 3 7 4" xfId="28250" xr:uid="{00000000-0005-0000-0000-0000F86D0000}"/>
    <cellStyle name="Link 3 7 4 2" xfId="28251" xr:uid="{00000000-0005-0000-0000-0000F96D0000}"/>
    <cellStyle name="Link 3 7 4 3" xfId="28252" xr:uid="{00000000-0005-0000-0000-0000FA6D0000}"/>
    <cellStyle name="Link 3 7 5" xfId="28253" xr:uid="{00000000-0005-0000-0000-0000FB6D0000}"/>
    <cellStyle name="Link 3 7 5 2" xfId="28254" xr:uid="{00000000-0005-0000-0000-0000FC6D0000}"/>
    <cellStyle name="Link 3 7 5 3" xfId="28255" xr:uid="{00000000-0005-0000-0000-0000FD6D0000}"/>
    <cellStyle name="Link 3 7 6" xfId="28256" xr:uid="{00000000-0005-0000-0000-0000FE6D0000}"/>
    <cellStyle name="Link 3 7 6 2" xfId="28257" xr:uid="{00000000-0005-0000-0000-0000FF6D0000}"/>
    <cellStyle name="Link 3 7 6 3" xfId="28258" xr:uid="{00000000-0005-0000-0000-0000006E0000}"/>
    <cellStyle name="Link 3 7 7" xfId="28259" xr:uid="{00000000-0005-0000-0000-0000016E0000}"/>
    <cellStyle name="Link 3 7 7 2" xfId="28260" xr:uid="{00000000-0005-0000-0000-0000026E0000}"/>
    <cellStyle name="Link 3 7 7 3" xfId="28261" xr:uid="{00000000-0005-0000-0000-0000036E0000}"/>
    <cellStyle name="Link 3 7 8" xfId="28262" xr:uid="{00000000-0005-0000-0000-0000046E0000}"/>
    <cellStyle name="Link 3 7 8 2" xfId="28263" xr:uid="{00000000-0005-0000-0000-0000056E0000}"/>
    <cellStyle name="Link 3 7 8 3" xfId="28264" xr:uid="{00000000-0005-0000-0000-0000066E0000}"/>
    <cellStyle name="Link 3 7 9" xfId="28265" xr:uid="{00000000-0005-0000-0000-0000076E0000}"/>
    <cellStyle name="Link 3 7 9 2" xfId="28266" xr:uid="{00000000-0005-0000-0000-0000086E0000}"/>
    <cellStyle name="Link 3 7 9 3" xfId="28267" xr:uid="{00000000-0005-0000-0000-0000096E0000}"/>
    <cellStyle name="Link 3 8" xfId="28268" xr:uid="{00000000-0005-0000-0000-00000A6E0000}"/>
    <cellStyle name="Link 3 8 2" xfId="28269" xr:uid="{00000000-0005-0000-0000-00000B6E0000}"/>
    <cellStyle name="Link 3 8 3" xfId="28270" xr:uid="{00000000-0005-0000-0000-00000C6E0000}"/>
    <cellStyle name="Link 3 9" xfId="28271" xr:uid="{00000000-0005-0000-0000-00000D6E0000}"/>
    <cellStyle name="Link 3 9 2" xfId="28272" xr:uid="{00000000-0005-0000-0000-00000E6E0000}"/>
    <cellStyle name="Link 3 9 3" xfId="28273" xr:uid="{00000000-0005-0000-0000-00000F6E0000}"/>
    <cellStyle name="Link 4" xfId="28274" xr:uid="{00000000-0005-0000-0000-0000106E0000}"/>
    <cellStyle name="Link 4 10" xfId="28275" xr:uid="{00000000-0005-0000-0000-0000116E0000}"/>
    <cellStyle name="Link 4 10 2" xfId="28276" xr:uid="{00000000-0005-0000-0000-0000126E0000}"/>
    <cellStyle name="Link 4 10 3" xfId="28277" xr:uid="{00000000-0005-0000-0000-0000136E0000}"/>
    <cellStyle name="Link 4 11" xfId="28278" xr:uid="{00000000-0005-0000-0000-0000146E0000}"/>
    <cellStyle name="Link 4 11 2" xfId="28279" xr:uid="{00000000-0005-0000-0000-0000156E0000}"/>
    <cellStyle name="Link 4 11 3" xfId="28280" xr:uid="{00000000-0005-0000-0000-0000166E0000}"/>
    <cellStyle name="Link 4 12" xfId="28281" xr:uid="{00000000-0005-0000-0000-0000176E0000}"/>
    <cellStyle name="Link 4 12 2" xfId="28282" xr:uid="{00000000-0005-0000-0000-0000186E0000}"/>
    <cellStyle name="Link 4 12 3" xfId="28283" xr:uid="{00000000-0005-0000-0000-0000196E0000}"/>
    <cellStyle name="Link 4 13" xfId="28284" xr:uid="{00000000-0005-0000-0000-00001A6E0000}"/>
    <cellStyle name="Link 4 13 2" xfId="28285" xr:uid="{00000000-0005-0000-0000-00001B6E0000}"/>
    <cellStyle name="Link 4 13 3" xfId="28286" xr:uid="{00000000-0005-0000-0000-00001C6E0000}"/>
    <cellStyle name="Link 4 14" xfId="28287" xr:uid="{00000000-0005-0000-0000-00001D6E0000}"/>
    <cellStyle name="Link 4 14 2" xfId="28288" xr:uid="{00000000-0005-0000-0000-00001E6E0000}"/>
    <cellStyle name="Link 4 14 3" xfId="28289" xr:uid="{00000000-0005-0000-0000-00001F6E0000}"/>
    <cellStyle name="Link 4 15" xfId="28290" xr:uid="{00000000-0005-0000-0000-0000206E0000}"/>
    <cellStyle name="Link 4 15 2" xfId="28291" xr:uid="{00000000-0005-0000-0000-0000216E0000}"/>
    <cellStyle name="Link 4 15 3" xfId="28292" xr:uid="{00000000-0005-0000-0000-0000226E0000}"/>
    <cellStyle name="Link 4 16" xfId="28293" xr:uid="{00000000-0005-0000-0000-0000236E0000}"/>
    <cellStyle name="Link 4 16 2" xfId="28294" xr:uid="{00000000-0005-0000-0000-0000246E0000}"/>
    <cellStyle name="Link 4 16 3" xfId="28295" xr:uid="{00000000-0005-0000-0000-0000256E0000}"/>
    <cellStyle name="Link 4 17" xfId="28296" xr:uid="{00000000-0005-0000-0000-0000266E0000}"/>
    <cellStyle name="Link 4 17 2" xfId="28297" xr:uid="{00000000-0005-0000-0000-0000276E0000}"/>
    <cellStyle name="Link 4 17 3" xfId="28298" xr:uid="{00000000-0005-0000-0000-0000286E0000}"/>
    <cellStyle name="Link 4 18" xfId="28299" xr:uid="{00000000-0005-0000-0000-0000296E0000}"/>
    <cellStyle name="Link 4 18 2" xfId="28300" xr:uid="{00000000-0005-0000-0000-00002A6E0000}"/>
    <cellStyle name="Link 4 18 3" xfId="28301" xr:uid="{00000000-0005-0000-0000-00002B6E0000}"/>
    <cellStyle name="Link 4 19" xfId="28302" xr:uid="{00000000-0005-0000-0000-00002C6E0000}"/>
    <cellStyle name="Link 4 2" xfId="28303" xr:uid="{00000000-0005-0000-0000-00002D6E0000}"/>
    <cellStyle name="Link 4 2 10" xfId="28304" xr:uid="{00000000-0005-0000-0000-00002E6E0000}"/>
    <cellStyle name="Link 4 2 10 2" xfId="28305" xr:uid="{00000000-0005-0000-0000-00002F6E0000}"/>
    <cellStyle name="Link 4 2 10 3" xfId="28306" xr:uid="{00000000-0005-0000-0000-0000306E0000}"/>
    <cellStyle name="Link 4 2 11" xfId="28307" xr:uid="{00000000-0005-0000-0000-0000316E0000}"/>
    <cellStyle name="Link 4 2 11 2" xfId="28308" xr:uid="{00000000-0005-0000-0000-0000326E0000}"/>
    <cellStyle name="Link 4 2 11 3" xfId="28309" xr:uid="{00000000-0005-0000-0000-0000336E0000}"/>
    <cellStyle name="Link 4 2 12" xfId="28310" xr:uid="{00000000-0005-0000-0000-0000346E0000}"/>
    <cellStyle name="Link 4 2 12 2" xfId="28311" xr:uid="{00000000-0005-0000-0000-0000356E0000}"/>
    <cellStyle name="Link 4 2 12 3" xfId="28312" xr:uid="{00000000-0005-0000-0000-0000366E0000}"/>
    <cellStyle name="Link 4 2 13" xfId="28313" xr:uid="{00000000-0005-0000-0000-0000376E0000}"/>
    <cellStyle name="Link 4 2 14" xfId="28314" xr:uid="{00000000-0005-0000-0000-0000386E0000}"/>
    <cellStyle name="Link 4 2 2" xfId="28315" xr:uid="{00000000-0005-0000-0000-0000396E0000}"/>
    <cellStyle name="Link 4 2 2 2" xfId="28316" xr:uid="{00000000-0005-0000-0000-00003A6E0000}"/>
    <cellStyle name="Link 4 2 2 3" xfId="28317" xr:uid="{00000000-0005-0000-0000-00003B6E0000}"/>
    <cellStyle name="Link 4 2 3" xfId="28318" xr:uid="{00000000-0005-0000-0000-00003C6E0000}"/>
    <cellStyle name="Link 4 2 3 2" xfId="28319" xr:uid="{00000000-0005-0000-0000-00003D6E0000}"/>
    <cellStyle name="Link 4 2 3 3" xfId="28320" xr:uid="{00000000-0005-0000-0000-00003E6E0000}"/>
    <cellStyle name="Link 4 2 4" xfId="28321" xr:uid="{00000000-0005-0000-0000-00003F6E0000}"/>
    <cellStyle name="Link 4 2 4 2" xfId="28322" xr:uid="{00000000-0005-0000-0000-0000406E0000}"/>
    <cellStyle name="Link 4 2 4 3" xfId="28323" xr:uid="{00000000-0005-0000-0000-0000416E0000}"/>
    <cellStyle name="Link 4 2 5" xfId="28324" xr:uid="{00000000-0005-0000-0000-0000426E0000}"/>
    <cellStyle name="Link 4 2 5 2" xfId="28325" xr:uid="{00000000-0005-0000-0000-0000436E0000}"/>
    <cellStyle name="Link 4 2 5 3" xfId="28326" xr:uid="{00000000-0005-0000-0000-0000446E0000}"/>
    <cellStyle name="Link 4 2 6" xfId="28327" xr:uid="{00000000-0005-0000-0000-0000456E0000}"/>
    <cellStyle name="Link 4 2 6 2" xfId="28328" xr:uid="{00000000-0005-0000-0000-0000466E0000}"/>
    <cellStyle name="Link 4 2 6 3" xfId="28329" xr:uid="{00000000-0005-0000-0000-0000476E0000}"/>
    <cellStyle name="Link 4 2 7" xfId="28330" xr:uid="{00000000-0005-0000-0000-0000486E0000}"/>
    <cellStyle name="Link 4 2 7 2" xfId="28331" xr:uid="{00000000-0005-0000-0000-0000496E0000}"/>
    <cellStyle name="Link 4 2 7 3" xfId="28332" xr:uid="{00000000-0005-0000-0000-00004A6E0000}"/>
    <cellStyle name="Link 4 2 8" xfId="28333" xr:uid="{00000000-0005-0000-0000-00004B6E0000}"/>
    <cellStyle name="Link 4 2 8 2" xfId="28334" xr:uid="{00000000-0005-0000-0000-00004C6E0000}"/>
    <cellStyle name="Link 4 2 8 3" xfId="28335" xr:uid="{00000000-0005-0000-0000-00004D6E0000}"/>
    <cellStyle name="Link 4 2 9" xfId="28336" xr:uid="{00000000-0005-0000-0000-00004E6E0000}"/>
    <cellStyle name="Link 4 2 9 2" xfId="28337" xr:uid="{00000000-0005-0000-0000-00004F6E0000}"/>
    <cellStyle name="Link 4 2 9 3" xfId="28338" xr:uid="{00000000-0005-0000-0000-0000506E0000}"/>
    <cellStyle name="Link 4 20" xfId="28339" xr:uid="{00000000-0005-0000-0000-0000516E0000}"/>
    <cellStyle name="Link 4 3" xfId="28340" xr:uid="{00000000-0005-0000-0000-0000526E0000}"/>
    <cellStyle name="Link 4 3 10" xfId="28341" xr:uid="{00000000-0005-0000-0000-0000536E0000}"/>
    <cellStyle name="Link 4 3 10 2" xfId="28342" xr:uid="{00000000-0005-0000-0000-0000546E0000}"/>
    <cellStyle name="Link 4 3 10 3" xfId="28343" xr:uid="{00000000-0005-0000-0000-0000556E0000}"/>
    <cellStyle name="Link 4 3 11" xfId="28344" xr:uid="{00000000-0005-0000-0000-0000566E0000}"/>
    <cellStyle name="Link 4 3 11 2" xfId="28345" xr:uid="{00000000-0005-0000-0000-0000576E0000}"/>
    <cellStyle name="Link 4 3 11 3" xfId="28346" xr:uid="{00000000-0005-0000-0000-0000586E0000}"/>
    <cellStyle name="Link 4 3 12" xfId="28347" xr:uid="{00000000-0005-0000-0000-0000596E0000}"/>
    <cellStyle name="Link 4 3 12 2" xfId="28348" xr:uid="{00000000-0005-0000-0000-00005A6E0000}"/>
    <cellStyle name="Link 4 3 12 3" xfId="28349" xr:uid="{00000000-0005-0000-0000-00005B6E0000}"/>
    <cellStyle name="Link 4 3 13" xfId="28350" xr:uid="{00000000-0005-0000-0000-00005C6E0000}"/>
    <cellStyle name="Link 4 3 14" xfId="28351" xr:uid="{00000000-0005-0000-0000-00005D6E0000}"/>
    <cellStyle name="Link 4 3 2" xfId="28352" xr:uid="{00000000-0005-0000-0000-00005E6E0000}"/>
    <cellStyle name="Link 4 3 2 2" xfId="28353" xr:uid="{00000000-0005-0000-0000-00005F6E0000}"/>
    <cellStyle name="Link 4 3 2 3" xfId="28354" xr:uid="{00000000-0005-0000-0000-0000606E0000}"/>
    <cellStyle name="Link 4 3 3" xfId="28355" xr:uid="{00000000-0005-0000-0000-0000616E0000}"/>
    <cellStyle name="Link 4 3 3 2" xfId="28356" xr:uid="{00000000-0005-0000-0000-0000626E0000}"/>
    <cellStyle name="Link 4 3 3 3" xfId="28357" xr:uid="{00000000-0005-0000-0000-0000636E0000}"/>
    <cellStyle name="Link 4 3 4" xfId="28358" xr:uid="{00000000-0005-0000-0000-0000646E0000}"/>
    <cellStyle name="Link 4 3 4 2" xfId="28359" xr:uid="{00000000-0005-0000-0000-0000656E0000}"/>
    <cellStyle name="Link 4 3 4 3" xfId="28360" xr:uid="{00000000-0005-0000-0000-0000666E0000}"/>
    <cellStyle name="Link 4 3 5" xfId="28361" xr:uid="{00000000-0005-0000-0000-0000676E0000}"/>
    <cellStyle name="Link 4 3 5 2" xfId="28362" xr:uid="{00000000-0005-0000-0000-0000686E0000}"/>
    <cellStyle name="Link 4 3 5 3" xfId="28363" xr:uid="{00000000-0005-0000-0000-0000696E0000}"/>
    <cellStyle name="Link 4 3 6" xfId="28364" xr:uid="{00000000-0005-0000-0000-00006A6E0000}"/>
    <cellStyle name="Link 4 3 6 2" xfId="28365" xr:uid="{00000000-0005-0000-0000-00006B6E0000}"/>
    <cellStyle name="Link 4 3 6 3" xfId="28366" xr:uid="{00000000-0005-0000-0000-00006C6E0000}"/>
    <cellStyle name="Link 4 3 7" xfId="28367" xr:uid="{00000000-0005-0000-0000-00006D6E0000}"/>
    <cellStyle name="Link 4 3 7 2" xfId="28368" xr:uid="{00000000-0005-0000-0000-00006E6E0000}"/>
    <cellStyle name="Link 4 3 7 3" xfId="28369" xr:uid="{00000000-0005-0000-0000-00006F6E0000}"/>
    <cellStyle name="Link 4 3 8" xfId="28370" xr:uid="{00000000-0005-0000-0000-0000706E0000}"/>
    <cellStyle name="Link 4 3 8 2" xfId="28371" xr:uid="{00000000-0005-0000-0000-0000716E0000}"/>
    <cellStyle name="Link 4 3 8 3" xfId="28372" xr:uid="{00000000-0005-0000-0000-0000726E0000}"/>
    <cellStyle name="Link 4 3 9" xfId="28373" xr:uid="{00000000-0005-0000-0000-0000736E0000}"/>
    <cellStyle name="Link 4 3 9 2" xfId="28374" xr:uid="{00000000-0005-0000-0000-0000746E0000}"/>
    <cellStyle name="Link 4 3 9 3" xfId="28375" xr:uid="{00000000-0005-0000-0000-0000756E0000}"/>
    <cellStyle name="Link 4 4" xfId="28376" xr:uid="{00000000-0005-0000-0000-0000766E0000}"/>
    <cellStyle name="Link 4 4 10" xfId="28377" xr:uid="{00000000-0005-0000-0000-0000776E0000}"/>
    <cellStyle name="Link 4 4 10 2" xfId="28378" xr:uid="{00000000-0005-0000-0000-0000786E0000}"/>
    <cellStyle name="Link 4 4 10 3" xfId="28379" xr:uid="{00000000-0005-0000-0000-0000796E0000}"/>
    <cellStyle name="Link 4 4 11" xfId="28380" xr:uid="{00000000-0005-0000-0000-00007A6E0000}"/>
    <cellStyle name="Link 4 4 11 2" xfId="28381" xr:uid="{00000000-0005-0000-0000-00007B6E0000}"/>
    <cellStyle name="Link 4 4 11 3" xfId="28382" xr:uid="{00000000-0005-0000-0000-00007C6E0000}"/>
    <cellStyle name="Link 4 4 12" xfId="28383" xr:uid="{00000000-0005-0000-0000-00007D6E0000}"/>
    <cellStyle name="Link 4 4 13" xfId="28384" xr:uid="{00000000-0005-0000-0000-00007E6E0000}"/>
    <cellStyle name="Link 4 4 2" xfId="28385" xr:uid="{00000000-0005-0000-0000-00007F6E0000}"/>
    <cellStyle name="Link 4 4 2 2" xfId="28386" xr:uid="{00000000-0005-0000-0000-0000806E0000}"/>
    <cellStyle name="Link 4 4 2 3" xfId="28387" xr:uid="{00000000-0005-0000-0000-0000816E0000}"/>
    <cellStyle name="Link 4 4 3" xfId="28388" xr:uid="{00000000-0005-0000-0000-0000826E0000}"/>
    <cellStyle name="Link 4 4 3 2" xfId="28389" xr:uid="{00000000-0005-0000-0000-0000836E0000}"/>
    <cellStyle name="Link 4 4 3 3" xfId="28390" xr:uid="{00000000-0005-0000-0000-0000846E0000}"/>
    <cellStyle name="Link 4 4 4" xfId="28391" xr:uid="{00000000-0005-0000-0000-0000856E0000}"/>
    <cellStyle name="Link 4 4 4 2" xfId="28392" xr:uid="{00000000-0005-0000-0000-0000866E0000}"/>
    <cellStyle name="Link 4 4 4 3" xfId="28393" xr:uid="{00000000-0005-0000-0000-0000876E0000}"/>
    <cellStyle name="Link 4 4 5" xfId="28394" xr:uid="{00000000-0005-0000-0000-0000886E0000}"/>
    <cellStyle name="Link 4 4 5 2" xfId="28395" xr:uid="{00000000-0005-0000-0000-0000896E0000}"/>
    <cellStyle name="Link 4 4 5 3" xfId="28396" xr:uid="{00000000-0005-0000-0000-00008A6E0000}"/>
    <cellStyle name="Link 4 4 6" xfId="28397" xr:uid="{00000000-0005-0000-0000-00008B6E0000}"/>
    <cellStyle name="Link 4 4 6 2" xfId="28398" xr:uid="{00000000-0005-0000-0000-00008C6E0000}"/>
    <cellStyle name="Link 4 4 6 3" xfId="28399" xr:uid="{00000000-0005-0000-0000-00008D6E0000}"/>
    <cellStyle name="Link 4 4 7" xfId="28400" xr:uid="{00000000-0005-0000-0000-00008E6E0000}"/>
    <cellStyle name="Link 4 4 7 2" xfId="28401" xr:uid="{00000000-0005-0000-0000-00008F6E0000}"/>
    <cellStyle name="Link 4 4 7 3" xfId="28402" xr:uid="{00000000-0005-0000-0000-0000906E0000}"/>
    <cellStyle name="Link 4 4 8" xfId="28403" xr:uid="{00000000-0005-0000-0000-0000916E0000}"/>
    <cellStyle name="Link 4 4 8 2" xfId="28404" xr:uid="{00000000-0005-0000-0000-0000926E0000}"/>
    <cellStyle name="Link 4 4 8 3" xfId="28405" xr:uid="{00000000-0005-0000-0000-0000936E0000}"/>
    <cellStyle name="Link 4 4 9" xfId="28406" xr:uid="{00000000-0005-0000-0000-0000946E0000}"/>
    <cellStyle name="Link 4 4 9 2" xfId="28407" xr:uid="{00000000-0005-0000-0000-0000956E0000}"/>
    <cellStyle name="Link 4 4 9 3" xfId="28408" xr:uid="{00000000-0005-0000-0000-0000966E0000}"/>
    <cellStyle name="Link 4 5" xfId="28409" xr:uid="{00000000-0005-0000-0000-0000976E0000}"/>
    <cellStyle name="Link 4 5 10" xfId="28410" xr:uid="{00000000-0005-0000-0000-0000986E0000}"/>
    <cellStyle name="Link 4 5 10 2" xfId="28411" xr:uid="{00000000-0005-0000-0000-0000996E0000}"/>
    <cellStyle name="Link 4 5 10 3" xfId="28412" xr:uid="{00000000-0005-0000-0000-00009A6E0000}"/>
    <cellStyle name="Link 4 5 11" xfId="28413" xr:uid="{00000000-0005-0000-0000-00009B6E0000}"/>
    <cellStyle name="Link 4 5 11 2" xfId="28414" xr:uid="{00000000-0005-0000-0000-00009C6E0000}"/>
    <cellStyle name="Link 4 5 11 3" xfId="28415" xr:uid="{00000000-0005-0000-0000-00009D6E0000}"/>
    <cellStyle name="Link 4 5 12" xfId="28416" xr:uid="{00000000-0005-0000-0000-00009E6E0000}"/>
    <cellStyle name="Link 4 5 13" xfId="28417" xr:uid="{00000000-0005-0000-0000-00009F6E0000}"/>
    <cellStyle name="Link 4 5 2" xfId="28418" xr:uid="{00000000-0005-0000-0000-0000A06E0000}"/>
    <cellStyle name="Link 4 5 2 2" xfId="28419" xr:uid="{00000000-0005-0000-0000-0000A16E0000}"/>
    <cellStyle name="Link 4 5 2 3" xfId="28420" xr:uid="{00000000-0005-0000-0000-0000A26E0000}"/>
    <cellStyle name="Link 4 5 3" xfId="28421" xr:uid="{00000000-0005-0000-0000-0000A36E0000}"/>
    <cellStyle name="Link 4 5 3 2" xfId="28422" xr:uid="{00000000-0005-0000-0000-0000A46E0000}"/>
    <cellStyle name="Link 4 5 3 3" xfId="28423" xr:uid="{00000000-0005-0000-0000-0000A56E0000}"/>
    <cellStyle name="Link 4 5 4" xfId="28424" xr:uid="{00000000-0005-0000-0000-0000A66E0000}"/>
    <cellStyle name="Link 4 5 4 2" xfId="28425" xr:uid="{00000000-0005-0000-0000-0000A76E0000}"/>
    <cellStyle name="Link 4 5 4 3" xfId="28426" xr:uid="{00000000-0005-0000-0000-0000A86E0000}"/>
    <cellStyle name="Link 4 5 5" xfId="28427" xr:uid="{00000000-0005-0000-0000-0000A96E0000}"/>
    <cellStyle name="Link 4 5 5 2" xfId="28428" xr:uid="{00000000-0005-0000-0000-0000AA6E0000}"/>
    <cellStyle name="Link 4 5 5 3" xfId="28429" xr:uid="{00000000-0005-0000-0000-0000AB6E0000}"/>
    <cellStyle name="Link 4 5 6" xfId="28430" xr:uid="{00000000-0005-0000-0000-0000AC6E0000}"/>
    <cellStyle name="Link 4 5 6 2" xfId="28431" xr:uid="{00000000-0005-0000-0000-0000AD6E0000}"/>
    <cellStyle name="Link 4 5 6 3" xfId="28432" xr:uid="{00000000-0005-0000-0000-0000AE6E0000}"/>
    <cellStyle name="Link 4 5 7" xfId="28433" xr:uid="{00000000-0005-0000-0000-0000AF6E0000}"/>
    <cellStyle name="Link 4 5 7 2" xfId="28434" xr:uid="{00000000-0005-0000-0000-0000B06E0000}"/>
    <cellStyle name="Link 4 5 7 3" xfId="28435" xr:uid="{00000000-0005-0000-0000-0000B16E0000}"/>
    <cellStyle name="Link 4 5 8" xfId="28436" xr:uid="{00000000-0005-0000-0000-0000B26E0000}"/>
    <cellStyle name="Link 4 5 8 2" xfId="28437" xr:uid="{00000000-0005-0000-0000-0000B36E0000}"/>
    <cellStyle name="Link 4 5 8 3" xfId="28438" xr:uid="{00000000-0005-0000-0000-0000B46E0000}"/>
    <cellStyle name="Link 4 5 9" xfId="28439" xr:uid="{00000000-0005-0000-0000-0000B56E0000}"/>
    <cellStyle name="Link 4 5 9 2" xfId="28440" xr:uid="{00000000-0005-0000-0000-0000B66E0000}"/>
    <cellStyle name="Link 4 5 9 3" xfId="28441" xr:uid="{00000000-0005-0000-0000-0000B76E0000}"/>
    <cellStyle name="Link 4 6" xfId="28442" xr:uid="{00000000-0005-0000-0000-0000B86E0000}"/>
    <cellStyle name="Link 4 6 10" xfId="28443" xr:uid="{00000000-0005-0000-0000-0000B96E0000}"/>
    <cellStyle name="Link 4 6 10 2" xfId="28444" xr:uid="{00000000-0005-0000-0000-0000BA6E0000}"/>
    <cellStyle name="Link 4 6 10 3" xfId="28445" xr:uid="{00000000-0005-0000-0000-0000BB6E0000}"/>
    <cellStyle name="Link 4 6 11" xfId="28446" xr:uid="{00000000-0005-0000-0000-0000BC6E0000}"/>
    <cellStyle name="Link 4 6 11 2" xfId="28447" xr:uid="{00000000-0005-0000-0000-0000BD6E0000}"/>
    <cellStyle name="Link 4 6 11 3" xfId="28448" xr:uid="{00000000-0005-0000-0000-0000BE6E0000}"/>
    <cellStyle name="Link 4 6 12" xfId="28449" xr:uid="{00000000-0005-0000-0000-0000BF6E0000}"/>
    <cellStyle name="Link 4 6 13" xfId="28450" xr:uid="{00000000-0005-0000-0000-0000C06E0000}"/>
    <cellStyle name="Link 4 6 2" xfId="28451" xr:uid="{00000000-0005-0000-0000-0000C16E0000}"/>
    <cellStyle name="Link 4 6 2 2" xfId="28452" xr:uid="{00000000-0005-0000-0000-0000C26E0000}"/>
    <cellStyle name="Link 4 6 2 3" xfId="28453" xr:uid="{00000000-0005-0000-0000-0000C36E0000}"/>
    <cellStyle name="Link 4 6 3" xfId="28454" xr:uid="{00000000-0005-0000-0000-0000C46E0000}"/>
    <cellStyle name="Link 4 6 3 2" xfId="28455" xr:uid="{00000000-0005-0000-0000-0000C56E0000}"/>
    <cellStyle name="Link 4 6 3 3" xfId="28456" xr:uid="{00000000-0005-0000-0000-0000C66E0000}"/>
    <cellStyle name="Link 4 6 4" xfId="28457" xr:uid="{00000000-0005-0000-0000-0000C76E0000}"/>
    <cellStyle name="Link 4 6 4 2" xfId="28458" xr:uid="{00000000-0005-0000-0000-0000C86E0000}"/>
    <cellStyle name="Link 4 6 4 3" xfId="28459" xr:uid="{00000000-0005-0000-0000-0000C96E0000}"/>
    <cellStyle name="Link 4 6 5" xfId="28460" xr:uid="{00000000-0005-0000-0000-0000CA6E0000}"/>
    <cellStyle name="Link 4 6 5 2" xfId="28461" xr:uid="{00000000-0005-0000-0000-0000CB6E0000}"/>
    <cellStyle name="Link 4 6 5 3" xfId="28462" xr:uid="{00000000-0005-0000-0000-0000CC6E0000}"/>
    <cellStyle name="Link 4 6 6" xfId="28463" xr:uid="{00000000-0005-0000-0000-0000CD6E0000}"/>
    <cellStyle name="Link 4 6 6 2" xfId="28464" xr:uid="{00000000-0005-0000-0000-0000CE6E0000}"/>
    <cellStyle name="Link 4 6 6 3" xfId="28465" xr:uid="{00000000-0005-0000-0000-0000CF6E0000}"/>
    <cellStyle name="Link 4 6 7" xfId="28466" xr:uid="{00000000-0005-0000-0000-0000D06E0000}"/>
    <cellStyle name="Link 4 6 7 2" xfId="28467" xr:uid="{00000000-0005-0000-0000-0000D16E0000}"/>
    <cellStyle name="Link 4 6 7 3" xfId="28468" xr:uid="{00000000-0005-0000-0000-0000D26E0000}"/>
    <cellStyle name="Link 4 6 8" xfId="28469" xr:uid="{00000000-0005-0000-0000-0000D36E0000}"/>
    <cellStyle name="Link 4 6 8 2" xfId="28470" xr:uid="{00000000-0005-0000-0000-0000D46E0000}"/>
    <cellStyle name="Link 4 6 8 3" xfId="28471" xr:uid="{00000000-0005-0000-0000-0000D56E0000}"/>
    <cellStyle name="Link 4 6 9" xfId="28472" xr:uid="{00000000-0005-0000-0000-0000D66E0000}"/>
    <cellStyle name="Link 4 6 9 2" xfId="28473" xr:uid="{00000000-0005-0000-0000-0000D76E0000}"/>
    <cellStyle name="Link 4 6 9 3" xfId="28474" xr:uid="{00000000-0005-0000-0000-0000D86E0000}"/>
    <cellStyle name="Link 4 7" xfId="28475" xr:uid="{00000000-0005-0000-0000-0000D96E0000}"/>
    <cellStyle name="Link 4 7 10" xfId="28476" xr:uid="{00000000-0005-0000-0000-0000DA6E0000}"/>
    <cellStyle name="Link 4 7 10 2" xfId="28477" xr:uid="{00000000-0005-0000-0000-0000DB6E0000}"/>
    <cellStyle name="Link 4 7 10 3" xfId="28478" xr:uid="{00000000-0005-0000-0000-0000DC6E0000}"/>
    <cellStyle name="Link 4 7 11" xfId="28479" xr:uid="{00000000-0005-0000-0000-0000DD6E0000}"/>
    <cellStyle name="Link 4 7 11 2" xfId="28480" xr:uid="{00000000-0005-0000-0000-0000DE6E0000}"/>
    <cellStyle name="Link 4 7 11 3" xfId="28481" xr:uid="{00000000-0005-0000-0000-0000DF6E0000}"/>
    <cellStyle name="Link 4 7 12" xfId="28482" xr:uid="{00000000-0005-0000-0000-0000E06E0000}"/>
    <cellStyle name="Link 4 7 13" xfId="28483" xr:uid="{00000000-0005-0000-0000-0000E16E0000}"/>
    <cellStyle name="Link 4 7 2" xfId="28484" xr:uid="{00000000-0005-0000-0000-0000E26E0000}"/>
    <cellStyle name="Link 4 7 2 2" xfId="28485" xr:uid="{00000000-0005-0000-0000-0000E36E0000}"/>
    <cellStyle name="Link 4 7 2 3" xfId="28486" xr:uid="{00000000-0005-0000-0000-0000E46E0000}"/>
    <cellStyle name="Link 4 7 3" xfId="28487" xr:uid="{00000000-0005-0000-0000-0000E56E0000}"/>
    <cellStyle name="Link 4 7 3 2" xfId="28488" xr:uid="{00000000-0005-0000-0000-0000E66E0000}"/>
    <cellStyle name="Link 4 7 3 3" xfId="28489" xr:uid="{00000000-0005-0000-0000-0000E76E0000}"/>
    <cellStyle name="Link 4 7 4" xfId="28490" xr:uid="{00000000-0005-0000-0000-0000E86E0000}"/>
    <cellStyle name="Link 4 7 4 2" xfId="28491" xr:uid="{00000000-0005-0000-0000-0000E96E0000}"/>
    <cellStyle name="Link 4 7 4 3" xfId="28492" xr:uid="{00000000-0005-0000-0000-0000EA6E0000}"/>
    <cellStyle name="Link 4 7 5" xfId="28493" xr:uid="{00000000-0005-0000-0000-0000EB6E0000}"/>
    <cellStyle name="Link 4 7 5 2" xfId="28494" xr:uid="{00000000-0005-0000-0000-0000EC6E0000}"/>
    <cellStyle name="Link 4 7 5 3" xfId="28495" xr:uid="{00000000-0005-0000-0000-0000ED6E0000}"/>
    <cellStyle name="Link 4 7 6" xfId="28496" xr:uid="{00000000-0005-0000-0000-0000EE6E0000}"/>
    <cellStyle name="Link 4 7 6 2" xfId="28497" xr:uid="{00000000-0005-0000-0000-0000EF6E0000}"/>
    <cellStyle name="Link 4 7 6 3" xfId="28498" xr:uid="{00000000-0005-0000-0000-0000F06E0000}"/>
    <cellStyle name="Link 4 7 7" xfId="28499" xr:uid="{00000000-0005-0000-0000-0000F16E0000}"/>
    <cellStyle name="Link 4 7 7 2" xfId="28500" xr:uid="{00000000-0005-0000-0000-0000F26E0000}"/>
    <cellStyle name="Link 4 7 7 3" xfId="28501" xr:uid="{00000000-0005-0000-0000-0000F36E0000}"/>
    <cellStyle name="Link 4 7 8" xfId="28502" xr:uid="{00000000-0005-0000-0000-0000F46E0000}"/>
    <cellStyle name="Link 4 7 8 2" xfId="28503" xr:uid="{00000000-0005-0000-0000-0000F56E0000}"/>
    <cellStyle name="Link 4 7 8 3" xfId="28504" xr:uid="{00000000-0005-0000-0000-0000F66E0000}"/>
    <cellStyle name="Link 4 7 9" xfId="28505" xr:uid="{00000000-0005-0000-0000-0000F76E0000}"/>
    <cellStyle name="Link 4 7 9 2" xfId="28506" xr:uid="{00000000-0005-0000-0000-0000F86E0000}"/>
    <cellStyle name="Link 4 7 9 3" xfId="28507" xr:uid="{00000000-0005-0000-0000-0000F96E0000}"/>
    <cellStyle name="Link 4 8" xfId="28508" xr:uid="{00000000-0005-0000-0000-0000FA6E0000}"/>
    <cellStyle name="Link 4 8 2" xfId="28509" xr:uid="{00000000-0005-0000-0000-0000FB6E0000}"/>
    <cellStyle name="Link 4 8 3" xfId="28510" xr:uid="{00000000-0005-0000-0000-0000FC6E0000}"/>
    <cellStyle name="Link 4 9" xfId="28511" xr:uid="{00000000-0005-0000-0000-0000FD6E0000}"/>
    <cellStyle name="Link 4 9 2" xfId="28512" xr:uid="{00000000-0005-0000-0000-0000FE6E0000}"/>
    <cellStyle name="Link 4 9 3" xfId="28513" xr:uid="{00000000-0005-0000-0000-0000FF6E0000}"/>
    <cellStyle name="Link 5" xfId="28514" xr:uid="{00000000-0005-0000-0000-0000006F0000}"/>
    <cellStyle name="Link 5 10" xfId="28515" xr:uid="{00000000-0005-0000-0000-0000016F0000}"/>
    <cellStyle name="Link 5 10 2" xfId="28516" xr:uid="{00000000-0005-0000-0000-0000026F0000}"/>
    <cellStyle name="Link 5 10 3" xfId="28517" xr:uid="{00000000-0005-0000-0000-0000036F0000}"/>
    <cellStyle name="Link 5 11" xfId="28518" xr:uid="{00000000-0005-0000-0000-0000046F0000}"/>
    <cellStyle name="Link 5 11 2" xfId="28519" xr:uid="{00000000-0005-0000-0000-0000056F0000}"/>
    <cellStyle name="Link 5 11 3" xfId="28520" xr:uid="{00000000-0005-0000-0000-0000066F0000}"/>
    <cellStyle name="Link 5 12" xfId="28521" xr:uid="{00000000-0005-0000-0000-0000076F0000}"/>
    <cellStyle name="Link 5 12 2" xfId="28522" xr:uid="{00000000-0005-0000-0000-0000086F0000}"/>
    <cellStyle name="Link 5 12 3" xfId="28523" xr:uid="{00000000-0005-0000-0000-0000096F0000}"/>
    <cellStyle name="Link 5 13" xfId="28524" xr:uid="{00000000-0005-0000-0000-00000A6F0000}"/>
    <cellStyle name="Link 5 13 2" xfId="28525" xr:uid="{00000000-0005-0000-0000-00000B6F0000}"/>
    <cellStyle name="Link 5 13 3" xfId="28526" xr:uid="{00000000-0005-0000-0000-00000C6F0000}"/>
    <cellStyle name="Link 5 14" xfId="28527" xr:uid="{00000000-0005-0000-0000-00000D6F0000}"/>
    <cellStyle name="Link 5 14 2" xfId="28528" xr:uid="{00000000-0005-0000-0000-00000E6F0000}"/>
    <cellStyle name="Link 5 14 3" xfId="28529" xr:uid="{00000000-0005-0000-0000-00000F6F0000}"/>
    <cellStyle name="Link 5 15" xfId="28530" xr:uid="{00000000-0005-0000-0000-0000106F0000}"/>
    <cellStyle name="Link 5 15 2" xfId="28531" xr:uid="{00000000-0005-0000-0000-0000116F0000}"/>
    <cellStyle name="Link 5 15 3" xfId="28532" xr:uid="{00000000-0005-0000-0000-0000126F0000}"/>
    <cellStyle name="Link 5 16" xfId="28533" xr:uid="{00000000-0005-0000-0000-0000136F0000}"/>
    <cellStyle name="Link 5 16 2" xfId="28534" xr:uid="{00000000-0005-0000-0000-0000146F0000}"/>
    <cellStyle name="Link 5 16 3" xfId="28535" xr:uid="{00000000-0005-0000-0000-0000156F0000}"/>
    <cellStyle name="Link 5 17" xfId="28536" xr:uid="{00000000-0005-0000-0000-0000166F0000}"/>
    <cellStyle name="Link 5 17 2" xfId="28537" xr:uid="{00000000-0005-0000-0000-0000176F0000}"/>
    <cellStyle name="Link 5 17 3" xfId="28538" xr:uid="{00000000-0005-0000-0000-0000186F0000}"/>
    <cellStyle name="Link 5 18" xfId="28539" xr:uid="{00000000-0005-0000-0000-0000196F0000}"/>
    <cellStyle name="Link 5 18 2" xfId="28540" xr:uid="{00000000-0005-0000-0000-00001A6F0000}"/>
    <cellStyle name="Link 5 18 3" xfId="28541" xr:uid="{00000000-0005-0000-0000-00001B6F0000}"/>
    <cellStyle name="Link 5 19" xfId="28542" xr:uid="{00000000-0005-0000-0000-00001C6F0000}"/>
    <cellStyle name="Link 5 2" xfId="28543" xr:uid="{00000000-0005-0000-0000-00001D6F0000}"/>
    <cellStyle name="Link 5 2 10" xfId="28544" xr:uid="{00000000-0005-0000-0000-00001E6F0000}"/>
    <cellStyle name="Link 5 2 10 2" xfId="28545" xr:uid="{00000000-0005-0000-0000-00001F6F0000}"/>
    <cellStyle name="Link 5 2 10 3" xfId="28546" xr:uid="{00000000-0005-0000-0000-0000206F0000}"/>
    <cellStyle name="Link 5 2 11" xfId="28547" xr:uid="{00000000-0005-0000-0000-0000216F0000}"/>
    <cellStyle name="Link 5 2 11 2" xfId="28548" xr:uid="{00000000-0005-0000-0000-0000226F0000}"/>
    <cellStyle name="Link 5 2 11 3" xfId="28549" xr:uid="{00000000-0005-0000-0000-0000236F0000}"/>
    <cellStyle name="Link 5 2 12" xfId="28550" xr:uid="{00000000-0005-0000-0000-0000246F0000}"/>
    <cellStyle name="Link 5 2 12 2" xfId="28551" xr:uid="{00000000-0005-0000-0000-0000256F0000}"/>
    <cellStyle name="Link 5 2 12 3" xfId="28552" xr:uid="{00000000-0005-0000-0000-0000266F0000}"/>
    <cellStyle name="Link 5 2 13" xfId="28553" xr:uid="{00000000-0005-0000-0000-0000276F0000}"/>
    <cellStyle name="Link 5 2 14" xfId="28554" xr:uid="{00000000-0005-0000-0000-0000286F0000}"/>
    <cellStyle name="Link 5 2 2" xfId="28555" xr:uid="{00000000-0005-0000-0000-0000296F0000}"/>
    <cellStyle name="Link 5 2 2 2" xfId="28556" xr:uid="{00000000-0005-0000-0000-00002A6F0000}"/>
    <cellStyle name="Link 5 2 2 3" xfId="28557" xr:uid="{00000000-0005-0000-0000-00002B6F0000}"/>
    <cellStyle name="Link 5 2 3" xfId="28558" xr:uid="{00000000-0005-0000-0000-00002C6F0000}"/>
    <cellStyle name="Link 5 2 3 2" xfId="28559" xr:uid="{00000000-0005-0000-0000-00002D6F0000}"/>
    <cellStyle name="Link 5 2 3 3" xfId="28560" xr:uid="{00000000-0005-0000-0000-00002E6F0000}"/>
    <cellStyle name="Link 5 2 4" xfId="28561" xr:uid="{00000000-0005-0000-0000-00002F6F0000}"/>
    <cellStyle name="Link 5 2 4 2" xfId="28562" xr:uid="{00000000-0005-0000-0000-0000306F0000}"/>
    <cellStyle name="Link 5 2 4 3" xfId="28563" xr:uid="{00000000-0005-0000-0000-0000316F0000}"/>
    <cellStyle name="Link 5 2 5" xfId="28564" xr:uid="{00000000-0005-0000-0000-0000326F0000}"/>
    <cellStyle name="Link 5 2 5 2" xfId="28565" xr:uid="{00000000-0005-0000-0000-0000336F0000}"/>
    <cellStyle name="Link 5 2 5 3" xfId="28566" xr:uid="{00000000-0005-0000-0000-0000346F0000}"/>
    <cellStyle name="Link 5 2 6" xfId="28567" xr:uid="{00000000-0005-0000-0000-0000356F0000}"/>
    <cellStyle name="Link 5 2 6 2" xfId="28568" xr:uid="{00000000-0005-0000-0000-0000366F0000}"/>
    <cellStyle name="Link 5 2 6 3" xfId="28569" xr:uid="{00000000-0005-0000-0000-0000376F0000}"/>
    <cellStyle name="Link 5 2 7" xfId="28570" xr:uid="{00000000-0005-0000-0000-0000386F0000}"/>
    <cellStyle name="Link 5 2 7 2" xfId="28571" xr:uid="{00000000-0005-0000-0000-0000396F0000}"/>
    <cellStyle name="Link 5 2 7 3" xfId="28572" xr:uid="{00000000-0005-0000-0000-00003A6F0000}"/>
    <cellStyle name="Link 5 2 8" xfId="28573" xr:uid="{00000000-0005-0000-0000-00003B6F0000}"/>
    <cellStyle name="Link 5 2 8 2" xfId="28574" xr:uid="{00000000-0005-0000-0000-00003C6F0000}"/>
    <cellStyle name="Link 5 2 8 3" xfId="28575" xr:uid="{00000000-0005-0000-0000-00003D6F0000}"/>
    <cellStyle name="Link 5 2 9" xfId="28576" xr:uid="{00000000-0005-0000-0000-00003E6F0000}"/>
    <cellStyle name="Link 5 2 9 2" xfId="28577" xr:uid="{00000000-0005-0000-0000-00003F6F0000}"/>
    <cellStyle name="Link 5 2 9 3" xfId="28578" xr:uid="{00000000-0005-0000-0000-0000406F0000}"/>
    <cellStyle name="Link 5 20" xfId="28579" xr:uid="{00000000-0005-0000-0000-0000416F0000}"/>
    <cellStyle name="Link 5 3" xfId="28580" xr:uid="{00000000-0005-0000-0000-0000426F0000}"/>
    <cellStyle name="Link 5 3 10" xfId="28581" xr:uid="{00000000-0005-0000-0000-0000436F0000}"/>
    <cellStyle name="Link 5 3 10 2" xfId="28582" xr:uid="{00000000-0005-0000-0000-0000446F0000}"/>
    <cellStyle name="Link 5 3 10 3" xfId="28583" xr:uid="{00000000-0005-0000-0000-0000456F0000}"/>
    <cellStyle name="Link 5 3 11" xfId="28584" xr:uid="{00000000-0005-0000-0000-0000466F0000}"/>
    <cellStyle name="Link 5 3 11 2" xfId="28585" xr:uid="{00000000-0005-0000-0000-0000476F0000}"/>
    <cellStyle name="Link 5 3 11 3" xfId="28586" xr:uid="{00000000-0005-0000-0000-0000486F0000}"/>
    <cellStyle name="Link 5 3 12" xfId="28587" xr:uid="{00000000-0005-0000-0000-0000496F0000}"/>
    <cellStyle name="Link 5 3 12 2" xfId="28588" xr:uid="{00000000-0005-0000-0000-00004A6F0000}"/>
    <cellStyle name="Link 5 3 12 3" xfId="28589" xr:uid="{00000000-0005-0000-0000-00004B6F0000}"/>
    <cellStyle name="Link 5 3 13" xfId="28590" xr:uid="{00000000-0005-0000-0000-00004C6F0000}"/>
    <cellStyle name="Link 5 3 14" xfId="28591" xr:uid="{00000000-0005-0000-0000-00004D6F0000}"/>
    <cellStyle name="Link 5 3 2" xfId="28592" xr:uid="{00000000-0005-0000-0000-00004E6F0000}"/>
    <cellStyle name="Link 5 3 2 2" xfId="28593" xr:uid="{00000000-0005-0000-0000-00004F6F0000}"/>
    <cellStyle name="Link 5 3 2 3" xfId="28594" xr:uid="{00000000-0005-0000-0000-0000506F0000}"/>
    <cellStyle name="Link 5 3 3" xfId="28595" xr:uid="{00000000-0005-0000-0000-0000516F0000}"/>
    <cellStyle name="Link 5 3 3 2" xfId="28596" xr:uid="{00000000-0005-0000-0000-0000526F0000}"/>
    <cellStyle name="Link 5 3 3 3" xfId="28597" xr:uid="{00000000-0005-0000-0000-0000536F0000}"/>
    <cellStyle name="Link 5 3 4" xfId="28598" xr:uid="{00000000-0005-0000-0000-0000546F0000}"/>
    <cellStyle name="Link 5 3 4 2" xfId="28599" xr:uid="{00000000-0005-0000-0000-0000556F0000}"/>
    <cellStyle name="Link 5 3 4 3" xfId="28600" xr:uid="{00000000-0005-0000-0000-0000566F0000}"/>
    <cellStyle name="Link 5 3 5" xfId="28601" xr:uid="{00000000-0005-0000-0000-0000576F0000}"/>
    <cellStyle name="Link 5 3 5 2" xfId="28602" xr:uid="{00000000-0005-0000-0000-0000586F0000}"/>
    <cellStyle name="Link 5 3 5 3" xfId="28603" xr:uid="{00000000-0005-0000-0000-0000596F0000}"/>
    <cellStyle name="Link 5 3 6" xfId="28604" xr:uid="{00000000-0005-0000-0000-00005A6F0000}"/>
    <cellStyle name="Link 5 3 6 2" xfId="28605" xr:uid="{00000000-0005-0000-0000-00005B6F0000}"/>
    <cellStyle name="Link 5 3 6 3" xfId="28606" xr:uid="{00000000-0005-0000-0000-00005C6F0000}"/>
    <cellStyle name="Link 5 3 7" xfId="28607" xr:uid="{00000000-0005-0000-0000-00005D6F0000}"/>
    <cellStyle name="Link 5 3 7 2" xfId="28608" xr:uid="{00000000-0005-0000-0000-00005E6F0000}"/>
    <cellStyle name="Link 5 3 7 3" xfId="28609" xr:uid="{00000000-0005-0000-0000-00005F6F0000}"/>
    <cellStyle name="Link 5 3 8" xfId="28610" xr:uid="{00000000-0005-0000-0000-0000606F0000}"/>
    <cellStyle name="Link 5 3 8 2" xfId="28611" xr:uid="{00000000-0005-0000-0000-0000616F0000}"/>
    <cellStyle name="Link 5 3 8 3" xfId="28612" xr:uid="{00000000-0005-0000-0000-0000626F0000}"/>
    <cellStyle name="Link 5 3 9" xfId="28613" xr:uid="{00000000-0005-0000-0000-0000636F0000}"/>
    <cellStyle name="Link 5 3 9 2" xfId="28614" xr:uid="{00000000-0005-0000-0000-0000646F0000}"/>
    <cellStyle name="Link 5 3 9 3" xfId="28615" xr:uid="{00000000-0005-0000-0000-0000656F0000}"/>
    <cellStyle name="Link 5 4" xfId="28616" xr:uid="{00000000-0005-0000-0000-0000666F0000}"/>
    <cellStyle name="Link 5 4 10" xfId="28617" xr:uid="{00000000-0005-0000-0000-0000676F0000}"/>
    <cellStyle name="Link 5 4 10 2" xfId="28618" xr:uid="{00000000-0005-0000-0000-0000686F0000}"/>
    <cellStyle name="Link 5 4 10 3" xfId="28619" xr:uid="{00000000-0005-0000-0000-0000696F0000}"/>
    <cellStyle name="Link 5 4 11" xfId="28620" xr:uid="{00000000-0005-0000-0000-00006A6F0000}"/>
    <cellStyle name="Link 5 4 11 2" xfId="28621" xr:uid="{00000000-0005-0000-0000-00006B6F0000}"/>
    <cellStyle name="Link 5 4 11 3" xfId="28622" xr:uid="{00000000-0005-0000-0000-00006C6F0000}"/>
    <cellStyle name="Link 5 4 12" xfId="28623" xr:uid="{00000000-0005-0000-0000-00006D6F0000}"/>
    <cellStyle name="Link 5 4 13" xfId="28624" xr:uid="{00000000-0005-0000-0000-00006E6F0000}"/>
    <cellStyle name="Link 5 4 2" xfId="28625" xr:uid="{00000000-0005-0000-0000-00006F6F0000}"/>
    <cellStyle name="Link 5 4 2 2" xfId="28626" xr:uid="{00000000-0005-0000-0000-0000706F0000}"/>
    <cellStyle name="Link 5 4 2 3" xfId="28627" xr:uid="{00000000-0005-0000-0000-0000716F0000}"/>
    <cellStyle name="Link 5 4 3" xfId="28628" xr:uid="{00000000-0005-0000-0000-0000726F0000}"/>
    <cellStyle name="Link 5 4 3 2" xfId="28629" xr:uid="{00000000-0005-0000-0000-0000736F0000}"/>
    <cellStyle name="Link 5 4 3 3" xfId="28630" xr:uid="{00000000-0005-0000-0000-0000746F0000}"/>
    <cellStyle name="Link 5 4 4" xfId="28631" xr:uid="{00000000-0005-0000-0000-0000756F0000}"/>
    <cellStyle name="Link 5 4 4 2" xfId="28632" xr:uid="{00000000-0005-0000-0000-0000766F0000}"/>
    <cellStyle name="Link 5 4 4 3" xfId="28633" xr:uid="{00000000-0005-0000-0000-0000776F0000}"/>
    <cellStyle name="Link 5 4 5" xfId="28634" xr:uid="{00000000-0005-0000-0000-0000786F0000}"/>
    <cellStyle name="Link 5 4 5 2" xfId="28635" xr:uid="{00000000-0005-0000-0000-0000796F0000}"/>
    <cellStyle name="Link 5 4 5 3" xfId="28636" xr:uid="{00000000-0005-0000-0000-00007A6F0000}"/>
    <cellStyle name="Link 5 4 6" xfId="28637" xr:uid="{00000000-0005-0000-0000-00007B6F0000}"/>
    <cellStyle name="Link 5 4 6 2" xfId="28638" xr:uid="{00000000-0005-0000-0000-00007C6F0000}"/>
    <cellStyle name="Link 5 4 6 3" xfId="28639" xr:uid="{00000000-0005-0000-0000-00007D6F0000}"/>
    <cellStyle name="Link 5 4 7" xfId="28640" xr:uid="{00000000-0005-0000-0000-00007E6F0000}"/>
    <cellStyle name="Link 5 4 7 2" xfId="28641" xr:uid="{00000000-0005-0000-0000-00007F6F0000}"/>
    <cellStyle name="Link 5 4 7 3" xfId="28642" xr:uid="{00000000-0005-0000-0000-0000806F0000}"/>
    <cellStyle name="Link 5 4 8" xfId="28643" xr:uid="{00000000-0005-0000-0000-0000816F0000}"/>
    <cellStyle name="Link 5 4 8 2" xfId="28644" xr:uid="{00000000-0005-0000-0000-0000826F0000}"/>
    <cellStyle name="Link 5 4 8 3" xfId="28645" xr:uid="{00000000-0005-0000-0000-0000836F0000}"/>
    <cellStyle name="Link 5 4 9" xfId="28646" xr:uid="{00000000-0005-0000-0000-0000846F0000}"/>
    <cellStyle name="Link 5 4 9 2" xfId="28647" xr:uid="{00000000-0005-0000-0000-0000856F0000}"/>
    <cellStyle name="Link 5 4 9 3" xfId="28648" xr:uid="{00000000-0005-0000-0000-0000866F0000}"/>
    <cellStyle name="Link 5 5" xfId="28649" xr:uid="{00000000-0005-0000-0000-0000876F0000}"/>
    <cellStyle name="Link 5 5 10" xfId="28650" xr:uid="{00000000-0005-0000-0000-0000886F0000}"/>
    <cellStyle name="Link 5 5 10 2" xfId="28651" xr:uid="{00000000-0005-0000-0000-0000896F0000}"/>
    <cellStyle name="Link 5 5 10 3" xfId="28652" xr:uid="{00000000-0005-0000-0000-00008A6F0000}"/>
    <cellStyle name="Link 5 5 11" xfId="28653" xr:uid="{00000000-0005-0000-0000-00008B6F0000}"/>
    <cellStyle name="Link 5 5 11 2" xfId="28654" xr:uid="{00000000-0005-0000-0000-00008C6F0000}"/>
    <cellStyle name="Link 5 5 11 3" xfId="28655" xr:uid="{00000000-0005-0000-0000-00008D6F0000}"/>
    <cellStyle name="Link 5 5 12" xfId="28656" xr:uid="{00000000-0005-0000-0000-00008E6F0000}"/>
    <cellStyle name="Link 5 5 13" xfId="28657" xr:uid="{00000000-0005-0000-0000-00008F6F0000}"/>
    <cellStyle name="Link 5 5 2" xfId="28658" xr:uid="{00000000-0005-0000-0000-0000906F0000}"/>
    <cellStyle name="Link 5 5 2 2" xfId="28659" xr:uid="{00000000-0005-0000-0000-0000916F0000}"/>
    <cellStyle name="Link 5 5 2 3" xfId="28660" xr:uid="{00000000-0005-0000-0000-0000926F0000}"/>
    <cellStyle name="Link 5 5 3" xfId="28661" xr:uid="{00000000-0005-0000-0000-0000936F0000}"/>
    <cellStyle name="Link 5 5 3 2" xfId="28662" xr:uid="{00000000-0005-0000-0000-0000946F0000}"/>
    <cellStyle name="Link 5 5 3 3" xfId="28663" xr:uid="{00000000-0005-0000-0000-0000956F0000}"/>
    <cellStyle name="Link 5 5 4" xfId="28664" xr:uid="{00000000-0005-0000-0000-0000966F0000}"/>
    <cellStyle name="Link 5 5 4 2" xfId="28665" xr:uid="{00000000-0005-0000-0000-0000976F0000}"/>
    <cellStyle name="Link 5 5 4 3" xfId="28666" xr:uid="{00000000-0005-0000-0000-0000986F0000}"/>
    <cellStyle name="Link 5 5 5" xfId="28667" xr:uid="{00000000-0005-0000-0000-0000996F0000}"/>
    <cellStyle name="Link 5 5 5 2" xfId="28668" xr:uid="{00000000-0005-0000-0000-00009A6F0000}"/>
    <cellStyle name="Link 5 5 5 3" xfId="28669" xr:uid="{00000000-0005-0000-0000-00009B6F0000}"/>
    <cellStyle name="Link 5 5 6" xfId="28670" xr:uid="{00000000-0005-0000-0000-00009C6F0000}"/>
    <cellStyle name="Link 5 5 6 2" xfId="28671" xr:uid="{00000000-0005-0000-0000-00009D6F0000}"/>
    <cellStyle name="Link 5 5 6 3" xfId="28672" xr:uid="{00000000-0005-0000-0000-00009E6F0000}"/>
    <cellStyle name="Link 5 5 7" xfId="28673" xr:uid="{00000000-0005-0000-0000-00009F6F0000}"/>
    <cellStyle name="Link 5 5 7 2" xfId="28674" xr:uid="{00000000-0005-0000-0000-0000A06F0000}"/>
    <cellStyle name="Link 5 5 7 3" xfId="28675" xr:uid="{00000000-0005-0000-0000-0000A16F0000}"/>
    <cellStyle name="Link 5 5 8" xfId="28676" xr:uid="{00000000-0005-0000-0000-0000A26F0000}"/>
    <cellStyle name="Link 5 5 8 2" xfId="28677" xr:uid="{00000000-0005-0000-0000-0000A36F0000}"/>
    <cellStyle name="Link 5 5 8 3" xfId="28678" xr:uid="{00000000-0005-0000-0000-0000A46F0000}"/>
    <cellStyle name="Link 5 5 9" xfId="28679" xr:uid="{00000000-0005-0000-0000-0000A56F0000}"/>
    <cellStyle name="Link 5 5 9 2" xfId="28680" xr:uid="{00000000-0005-0000-0000-0000A66F0000}"/>
    <cellStyle name="Link 5 5 9 3" xfId="28681" xr:uid="{00000000-0005-0000-0000-0000A76F0000}"/>
    <cellStyle name="Link 5 6" xfId="28682" xr:uid="{00000000-0005-0000-0000-0000A86F0000}"/>
    <cellStyle name="Link 5 6 10" xfId="28683" xr:uid="{00000000-0005-0000-0000-0000A96F0000}"/>
    <cellStyle name="Link 5 6 10 2" xfId="28684" xr:uid="{00000000-0005-0000-0000-0000AA6F0000}"/>
    <cellStyle name="Link 5 6 10 3" xfId="28685" xr:uid="{00000000-0005-0000-0000-0000AB6F0000}"/>
    <cellStyle name="Link 5 6 11" xfId="28686" xr:uid="{00000000-0005-0000-0000-0000AC6F0000}"/>
    <cellStyle name="Link 5 6 11 2" xfId="28687" xr:uid="{00000000-0005-0000-0000-0000AD6F0000}"/>
    <cellStyle name="Link 5 6 11 3" xfId="28688" xr:uid="{00000000-0005-0000-0000-0000AE6F0000}"/>
    <cellStyle name="Link 5 6 12" xfId="28689" xr:uid="{00000000-0005-0000-0000-0000AF6F0000}"/>
    <cellStyle name="Link 5 6 13" xfId="28690" xr:uid="{00000000-0005-0000-0000-0000B06F0000}"/>
    <cellStyle name="Link 5 6 2" xfId="28691" xr:uid="{00000000-0005-0000-0000-0000B16F0000}"/>
    <cellStyle name="Link 5 6 2 2" xfId="28692" xr:uid="{00000000-0005-0000-0000-0000B26F0000}"/>
    <cellStyle name="Link 5 6 2 3" xfId="28693" xr:uid="{00000000-0005-0000-0000-0000B36F0000}"/>
    <cellStyle name="Link 5 6 3" xfId="28694" xr:uid="{00000000-0005-0000-0000-0000B46F0000}"/>
    <cellStyle name="Link 5 6 3 2" xfId="28695" xr:uid="{00000000-0005-0000-0000-0000B56F0000}"/>
    <cellStyle name="Link 5 6 3 3" xfId="28696" xr:uid="{00000000-0005-0000-0000-0000B66F0000}"/>
    <cellStyle name="Link 5 6 4" xfId="28697" xr:uid="{00000000-0005-0000-0000-0000B76F0000}"/>
    <cellStyle name="Link 5 6 4 2" xfId="28698" xr:uid="{00000000-0005-0000-0000-0000B86F0000}"/>
    <cellStyle name="Link 5 6 4 3" xfId="28699" xr:uid="{00000000-0005-0000-0000-0000B96F0000}"/>
    <cellStyle name="Link 5 6 5" xfId="28700" xr:uid="{00000000-0005-0000-0000-0000BA6F0000}"/>
    <cellStyle name="Link 5 6 5 2" xfId="28701" xr:uid="{00000000-0005-0000-0000-0000BB6F0000}"/>
    <cellStyle name="Link 5 6 5 3" xfId="28702" xr:uid="{00000000-0005-0000-0000-0000BC6F0000}"/>
    <cellStyle name="Link 5 6 6" xfId="28703" xr:uid="{00000000-0005-0000-0000-0000BD6F0000}"/>
    <cellStyle name="Link 5 6 6 2" xfId="28704" xr:uid="{00000000-0005-0000-0000-0000BE6F0000}"/>
    <cellStyle name="Link 5 6 6 3" xfId="28705" xr:uid="{00000000-0005-0000-0000-0000BF6F0000}"/>
    <cellStyle name="Link 5 6 7" xfId="28706" xr:uid="{00000000-0005-0000-0000-0000C06F0000}"/>
    <cellStyle name="Link 5 6 7 2" xfId="28707" xr:uid="{00000000-0005-0000-0000-0000C16F0000}"/>
    <cellStyle name="Link 5 6 7 3" xfId="28708" xr:uid="{00000000-0005-0000-0000-0000C26F0000}"/>
    <cellStyle name="Link 5 6 8" xfId="28709" xr:uid="{00000000-0005-0000-0000-0000C36F0000}"/>
    <cellStyle name="Link 5 6 8 2" xfId="28710" xr:uid="{00000000-0005-0000-0000-0000C46F0000}"/>
    <cellStyle name="Link 5 6 8 3" xfId="28711" xr:uid="{00000000-0005-0000-0000-0000C56F0000}"/>
    <cellStyle name="Link 5 6 9" xfId="28712" xr:uid="{00000000-0005-0000-0000-0000C66F0000}"/>
    <cellStyle name="Link 5 6 9 2" xfId="28713" xr:uid="{00000000-0005-0000-0000-0000C76F0000}"/>
    <cellStyle name="Link 5 6 9 3" xfId="28714" xr:uid="{00000000-0005-0000-0000-0000C86F0000}"/>
    <cellStyle name="Link 5 7" xfId="28715" xr:uid="{00000000-0005-0000-0000-0000C96F0000}"/>
    <cellStyle name="Link 5 7 10" xfId="28716" xr:uid="{00000000-0005-0000-0000-0000CA6F0000}"/>
    <cellStyle name="Link 5 7 10 2" xfId="28717" xr:uid="{00000000-0005-0000-0000-0000CB6F0000}"/>
    <cellStyle name="Link 5 7 10 3" xfId="28718" xr:uid="{00000000-0005-0000-0000-0000CC6F0000}"/>
    <cellStyle name="Link 5 7 11" xfId="28719" xr:uid="{00000000-0005-0000-0000-0000CD6F0000}"/>
    <cellStyle name="Link 5 7 11 2" xfId="28720" xr:uid="{00000000-0005-0000-0000-0000CE6F0000}"/>
    <cellStyle name="Link 5 7 11 3" xfId="28721" xr:uid="{00000000-0005-0000-0000-0000CF6F0000}"/>
    <cellStyle name="Link 5 7 12" xfId="28722" xr:uid="{00000000-0005-0000-0000-0000D06F0000}"/>
    <cellStyle name="Link 5 7 13" xfId="28723" xr:uid="{00000000-0005-0000-0000-0000D16F0000}"/>
    <cellStyle name="Link 5 7 2" xfId="28724" xr:uid="{00000000-0005-0000-0000-0000D26F0000}"/>
    <cellStyle name="Link 5 7 2 2" xfId="28725" xr:uid="{00000000-0005-0000-0000-0000D36F0000}"/>
    <cellStyle name="Link 5 7 2 3" xfId="28726" xr:uid="{00000000-0005-0000-0000-0000D46F0000}"/>
    <cellStyle name="Link 5 7 3" xfId="28727" xr:uid="{00000000-0005-0000-0000-0000D56F0000}"/>
    <cellStyle name="Link 5 7 3 2" xfId="28728" xr:uid="{00000000-0005-0000-0000-0000D66F0000}"/>
    <cellStyle name="Link 5 7 3 3" xfId="28729" xr:uid="{00000000-0005-0000-0000-0000D76F0000}"/>
    <cellStyle name="Link 5 7 4" xfId="28730" xr:uid="{00000000-0005-0000-0000-0000D86F0000}"/>
    <cellStyle name="Link 5 7 4 2" xfId="28731" xr:uid="{00000000-0005-0000-0000-0000D96F0000}"/>
    <cellStyle name="Link 5 7 4 3" xfId="28732" xr:uid="{00000000-0005-0000-0000-0000DA6F0000}"/>
    <cellStyle name="Link 5 7 5" xfId="28733" xr:uid="{00000000-0005-0000-0000-0000DB6F0000}"/>
    <cellStyle name="Link 5 7 5 2" xfId="28734" xr:uid="{00000000-0005-0000-0000-0000DC6F0000}"/>
    <cellStyle name="Link 5 7 5 3" xfId="28735" xr:uid="{00000000-0005-0000-0000-0000DD6F0000}"/>
    <cellStyle name="Link 5 7 6" xfId="28736" xr:uid="{00000000-0005-0000-0000-0000DE6F0000}"/>
    <cellStyle name="Link 5 7 6 2" xfId="28737" xr:uid="{00000000-0005-0000-0000-0000DF6F0000}"/>
    <cellStyle name="Link 5 7 6 3" xfId="28738" xr:uid="{00000000-0005-0000-0000-0000E06F0000}"/>
    <cellStyle name="Link 5 7 7" xfId="28739" xr:uid="{00000000-0005-0000-0000-0000E16F0000}"/>
    <cellStyle name="Link 5 7 7 2" xfId="28740" xr:uid="{00000000-0005-0000-0000-0000E26F0000}"/>
    <cellStyle name="Link 5 7 7 3" xfId="28741" xr:uid="{00000000-0005-0000-0000-0000E36F0000}"/>
    <cellStyle name="Link 5 7 8" xfId="28742" xr:uid="{00000000-0005-0000-0000-0000E46F0000}"/>
    <cellStyle name="Link 5 7 8 2" xfId="28743" xr:uid="{00000000-0005-0000-0000-0000E56F0000}"/>
    <cellStyle name="Link 5 7 8 3" xfId="28744" xr:uid="{00000000-0005-0000-0000-0000E66F0000}"/>
    <cellStyle name="Link 5 7 9" xfId="28745" xr:uid="{00000000-0005-0000-0000-0000E76F0000}"/>
    <cellStyle name="Link 5 7 9 2" xfId="28746" xr:uid="{00000000-0005-0000-0000-0000E86F0000}"/>
    <cellStyle name="Link 5 7 9 3" xfId="28747" xr:uid="{00000000-0005-0000-0000-0000E96F0000}"/>
    <cellStyle name="Link 5 8" xfId="28748" xr:uid="{00000000-0005-0000-0000-0000EA6F0000}"/>
    <cellStyle name="Link 5 8 2" xfId="28749" xr:uid="{00000000-0005-0000-0000-0000EB6F0000}"/>
    <cellStyle name="Link 5 8 3" xfId="28750" xr:uid="{00000000-0005-0000-0000-0000EC6F0000}"/>
    <cellStyle name="Link 5 9" xfId="28751" xr:uid="{00000000-0005-0000-0000-0000ED6F0000}"/>
    <cellStyle name="Link 5 9 2" xfId="28752" xr:uid="{00000000-0005-0000-0000-0000EE6F0000}"/>
    <cellStyle name="Link 5 9 3" xfId="28753" xr:uid="{00000000-0005-0000-0000-0000EF6F0000}"/>
    <cellStyle name="Link 6" xfId="28754" xr:uid="{00000000-0005-0000-0000-0000F06F0000}"/>
    <cellStyle name="Link 6 10" xfId="28755" xr:uid="{00000000-0005-0000-0000-0000F16F0000}"/>
    <cellStyle name="Link 6 10 2" xfId="28756" xr:uid="{00000000-0005-0000-0000-0000F26F0000}"/>
    <cellStyle name="Link 6 10 3" xfId="28757" xr:uid="{00000000-0005-0000-0000-0000F36F0000}"/>
    <cellStyle name="Link 6 11" xfId="28758" xr:uid="{00000000-0005-0000-0000-0000F46F0000}"/>
    <cellStyle name="Link 6 11 2" xfId="28759" xr:uid="{00000000-0005-0000-0000-0000F56F0000}"/>
    <cellStyle name="Link 6 11 3" xfId="28760" xr:uid="{00000000-0005-0000-0000-0000F66F0000}"/>
    <cellStyle name="Link 6 12" xfId="28761" xr:uid="{00000000-0005-0000-0000-0000F76F0000}"/>
    <cellStyle name="Link 6 12 2" xfId="28762" xr:uid="{00000000-0005-0000-0000-0000F86F0000}"/>
    <cellStyle name="Link 6 12 3" xfId="28763" xr:uid="{00000000-0005-0000-0000-0000F96F0000}"/>
    <cellStyle name="Link 6 13" xfId="28764" xr:uid="{00000000-0005-0000-0000-0000FA6F0000}"/>
    <cellStyle name="Link 6 13 2" xfId="28765" xr:uid="{00000000-0005-0000-0000-0000FB6F0000}"/>
    <cellStyle name="Link 6 13 3" xfId="28766" xr:uid="{00000000-0005-0000-0000-0000FC6F0000}"/>
    <cellStyle name="Link 6 14" xfId="28767" xr:uid="{00000000-0005-0000-0000-0000FD6F0000}"/>
    <cellStyle name="Link 6 14 2" xfId="28768" xr:uid="{00000000-0005-0000-0000-0000FE6F0000}"/>
    <cellStyle name="Link 6 14 3" xfId="28769" xr:uid="{00000000-0005-0000-0000-0000FF6F0000}"/>
    <cellStyle name="Link 6 15" xfId="28770" xr:uid="{00000000-0005-0000-0000-000000700000}"/>
    <cellStyle name="Link 6 15 2" xfId="28771" xr:uid="{00000000-0005-0000-0000-000001700000}"/>
    <cellStyle name="Link 6 15 3" xfId="28772" xr:uid="{00000000-0005-0000-0000-000002700000}"/>
    <cellStyle name="Link 6 16" xfId="28773" xr:uid="{00000000-0005-0000-0000-000003700000}"/>
    <cellStyle name="Link 6 16 2" xfId="28774" xr:uid="{00000000-0005-0000-0000-000004700000}"/>
    <cellStyle name="Link 6 16 3" xfId="28775" xr:uid="{00000000-0005-0000-0000-000005700000}"/>
    <cellStyle name="Link 6 17" xfId="28776" xr:uid="{00000000-0005-0000-0000-000006700000}"/>
    <cellStyle name="Link 6 17 2" xfId="28777" xr:uid="{00000000-0005-0000-0000-000007700000}"/>
    <cellStyle name="Link 6 17 3" xfId="28778" xr:uid="{00000000-0005-0000-0000-000008700000}"/>
    <cellStyle name="Link 6 18" xfId="28779" xr:uid="{00000000-0005-0000-0000-000009700000}"/>
    <cellStyle name="Link 6 18 2" xfId="28780" xr:uid="{00000000-0005-0000-0000-00000A700000}"/>
    <cellStyle name="Link 6 18 3" xfId="28781" xr:uid="{00000000-0005-0000-0000-00000B700000}"/>
    <cellStyle name="Link 6 19" xfId="28782" xr:uid="{00000000-0005-0000-0000-00000C700000}"/>
    <cellStyle name="Link 6 2" xfId="28783" xr:uid="{00000000-0005-0000-0000-00000D700000}"/>
    <cellStyle name="Link 6 2 10" xfId="28784" xr:uid="{00000000-0005-0000-0000-00000E700000}"/>
    <cellStyle name="Link 6 2 10 2" xfId="28785" xr:uid="{00000000-0005-0000-0000-00000F700000}"/>
    <cellStyle name="Link 6 2 10 3" xfId="28786" xr:uid="{00000000-0005-0000-0000-000010700000}"/>
    <cellStyle name="Link 6 2 11" xfId="28787" xr:uid="{00000000-0005-0000-0000-000011700000}"/>
    <cellStyle name="Link 6 2 11 2" xfId="28788" xr:uid="{00000000-0005-0000-0000-000012700000}"/>
    <cellStyle name="Link 6 2 11 3" xfId="28789" xr:uid="{00000000-0005-0000-0000-000013700000}"/>
    <cellStyle name="Link 6 2 12" xfId="28790" xr:uid="{00000000-0005-0000-0000-000014700000}"/>
    <cellStyle name="Link 6 2 12 2" xfId="28791" xr:uid="{00000000-0005-0000-0000-000015700000}"/>
    <cellStyle name="Link 6 2 12 3" xfId="28792" xr:uid="{00000000-0005-0000-0000-000016700000}"/>
    <cellStyle name="Link 6 2 13" xfId="28793" xr:uid="{00000000-0005-0000-0000-000017700000}"/>
    <cellStyle name="Link 6 2 14" xfId="28794" xr:uid="{00000000-0005-0000-0000-000018700000}"/>
    <cellStyle name="Link 6 2 2" xfId="28795" xr:uid="{00000000-0005-0000-0000-000019700000}"/>
    <cellStyle name="Link 6 2 2 2" xfId="28796" xr:uid="{00000000-0005-0000-0000-00001A700000}"/>
    <cellStyle name="Link 6 2 2 3" xfId="28797" xr:uid="{00000000-0005-0000-0000-00001B700000}"/>
    <cellStyle name="Link 6 2 3" xfId="28798" xr:uid="{00000000-0005-0000-0000-00001C700000}"/>
    <cellStyle name="Link 6 2 3 2" xfId="28799" xr:uid="{00000000-0005-0000-0000-00001D700000}"/>
    <cellStyle name="Link 6 2 3 3" xfId="28800" xr:uid="{00000000-0005-0000-0000-00001E700000}"/>
    <cellStyle name="Link 6 2 4" xfId="28801" xr:uid="{00000000-0005-0000-0000-00001F700000}"/>
    <cellStyle name="Link 6 2 4 2" xfId="28802" xr:uid="{00000000-0005-0000-0000-000020700000}"/>
    <cellStyle name="Link 6 2 4 3" xfId="28803" xr:uid="{00000000-0005-0000-0000-000021700000}"/>
    <cellStyle name="Link 6 2 5" xfId="28804" xr:uid="{00000000-0005-0000-0000-000022700000}"/>
    <cellStyle name="Link 6 2 5 2" xfId="28805" xr:uid="{00000000-0005-0000-0000-000023700000}"/>
    <cellStyle name="Link 6 2 5 3" xfId="28806" xr:uid="{00000000-0005-0000-0000-000024700000}"/>
    <cellStyle name="Link 6 2 6" xfId="28807" xr:uid="{00000000-0005-0000-0000-000025700000}"/>
    <cellStyle name="Link 6 2 6 2" xfId="28808" xr:uid="{00000000-0005-0000-0000-000026700000}"/>
    <cellStyle name="Link 6 2 6 3" xfId="28809" xr:uid="{00000000-0005-0000-0000-000027700000}"/>
    <cellStyle name="Link 6 2 7" xfId="28810" xr:uid="{00000000-0005-0000-0000-000028700000}"/>
    <cellStyle name="Link 6 2 7 2" xfId="28811" xr:uid="{00000000-0005-0000-0000-000029700000}"/>
    <cellStyle name="Link 6 2 7 3" xfId="28812" xr:uid="{00000000-0005-0000-0000-00002A700000}"/>
    <cellStyle name="Link 6 2 8" xfId="28813" xr:uid="{00000000-0005-0000-0000-00002B700000}"/>
    <cellStyle name="Link 6 2 8 2" xfId="28814" xr:uid="{00000000-0005-0000-0000-00002C700000}"/>
    <cellStyle name="Link 6 2 8 3" xfId="28815" xr:uid="{00000000-0005-0000-0000-00002D700000}"/>
    <cellStyle name="Link 6 2 9" xfId="28816" xr:uid="{00000000-0005-0000-0000-00002E700000}"/>
    <cellStyle name="Link 6 2 9 2" xfId="28817" xr:uid="{00000000-0005-0000-0000-00002F700000}"/>
    <cellStyle name="Link 6 2 9 3" xfId="28818" xr:uid="{00000000-0005-0000-0000-000030700000}"/>
    <cellStyle name="Link 6 20" xfId="28819" xr:uid="{00000000-0005-0000-0000-000031700000}"/>
    <cellStyle name="Link 6 3" xfId="28820" xr:uid="{00000000-0005-0000-0000-000032700000}"/>
    <cellStyle name="Link 6 3 10" xfId="28821" xr:uid="{00000000-0005-0000-0000-000033700000}"/>
    <cellStyle name="Link 6 3 10 2" xfId="28822" xr:uid="{00000000-0005-0000-0000-000034700000}"/>
    <cellStyle name="Link 6 3 10 3" xfId="28823" xr:uid="{00000000-0005-0000-0000-000035700000}"/>
    <cellStyle name="Link 6 3 11" xfId="28824" xr:uid="{00000000-0005-0000-0000-000036700000}"/>
    <cellStyle name="Link 6 3 11 2" xfId="28825" xr:uid="{00000000-0005-0000-0000-000037700000}"/>
    <cellStyle name="Link 6 3 11 3" xfId="28826" xr:uid="{00000000-0005-0000-0000-000038700000}"/>
    <cellStyle name="Link 6 3 12" xfId="28827" xr:uid="{00000000-0005-0000-0000-000039700000}"/>
    <cellStyle name="Link 6 3 12 2" xfId="28828" xr:uid="{00000000-0005-0000-0000-00003A700000}"/>
    <cellStyle name="Link 6 3 12 3" xfId="28829" xr:uid="{00000000-0005-0000-0000-00003B700000}"/>
    <cellStyle name="Link 6 3 13" xfId="28830" xr:uid="{00000000-0005-0000-0000-00003C700000}"/>
    <cellStyle name="Link 6 3 14" xfId="28831" xr:uid="{00000000-0005-0000-0000-00003D700000}"/>
    <cellStyle name="Link 6 3 2" xfId="28832" xr:uid="{00000000-0005-0000-0000-00003E700000}"/>
    <cellStyle name="Link 6 3 2 2" xfId="28833" xr:uid="{00000000-0005-0000-0000-00003F700000}"/>
    <cellStyle name="Link 6 3 2 3" xfId="28834" xr:uid="{00000000-0005-0000-0000-000040700000}"/>
    <cellStyle name="Link 6 3 3" xfId="28835" xr:uid="{00000000-0005-0000-0000-000041700000}"/>
    <cellStyle name="Link 6 3 3 2" xfId="28836" xr:uid="{00000000-0005-0000-0000-000042700000}"/>
    <cellStyle name="Link 6 3 3 3" xfId="28837" xr:uid="{00000000-0005-0000-0000-000043700000}"/>
    <cellStyle name="Link 6 3 4" xfId="28838" xr:uid="{00000000-0005-0000-0000-000044700000}"/>
    <cellStyle name="Link 6 3 4 2" xfId="28839" xr:uid="{00000000-0005-0000-0000-000045700000}"/>
    <cellStyle name="Link 6 3 4 3" xfId="28840" xr:uid="{00000000-0005-0000-0000-000046700000}"/>
    <cellStyle name="Link 6 3 5" xfId="28841" xr:uid="{00000000-0005-0000-0000-000047700000}"/>
    <cellStyle name="Link 6 3 5 2" xfId="28842" xr:uid="{00000000-0005-0000-0000-000048700000}"/>
    <cellStyle name="Link 6 3 5 3" xfId="28843" xr:uid="{00000000-0005-0000-0000-000049700000}"/>
    <cellStyle name="Link 6 3 6" xfId="28844" xr:uid="{00000000-0005-0000-0000-00004A700000}"/>
    <cellStyle name="Link 6 3 6 2" xfId="28845" xr:uid="{00000000-0005-0000-0000-00004B700000}"/>
    <cellStyle name="Link 6 3 6 3" xfId="28846" xr:uid="{00000000-0005-0000-0000-00004C700000}"/>
    <cellStyle name="Link 6 3 7" xfId="28847" xr:uid="{00000000-0005-0000-0000-00004D700000}"/>
    <cellStyle name="Link 6 3 7 2" xfId="28848" xr:uid="{00000000-0005-0000-0000-00004E700000}"/>
    <cellStyle name="Link 6 3 7 3" xfId="28849" xr:uid="{00000000-0005-0000-0000-00004F700000}"/>
    <cellStyle name="Link 6 3 8" xfId="28850" xr:uid="{00000000-0005-0000-0000-000050700000}"/>
    <cellStyle name="Link 6 3 8 2" xfId="28851" xr:uid="{00000000-0005-0000-0000-000051700000}"/>
    <cellStyle name="Link 6 3 8 3" xfId="28852" xr:uid="{00000000-0005-0000-0000-000052700000}"/>
    <cellStyle name="Link 6 3 9" xfId="28853" xr:uid="{00000000-0005-0000-0000-000053700000}"/>
    <cellStyle name="Link 6 3 9 2" xfId="28854" xr:uid="{00000000-0005-0000-0000-000054700000}"/>
    <cellStyle name="Link 6 3 9 3" xfId="28855" xr:uid="{00000000-0005-0000-0000-000055700000}"/>
    <cellStyle name="Link 6 4" xfId="28856" xr:uid="{00000000-0005-0000-0000-000056700000}"/>
    <cellStyle name="Link 6 4 10" xfId="28857" xr:uid="{00000000-0005-0000-0000-000057700000}"/>
    <cellStyle name="Link 6 4 10 2" xfId="28858" xr:uid="{00000000-0005-0000-0000-000058700000}"/>
    <cellStyle name="Link 6 4 10 3" xfId="28859" xr:uid="{00000000-0005-0000-0000-000059700000}"/>
    <cellStyle name="Link 6 4 11" xfId="28860" xr:uid="{00000000-0005-0000-0000-00005A700000}"/>
    <cellStyle name="Link 6 4 11 2" xfId="28861" xr:uid="{00000000-0005-0000-0000-00005B700000}"/>
    <cellStyle name="Link 6 4 11 3" xfId="28862" xr:uid="{00000000-0005-0000-0000-00005C700000}"/>
    <cellStyle name="Link 6 4 12" xfId="28863" xr:uid="{00000000-0005-0000-0000-00005D700000}"/>
    <cellStyle name="Link 6 4 13" xfId="28864" xr:uid="{00000000-0005-0000-0000-00005E700000}"/>
    <cellStyle name="Link 6 4 2" xfId="28865" xr:uid="{00000000-0005-0000-0000-00005F700000}"/>
    <cellStyle name="Link 6 4 2 2" xfId="28866" xr:uid="{00000000-0005-0000-0000-000060700000}"/>
    <cellStyle name="Link 6 4 2 3" xfId="28867" xr:uid="{00000000-0005-0000-0000-000061700000}"/>
    <cellStyle name="Link 6 4 3" xfId="28868" xr:uid="{00000000-0005-0000-0000-000062700000}"/>
    <cellStyle name="Link 6 4 3 2" xfId="28869" xr:uid="{00000000-0005-0000-0000-000063700000}"/>
    <cellStyle name="Link 6 4 3 3" xfId="28870" xr:uid="{00000000-0005-0000-0000-000064700000}"/>
    <cellStyle name="Link 6 4 4" xfId="28871" xr:uid="{00000000-0005-0000-0000-000065700000}"/>
    <cellStyle name="Link 6 4 4 2" xfId="28872" xr:uid="{00000000-0005-0000-0000-000066700000}"/>
    <cellStyle name="Link 6 4 4 3" xfId="28873" xr:uid="{00000000-0005-0000-0000-000067700000}"/>
    <cellStyle name="Link 6 4 5" xfId="28874" xr:uid="{00000000-0005-0000-0000-000068700000}"/>
    <cellStyle name="Link 6 4 5 2" xfId="28875" xr:uid="{00000000-0005-0000-0000-000069700000}"/>
    <cellStyle name="Link 6 4 5 3" xfId="28876" xr:uid="{00000000-0005-0000-0000-00006A700000}"/>
    <cellStyle name="Link 6 4 6" xfId="28877" xr:uid="{00000000-0005-0000-0000-00006B700000}"/>
    <cellStyle name="Link 6 4 6 2" xfId="28878" xr:uid="{00000000-0005-0000-0000-00006C700000}"/>
    <cellStyle name="Link 6 4 6 3" xfId="28879" xr:uid="{00000000-0005-0000-0000-00006D700000}"/>
    <cellStyle name="Link 6 4 7" xfId="28880" xr:uid="{00000000-0005-0000-0000-00006E700000}"/>
    <cellStyle name="Link 6 4 7 2" xfId="28881" xr:uid="{00000000-0005-0000-0000-00006F700000}"/>
    <cellStyle name="Link 6 4 7 3" xfId="28882" xr:uid="{00000000-0005-0000-0000-000070700000}"/>
    <cellStyle name="Link 6 4 8" xfId="28883" xr:uid="{00000000-0005-0000-0000-000071700000}"/>
    <cellStyle name="Link 6 4 8 2" xfId="28884" xr:uid="{00000000-0005-0000-0000-000072700000}"/>
    <cellStyle name="Link 6 4 8 3" xfId="28885" xr:uid="{00000000-0005-0000-0000-000073700000}"/>
    <cellStyle name="Link 6 4 9" xfId="28886" xr:uid="{00000000-0005-0000-0000-000074700000}"/>
    <cellStyle name="Link 6 4 9 2" xfId="28887" xr:uid="{00000000-0005-0000-0000-000075700000}"/>
    <cellStyle name="Link 6 4 9 3" xfId="28888" xr:uid="{00000000-0005-0000-0000-000076700000}"/>
    <cellStyle name="Link 6 5" xfId="28889" xr:uid="{00000000-0005-0000-0000-000077700000}"/>
    <cellStyle name="Link 6 5 10" xfId="28890" xr:uid="{00000000-0005-0000-0000-000078700000}"/>
    <cellStyle name="Link 6 5 10 2" xfId="28891" xr:uid="{00000000-0005-0000-0000-000079700000}"/>
    <cellStyle name="Link 6 5 10 3" xfId="28892" xr:uid="{00000000-0005-0000-0000-00007A700000}"/>
    <cellStyle name="Link 6 5 11" xfId="28893" xr:uid="{00000000-0005-0000-0000-00007B700000}"/>
    <cellStyle name="Link 6 5 11 2" xfId="28894" xr:uid="{00000000-0005-0000-0000-00007C700000}"/>
    <cellStyle name="Link 6 5 11 3" xfId="28895" xr:uid="{00000000-0005-0000-0000-00007D700000}"/>
    <cellStyle name="Link 6 5 12" xfId="28896" xr:uid="{00000000-0005-0000-0000-00007E700000}"/>
    <cellStyle name="Link 6 5 13" xfId="28897" xr:uid="{00000000-0005-0000-0000-00007F700000}"/>
    <cellStyle name="Link 6 5 2" xfId="28898" xr:uid="{00000000-0005-0000-0000-000080700000}"/>
    <cellStyle name="Link 6 5 2 2" xfId="28899" xr:uid="{00000000-0005-0000-0000-000081700000}"/>
    <cellStyle name="Link 6 5 2 3" xfId="28900" xr:uid="{00000000-0005-0000-0000-000082700000}"/>
    <cellStyle name="Link 6 5 3" xfId="28901" xr:uid="{00000000-0005-0000-0000-000083700000}"/>
    <cellStyle name="Link 6 5 3 2" xfId="28902" xr:uid="{00000000-0005-0000-0000-000084700000}"/>
    <cellStyle name="Link 6 5 3 3" xfId="28903" xr:uid="{00000000-0005-0000-0000-000085700000}"/>
    <cellStyle name="Link 6 5 4" xfId="28904" xr:uid="{00000000-0005-0000-0000-000086700000}"/>
    <cellStyle name="Link 6 5 4 2" xfId="28905" xr:uid="{00000000-0005-0000-0000-000087700000}"/>
    <cellStyle name="Link 6 5 4 3" xfId="28906" xr:uid="{00000000-0005-0000-0000-000088700000}"/>
    <cellStyle name="Link 6 5 5" xfId="28907" xr:uid="{00000000-0005-0000-0000-000089700000}"/>
    <cellStyle name="Link 6 5 5 2" xfId="28908" xr:uid="{00000000-0005-0000-0000-00008A700000}"/>
    <cellStyle name="Link 6 5 5 3" xfId="28909" xr:uid="{00000000-0005-0000-0000-00008B700000}"/>
    <cellStyle name="Link 6 5 6" xfId="28910" xr:uid="{00000000-0005-0000-0000-00008C700000}"/>
    <cellStyle name="Link 6 5 6 2" xfId="28911" xr:uid="{00000000-0005-0000-0000-00008D700000}"/>
    <cellStyle name="Link 6 5 6 3" xfId="28912" xr:uid="{00000000-0005-0000-0000-00008E700000}"/>
    <cellStyle name="Link 6 5 7" xfId="28913" xr:uid="{00000000-0005-0000-0000-00008F700000}"/>
    <cellStyle name="Link 6 5 7 2" xfId="28914" xr:uid="{00000000-0005-0000-0000-000090700000}"/>
    <cellStyle name="Link 6 5 7 3" xfId="28915" xr:uid="{00000000-0005-0000-0000-000091700000}"/>
    <cellStyle name="Link 6 5 8" xfId="28916" xr:uid="{00000000-0005-0000-0000-000092700000}"/>
    <cellStyle name="Link 6 5 8 2" xfId="28917" xr:uid="{00000000-0005-0000-0000-000093700000}"/>
    <cellStyle name="Link 6 5 8 3" xfId="28918" xr:uid="{00000000-0005-0000-0000-000094700000}"/>
    <cellStyle name="Link 6 5 9" xfId="28919" xr:uid="{00000000-0005-0000-0000-000095700000}"/>
    <cellStyle name="Link 6 5 9 2" xfId="28920" xr:uid="{00000000-0005-0000-0000-000096700000}"/>
    <cellStyle name="Link 6 5 9 3" xfId="28921" xr:uid="{00000000-0005-0000-0000-000097700000}"/>
    <cellStyle name="Link 6 6" xfId="28922" xr:uid="{00000000-0005-0000-0000-000098700000}"/>
    <cellStyle name="Link 6 6 10" xfId="28923" xr:uid="{00000000-0005-0000-0000-000099700000}"/>
    <cellStyle name="Link 6 6 10 2" xfId="28924" xr:uid="{00000000-0005-0000-0000-00009A700000}"/>
    <cellStyle name="Link 6 6 10 3" xfId="28925" xr:uid="{00000000-0005-0000-0000-00009B700000}"/>
    <cellStyle name="Link 6 6 11" xfId="28926" xr:uid="{00000000-0005-0000-0000-00009C700000}"/>
    <cellStyle name="Link 6 6 11 2" xfId="28927" xr:uid="{00000000-0005-0000-0000-00009D700000}"/>
    <cellStyle name="Link 6 6 11 3" xfId="28928" xr:uid="{00000000-0005-0000-0000-00009E700000}"/>
    <cellStyle name="Link 6 6 12" xfId="28929" xr:uid="{00000000-0005-0000-0000-00009F700000}"/>
    <cellStyle name="Link 6 6 13" xfId="28930" xr:uid="{00000000-0005-0000-0000-0000A0700000}"/>
    <cellStyle name="Link 6 6 2" xfId="28931" xr:uid="{00000000-0005-0000-0000-0000A1700000}"/>
    <cellStyle name="Link 6 6 2 2" xfId="28932" xr:uid="{00000000-0005-0000-0000-0000A2700000}"/>
    <cellStyle name="Link 6 6 2 3" xfId="28933" xr:uid="{00000000-0005-0000-0000-0000A3700000}"/>
    <cellStyle name="Link 6 6 3" xfId="28934" xr:uid="{00000000-0005-0000-0000-0000A4700000}"/>
    <cellStyle name="Link 6 6 3 2" xfId="28935" xr:uid="{00000000-0005-0000-0000-0000A5700000}"/>
    <cellStyle name="Link 6 6 3 3" xfId="28936" xr:uid="{00000000-0005-0000-0000-0000A6700000}"/>
    <cellStyle name="Link 6 6 4" xfId="28937" xr:uid="{00000000-0005-0000-0000-0000A7700000}"/>
    <cellStyle name="Link 6 6 4 2" xfId="28938" xr:uid="{00000000-0005-0000-0000-0000A8700000}"/>
    <cellStyle name="Link 6 6 4 3" xfId="28939" xr:uid="{00000000-0005-0000-0000-0000A9700000}"/>
    <cellStyle name="Link 6 6 5" xfId="28940" xr:uid="{00000000-0005-0000-0000-0000AA700000}"/>
    <cellStyle name="Link 6 6 5 2" xfId="28941" xr:uid="{00000000-0005-0000-0000-0000AB700000}"/>
    <cellStyle name="Link 6 6 5 3" xfId="28942" xr:uid="{00000000-0005-0000-0000-0000AC700000}"/>
    <cellStyle name="Link 6 6 6" xfId="28943" xr:uid="{00000000-0005-0000-0000-0000AD700000}"/>
    <cellStyle name="Link 6 6 6 2" xfId="28944" xr:uid="{00000000-0005-0000-0000-0000AE700000}"/>
    <cellStyle name="Link 6 6 6 3" xfId="28945" xr:uid="{00000000-0005-0000-0000-0000AF700000}"/>
    <cellStyle name="Link 6 6 7" xfId="28946" xr:uid="{00000000-0005-0000-0000-0000B0700000}"/>
    <cellStyle name="Link 6 6 7 2" xfId="28947" xr:uid="{00000000-0005-0000-0000-0000B1700000}"/>
    <cellStyle name="Link 6 6 7 3" xfId="28948" xr:uid="{00000000-0005-0000-0000-0000B2700000}"/>
    <cellStyle name="Link 6 6 8" xfId="28949" xr:uid="{00000000-0005-0000-0000-0000B3700000}"/>
    <cellStyle name="Link 6 6 8 2" xfId="28950" xr:uid="{00000000-0005-0000-0000-0000B4700000}"/>
    <cellStyle name="Link 6 6 8 3" xfId="28951" xr:uid="{00000000-0005-0000-0000-0000B5700000}"/>
    <cellStyle name="Link 6 6 9" xfId="28952" xr:uid="{00000000-0005-0000-0000-0000B6700000}"/>
    <cellStyle name="Link 6 6 9 2" xfId="28953" xr:uid="{00000000-0005-0000-0000-0000B7700000}"/>
    <cellStyle name="Link 6 6 9 3" xfId="28954" xr:uid="{00000000-0005-0000-0000-0000B8700000}"/>
    <cellStyle name="Link 6 7" xfId="28955" xr:uid="{00000000-0005-0000-0000-0000B9700000}"/>
    <cellStyle name="Link 6 7 10" xfId="28956" xr:uid="{00000000-0005-0000-0000-0000BA700000}"/>
    <cellStyle name="Link 6 7 10 2" xfId="28957" xr:uid="{00000000-0005-0000-0000-0000BB700000}"/>
    <cellStyle name="Link 6 7 10 3" xfId="28958" xr:uid="{00000000-0005-0000-0000-0000BC700000}"/>
    <cellStyle name="Link 6 7 11" xfId="28959" xr:uid="{00000000-0005-0000-0000-0000BD700000}"/>
    <cellStyle name="Link 6 7 11 2" xfId="28960" xr:uid="{00000000-0005-0000-0000-0000BE700000}"/>
    <cellStyle name="Link 6 7 11 3" xfId="28961" xr:uid="{00000000-0005-0000-0000-0000BF700000}"/>
    <cellStyle name="Link 6 7 12" xfId="28962" xr:uid="{00000000-0005-0000-0000-0000C0700000}"/>
    <cellStyle name="Link 6 7 13" xfId="28963" xr:uid="{00000000-0005-0000-0000-0000C1700000}"/>
    <cellStyle name="Link 6 7 2" xfId="28964" xr:uid="{00000000-0005-0000-0000-0000C2700000}"/>
    <cellStyle name="Link 6 7 2 2" xfId="28965" xr:uid="{00000000-0005-0000-0000-0000C3700000}"/>
    <cellStyle name="Link 6 7 2 3" xfId="28966" xr:uid="{00000000-0005-0000-0000-0000C4700000}"/>
    <cellStyle name="Link 6 7 3" xfId="28967" xr:uid="{00000000-0005-0000-0000-0000C5700000}"/>
    <cellStyle name="Link 6 7 3 2" xfId="28968" xr:uid="{00000000-0005-0000-0000-0000C6700000}"/>
    <cellStyle name="Link 6 7 3 3" xfId="28969" xr:uid="{00000000-0005-0000-0000-0000C7700000}"/>
    <cellStyle name="Link 6 7 4" xfId="28970" xr:uid="{00000000-0005-0000-0000-0000C8700000}"/>
    <cellStyle name="Link 6 7 4 2" xfId="28971" xr:uid="{00000000-0005-0000-0000-0000C9700000}"/>
    <cellStyle name="Link 6 7 4 3" xfId="28972" xr:uid="{00000000-0005-0000-0000-0000CA700000}"/>
    <cellStyle name="Link 6 7 5" xfId="28973" xr:uid="{00000000-0005-0000-0000-0000CB700000}"/>
    <cellStyle name="Link 6 7 5 2" xfId="28974" xr:uid="{00000000-0005-0000-0000-0000CC700000}"/>
    <cellStyle name="Link 6 7 5 3" xfId="28975" xr:uid="{00000000-0005-0000-0000-0000CD700000}"/>
    <cellStyle name="Link 6 7 6" xfId="28976" xr:uid="{00000000-0005-0000-0000-0000CE700000}"/>
    <cellStyle name="Link 6 7 6 2" xfId="28977" xr:uid="{00000000-0005-0000-0000-0000CF700000}"/>
    <cellStyle name="Link 6 7 6 3" xfId="28978" xr:uid="{00000000-0005-0000-0000-0000D0700000}"/>
    <cellStyle name="Link 6 7 7" xfId="28979" xr:uid="{00000000-0005-0000-0000-0000D1700000}"/>
    <cellStyle name="Link 6 7 7 2" xfId="28980" xr:uid="{00000000-0005-0000-0000-0000D2700000}"/>
    <cellStyle name="Link 6 7 7 3" xfId="28981" xr:uid="{00000000-0005-0000-0000-0000D3700000}"/>
    <cellStyle name="Link 6 7 8" xfId="28982" xr:uid="{00000000-0005-0000-0000-0000D4700000}"/>
    <cellStyle name="Link 6 7 8 2" xfId="28983" xr:uid="{00000000-0005-0000-0000-0000D5700000}"/>
    <cellStyle name="Link 6 7 8 3" xfId="28984" xr:uid="{00000000-0005-0000-0000-0000D6700000}"/>
    <cellStyle name="Link 6 7 9" xfId="28985" xr:uid="{00000000-0005-0000-0000-0000D7700000}"/>
    <cellStyle name="Link 6 7 9 2" xfId="28986" xr:uid="{00000000-0005-0000-0000-0000D8700000}"/>
    <cellStyle name="Link 6 7 9 3" xfId="28987" xr:uid="{00000000-0005-0000-0000-0000D9700000}"/>
    <cellStyle name="Link 6 8" xfId="28988" xr:uid="{00000000-0005-0000-0000-0000DA700000}"/>
    <cellStyle name="Link 6 8 2" xfId="28989" xr:uid="{00000000-0005-0000-0000-0000DB700000}"/>
    <cellStyle name="Link 6 8 3" xfId="28990" xr:uid="{00000000-0005-0000-0000-0000DC700000}"/>
    <cellStyle name="Link 6 9" xfId="28991" xr:uid="{00000000-0005-0000-0000-0000DD700000}"/>
    <cellStyle name="Link 6 9 2" xfId="28992" xr:uid="{00000000-0005-0000-0000-0000DE700000}"/>
    <cellStyle name="Link 6 9 3" xfId="28993" xr:uid="{00000000-0005-0000-0000-0000DF700000}"/>
    <cellStyle name="Link 7" xfId="28994" xr:uid="{00000000-0005-0000-0000-0000E0700000}"/>
    <cellStyle name="Link 7 10" xfId="28995" xr:uid="{00000000-0005-0000-0000-0000E1700000}"/>
    <cellStyle name="Link 7 10 2" xfId="28996" xr:uid="{00000000-0005-0000-0000-0000E2700000}"/>
    <cellStyle name="Link 7 10 3" xfId="28997" xr:uid="{00000000-0005-0000-0000-0000E3700000}"/>
    <cellStyle name="Link 7 11" xfId="28998" xr:uid="{00000000-0005-0000-0000-0000E4700000}"/>
    <cellStyle name="Link 7 11 2" xfId="28999" xr:uid="{00000000-0005-0000-0000-0000E5700000}"/>
    <cellStyle name="Link 7 11 3" xfId="29000" xr:uid="{00000000-0005-0000-0000-0000E6700000}"/>
    <cellStyle name="Link 7 12" xfId="29001" xr:uid="{00000000-0005-0000-0000-0000E7700000}"/>
    <cellStyle name="Link 7 12 2" xfId="29002" xr:uid="{00000000-0005-0000-0000-0000E8700000}"/>
    <cellStyle name="Link 7 12 3" xfId="29003" xr:uid="{00000000-0005-0000-0000-0000E9700000}"/>
    <cellStyle name="Link 7 13" xfId="29004" xr:uid="{00000000-0005-0000-0000-0000EA700000}"/>
    <cellStyle name="Link 7 13 2" xfId="29005" xr:uid="{00000000-0005-0000-0000-0000EB700000}"/>
    <cellStyle name="Link 7 13 3" xfId="29006" xr:uid="{00000000-0005-0000-0000-0000EC700000}"/>
    <cellStyle name="Link 7 14" xfId="29007" xr:uid="{00000000-0005-0000-0000-0000ED700000}"/>
    <cellStyle name="Link 7 14 2" xfId="29008" xr:uid="{00000000-0005-0000-0000-0000EE700000}"/>
    <cellStyle name="Link 7 14 3" xfId="29009" xr:uid="{00000000-0005-0000-0000-0000EF700000}"/>
    <cellStyle name="Link 7 15" xfId="29010" xr:uid="{00000000-0005-0000-0000-0000F0700000}"/>
    <cellStyle name="Link 7 15 2" xfId="29011" xr:uid="{00000000-0005-0000-0000-0000F1700000}"/>
    <cellStyle name="Link 7 15 3" xfId="29012" xr:uid="{00000000-0005-0000-0000-0000F2700000}"/>
    <cellStyle name="Link 7 16" xfId="29013" xr:uid="{00000000-0005-0000-0000-0000F3700000}"/>
    <cellStyle name="Link 7 16 2" xfId="29014" xr:uid="{00000000-0005-0000-0000-0000F4700000}"/>
    <cellStyle name="Link 7 16 3" xfId="29015" xr:uid="{00000000-0005-0000-0000-0000F5700000}"/>
    <cellStyle name="Link 7 17" xfId="29016" xr:uid="{00000000-0005-0000-0000-0000F6700000}"/>
    <cellStyle name="Link 7 17 2" xfId="29017" xr:uid="{00000000-0005-0000-0000-0000F7700000}"/>
    <cellStyle name="Link 7 17 3" xfId="29018" xr:uid="{00000000-0005-0000-0000-0000F8700000}"/>
    <cellStyle name="Link 7 18" xfId="29019" xr:uid="{00000000-0005-0000-0000-0000F9700000}"/>
    <cellStyle name="Link 7 18 2" xfId="29020" xr:uid="{00000000-0005-0000-0000-0000FA700000}"/>
    <cellStyle name="Link 7 18 3" xfId="29021" xr:uid="{00000000-0005-0000-0000-0000FB700000}"/>
    <cellStyle name="Link 7 19" xfId="29022" xr:uid="{00000000-0005-0000-0000-0000FC700000}"/>
    <cellStyle name="Link 7 2" xfId="29023" xr:uid="{00000000-0005-0000-0000-0000FD700000}"/>
    <cellStyle name="Link 7 2 10" xfId="29024" xr:uid="{00000000-0005-0000-0000-0000FE700000}"/>
    <cellStyle name="Link 7 2 10 2" xfId="29025" xr:uid="{00000000-0005-0000-0000-0000FF700000}"/>
    <cellStyle name="Link 7 2 10 3" xfId="29026" xr:uid="{00000000-0005-0000-0000-000000710000}"/>
    <cellStyle name="Link 7 2 11" xfId="29027" xr:uid="{00000000-0005-0000-0000-000001710000}"/>
    <cellStyle name="Link 7 2 11 2" xfId="29028" xr:uid="{00000000-0005-0000-0000-000002710000}"/>
    <cellStyle name="Link 7 2 11 3" xfId="29029" xr:uid="{00000000-0005-0000-0000-000003710000}"/>
    <cellStyle name="Link 7 2 12" xfId="29030" xr:uid="{00000000-0005-0000-0000-000004710000}"/>
    <cellStyle name="Link 7 2 12 2" xfId="29031" xr:uid="{00000000-0005-0000-0000-000005710000}"/>
    <cellStyle name="Link 7 2 12 3" xfId="29032" xr:uid="{00000000-0005-0000-0000-000006710000}"/>
    <cellStyle name="Link 7 2 13" xfId="29033" xr:uid="{00000000-0005-0000-0000-000007710000}"/>
    <cellStyle name="Link 7 2 14" xfId="29034" xr:uid="{00000000-0005-0000-0000-000008710000}"/>
    <cellStyle name="Link 7 2 2" xfId="29035" xr:uid="{00000000-0005-0000-0000-000009710000}"/>
    <cellStyle name="Link 7 2 2 2" xfId="29036" xr:uid="{00000000-0005-0000-0000-00000A710000}"/>
    <cellStyle name="Link 7 2 2 3" xfId="29037" xr:uid="{00000000-0005-0000-0000-00000B710000}"/>
    <cellStyle name="Link 7 2 3" xfId="29038" xr:uid="{00000000-0005-0000-0000-00000C710000}"/>
    <cellStyle name="Link 7 2 3 2" xfId="29039" xr:uid="{00000000-0005-0000-0000-00000D710000}"/>
    <cellStyle name="Link 7 2 3 3" xfId="29040" xr:uid="{00000000-0005-0000-0000-00000E710000}"/>
    <cellStyle name="Link 7 2 4" xfId="29041" xr:uid="{00000000-0005-0000-0000-00000F710000}"/>
    <cellStyle name="Link 7 2 4 2" xfId="29042" xr:uid="{00000000-0005-0000-0000-000010710000}"/>
    <cellStyle name="Link 7 2 4 3" xfId="29043" xr:uid="{00000000-0005-0000-0000-000011710000}"/>
    <cellStyle name="Link 7 2 5" xfId="29044" xr:uid="{00000000-0005-0000-0000-000012710000}"/>
    <cellStyle name="Link 7 2 5 2" xfId="29045" xr:uid="{00000000-0005-0000-0000-000013710000}"/>
    <cellStyle name="Link 7 2 5 3" xfId="29046" xr:uid="{00000000-0005-0000-0000-000014710000}"/>
    <cellStyle name="Link 7 2 6" xfId="29047" xr:uid="{00000000-0005-0000-0000-000015710000}"/>
    <cellStyle name="Link 7 2 6 2" xfId="29048" xr:uid="{00000000-0005-0000-0000-000016710000}"/>
    <cellStyle name="Link 7 2 6 3" xfId="29049" xr:uid="{00000000-0005-0000-0000-000017710000}"/>
    <cellStyle name="Link 7 2 7" xfId="29050" xr:uid="{00000000-0005-0000-0000-000018710000}"/>
    <cellStyle name="Link 7 2 7 2" xfId="29051" xr:uid="{00000000-0005-0000-0000-000019710000}"/>
    <cellStyle name="Link 7 2 7 3" xfId="29052" xr:uid="{00000000-0005-0000-0000-00001A710000}"/>
    <cellStyle name="Link 7 2 8" xfId="29053" xr:uid="{00000000-0005-0000-0000-00001B710000}"/>
    <cellStyle name="Link 7 2 8 2" xfId="29054" xr:uid="{00000000-0005-0000-0000-00001C710000}"/>
    <cellStyle name="Link 7 2 8 3" xfId="29055" xr:uid="{00000000-0005-0000-0000-00001D710000}"/>
    <cellStyle name="Link 7 2 9" xfId="29056" xr:uid="{00000000-0005-0000-0000-00001E710000}"/>
    <cellStyle name="Link 7 2 9 2" xfId="29057" xr:uid="{00000000-0005-0000-0000-00001F710000}"/>
    <cellStyle name="Link 7 2 9 3" xfId="29058" xr:uid="{00000000-0005-0000-0000-000020710000}"/>
    <cellStyle name="Link 7 20" xfId="29059" xr:uid="{00000000-0005-0000-0000-000021710000}"/>
    <cellStyle name="Link 7 3" xfId="29060" xr:uid="{00000000-0005-0000-0000-000022710000}"/>
    <cellStyle name="Link 7 3 10" xfId="29061" xr:uid="{00000000-0005-0000-0000-000023710000}"/>
    <cellStyle name="Link 7 3 10 2" xfId="29062" xr:uid="{00000000-0005-0000-0000-000024710000}"/>
    <cellStyle name="Link 7 3 10 3" xfId="29063" xr:uid="{00000000-0005-0000-0000-000025710000}"/>
    <cellStyle name="Link 7 3 11" xfId="29064" xr:uid="{00000000-0005-0000-0000-000026710000}"/>
    <cellStyle name="Link 7 3 11 2" xfId="29065" xr:uid="{00000000-0005-0000-0000-000027710000}"/>
    <cellStyle name="Link 7 3 11 3" xfId="29066" xr:uid="{00000000-0005-0000-0000-000028710000}"/>
    <cellStyle name="Link 7 3 12" xfId="29067" xr:uid="{00000000-0005-0000-0000-000029710000}"/>
    <cellStyle name="Link 7 3 12 2" xfId="29068" xr:uid="{00000000-0005-0000-0000-00002A710000}"/>
    <cellStyle name="Link 7 3 12 3" xfId="29069" xr:uid="{00000000-0005-0000-0000-00002B710000}"/>
    <cellStyle name="Link 7 3 13" xfId="29070" xr:uid="{00000000-0005-0000-0000-00002C710000}"/>
    <cellStyle name="Link 7 3 14" xfId="29071" xr:uid="{00000000-0005-0000-0000-00002D710000}"/>
    <cellStyle name="Link 7 3 2" xfId="29072" xr:uid="{00000000-0005-0000-0000-00002E710000}"/>
    <cellStyle name="Link 7 3 2 2" xfId="29073" xr:uid="{00000000-0005-0000-0000-00002F710000}"/>
    <cellStyle name="Link 7 3 2 3" xfId="29074" xr:uid="{00000000-0005-0000-0000-000030710000}"/>
    <cellStyle name="Link 7 3 3" xfId="29075" xr:uid="{00000000-0005-0000-0000-000031710000}"/>
    <cellStyle name="Link 7 3 3 2" xfId="29076" xr:uid="{00000000-0005-0000-0000-000032710000}"/>
    <cellStyle name="Link 7 3 3 3" xfId="29077" xr:uid="{00000000-0005-0000-0000-000033710000}"/>
    <cellStyle name="Link 7 3 4" xfId="29078" xr:uid="{00000000-0005-0000-0000-000034710000}"/>
    <cellStyle name="Link 7 3 4 2" xfId="29079" xr:uid="{00000000-0005-0000-0000-000035710000}"/>
    <cellStyle name="Link 7 3 4 3" xfId="29080" xr:uid="{00000000-0005-0000-0000-000036710000}"/>
    <cellStyle name="Link 7 3 5" xfId="29081" xr:uid="{00000000-0005-0000-0000-000037710000}"/>
    <cellStyle name="Link 7 3 5 2" xfId="29082" xr:uid="{00000000-0005-0000-0000-000038710000}"/>
    <cellStyle name="Link 7 3 5 3" xfId="29083" xr:uid="{00000000-0005-0000-0000-000039710000}"/>
    <cellStyle name="Link 7 3 6" xfId="29084" xr:uid="{00000000-0005-0000-0000-00003A710000}"/>
    <cellStyle name="Link 7 3 6 2" xfId="29085" xr:uid="{00000000-0005-0000-0000-00003B710000}"/>
    <cellStyle name="Link 7 3 6 3" xfId="29086" xr:uid="{00000000-0005-0000-0000-00003C710000}"/>
    <cellStyle name="Link 7 3 7" xfId="29087" xr:uid="{00000000-0005-0000-0000-00003D710000}"/>
    <cellStyle name="Link 7 3 7 2" xfId="29088" xr:uid="{00000000-0005-0000-0000-00003E710000}"/>
    <cellStyle name="Link 7 3 7 3" xfId="29089" xr:uid="{00000000-0005-0000-0000-00003F710000}"/>
    <cellStyle name="Link 7 3 8" xfId="29090" xr:uid="{00000000-0005-0000-0000-000040710000}"/>
    <cellStyle name="Link 7 3 8 2" xfId="29091" xr:uid="{00000000-0005-0000-0000-000041710000}"/>
    <cellStyle name="Link 7 3 8 3" xfId="29092" xr:uid="{00000000-0005-0000-0000-000042710000}"/>
    <cellStyle name="Link 7 3 9" xfId="29093" xr:uid="{00000000-0005-0000-0000-000043710000}"/>
    <cellStyle name="Link 7 3 9 2" xfId="29094" xr:uid="{00000000-0005-0000-0000-000044710000}"/>
    <cellStyle name="Link 7 3 9 3" xfId="29095" xr:uid="{00000000-0005-0000-0000-000045710000}"/>
    <cellStyle name="Link 7 4" xfId="29096" xr:uid="{00000000-0005-0000-0000-000046710000}"/>
    <cellStyle name="Link 7 4 10" xfId="29097" xr:uid="{00000000-0005-0000-0000-000047710000}"/>
    <cellStyle name="Link 7 4 10 2" xfId="29098" xr:uid="{00000000-0005-0000-0000-000048710000}"/>
    <cellStyle name="Link 7 4 10 3" xfId="29099" xr:uid="{00000000-0005-0000-0000-000049710000}"/>
    <cellStyle name="Link 7 4 11" xfId="29100" xr:uid="{00000000-0005-0000-0000-00004A710000}"/>
    <cellStyle name="Link 7 4 11 2" xfId="29101" xr:uid="{00000000-0005-0000-0000-00004B710000}"/>
    <cellStyle name="Link 7 4 11 3" xfId="29102" xr:uid="{00000000-0005-0000-0000-00004C710000}"/>
    <cellStyle name="Link 7 4 12" xfId="29103" xr:uid="{00000000-0005-0000-0000-00004D710000}"/>
    <cellStyle name="Link 7 4 13" xfId="29104" xr:uid="{00000000-0005-0000-0000-00004E710000}"/>
    <cellStyle name="Link 7 4 2" xfId="29105" xr:uid="{00000000-0005-0000-0000-00004F710000}"/>
    <cellStyle name="Link 7 4 2 2" xfId="29106" xr:uid="{00000000-0005-0000-0000-000050710000}"/>
    <cellStyle name="Link 7 4 2 3" xfId="29107" xr:uid="{00000000-0005-0000-0000-000051710000}"/>
    <cellStyle name="Link 7 4 3" xfId="29108" xr:uid="{00000000-0005-0000-0000-000052710000}"/>
    <cellStyle name="Link 7 4 3 2" xfId="29109" xr:uid="{00000000-0005-0000-0000-000053710000}"/>
    <cellStyle name="Link 7 4 3 3" xfId="29110" xr:uid="{00000000-0005-0000-0000-000054710000}"/>
    <cellStyle name="Link 7 4 4" xfId="29111" xr:uid="{00000000-0005-0000-0000-000055710000}"/>
    <cellStyle name="Link 7 4 4 2" xfId="29112" xr:uid="{00000000-0005-0000-0000-000056710000}"/>
    <cellStyle name="Link 7 4 4 3" xfId="29113" xr:uid="{00000000-0005-0000-0000-000057710000}"/>
    <cellStyle name="Link 7 4 5" xfId="29114" xr:uid="{00000000-0005-0000-0000-000058710000}"/>
    <cellStyle name="Link 7 4 5 2" xfId="29115" xr:uid="{00000000-0005-0000-0000-000059710000}"/>
    <cellStyle name="Link 7 4 5 3" xfId="29116" xr:uid="{00000000-0005-0000-0000-00005A710000}"/>
    <cellStyle name="Link 7 4 6" xfId="29117" xr:uid="{00000000-0005-0000-0000-00005B710000}"/>
    <cellStyle name="Link 7 4 6 2" xfId="29118" xr:uid="{00000000-0005-0000-0000-00005C710000}"/>
    <cellStyle name="Link 7 4 6 3" xfId="29119" xr:uid="{00000000-0005-0000-0000-00005D710000}"/>
    <cellStyle name="Link 7 4 7" xfId="29120" xr:uid="{00000000-0005-0000-0000-00005E710000}"/>
    <cellStyle name="Link 7 4 7 2" xfId="29121" xr:uid="{00000000-0005-0000-0000-00005F710000}"/>
    <cellStyle name="Link 7 4 7 3" xfId="29122" xr:uid="{00000000-0005-0000-0000-000060710000}"/>
    <cellStyle name="Link 7 4 8" xfId="29123" xr:uid="{00000000-0005-0000-0000-000061710000}"/>
    <cellStyle name="Link 7 4 8 2" xfId="29124" xr:uid="{00000000-0005-0000-0000-000062710000}"/>
    <cellStyle name="Link 7 4 8 3" xfId="29125" xr:uid="{00000000-0005-0000-0000-000063710000}"/>
    <cellStyle name="Link 7 4 9" xfId="29126" xr:uid="{00000000-0005-0000-0000-000064710000}"/>
    <cellStyle name="Link 7 4 9 2" xfId="29127" xr:uid="{00000000-0005-0000-0000-000065710000}"/>
    <cellStyle name="Link 7 4 9 3" xfId="29128" xr:uid="{00000000-0005-0000-0000-000066710000}"/>
    <cellStyle name="Link 7 5" xfId="29129" xr:uid="{00000000-0005-0000-0000-000067710000}"/>
    <cellStyle name="Link 7 5 10" xfId="29130" xr:uid="{00000000-0005-0000-0000-000068710000}"/>
    <cellStyle name="Link 7 5 10 2" xfId="29131" xr:uid="{00000000-0005-0000-0000-000069710000}"/>
    <cellStyle name="Link 7 5 10 3" xfId="29132" xr:uid="{00000000-0005-0000-0000-00006A710000}"/>
    <cellStyle name="Link 7 5 11" xfId="29133" xr:uid="{00000000-0005-0000-0000-00006B710000}"/>
    <cellStyle name="Link 7 5 11 2" xfId="29134" xr:uid="{00000000-0005-0000-0000-00006C710000}"/>
    <cellStyle name="Link 7 5 11 3" xfId="29135" xr:uid="{00000000-0005-0000-0000-00006D710000}"/>
    <cellStyle name="Link 7 5 12" xfId="29136" xr:uid="{00000000-0005-0000-0000-00006E710000}"/>
    <cellStyle name="Link 7 5 13" xfId="29137" xr:uid="{00000000-0005-0000-0000-00006F710000}"/>
    <cellStyle name="Link 7 5 2" xfId="29138" xr:uid="{00000000-0005-0000-0000-000070710000}"/>
    <cellStyle name="Link 7 5 2 2" xfId="29139" xr:uid="{00000000-0005-0000-0000-000071710000}"/>
    <cellStyle name="Link 7 5 2 3" xfId="29140" xr:uid="{00000000-0005-0000-0000-000072710000}"/>
    <cellStyle name="Link 7 5 3" xfId="29141" xr:uid="{00000000-0005-0000-0000-000073710000}"/>
    <cellStyle name="Link 7 5 3 2" xfId="29142" xr:uid="{00000000-0005-0000-0000-000074710000}"/>
    <cellStyle name="Link 7 5 3 3" xfId="29143" xr:uid="{00000000-0005-0000-0000-000075710000}"/>
    <cellStyle name="Link 7 5 4" xfId="29144" xr:uid="{00000000-0005-0000-0000-000076710000}"/>
    <cellStyle name="Link 7 5 4 2" xfId="29145" xr:uid="{00000000-0005-0000-0000-000077710000}"/>
    <cellStyle name="Link 7 5 4 3" xfId="29146" xr:uid="{00000000-0005-0000-0000-000078710000}"/>
    <cellStyle name="Link 7 5 5" xfId="29147" xr:uid="{00000000-0005-0000-0000-000079710000}"/>
    <cellStyle name="Link 7 5 5 2" xfId="29148" xr:uid="{00000000-0005-0000-0000-00007A710000}"/>
    <cellStyle name="Link 7 5 5 3" xfId="29149" xr:uid="{00000000-0005-0000-0000-00007B710000}"/>
    <cellStyle name="Link 7 5 6" xfId="29150" xr:uid="{00000000-0005-0000-0000-00007C710000}"/>
    <cellStyle name="Link 7 5 6 2" xfId="29151" xr:uid="{00000000-0005-0000-0000-00007D710000}"/>
    <cellStyle name="Link 7 5 6 3" xfId="29152" xr:uid="{00000000-0005-0000-0000-00007E710000}"/>
    <cellStyle name="Link 7 5 7" xfId="29153" xr:uid="{00000000-0005-0000-0000-00007F710000}"/>
    <cellStyle name="Link 7 5 7 2" xfId="29154" xr:uid="{00000000-0005-0000-0000-000080710000}"/>
    <cellStyle name="Link 7 5 7 3" xfId="29155" xr:uid="{00000000-0005-0000-0000-000081710000}"/>
    <cellStyle name="Link 7 5 8" xfId="29156" xr:uid="{00000000-0005-0000-0000-000082710000}"/>
    <cellStyle name="Link 7 5 8 2" xfId="29157" xr:uid="{00000000-0005-0000-0000-000083710000}"/>
    <cellStyle name="Link 7 5 8 3" xfId="29158" xr:uid="{00000000-0005-0000-0000-000084710000}"/>
    <cellStyle name="Link 7 5 9" xfId="29159" xr:uid="{00000000-0005-0000-0000-000085710000}"/>
    <cellStyle name="Link 7 5 9 2" xfId="29160" xr:uid="{00000000-0005-0000-0000-000086710000}"/>
    <cellStyle name="Link 7 5 9 3" xfId="29161" xr:uid="{00000000-0005-0000-0000-000087710000}"/>
    <cellStyle name="Link 7 6" xfId="29162" xr:uid="{00000000-0005-0000-0000-000088710000}"/>
    <cellStyle name="Link 7 6 10" xfId="29163" xr:uid="{00000000-0005-0000-0000-000089710000}"/>
    <cellStyle name="Link 7 6 10 2" xfId="29164" xr:uid="{00000000-0005-0000-0000-00008A710000}"/>
    <cellStyle name="Link 7 6 10 3" xfId="29165" xr:uid="{00000000-0005-0000-0000-00008B710000}"/>
    <cellStyle name="Link 7 6 11" xfId="29166" xr:uid="{00000000-0005-0000-0000-00008C710000}"/>
    <cellStyle name="Link 7 6 11 2" xfId="29167" xr:uid="{00000000-0005-0000-0000-00008D710000}"/>
    <cellStyle name="Link 7 6 11 3" xfId="29168" xr:uid="{00000000-0005-0000-0000-00008E710000}"/>
    <cellStyle name="Link 7 6 12" xfId="29169" xr:uid="{00000000-0005-0000-0000-00008F710000}"/>
    <cellStyle name="Link 7 6 13" xfId="29170" xr:uid="{00000000-0005-0000-0000-000090710000}"/>
    <cellStyle name="Link 7 6 2" xfId="29171" xr:uid="{00000000-0005-0000-0000-000091710000}"/>
    <cellStyle name="Link 7 6 2 2" xfId="29172" xr:uid="{00000000-0005-0000-0000-000092710000}"/>
    <cellStyle name="Link 7 6 2 3" xfId="29173" xr:uid="{00000000-0005-0000-0000-000093710000}"/>
    <cellStyle name="Link 7 6 3" xfId="29174" xr:uid="{00000000-0005-0000-0000-000094710000}"/>
    <cellStyle name="Link 7 6 3 2" xfId="29175" xr:uid="{00000000-0005-0000-0000-000095710000}"/>
    <cellStyle name="Link 7 6 3 3" xfId="29176" xr:uid="{00000000-0005-0000-0000-000096710000}"/>
    <cellStyle name="Link 7 6 4" xfId="29177" xr:uid="{00000000-0005-0000-0000-000097710000}"/>
    <cellStyle name="Link 7 6 4 2" xfId="29178" xr:uid="{00000000-0005-0000-0000-000098710000}"/>
    <cellStyle name="Link 7 6 4 3" xfId="29179" xr:uid="{00000000-0005-0000-0000-000099710000}"/>
    <cellStyle name="Link 7 6 5" xfId="29180" xr:uid="{00000000-0005-0000-0000-00009A710000}"/>
    <cellStyle name="Link 7 6 5 2" xfId="29181" xr:uid="{00000000-0005-0000-0000-00009B710000}"/>
    <cellStyle name="Link 7 6 5 3" xfId="29182" xr:uid="{00000000-0005-0000-0000-00009C710000}"/>
    <cellStyle name="Link 7 6 6" xfId="29183" xr:uid="{00000000-0005-0000-0000-00009D710000}"/>
    <cellStyle name="Link 7 6 6 2" xfId="29184" xr:uid="{00000000-0005-0000-0000-00009E710000}"/>
    <cellStyle name="Link 7 6 6 3" xfId="29185" xr:uid="{00000000-0005-0000-0000-00009F710000}"/>
    <cellStyle name="Link 7 6 7" xfId="29186" xr:uid="{00000000-0005-0000-0000-0000A0710000}"/>
    <cellStyle name="Link 7 6 7 2" xfId="29187" xr:uid="{00000000-0005-0000-0000-0000A1710000}"/>
    <cellStyle name="Link 7 6 7 3" xfId="29188" xr:uid="{00000000-0005-0000-0000-0000A2710000}"/>
    <cellStyle name="Link 7 6 8" xfId="29189" xr:uid="{00000000-0005-0000-0000-0000A3710000}"/>
    <cellStyle name="Link 7 6 8 2" xfId="29190" xr:uid="{00000000-0005-0000-0000-0000A4710000}"/>
    <cellStyle name="Link 7 6 8 3" xfId="29191" xr:uid="{00000000-0005-0000-0000-0000A5710000}"/>
    <cellStyle name="Link 7 6 9" xfId="29192" xr:uid="{00000000-0005-0000-0000-0000A6710000}"/>
    <cellStyle name="Link 7 6 9 2" xfId="29193" xr:uid="{00000000-0005-0000-0000-0000A7710000}"/>
    <cellStyle name="Link 7 6 9 3" xfId="29194" xr:uid="{00000000-0005-0000-0000-0000A8710000}"/>
    <cellStyle name="Link 7 7" xfId="29195" xr:uid="{00000000-0005-0000-0000-0000A9710000}"/>
    <cellStyle name="Link 7 7 10" xfId="29196" xr:uid="{00000000-0005-0000-0000-0000AA710000}"/>
    <cellStyle name="Link 7 7 10 2" xfId="29197" xr:uid="{00000000-0005-0000-0000-0000AB710000}"/>
    <cellStyle name="Link 7 7 10 3" xfId="29198" xr:uid="{00000000-0005-0000-0000-0000AC710000}"/>
    <cellStyle name="Link 7 7 11" xfId="29199" xr:uid="{00000000-0005-0000-0000-0000AD710000}"/>
    <cellStyle name="Link 7 7 11 2" xfId="29200" xr:uid="{00000000-0005-0000-0000-0000AE710000}"/>
    <cellStyle name="Link 7 7 11 3" xfId="29201" xr:uid="{00000000-0005-0000-0000-0000AF710000}"/>
    <cellStyle name="Link 7 7 12" xfId="29202" xr:uid="{00000000-0005-0000-0000-0000B0710000}"/>
    <cellStyle name="Link 7 7 13" xfId="29203" xr:uid="{00000000-0005-0000-0000-0000B1710000}"/>
    <cellStyle name="Link 7 7 2" xfId="29204" xr:uid="{00000000-0005-0000-0000-0000B2710000}"/>
    <cellStyle name="Link 7 7 2 2" xfId="29205" xr:uid="{00000000-0005-0000-0000-0000B3710000}"/>
    <cellStyle name="Link 7 7 2 3" xfId="29206" xr:uid="{00000000-0005-0000-0000-0000B4710000}"/>
    <cellStyle name="Link 7 7 3" xfId="29207" xr:uid="{00000000-0005-0000-0000-0000B5710000}"/>
    <cellStyle name="Link 7 7 3 2" xfId="29208" xr:uid="{00000000-0005-0000-0000-0000B6710000}"/>
    <cellStyle name="Link 7 7 3 3" xfId="29209" xr:uid="{00000000-0005-0000-0000-0000B7710000}"/>
    <cellStyle name="Link 7 7 4" xfId="29210" xr:uid="{00000000-0005-0000-0000-0000B8710000}"/>
    <cellStyle name="Link 7 7 4 2" xfId="29211" xr:uid="{00000000-0005-0000-0000-0000B9710000}"/>
    <cellStyle name="Link 7 7 4 3" xfId="29212" xr:uid="{00000000-0005-0000-0000-0000BA710000}"/>
    <cellStyle name="Link 7 7 5" xfId="29213" xr:uid="{00000000-0005-0000-0000-0000BB710000}"/>
    <cellStyle name="Link 7 7 5 2" xfId="29214" xr:uid="{00000000-0005-0000-0000-0000BC710000}"/>
    <cellStyle name="Link 7 7 5 3" xfId="29215" xr:uid="{00000000-0005-0000-0000-0000BD710000}"/>
    <cellStyle name="Link 7 7 6" xfId="29216" xr:uid="{00000000-0005-0000-0000-0000BE710000}"/>
    <cellStyle name="Link 7 7 6 2" xfId="29217" xr:uid="{00000000-0005-0000-0000-0000BF710000}"/>
    <cellStyle name="Link 7 7 6 3" xfId="29218" xr:uid="{00000000-0005-0000-0000-0000C0710000}"/>
    <cellStyle name="Link 7 7 7" xfId="29219" xr:uid="{00000000-0005-0000-0000-0000C1710000}"/>
    <cellStyle name="Link 7 7 7 2" xfId="29220" xr:uid="{00000000-0005-0000-0000-0000C2710000}"/>
    <cellStyle name="Link 7 7 7 3" xfId="29221" xr:uid="{00000000-0005-0000-0000-0000C3710000}"/>
    <cellStyle name="Link 7 7 8" xfId="29222" xr:uid="{00000000-0005-0000-0000-0000C4710000}"/>
    <cellStyle name="Link 7 7 8 2" xfId="29223" xr:uid="{00000000-0005-0000-0000-0000C5710000}"/>
    <cellStyle name="Link 7 7 8 3" xfId="29224" xr:uid="{00000000-0005-0000-0000-0000C6710000}"/>
    <cellStyle name="Link 7 7 9" xfId="29225" xr:uid="{00000000-0005-0000-0000-0000C7710000}"/>
    <cellStyle name="Link 7 7 9 2" xfId="29226" xr:uid="{00000000-0005-0000-0000-0000C8710000}"/>
    <cellStyle name="Link 7 7 9 3" xfId="29227" xr:uid="{00000000-0005-0000-0000-0000C9710000}"/>
    <cellStyle name="Link 7 8" xfId="29228" xr:uid="{00000000-0005-0000-0000-0000CA710000}"/>
    <cellStyle name="Link 7 8 2" xfId="29229" xr:uid="{00000000-0005-0000-0000-0000CB710000}"/>
    <cellStyle name="Link 7 8 3" xfId="29230" xr:uid="{00000000-0005-0000-0000-0000CC710000}"/>
    <cellStyle name="Link 7 9" xfId="29231" xr:uid="{00000000-0005-0000-0000-0000CD710000}"/>
    <cellStyle name="Link 7 9 2" xfId="29232" xr:uid="{00000000-0005-0000-0000-0000CE710000}"/>
    <cellStyle name="Link 7 9 3" xfId="29233" xr:uid="{00000000-0005-0000-0000-0000CF710000}"/>
    <cellStyle name="Link 8" xfId="29234" xr:uid="{00000000-0005-0000-0000-0000D0710000}"/>
    <cellStyle name="Link 8 2" xfId="29235" xr:uid="{00000000-0005-0000-0000-0000D1710000}"/>
    <cellStyle name="Link 8 3" xfId="29236" xr:uid="{00000000-0005-0000-0000-0000D2710000}"/>
    <cellStyle name="Link 9" xfId="29237" xr:uid="{00000000-0005-0000-0000-0000D3710000}"/>
    <cellStyle name="Link 9 2" xfId="29238" xr:uid="{00000000-0005-0000-0000-0000D4710000}"/>
    <cellStyle name="Link 9 3" xfId="29239" xr:uid="{00000000-0005-0000-0000-0000D5710000}"/>
    <cellStyle name="Link Currency (0)" xfId="29240" xr:uid="{00000000-0005-0000-0000-0000D6710000}"/>
    <cellStyle name="Link Currency (2)" xfId="29241" xr:uid="{00000000-0005-0000-0000-0000D7710000}"/>
    <cellStyle name="Link Units (0)" xfId="29242" xr:uid="{00000000-0005-0000-0000-0000D8710000}"/>
    <cellStyle name="Link Units (1)" xfId="29243" xr:uid="{00000000-0005-0000-0000-0000D9710000}"/>
    <cellStyle name="Link Units (2)" xfId="29244" xr:uid="{00000000-0005-0000-0000-0000DA710000}"/>
    <cellStyle name="Linked Cell" xfId="20" builtinId="24" customBuiltin="1"/>
    <cellStyle name="Linked Cell 2" xfId="132" xr:uid="{00000000-0005-0000-0000-0000DC710000}"/>
    <cellStyle name="Locked" xfId="29245" xr:uid="{00000000-0005-0000-0000-0000DD710000}"/>
    <cellStyle name="Locked 2" xfId="29246" xr:uid="{00000000-0005-0000-0000-0000DE710000}"/>
    <cellStyle name="Locked 2 2" xfId="29247" xr:uid="{00000000-0005-0000-0000-0000DF710000}"/>
    <cellStyle name="Locked 3" xfId="29248" xr:uid="{00000000-0005-0000-0000-0000E0710000}"/>
    <cellStyle name="LongDate" xfId="29249" xr:uid="{00000000-0005-0000-0000-0000E1710000}"/>
    <cellStyle name="Lookup Table Heading" xfId="29250" xr:uid="{00000000-0005-0000-0000-0000E2710000}"/>
    <cellStyle name="Lookup Table Heading 10" xfId="29251" xr:uid="{00000000-0005-0000-0000-0000E3710000}"/>
    <cellStyle name="Lookup Table Heading 10 2" xfId="29252" xr:uid="{00000000-0005-0000-0000-0000E4710000}"/>
    <cellStyle name="Lookup Table Heading 10 3" xfId="29253" xr:uid="{00000000-0005-0000-0000-0000E5710000}"/>
    <cellStyle name="Lookup Table Heading 11" xfId="29254" xr:uid="{00000000-0005-0000-0000-0000E6710000}"/>
    <cellStyle name="Lookup Table Heading 11 2" xfId="29255" xr:uid="{00000000-0005-0000-0000-0000E7710000}"/>
    <cellStyle name="Lookup Table Heading 11 3" xfId="29256" xr:uid="{00000000-0005-0000-0000-0000E8710000}"/>
    <cellStyle name="Lookup Table Heading 12" xfId="29257" xr:uid="{00000000-0005-0000-0000-0000E9710000}"/>
    <cellStyle name="Lookup Table Heading 12 2" xfId="29258" xr:uid="{00000000-0005-0000-0000-0000EA710000}"/>
    <cellStyle name="Lookup Table Heading 12 3" xfId="29259" xr:uid="{00000000-0005-0000-0000-0000EB710000}"/>
    <cellStyle name="Lookup Table Heading 13" xfId="29260" xr:uid="{00000000-0005-0000-0000-0000EC710000}"/>
    <cellStyle name="Lookup Table Heading 13 2" xfId="29261" xr:uid="{00000000-0005-0000-0000-0000ED710000}"/>
    <cellStyle name="Lookup Table Heading 13 3" xfId="29262" xr:uid="{00000000-0005-0000-0000-0000EE710000}"/>
    <cellStyle name="Lookup Table Heading 14" xfId="29263" xr:uid="{00000000-0005-0000-0000-0000EF710000}"/>
    <cellStyle name="Lookup Table Heading 14 2" xfId="29264" xr:uid="{00000000-0005-0000-0000-0000F0710000}"/>
    <cellStyle name="Lookup Table Heading 14 3" xfId="29265" xr:uid="{00000000-0005-0000-0000-0000F1710000}"/>
    <cellStyle name="Lookup Table Heading 15" xfId="29266" xr:uid="{00000000-0005-0000-0000-0000F2710000}"/>
    <cellStyle name="Lookup Table Heading 15 2" xfId="29267" xr:uid="{00000000-0005-0000-0000-0000F3710000}"/>
    <cellStyle name="Lookup Table Heading 15 3" xfId="29268" xr:uid="{00000000-0005-0000-0000-0000F4710000}"/>
    <cellStyle name="Lookup Table Heading 16" xfId="29269" xr:uid="{00000000-0005-0000-0000-0000F5710000}"/>
    <cellStyle name="Lookup Table Heading 16 2" xfId="29270" xr:uid="{00000000-0005-0000-0000-0000F6710000}"/>
    <cellStyle name="Lookup Table Heading 17" xfId="29271" xr:uid="{00000000-0005-0000-0000-0000F7710000}"/>
    <cellStyle name="Lookup Table Heading 17 2" xfId="29272" xr:uid="{00000000-0005-0000-0000-0000F8710000}"/>
    <cellStyle name="Lookup Table Heading 18" xfId="29273" xr:uid="{00000000-0005-0000-0000-0000F9710000}"/>
    <cellStyle name="Lookup Table Heading 18 2" xfId="29274" xr:uid="{00000000-0005-0000-0000-0000FA710000}"/>
    <cellStyle name="Lookup Table Heading 19" xfId="29275" xr:uid="{00000000-0005-0000-0000-0000FB710000}"/>
    <cellStyle name="Lookup Table Heading 19 2" xfId="29276" xr:uid="{00000000-0005-0000-0000-0000FC710000}"/>
    <cellStyle name="Lookup Table Heading 2" xfId="29277" xr:uid="{00000000-0005-0000-0000-0000FD710000}"/>
    <cellStyle name="Lookup Table Heading 2 10" xfId="29278" xr:uid="{00000000-0005-0000-0000-0000FE710000}"/>
    <cellStyle name="Lookup Table Heading 2 10 2" xfId="29279" xr:uid="{00000000-0005-0000-0000-0000FF710000}"/>
    <cellStyle name="Lookup Table Heading 2 10 3" xfId="29280" xr:uid="{00000000-0005-0000-0000-000000720000}"/>
    <cellStyle name="Lookup Table Heading 2 11" xfId="29281" xr:uid="{00000000-0005-0000-0000-000001720000}"/>
    <cellStyle name="Lookup Table Heading 2 11 2" xfId="29282" xr:uid="{00000000-0005-0000-0000-000002720000}"/>
    <cellStyle name="Lookup Table Heading 2 11 3" xfId="29283" xr:uid="{00000000-0005-0000-0000-000003720000}"/>
    <cellStyle name="Lookup Table Heading 2 12" xfId="29284" xr:uid="{00000000-0005-0000-0000-000004720000}"/>
    <cellStyle name="Lookup Table Heading 2 12 2" xfId="29285" xr:uid="{00000000-0005-0000-0000-000005720000}"/>
    <cellStyle name="Lookup Table Heading 2 12 3" xfId="29286" xr:uid="{00000000-0005-0000-0000-000006720000}"/>
    <cellStyle name="Lookup Table Heading 2 13" xfId="29287" xr:uid="{00000000-0005-0000-0000-000007720000}"/>
    <cellStyle name="Lookup Table Heading 2 13 2" xfId="29288" xr:uid="{00000000-0005-0000-0000-000008720000}"/>
    <cellStyle name="Lookup Table Heading 2 13 3" xfId="29289" xr:uid="{00000000-0005-0000-0000-000009720000}"/>
    <cellStyle name="Lookup Table Heading 2 14" xfId="29290" xr:uid="{00000000-0005-0000-0000-00000A720000}"/>
    <cellStyle name="Lookup Table Heading 2 14 2" xfId="29291" xr:uid="{00000000-0005-0000-0000-00000B720000}"/>
    <cellStyle name="Lookup Table Heading 2 14 3" xfId="29292" xr:uid="{00000000-0005-0000-0000-00000C720000}"/>
    <cellStyle name="Lookup Table Heading 2 15" xfId="29293" xr:uid="{00000000-0005-0000-0000-00000D720000}"/>
    <cellStyle name="Lookup Table Heading 2 16" xfId="29294" xr:uid="{00000000-0005-0000-0000-00000E720000}"/>
    <cellStyle name="Lookup Table Heading 2 17" xfId="29295" xr:uid="{00000000-0005-0000-0000-00000F720000}"/>
    <cellStyle name="Lookup Table Heading 2 2" xfId="29296" xr:uid="{00000000-0005-0000-0000-000010720000}"/>
    <cellStyle name="Lookup Table Heading 2 2 10" xfId="29297" xr:uid="{00000000-0005-0000-0000-000011720000}"/>
    <cellStyle name="Lookup Table Heading 2 2 10 2" xfId="29298" xr:uid="{00000000-0005-0000-0000-000012720000}"/>
    <cellStyle name="Lookup Table Heading 2 2 10 3" xfId="29299" xr:uid="{00000000-0005-0000-0000-000013720000}"/>
    <cellStyle name="Lookup Table Heading 2 2 11" xfId="29300" xr:uid="{00000000-0005-0000-0000-000014720000}"/>
    <cellStyle name="Lookup Table Heading 2 2 11 2" xfId="29301" xr:uid="{00000000-0005-0000-0000-000015720000}"/>
    <cellStyle name="Lookup Table Heading 2 2 11 3" xfId="29302" xr:uid="{00000000-0005-0000-0000-000016720000}"/>
    <cellStyle name="Lookup Table Heading 2 2 12" xfId="29303" xr:uid="{00000000-0005-0000-0000-000017720000}"/>
    <cellStyle name="Lookup Table Heading 2 2 12 2" xfId="29304" xr:uid="{00000000-0005-0000-0000-000018720000}"/>
    <cellStyle name="Lookup Table Heading 2 2 12 3" xfId="29305" xr:uid="{00000000-0005-0000-0000-000019720000}"/>
    <cellStyle name="Lookup Table Heading 2 2 13" xfId="29306" xr:uid="{00000000-0005-0000-0000-00001A720000}"/>
    <cellStyle name="Lookup Table Heading 2 2 13 2" xfId="29307" xr:uid="{00000000-0005-0000-0000-00001B720000}"/>
    <cellStyle name="Lookup Table Heading 2 2 13 3" xfId="29308" xr:uid="{00000000-0005-0000-0000-00001C720000}"/>
    <cellStyle name="Lookup Table Heading 2 2 14" xfId="29309" xr:uid="{00000000-0005-0000-0000-00001D720000}"/>
    <cellStyle name="Lookup Table Heading 2 2 14 2" xfId="29310" xr:uid="{00000000-0005-0000-0000-00001E720000}"/>
    <cellStyle name="Lookup Table Heading 2 2 14 3" xfId="29311" xr:uid="{00000000-0005-0000-0000-00001F720000}"/>
    <cellStyle name="Lookup Table Heading 2 2 15" xfId="29312" xr:uid="{00000000-0005-0000-0000-000020720000}"/>
    <cellStyle name="Lookup Table Heading 2 2 15 2" xfId="29313" xr:uid="{00000000-0005-0000-0000-000021720000}"/>
    <cellStyle name="Lookup Table Heading 2 2 15 3" xfId="29314" xr:uid="{00000000-0005-0000-0000-000022720000}"/>
    <cellStyle name="Lookup Table Heading 2 2 16" xfId="29315" xr:uid="{00000000-0005-0000-0000-000023720000}"/>
    <cellStyle name="Lookup Table Heading 2 2 16 2" xfId="29316" xr:uid="{00000000-0005-0000-0000-000024720000}"/>
    <cellStyle name="Lookup Table Heading 2 2 16 3" xfId="29317" xr:uid="{00000000-0005-0000-0000-000025720000}"/>
    <cellStyle name="Lookup Table Heading 2 2 17" xfId="29318" xr:uid="{00000000-0005-0000-0000-000026720000}"/>
    <cellStyle name="Lookup Table Heading 2 2 17 2" xfId="29319" xr:uid="{00000000-0005-0000-0000-000027720000}"/>
    <cellStyle name="Lookup Table Heading 2 2 17 3" xfId="29320" xr:uid="{00000000-0005-0000-0000-000028720000}"/>
    <cellStyle name="Lookup Table Heading 2 2 18" xfId="29321" xr:uid="{00000000-0005-0000-0000-000029720000}"/>
    <cellStyle name="Lookup Table Heading 2 2 18 2" xfId="29322" xr:uid="{00000000-0005-0000-0000-00002A720000}"/>
    <cellStyle name="Lookup Table Heading 2 2 18 3" xfId="29323" xr:uid="{00000000-0005-0000-0000-00002B720000}"/>
    <cellStyle name="Lookup Table Heading 2 2 19" xfId="29324" xr:uid="{00000000-0005-0000-0000-00002C720000}"/>
    <cellStyle name="Lookup Table Heading 2 2 2" xfId="29325" xr:uid="{00000000-0005-0000-0000-00002D720000}"/>
    <cellStyle name="Lookup Table Heading 2 2 2 10" xfId="29326" xr:uid="{00000000-0005-0000-0000-00002E720000}"/>
    <cellStyle name="Lookup Table Heading 2 2 2 10 2" xfId="29327" xr:uid="{00000000-0005-0000-0000-00002F720000}"/>
    <cellStyle name="Lookup Table Heading 2 2 2 10 3" xfId="29328" xr:uid="{00000000-0005-0000-0000-000030720000}"/>
    <cellStyle name="Lookup Table Heading 2 2 2 11" xfId="29329" xr:uid="{00000000-0005-0000-0000-000031720000}"/>
    <cellStyle name="Lookup Table Heading 2 2 2 11 2" xfId="29330" xr:uid="{00000000-0005-0000-0000-000032720000}"/>
    <cellStyle name="Lookup Table Heading 2 2 2 11 3" xfId="29331" xr:uid="{00000000-0005-0000-0000-000033720000}"/>
    <cellStyle name="Lookup Table Heading 2 2 2 12" xfId="29332" xr:uid="{00000000-0005-0000-0000-000034720000}"/>
    <cellStyle name="Lookup Table Heading 2 2 2 12 2" xfId="29333" xr:uid="{00000000-0005-0000-0000-000035720000}"/>
    <cellStyle name="Lookup Table Heading 2 2 2 12 3" xfId="29334" xr:uid="{00000000-0005-0000-0000-000036720000}"/>
    <cellStyle name="Lookup Table Heading 2 2 2 13" xfId="29335" xr:uid="{00000000-0005-0000-0000-000037720000}"/>
    <cellStyle name="Lookup Table Heading 2 2 2 13 2" xfId="29336" xr:uid="{00000000-0005-0000-0000-000038720000}"/>
    <cellStyle name="Lookup Table Heading 2 2 2 13 3" xfId="29337" xr:uid="{00000000-0005-0000-0000-000039720000}"/>
    <cellStyle name="Lookup Table Heading 2 2 2 14" xfId="29338" xr:uid="{00000000-0005-0000-0000-00003A720000}"/>
    <cellStyle name="Lookup Table Heading 2 2 2 14 2" xfId="29339" xr:uid="{00000000-0005-0000-0000-00003B720000}"/>
    <cellStyle name="Lookup Table Heading 2 2 2 14 3" xfId="29340" xr:uid="{00000000-0005-0000-0000-00003C720000}"/>
    <cellStyle name="Lookup Table Heading 2 2 2 15" xfId="29341" xr:uid="{00000000-0005-0000-0000-00003D720000}"/>
    <cellStyle name="Lookup Table Heading 2 2 2 15 2" xfId="29342" xr:uid="{00000000-0005-0000-0000-00003E720000}"/>
    <cellStyle name="Lookup Table Heading 2 2 2 15 3" xfId="29343" xr:uid="{00000000-0005-0000-0000-00003F720000}"/>
    <cellStyle name="Lookup Table Heading 2 2 2 16" xfId="29344" xr:uid="{00000000-0005-0000-0000-000040720000}"/>
    <cellStyle name="Lookup Table Heading 2 2 2 16 2" xfId="29345" xr:uid="{00000000-0005-0000-0000-000041720000}"/>
    <cellStyle name="Lookup Table Heading 2 2 2 16 3" xfId="29346" xr:uid="{00000000-0005-0000-0000-000042720000}"/>
    <cellStyle name="Lookup Table Heading 2 2 2 17" xfId="29347" xr:uid="{00000000-0005-0000-0000-000043720000}"/>
    <cellStyle name="Lookup Table Heading 2 2 2 17 2" xfId="29348" xr:uid="{00000000-0005-0000-0000-000044720000}"/>
    <cellStyle name="Lookup Table Heading 2 2 2 17 3" xfId="29349" xr:uid="{00000000-0005-0000-0000-000045720000}"/>
    <cellStyle name="Lookup Table Heading 2 2 2 18" xfId="29350" xr:uid="{00000000-0005-0000-0000-000046720000}"/>
    <cellStyle name="Lookup Table Heading 2 2 2 18 2" xfId="29351" xr:uid="{00000000-0005-0000-0000-000047720000}"/>
    <cellStyle name="Lookup Table Heading 2 2 2 18 3" xfId="29352" xr:uid="{00000000-0005-0000-0000-000048720000}"/>
    <cellStyle name="Lookup Table Heading 2 2 2 19" xfId="29353" xr:uid="{00000000-0005-0000-0000-000049720000}"/>
    <cellStyle name="Lookup Table Heading 2 2 2 2" xfId="29354" xr:uid="{00000000-0005-0000-0000-00004A720000}"/>
    <cellStyle name="Lookup Table Heading 2 2 2 2 10" xfId="29355" xr:uid="{00000000-0005-0000-0000-00004B720000}"/>
    <cellStyle name="Lookup Table Heading 2 2 2 2 10 2" xfId="29356" xr:uid="{00000000-0005-0000-0000-00004C720000}"/>
    <cellStyle name="Lookup Table Heading 2 2 2 2 10 3" xfId="29357" xr:uid="{00000000-0005-0000-0000-00004D720000}"/>
    <cellStyle name="Lookup Table Heading 2 2 2 2 11" xfId="29358" xr:uid="{00000000-0005-0000-0000-00004E720000}"/>
    <cellStyle name="Lookup Table Heading 2 2 2 2 11 2" xfId="29359" xr:uid="{00000000-0005-0000-0000-00004F720000}"/>
    <cellStyle name="Lookup Table Heading 2 2 2 2 11 3" xfId="29360" xr:uid="{00000000-0005-0000-0000-000050720000}"/>
    <cellStyle name="Lookup Table Heading 2 2 2 2 12" xfId="29361" xr:uid="{00000000-0005-0000-0000-000051720000}"/>
    <cellStyle name="Lookup Table Heading 2 2 2 2 12 2" xfId="29362" xr:uid="{00000000-0005-0000-0000-000052720000}"/>
    <cellStyle name="Lookup Table Heading 2 2 2 2 12 3" xfId="29363" xr:uid="{00000000-0005-0000-0000-000053720000}"/>
    <cellStyle name="Lookup Table Heading 2 2 2 2 13" xfId="29364" xr:uid="{00000000-0005-0000-0000-000054720000}"/>
    <cellStyle name="Lookup Table Heading 2 2 2 2 14" xfId="29365" xr:uid="{00000000-0005-0000-0000-000055720000}"/>
    <cellStyle name="Lookup Table Heading 2 2 2 2 2" xfId="29366" xr:uid="{00000000-0005-0000-0000-000056720000}"/>
    <cellStyle name="Lookup Table Heading 2 2 2 2 2 2" xfId="29367" xr:uid="{00000000-0005-0000-0000-000057720000}"/>
    <cellStyle name="Lookup Table Heading 2 2 2 2 2 3" xfId="29368" xr:uid="{00000000-0005-0000-0000-000058720000}"/>
    <cellStyle name="Lookup Table Heading 2 2 2 2 3" xfId="29369" xr:uid="{00000000-0005-0000-0000-000059720000}"/>
    <cellStyle name="Lookup Table Heading 2 2 2 2 3 2" xfId="29370" xr:uid="{00000000-0005-0000-0000-00005A720000}"/>
    <cellStyle name="Lookup Table Heading 2 2 2 2 3 3" xfId="29371" xr:uid="{00000000-0005-0000-0000-00005B720000}"/>
    <cellStyle name="Lookup Table Heading 2 2 2 2 4" xfId="29372" xr:uid="{00000000-0005-0000-0000-00005C720000}"/>
    <cellStyle name="Lookup Table Heading 2 2 2 2 4 2" xfId="29373" xr:uid="{00000000-0005-0000-0000-00005D720000}"/>
    <cellStyle name="Lookup Table Heading 2 2 2 2 4 3" xfId="29374" xr:uid="{00000000-0005-0000-0000-00005E720000}"/>
    <cellStyle name="Lookup Table Heading 2 2 2 2 5" xfId="29375" xr:uid="{00000000-0005-0000-0000-00005F720000}"/>
    <cellStyle name="Lookup Table Heading 2 2 2 2 5 2" xfId="29376" xr:uid="{00000000-0005-0000-0000-000060720000}"/>
    <cellStyle name="Lookup Table Heading 2 2 2 2 5 3" xfId="29377" xr:uid="{00000000-0005-0000-0000-000061720000}"/>
    <cellStyle name="Lookup Table Heading 2 2 2 2 6" xfId="29378" xr:uid="{00000000-0005-0000-0000-000062720000}"/>
    <cellStyle name="Lookup Table Heading 2 2 2 2 6 2" xfId="29379" xr:uid="{00000000-0005-0000-0000-000063720000}"/>
    <cellStyle name="Lookup Table Heading 2 2 2 2 6 3" xfId="29380" xr:uid="{00000000-0005-0000-0000-000064720000}"/>
    <cellStyle name="Lookup Table Heading 2 2 2 2 7" xfId="29381" xr:uid="{00000000-0005-0000-0000-000065720000}"/>
    <cellStyle name="Lookup Table Heading 2 2 2 2 7 2" xfId="29382" xr:uid="{00000000-0005-0000-0000-000066720000}"/>
    <cellStyle name="Lookup Table Heading 2 2 2 2 7 3" xfId="29383" xr:uid="{00000000-0005-0000-0000-000067720000}"/>
    <cellStyle name="Lookup Table Heading 2 2 2 2 8" xfId="29384" xr:uid="{00000000-0005-0000-0000-000068720000}"/>
    <cellStyle name="Lookup Table Heading 2 2 2 2 8 2" xfId="29385" xr:uid="{00000000-0005-0000-0000-000069720000}"/>
    <cellStyle name="Lookup Table Heading 2 2 2 2 8 3" xfId="29386" xr:uid="{00000000-0005-0000-0000-00006A720000}"/>
    <cellStyle name="Lookup Table Heading 2 2 2 2 9" xfId="29387" xr:uid="{00000000-0005-0000-0000-00006B720000}"/>
    <cellStyle name="Lookup Table Heading 2 2 2 2 9 2" xfId="29388" xr:uid="{00000000-0005-0000-0000-00006C720000}"/>
    <cellStyle name="Lookup Table Heading 2 2 2 2 9 3" xfId="29389" xr:uid="{00000000-0005-0000-0000-00006D720000}"/>
    <cellStyle name="Lookup Table Heading 2 2 2 20" xfId="29390" xr:uid="{00000000-0005-0000-0000-00006E720000}"/>
    <cellStyle name="Lookup Table Heading 2 2 2 3" xfId="29391" xr:uid="{00000000-0005-0000-0000-00006F720000}"/>
    <cellStyle name="Lookup Table Heading 2 2 2 3 10" xfId="29392" xr:uid="{00000000-0005-0000-0000-000070720000}"/>
    <cellStyle name="Lookup Table Heading 2 2 2 3 10 2" xfId="29393" xr:uid="{00000000-0005-0000-0000-000071720000}"/>
    <cellStyle name="Lookup Table Heading 2 2 2 3 10 3" xfId="29394" xr:uid="{00000000-0005-0000-0000-000072720000}"/>
    <cellStyle name="Lookup Table Heading 2 2 2 3 11" xfId="29395" xr:uid="{00000000-0005-0000-0000-000073720000}"/>
    <cellStyle name="Lookup Table Heading 2 2 2 3 11 2" xfId="29396" xr:uid="{00000000-0005-0000-0000-000074720000}"/>
    <cellStyle name="Lookup Table Heading 2 2 2 3 11 3" xfId="29397" xr:uid="{00000000-0005-0000-0000-000075720000}"/>
    <cellStyle name="Lookup Table Heading 2 2 2 3 12" xfId="29398" xr:uid="{00000000-0005-0000-0000-000076720000}"/>
    <cellStyle name="Lookup Table Heading 2 2 2 3 12 2" xfId="29399" xr:uid="{00000000-0005-0000-0000-000077720000}"/>
    <cellStyle name="Lookup Table Heading 2 2 2 3 12 3" xfId="29400" xr:uid="{00000000-0005-0000-0000-000078720000}"/>
    <cellStyle name="Lookup Table Heading 2 2 2 3 13" xfId="29401" xr:uid="{00000000-0005-0000-0000-000079720000}"/>
    <cellStyle name="Lookup Table Heading 2 2 2 3 14" xfId="29402" xr:uid="{00000000-0005-0000-0000-00007A720000}"/>
    <cellStyle name="Lookup Table Heading 2 2 2 3 2" xfId="29403" xr:uid="{00000000-0005-0000-0000-00007B720000}"/>
    <cellStyle name="Lookup Table Heading 2 2 2 3 2 2" xfId="29404" xr:uid="{00000000-0005-0000-0000-00007C720000}"/>
    <cellStyle name="Lookup Table Heading 2 2 2 3 2 3" xfId="29405" xr:uid="{00000000-0005-0000-0000-00007D720000}"/>
    <cellStyle name="Lookup Table Heading 2 2 2 3 3" xfId="29406" xr:uid="{00000000-0005-0000-0000-00007E720000}"/>
    <cellStyle name="Lookup Table Heading 2 2 2 3 3 2" xfId="29407" xr:uid="{00000000-0005-0000-0000-00007F720000}"/>
    <cellStyle name="Lookup Table Heading 2 2 2 3 3 3" xfId="29408" xr:uid="{00000000-0005-0000-0000-000080720000}"/>
    <cellStyle name="Lookup Table Heading 2 2 2 3 4" xfId="29409" xr:uid="{00000000-0005-0000-0000-000081720000}"/>
    <cellStyle name="Lookup Table Heading 2 2 2 3 4 2" xfId="29410" xr:uid="{00000000-0005-0000-0000-000082720000}"/>
    <cellStyle name="Lookup Table Heading 2 2 2 3 4 3" xfId="29411" xr:uid="{00000000-0005-0000-0000-000083720000}"/>
    <cellStyle name="Lookup Table Heading 2 2 2 3 5" xfId="29412" xr:uid="{00000000-0005-0000-0000-000084720000}"/>
    <cellStyle name="Lookup Table Heading 2 2 2 3 5 2" xfId="29413" xr:uid="{00000000-0005-0000-0000-000085720000}"/>
    <cellStyle name="Lookup Table Heading 2 2 2 3 5 3" xfId="29414" xr:uid="{00000000-0005-0000-0000-000086720000}"/>
    <cellStyle name="Lookup Table Heading 2 2 2 3 6" xfId="29415" xr:uid="{00000000-0005-0000-0000-000087720000}"/>
    <cellStyle name="Lookup Table Heading 2 2 2 3 6 2" xfId="29416" xr:uid="{00000000-0005-0000-0000-000088720000}"/>
    <cellStyle name="Lookup Table Heading 2 2 2 3 6 3" xfId="29417" xr:uid="{00000000-0005-0000-0000-000089720000}"/>
    <cellStyle name="Lookup Table Heading 2 2 2 3 7" xfId="29418" xr:uid="{00000000-0005-0000-0000-00008A720000}"/>
    <cellStyle name="Lookup Table Heading 2 2 2 3 7 2" xfId="29419" xr:uid="{00000000-0005-0000-0000-00008B720000}"/>
    <cellStyle name="Lookup Table Heading 2 2 2 3 7 3" xfId="29420" xr:uid="{00000000-0005-0000-0000-00008C720000}"/>
    <cellStyle name="Lookup Table Heading 2 2 2 3 8" xfId="29421" xr:uid="{00000000-0005-0000-0000-00008D720000}"/>
    <cellStyle name="Lookup Table Heading 2 2 2 3 8 2" xfId="29422" xr:uid="{00000000-0005-0000-0000-00008E720000}"/>
    <cellStyle name="Lookup Table Heading 2 2 2 3 8 3" xfId="29423" xr:uid="{00000000-0005-0000-0000-00008F720000}"/>
    <cellStyle name="Lookup Table Heading 2 2 2 3 9" xfId="29424" xr:uid="{00000000-0005-0000-0000-000090720000}"/>
    <cellStyle name="Lookup Table Heading 2 2 2 3 9 2" xfId="29425" xr:uid="{00000000-0005-0000-0000-000091720000}"/>
    <cellStyle name="Lookup Table Heading 2 2 2 3 9 3" xfId="29426" xr:uid="{00000000-0005-0000-0000-000092720000}"/>
    <cellStyle name="Lookup Table Heading 2 2 2 4" xfId="29427" xr:uid="{00000000-0005-0000-0000-000093720000}"/>
    <cellStyle name="Lookup Table Heading 2 2 2 4 10" xfId="29428" xr:uid="{00000000-0005-0000-0000-000094720000}"/>
    <cellStyle name="Lookup Table Heading 2 2 2 4 10 2" xfId="29429" xr:uid="{00000000-0005-0000-0000-000095720000}"/>
    <cellStyle name="Lookup Table Heading 2 2 2 4 10 3" xfId="29430" xr:uid="{00000000-0005-0000-0000-000096720000}"/>
    <cellStyle name="Lookup Table Heading 2 2 2 4 11" xfId="29431" xr:uid="{00000000-0005-0000-0000-000097720000}"/>
    <cellStyle name="Lookup Table Heading 2 2 2 4 11 2" xfId="29432" xr:uid="{00000000-0005-0000-0000-000098720000}"/>
    <cellStyle name="Lookup Table Heading 2 2 2 4 11 3" xfId="29433" xr:uid="{00000000-0005-0000-0000-000099720000}"/>
    <cellStyle name="Lookup Table Heading 2 2 2 4 12" xfId="29434" xr:uid="{00000000-0005-0000-0000-00009A720000}"/>
    <cellStyle name="Lookup Table Heading 2 2 2 4 13" xfId="29435" xr:uid="{00000000-0005-0000-0000-00009B720000}"/>
    <cellStyle name="Lookup Table Heading 2 2 2 4 2" xfId="29436" xr:uid="{00000000-0005-0000-0000-00009C720000}"/>
    <cellStyle name="Lookup Table Heading 2 2 2 4 2 2" xfId="29437" xr:uid="{00000000-0005-0000-0000-00009D720000}"/>
    <cellStyle name="Lookup Table Heading 2 2 2 4 2 3" xfId="29438" xr:uid="{00000000-0005-0000-0000-00009E720000}"/>
    <cellStyle name="Lookup Table Heading 2 2 2 4 3" xfId="29439" xr:uid="{00000000-0005-0000-0000-00009F720000}"/>
    <cellStyle name="Lookup Table Heading 2 2 2 4 3 2" xfId="29440" xr:uid="{00000000-0005-0000-0000-0000A0720000}"/>
    <cellStyle name="Lookup Table Heading 2 2 2 4 3 3" xfId="29441" xr:uid="{00000000-0005-0000-0000-0000A1720000}"/>
    <cellStyle name="Lookup Table Heading 2 2 2 4 4" xfId="29442" xr:uid="{00000000-0005-0000-0000-0000A2720000}"/>
    <cellStyle name="Lookup Table Heading 2 2 2 4 4 2" xfId="29443" xr:uid="{00000000-0005-0000-0000-0000A3720000}"/>
    <cellStyle name="Lookup Table Heading 2 2 2 4 4 3" xfId="29444" xr:uid="{00000000-0005-0000-0000-0000A4720000}"/>
    <cellStyle name="Lookup Table Heading 2 2 2 4 5" xfId="29445" xr:uid="{00000000-0005-0000-0000-0000A5720000}"/>
    <cellStyle name="Lookup Table Heading 2 2 2 4 5 2" xfId="29446" xr:uid="{00000000-0005-0000-0000-0000A6720000}"/>
    <cellStyle name="Lookup Table Heading 2 2 2 4 5 3" xfId="29447" xr:uid="{00000000-0005-0000-0000-0000A7720000}"/>
    <cellStyle name="Lookup Table Heading 2 2 2 4 6" xfId="29448" xr:uid="{00000000-0005-0000-0000-0000A8720000}"/>
    <cellStyle name="Lookup Table Heading 2 2 2 4 6 2" xfId="29449" xr:uid="{00000000-0005-0000-0000-0000A9720000}"/>
    <cellStyle name="Lookup Table Heading 2 2 2 4 6 3" xfId="29450" xr:uid="{00000000-0005-0000-0000-0000AA720000}"/>
    <cellStyle name="Lookup Table Heading 2 2 2 4 7" xfId="29451" xr:uid="{00000000-0005-0000-0000-0000AB720000}"/>
    <cellStyle name="Lookup Table Heading 2 2 2 4 7 2" xfId="29452" xr:uid="{00000000-0005-0000-0000-0000AC720000}"/>
    <cellStyle name="Lookup Table Heading 2 2 2 4 7 3" xfId="29453" xr:uid="{00000000-0005-0000-0000-0000AD720000}"/>
    <cellStyle name="Lookup Table Heading 2 2 2 4 8" xfId="29454" xr:uid="{00000000-0005-0000-0000-0000AE720000}"/>
    <cellStyle name="Lookup Table Heading 2 2 2 4 8 2" xfId="29455" xr:uid="{00000000-0005-0000-0000-0000AF720000}"/>
    <cellStyle name="Lookup Table Heading 2 2 2 4 8 3" xfId="29456" xr:uid="{00000000-0005-0000-0000-0000B0720000}"/>
    <cellStyle name="Lookup Table Heading 2 2 2 4 9" xfId="29457" xr:uid="{00000000-0005-0000-0000-0000B1720000}"/>
    <cellStyle name="Lookup Table Heading 2 2 2 4 9 2" xfId="29458" xr:uid="{00000000-0005-0000-0000-0000B2720000}"/>
    <cellStyle name="Lookup Table Heading 2 2 2 4 9 3" xfId="29459" xr:uid="{00000000-0005-0000-0000-0000B3720000}"/>
    <cellStyle name="Lookup Table Heading 2 2 2 5" xfId="29460" xr:uid="{00000000-0005-0000-0000-0000B4720000}"/>
    <cellStyle name="Lookup Table Heading 2 2 2 5 10" xfId="29461" xr:uid="{00000000-0005-0000-0000-0000B5720000}"/>
    <cellStyle name="Lookup Table Heading 2 2 2 5 10 2" xfId="29462" xr:uid="{00000000-0005-0000-0000-0000B6720000}"/>
    <cellStyle name="Lookup Table Heading 2 2 2 5 10 3" xfId="29463" xr:uid="{00000000-0005-0000-0000-0000B7720000}"/>
    <cellStyle name="Lookup Table Heading 2 2 2 5 11" xfId="29464" xr:uid="{00000000-0005-0000-0000-0000B8720000}"/>
    <cellStyle name="Lookup Table Heading 2 2 2 5 11 2" xfId="29465" xr:uid="{00000000-0005-0000-0000-0000B9720000}"/>
    <cellStyle name="Lookup Table Heading 2 2 2 5 11 3" xfId="29466" xr:uid="{00000000-0005-0000-0000-0000BA720000}"/>
    <cellStyle name="Lookup Table Heading 2 2 2 5 12" xfId="29467" xr:uid="{00000000-0005-0000-0000-0000BB720000}"/>
    <cellStyle name="Lookup Table Heading 2 2 2 5 13" xfId="29468" xr:uid="{00000000-0005-0000-0000-0000BC720000}"/>
    <cellStyle name="Lookup Table Heading 2 2 2 5 2" xfId="29469" xr:uid="{00000000-0005-0000-0000-0000BD720000}"/>
    <cellStyle name="Lookup Table Heading 2 2 2 5 2 2" xfId="29470" xr:uid="{00000000-0005-0000-0000-0000BE720000}"/>
    <cellStyle name="Lookup Table Heading 2 2 2 5 2 3" xfId="29471" xr:uid="{00000000-0005-0000-0000-0000BF720000}"/>
    <cellStyle name="Lookup Table Heading 2 2 2 5 3" xfId="29472" xr:uid="{00000000-0005-0000-0000-0000C0720000}"/>
    <cellStyle name="Lookup Table Heading 2 2 2 5 3 2" xfId="29473" xr:uid="{00000000-0005-0000-0000-0000C1720000}"/>
    <cellStyle name="Lookup Table Heading 2 2 2 5 3 3" xfId="29474" xr:uid="{00000000-0005-0000-0000-0000C2720000}"/>
    <cellStyle name="Lookup Table Heading 2 2 2 5 4" xfId="29475" xr:uid="{00000000-0005-0000-0000-0000C3720000}"/>
    <cellStyle name="Lookup Table Heading 2 2 2 5 4 2" xfId="29476" xr:uid="{00000000-0005-0000-0000-0000C4720000}"/>
    <cellStyle name="Lookup Table Heading 2 2 2 5 4 3" xfId="29477" xr:uid="{00000000-0005-0000-0000-0000C5720000}"/>
    <cellStyle name="Lookup Table Heading 2 2 2 5 5" xfId="29478" xr:uid="{00000000-0005-0000-0000-0000C6720000}"/>
    <cellStyle name="Lookup Table Heading 2 2 2 5 5 2" xfId="29479" xr:uid="{00000000-0005-0000-0000-0000C7720000}"/>
    <cellStyle name="Lookup Table Heading 2 2 2 5 5 3" xfId="29480" xr:uid="{00000000-0005-0000-0000-0000C8720000}"/>
    <cellStyle name="Lookup Table Heading 2 2 2 5 6" xfId="29481" xr:uid="{00000000-0005-0000-0000-0000C9720000}"/>
    <cellStyle name="Lookup Table Heading 2 2 2 5 6 2" xfId="29482" xr:uid="{00000000-0005-0000-0000-0000CA720000}"/>
    <cellStyle name="Lookup Table Heading 2 2 2 5 6 3" xfId="29483" xr:uid="{00000000-0005-0000-0000-0000CB720000}"/>
    <cellStyle name="Lookup Table Heading 2 2 2 5 7" xfId="29484" xr:uid="{00000000-0005-0000-0000-0000CC720000}"/>
    <cellStyle name="Lookup Table Heading 2 2 2 5 7 2" xfId="29485" xr:uid="{00000000-0005-0000-0000-0000CD720000}"/>
    <cellStyle name="Lookup Table Heading 2 2 2 5 7 3" xfId="29486" xr:uid="{00000000-0005-0000-0000-0000CE720000}"/>
    <cellStyle name="Lookup Table Heading 2 2 2 5 8" xfId="29487" xr:uid="{00000000-0005-0000-0000-0000CF720000}"/>
    <cellStyle name="Lookup Table Heading 2 2 2 5 8 2" xfId="29488" xr:uid="{00000000-0005-0000-0000-0000D0720000}"/>
    <cellStyle name="Lookup Table Heading 2 2 2 5 8 3" xfId="29489" xr:uid="{00000000-0005-0000-0000-0000D1720000}"/>
    <cellStyle name="Lookup Table Heading 2 2 2 5 9" xfId="29490" xr:uid="{00000000-0005-0000-0000-0000D2720000}"/>
    <cellStyle name="Lookup Table Heading 2 2 2 5 9 2" xfId="29491" xr:uid="{00000000-0005-0000-0000-0000D3720000}"/>
    <cellStyle name="Lookup Table Heading 2 2 2 5 9 3" xfId="29492" xr:uid="{00000000-0005-0000-0000-0000D4720000}"/>
    <cellStyle name="Lookup Table Heading 2 2 2 6" xfId="29493" xr:uid="{00000000-0005-0000-0000-0000D5720000}"/>
    <cellStyle name="Lookup Table Heading 2 2 2 6 10" xfId="29494" xr:uid="{00000000-0005-0000-0000-0000D6720000}"/>
    <cellStyle name="Lookup Table Heading 2 2 2 6 10 2" xfId="29495" xr:uid="{00000000-0005-0000-0000-0000D7720000}"/>
    <cellStyle name="Lookup Table Heading 2 2 2 6 10 3" xfId="29496" xr:uid="{00000000-0005-0000-0000-0000D8720000}"/>
    <cellStyle name="Lookup Table Heading 2 2 2 6 11" xfId="29497" xr:uid="{00000000-0005-0000-0000-0000D9720000}"/>
    <cellStyle name="Lookup Table Heading 2 2 2 6 11 2" xfId="29498" xr:uid="{00000000-0005-0000-0000-0000DA720000}"/>
    <cellStyle name="Lookup Table Heading 2 2 2 6 11 3" xfId="29499" xr:uid="{00000000-0005-0000-0000-0000DB720000}"/>
    <cellStyle name="Lookup Table Heading 2 2 2 6 12" xfId="29500" xr:uid="{00000000-0005-0000-0000-0000DC720000}"/>
    <cellStyle name="Lookup Table Heading 2 2 2 6 13" xfId="29501" xr:uid="{00000000-0005-0000-0000-0000DD720000}"/>
    <cellStyle name="Lookup Table Heading 2 2 2 6 2" xfId="29502" xr:uid="{00000000-0005-0000-0000-0000DE720000}"/>
    <cellStyle name="Lookup Table Heading 2 2 2 6 2 2" xfId="29503" xr:uid="{00000000-0005-0000-0000-0000DF720000}"/>
    <cellStyle name="Lookup Table Heading 2 2 2 6 2 3" xfId="29504" xr:uid="{00000000-0005-0000-0000-0000E0720000}"/>
    <cellStyle name="Lookup Table Heading 2 2 2 6 3" xfId="29505" xr:uid="{00000000-0005-0000-0000-0000E1720000}"/>
    <cellStyle name="Lookup Table Heading 2 2 2 6 3 2" xfId="29506" xr:uid="{00000000-0005-0000-0000-0000E2720000}"/>
    <cellStyle name="Lookup Table Heading 2 2 2 6 3 3" xfId="29507" xr:uid="{00000000-0005-0000-0000-0000E3720000}"/>
    <cellStyle name="Lookup Table Heading 2 2 2 6 4" xfId="29508" xr:uid="{00000000-0005-0000-0000-0000E4720000}"/>
    <cellStyle name="Lookup Table Heading 2 2 2 6 4 2" xfId="29509" xr:uid="{00000000-0005-0000-0000-0000E5720000}"/>
    <cellStyle name="Lookup Table Heading 2 2 2 6 4 3" xfId="29510" xr:uid="{00000000-0005-0000-0000-0000E6720000}"/>
    <cellStyle name="Lookup Table Heading 2 2 2 6 5" xfId="29511" xr:uid="{00000000-0005-0000-0000-0000E7720000}"/>
    <cellStyle name="Lookup Table Heading 2 2 2 6 5 2" xfId="29512" xr:uid="{00000000-0005-0000-0000-0000E8720000}"/>
    <cellStyle name="Lookup Table Heading 2 2 2 6 5 3" xfId="29513" xr:uid="{00000000-0005-0000-0000-0000E9720000}"/>
    <cellStyle name="Lookup Table Heading 2 2 2 6 6" xfId="29514" xr:uid="{00000000-0005-0000-0000-0000EA720000}"/>
    <cellStyle name="Lookup Table Heading 2 2 2 6 6 2" xfId="29515" xr:uid="{00000000-0005-0000-0000-0000EB720000}"/>
    <cellStyle name="Lookup Table Heading 2 2 2 6 6 3" xfId="29516" xr:uid="{00000000-0005-0000-0000-0000EC720000}"/>
    <cellStyle name="Lookup Table Heading 2 2 2 6 7" xfId="29517" xr:uid="{00000000-0005-0000-0000-0000ED720000}"/>
    <cellStyle name="Lookup Table Heading 2 2 2 6 7 2" xfId="29518" xr:uid="{00000000-0005-0000-0000-0000EE720000}"/>
    <cellStyle name="Lookup Table Heading 2 2 2 6 7 3" xfId="29519" xr:uid="{00000000-0005-0000-0000-0000EF720000}"/>
    <cellStyle name="Lookup Table Heading 2 2 2 6 8" xfId="29520" xr:uid="{00000000-0005-0000-0000-0000F0720000}"/>
    <cellStyle name="Lookup Table Heading 2 2 2 6 8 2" xfId="29521" xr:uid="{00000000-0005-0000-0000-0000F1720000}"/>
    <cellStyle name="Lookup Table Heading 2 2 2 6 8 3" xfId="29522" xr:uid="{00000000-0005-0000-0000-0000F2720000}"/>
    <cellStyle name="Lookup Table Heading 2 2 2 6 9" xfId="29523" xr:uid="{00000000-0005-0000-0000-0000F3720000}"/>
    <cellStyle name="Lookup Table Heading 2 2 2 6 9 2" xfId="29524" xr:uid="{00000000-0005-0000-0000-0000F4720000}"/>
    <cellStyle name="Lookup Table Heading 2 2 2 6 9 3" xfId="29525" xr:uid="{00000000-0005-0000-0000-0000F5720000}"/>
    <cellStyle name="Lookup Table Heading 2 2 2 7" xfId="29526" xr:uid="{00000000-0005-0000-0000-0000F6720000}"/>
    <cellStyle name="Lookup Table Heading 2 2 2 7 10" xfId="29527" xr:uid="{00000000-0005-0000-0000-0000F7720000}"/>
    <cellStyle name="Lookup Table Heading 2 2 2 7 10 2" xfId="29528" xr:uid="{00000000-0005-0000-0000-0000F8720000}"/>
    <cellStyle name="Lookup Table Heading 2 2 2 7 10 3" xfId="29529" xr:uid="{00000000-0005-0000-0000-0000F9720000}"/>
    <cellStyle name="Lookup Table Heading 2 2 2 7 11" xfId="29530" xr:uid="{00000000-0005-0000-0000-0000FA720000}"/>
    <cellStyle name="Lookup Table Heading 2 2 2 7 11 2" xfId="29531" xr:uid="{00000000-0005-0000-0000-0000FB720000}"/>
    <cellStyle name="Lookup Table Heading 2 2 2 7 11 3" xfId="29532" xr:uid="{00000000-0005-0000-0000-0000FC720000}"/>
    <cellStyle name="Lookup Table Heading 2 2 2 7 12" xfId="29533" xr:uid="{00000000-0005-0000-0000-0000FD720000}"/>
    <cellStyle name="Lookup Table Heading 2 2 2 7 13" xfId="29534" xr:uid="{00000000-0005-0000-0000-0000FE720000}"/>
    <cellStyle name="Lookup Table Heading 2 2 2 7 2" xfId="29535" xr:uid="{00000000-0005-0000-0000-0000FF720000}"/>
    <cellStyle name="Lookup Table Heading 2 2 2 7 2 2" xfId="29536" xr:uid="{00000000-0005-0000-0000-000000730000}"/>
    <cellStyle name="Lookup Table Heading 2 2 2 7 2 3" xfId="29537" xr:uid="{00000000-0005-0000-0000-000001730000}"/>
    <cellStyle name="Lookup Table Heading 2 2 2 7 3" xfId="29538" xr:uid="{00000000-0005-0000-0000-000002730000}"/>
    <cellStyle name="Lookup Table Heading 2 2 2 7 3 2" xfId="29539" xr:uid="{00000000-0005-0000-0000-000003730000}"/>
    <cellStyle name="Lookup Table Heading 2 2 2 7 3 3" xfId="29540" xr:uid="{00000000-0005-0000-0000-000004730000}"/>
    <cellStyle name="Lookup Table Heading 2 2 2 7 4" xfId="29541" xr:uid="{00000000-0005-0000-0000-000005730000}"/>
    <cellStyle name="Lookup Table Heading 2 2 2 7 4 2" xfId="29542" xr:uid="{00000000-0005-0000-0000-000006730000}"/>
    <cellStyle name="Lookup Table Heading 2 2 2 7 4 3" xfId="29543" xr:uid="{00000000-0005-0000-0000-000007730000}"/>
    <cellStyle name="Lookup Table Heading 2 2 2 7 5" xfId="29544" xr:uid="{00000000-0005-0000-0000-000008730000}"/>
    <cellStyle name="Lookup Table Heading 2 2 2 7 5 2" xfId="29545" xr:uid="{00000000-0005-0000-0000-000009730000}"/>
    <cellStyle name="Lookup Table Heading 2 2 2 7 5 3" xfId="29546" xr:uid="{00000000-0005-0000-0000-00000A730000}"/>
    <cellStyle name="Lookup Table Heading 2 2 2 7 6" xfId="29547" xr:uid="{00000000-0005-0000-0000-00000B730000}"/>
    <cellStyle name="Lookup Table Heading 2 2 2 7 6 2" xfId="29548" xr:uid="{00000000-0005-0000-0000-00000C730000}"/>
    <cellStyle name="Lookup Table Heading 2 2 2 7 6 3" xfId="29549" xr:uid="{00000000-0005-0000-0000-00000D730000}"/>
    <cellStyle name="Lookup Table Heading 2 2 2 7 7" xfId="29550" xr:uid="{00000000-0005-0000-0000-00000E730000}"/>
    <cellStyle name="Lookup Table Heading 2 2 2 7 7 2" xfId="29551" xr:uid="{00000000-0005-0000-0000-00000F730000}"/>
    <cellStyle name="Lookup Table Heading 2 2 2 7 7 3" xfId="29552" xr:uid="{00000000-0005-0000-0000-000010730000}"/>
    <cellStyle name="Lookup Table Heading 2 2 2 7 8" xfId="29553" xr:uid="{00000000-0005-0000-0000-000011730000}"/>
    <cellStyle name="Lookup Table Heading 2 2 2 7 8 2" xfId="29554" xr:uid="{00000000-0005-0000-0000-000012730000}"/>
    <cellStyle name="Lookup Table Heading 2 2 2 7 8 3" xfId="29555" xr:uid="{00000000-0005-0000-0000-000013730000}"/>
    <cellStyle name="Lookup Table Heading 2 2 2 7 9" xfId="29556" xr:uid="{00000000-0005-0000-0000-000014730000}"/>
    <cellStyle name="Lookup Table Heading 2 2 2 7 9 2" xfId="29557" xr:uid="{00000000-0005-0000-0000-000015730000}"/>
    <cellStyle name="Lookup Table Heading 2 2 2 7 9 3" xfId="29558" xr:uid="{00000000-0005-0000-0000-000016730000}"/>
    <cellStyle name="Lookup Table Heading 2 2 2 8" xfId="29559" xr:uid="{00000000-0005-0000-0000-000017730000}"/>
    <cellStyle name="Lookup Table Heading 2 2 2 8 2" xfId="29560" xr:uid="{00000000-0005-0000-0000-000018730000}"/>
    <cellStyle name="Lookup Table Heading 2 2 2 8 3" xfId="29561" xr:uid="{00000000-0005-0000-0000-000019730000}"/>
    <cellStyle name="Lookup Table Heading 2 2 2 9" xfId="29562" xr:uid="{00000000-0005-0000-0000-00001A730000}"/>
    <cellStyle name="Lookup Table Heading 2 2 2 9 2" xfId="29563" xr:uid="{00000000-0005-0000-0000-00001B730000}"/>
    <cellStyle name="Lookup Table Heading 2 2 2 9 3" xfId="29564" xr:uid="{00000000-0005-0000-0000-00001C730000}"/>
    <cellStyle name="Lookup Table Heading 2 2 20" xfId="29565" xr:uid="{00000000-0005-0000-0000-00001D730000}"/>
    <cellStyle name="Lookup Table Heading 2 2 3" xfId="29566" xr:uid="{00000000-0005-0000-0000-00001E730000}"/>
    <cellStyle name="Lookup Table Heading 2 2 3 10" xfId="29567" xr:uid="{00000000-0005-0000-0000-00001F730000}"/>
    <cellStyle name="Lookup Table Heading 2 2 3 10 2" xfId="29568" xr:uid="{00000000-0005-0000-0000-000020730000}"/>
    <cellStyle name="Lookup Table Heading 2 2 3 10 3" xfId="29569" xr:uid="{00000000-0005-0000-0000-000021730000}"/>
    <cellStyle name="Lookup Table Heading 2 2 3 11" xfId="29570" xr:uid="{00000000-0005-0000-0000-000022730000}"/>
    <cellStyle name="Lookup Table Heading 2 2 3 11 2" xfId="29571" xr:uid="{00000000-0005-0000-0000-000023730000}"/>
    <cellStyle name="Lookup Table Heading 2 2 3 11 3" xfId="29572" xr:uid="{00000000-0005-0000-0000-000024730000}"/>
    <cellStyle name="Lookup Table Heading 2 2 3 12" xfId="29573" xr:uid="{00000000-0005-0000-0000-000025730000}"/>
    <cellStyle name="Lookup Table Heading 2 2 3 12 2" xfId="29574" xr:uid="{00000000-0005-0000-0000-000026730000}"/>
    <cellStyle name="Lookup Table Heading 2 2 3 12 3" xfId="29575" xr:uid="{00000000-0005-0000-0000-000027730000}"/>
    <cellStyle name="Lookup Table Heading 2 2 3 13" xfId="29576" xr:uid="{00000000-0005-0000-0000-000028730000}"/>
    <cellStyle name="Lookup Table Heading 2 2 3 14" xfId="29577" xr:uid="{00000000-0005-0000-0000-000029730000}"/>
    <cellStyle name="Lookup Table Heading 2 2 3 2" xfId="29578" xr:uid="{00000000-0005-0000-0000-00002A730000}"/>
    <cellStyle name="Lookup Table Heading 2 2 3 2 2" xfId="29579" xr:uid="{00000000-0005-0000-0000-00002B730000}"/>
    <cellStyle name="Lookup Table Heading 2 2 3 2 3" xfId="29580" xr:uid="{00000000-0005-0000-0000-00002C730000}"/>
    <cellStyle name="Lookup Table Heading 2 2 3 3" xfId="29581" xr:uid="{00000000-0005-0000-0000-00002D730000}"/>
    <cellStyle name="Lookup Table Heading 2 2 3 3 2" xfId="29582" xr:uid="{00000000-0005-0000-0000-00002E730000}"/>
    <cellStyle name="Lookup Table Heading 2 2 3 3 3" xfId="29583" xr:uid="{00000000-0005-0000-0000-00002F730000}"/>
    <cellStyle name="Lookup Table Heading 2 2 3 4" xfId="29584" xr:uid="{00000000-0005-0000-0000-000030730000}"/>
    <cellStyle name="Lookup Table Heading 2 2 3 4 2" xfId="29585" xr:uid="{00000000-0005-0000-0000-000031730000}"/>
    <cellStyle name="Lookup Table Heading 2 2 3 4 3" xfId="29586" xr:uid="{00000000-0005-0000-0000-000032730000}"/>
    <cellStyle name="Lookup Table Heading 2 2 3 5" xfId="29587" xr:uid="{00000000-0005-0000-0000-000033730000}"/>
    <cellStyle name="Lookup Table Heading 2 2 3 5 2" xfId="29588" xr:uid="{00000000-0005-0000-0000-000034730000}"/>
    <cellStyle name="Lookup Table Heading 2 2 3 5 3" xfId="29589" xr:uid="{00000000-0005-0000-0000-000035730000}"/>
    <cellStyle name="Lookup Table Heading 2 2 3 6" xfId="29590" xr:uid="{00000000-0005-0000-0000-000036730000}"/>
    <cellStyle name="Lookup Table Heading 2 2 3 6 2" xfId="29591" xr:uid="{00000000-0005-0000-0000-000037730000}"/>
    <cellStyle name="Lookup Table Heading 2 2 3 6 3" xfId="29592" xr:uid="{00000000-0005-0000-0000-000038730000}"/>
    <cellStyle name="Lookup Table Heading 2 2 3 7" xfId="29593" xr:uid="{00000000-0005-0000-0000-000039730000}"/>
    <cellStyle name="Lookup Table Heading 2 2 3 7 2" xfId="29594" xr:uid="{00000000-0005-0000-0000-00003A730000}"/>
    <cellStyle name="Lookup Table Heading 2 2 3 7 3" xfId="29595" xr:uid="{00000000-0005-0000-0000-00003B730000}"/>
    <cellStyle name="Lookup Table Heading 2 2 3 8" xfId="29596" xr:uid="{00000000-0005-0000-0000-00003C730000}"/>
    <cellStyle name="Lookup Table Heading 2 2 3 8 2" xfId="29597" xr:uid="{00000000-0005-0000-0000-00003D730000}"/>
    <cellStyle name="Lookup Table Heading 2 2 3 8 3" xfId="29598" xr:uid="{00000000-0005-0000-0000-00003E730000}"/>
    <cellStyle name="Lookup Table Heading 2 2 3 9" xfId="29599" xr:uid="{00000000-0005-0000-0000-00003F730000}"/>
    <cellStyle name="Lookup Table Heading 2 2 3 9 2" xfId="29600" xr:uid="{00000000-0005-0000-0000-000040730000}"/>
    <cellStyle name="Lookup Table Heading 2 2 3 9 3" xfId="29601" xr:uid="{00000000-0005-0000-0000-000041730000}"/>
    <cellStyle name="Lookup Table Heading 2 2 4" xfId="29602" xr:uid="{00000000-0005-0000-0000-000042730000}"/>
    <cellStyle name="Lookup Table Heading 2 2 4 10" xfId="29603" xr:uid="{00000000-0005-0000-0000-000043730000}"/>
    <cellStyle name="Lookup Table Heading 2 2 4 10 2" xfId="29604" xr:uid="{00000000-0005-0000-0000-000044730000}"/>
    <cellStyle name="Lookup Table Heading 2 2 4 10 3" xfId="29605" xr:uid="{00000000-0005-0000-0000-000045730000}"/>
    <cellStyle name="Lookup Table Heading 2 2 4 11" xfId="29606" xr:uid="{00000000-0005-0000-0000-000046730000}"/>
    <cellStyle name="Lookup Table Heading 2 2 4 11 2" xfId="29607" xr:uid="{00000000-0005-0000-0000-000047730000}"/>
    <cellStyle name="Lookup Table Heading 2 2 4 11 3" xfId="29608" xr:uid="{00000000-0005-0000-0000-000048730000}"/>
    <cellStyle name="Lookup Table Heading 2 2 4 12" xfId="29609" xr:uid="{00000000-0005-0000-0000-000049730000}"/>
    <cellStyle name="Lookup Table Heading 2 2 4 13" xfId="29610" xr:uid="{00000000-0005-0000-0000-00004A730000}"/>
    <cellStyle name="Lookup Table Heading 2 2 4 2" xfId="29611" xr:uid="{00000000-0005-0000-0000-00004B730000}"/>
    <cellStyle name="Lookup Table Heading 2 2 4 2 2" xfId="29612" xr:uid="{00000000-0005-0000-0000-00004C730000}"/>
    <cellStyle name="Lookup Table Heading 2 2 4 2 3" xfId="29613" xr:uid="{00000000-0005-0000-0000-00004D730000}"/>
    <cellStyle name="Lookup Table Heading 2 2 4 3" xfId="29614" xr:uid="{00000000-0005-0000-0000-00004E730000}"/>
    <cellStyle name="Lookup Table Heading 2 2 4 3 2" xfId="29615" xr:uid="{00000000-0005-0000-0000-00004F730000}"/>
    <cellStyle name="Lookup Table Heading 2 2 4 3 3" xfId="29616" xr:uid="{00000000-0005-0000-0000-000050730000}"/>
    <cellStyle name="Lookup Table Heading 2 2 4 4" xfId="29617" xr:uid="{00000000-0005-0000-0000-000051730000}"/>
    <cellStyle name="Lookup Table Heading 2 2 4 4 2" xfId="29618" xr:uid="{00000000-0005-0000-0000-000052730000}"/>
    <cellStyle name="Lookup Table Heading 2 2 4 4 3" xfId="29619" xr:uid="{00000000-0005-0000-0000-000053730000}"/>
    <cellStyle name="Lookup Table Heading 2 2 4 5" xfId="29620" xr:uid="{00000000-0005-0000-0000-000054730000}"/>
    <cellStyle name="Lookup Table Heading 2 2 4 5 2" xfId="29621" xr:uid="{00000000-0005-0000-0000-000055730000}"/>
    <cellStyle name="Lookup Table Heading 2 2 4 5 3" xfId="29622" xr:uid="{00000000-0005-0000-0000-000056730000}"/>
    <cellStyle name="Lookup Table Heading 2 2 4 6" xfId="29623" xr:uid="{00000000-0005-0000-0000-000057730000}"/>
    <cellStyle name="Lookup Table Heading 2 2 4 6 2" xfId="29624" xr:uid="{00000000-0005-0000-0000-000058730000}"/>
    <cellStyle name="Lookup Table Heading 2 2 4 6 3" xfId="29625" xr:uid="{00000000-0005-0000-0000-000059730000}"/>
    <cellStyle name="Lookup Table Heading 2 2 4 7" xfId="29626" xr:uid="{00000000-0005-0000-0000-00005A730000}"/>
    <cellStyle name="Lookup Table Heading 2 2 4 7 2" xfId="29627" xr:uid="{00000000-0005-0000-0000-00005B730000}"/>
    <cellStyle name="Lookup Table Heading 2 2 4 7 3" xfId="29628" xr:uid="{00000000-0005-0000-0000-00005C730000}"/>
    <cellStyle name="Lookup Table Heading 2 2 4 8" xfId="29629" xr:uid="{00000000-0005-0000-0000-00005D730000}"/>
    <cellStyle name="Lookup Table Heading 2 2 4 8 2" xfId="29630" xr:uid="{00000000-0005-0000-0000-00005E730000}"/>
    <cellStyle name="Lookup Table Heading 2 2 4 8 3" xfId="29631" xr:uid="{00000000-0005-0000-0000-00005F730000}"/>
    <cellStyle name="Lookup Table Heading 2 2 4 9" xfId="29632" xr:uid="{00000000-0005-0000-0000-000060730000}"/>
    <cellStyle name="Lookup Table Heading 2 2 4 9 2" xfId="29633" xr:uid="{00000000-0005-0000-0000-000061730000}"/>
    <cellStyle name="Lookup Table Heading 2 2 4 9 3" xfId="29634" xr:uid="{00000000-0005-0000-0000-000062730000}"/>
    <cellStyle name="Lookup Table Heading 2 2 5" xfId="29635" xr:uid="{00000000-0005-0000-0000-000063730000}"/>
    <cellStyle name="Lookup Table Heading 2 2 5 10" xfId="29636" xr:uid="{00000000-0005-0000-0000-000064730000}"/>
    <cellStyle name="Lookup Table Heading 2 2 5 10 2" xfId="29637" xr:uid="{00000000-0005-0000-0000-000065730000}"/>
    <cellStyle name="Lookup Table Heading 2 2 5 10 3" xfId="29638" xr:uid="{00000000-0005-0000-0000-000066730000}"/>
    <cellStyle name="Lookup Table Heading 2 2 5 11" xfId="29639" xr:uid="{00000000-0005-0000-0000-000067730000}"/>
    <cellStyle name="Lookup Table Heading 2 2 5 11 2" xfId="29640" xr:uid="{00000000-0005-0000-0000-000068730000}"/>
    <cellStyle name="Lookup Table Heading 2 2 5 11 3" xfId="29641" xr:uid="{00000000-0005-0000-0000-000069730000}"/>
    <cellStyle name="Lookup Table Heading 2 2 5 12" xfId="29642" xr:uid="{00000000-0005-0000-0000-00006A730000}"/>
    <cellStyle name="Lookup Table Heading 2 2 5 13" xfId="29643" xr:uid="{00000000-0005-0000-0000-00006B730000}"/>
    <cellStyle name="Lookup Table Heading 2 2 5 2" xfId="29644" xr:uid="{00000000-0005-0000-0000-00006C730000}"/>
    <cellStyle name="Lookup Table Heading 2 2 5 2 2" xfId="29645" xr:uid="{00000000-0005-0000-0000-00006D730000}"/>
    <cellStyle name="Lookup Table Heading 2 2 5 2 3" xfId="29646" xr:uid="{00000000-0005-0000-0000-00006E730000}"/>
    <cellStyle name="Lookup Table Heading 2 2 5 3" xfId="29647" xr:uid="{00000000-0005-0000-0000-00006F730000}"/>
    <cellStyle name="Lookup Table Heading 2 2 5 3 2" xfId="29648" xr:uid="{00000000-0005-0000-0000-000070730000}"/>
    <cellStyle name="Lookup Table Heading 2 2 5 3 3" xfId="29649" xr:uid="{00000000-0005-0000-0000-000071730000}"/>
    <cellStyle name="Lookup Table Heading 2 2 5 4" xfId="29650" xr:uid="{00000000-0005-0000-0000-000072730000}"/>
    <cellStyle name="Lookup Table Heading 2 2 5 4 2" xfId="29651" xr:uid="{00000000-0005-0000-0000-000073730000}"/>
    <cellStyle name="Lookup Table Heading 2 2 5 4 3" xfId="29652" xr:uid="{00000000-0005-0000-0000-000074730000}"/>
    <cellStyle name="Lookup Table Heading 2 2 5 5" xfId="29653" xr:uid="{00000000-0005-0000-0000-000075730000}"/>
    <cellStyle name="Lookup Table Heading 2 2 5 5 2" xfId="29654" xr:uid="{00000000-0005-0000-0000-000076730000}"/>
    <cellStyle name="Lookup Table Heading 2 2 5 5 3" xfId="29655" xr:uid="{00000000-0005-0000-0000-000077730000}"/>
    <cellStyle name="Lookup Table Heading 2 2 5 6" xfId="29656" xr:uid="{00000000-0005-0000-0000-000078730000}"/>
    <cellStyle name="Lookup Table Heading 2 2 5 6 2" xfId="29657" xr:uid="{00000000-0005-0000-0000-000079730000}"/>
    <cellStyle name="Lookup Table Heading 2 2 5 6 3" xfId="29658" xr:uid="{00000000-0005-0000-0000-00007A730000}"/>
    <cellStyle name="Lookup Table Heading 2 2 5 7" xfId="29659" xr:uid="{00000000-0005-0000-0000-00007B730000}"/>
    <cellStyle name="Lookup Table Heading 2 2 5 7 2" xfId="29660" xr:uid="{00000000-0005-0000-0000-00007C730000}"/>
    <cellStyle name="Lookup Table Heading 2 2 5 7 3" xfId="29661" xr:uid="{00000000-0005-0000-0000-00007D730000}"/>
    <cellStyle name="Lookup Table Heading 2 2 5 8" xfId="29662" xr:uid="{00000000-0005-0000-0000-00007E730000}"/>
    <cellStyle name="Lookup Table Heading 2 2 5 8 2" xfId="29663" xr:uid="{00000000-0005-0000-0000-00007F730000}"/>
    <cellStyle name="Lookup Table Heading 2 2 5 8 3" xfId="29664" xr:uid="{00000000-0005-0000-0000-000080730000}"/>
    <cellStyle name="Lookup Table Heading 2 2 5 9" xfId="29665" xr:uid="{00000000-0005-0000-0000-000081730000}"/>
    <cellStyle name="Lookup Table Heading 2 2 5 9 2" xfId="29666" xr:uid="{00000000-0005-0000-0000-000082730000}"/>
    <cellStyle name="Lookup Table Heading 2 2 5 9 3" xfId="29667" xr:uid="{00000000-0005-0000-0000-000083730000}"/>
    <cellStyle name="Lookup Table Heading 2 2 6" xfId="29668" xr:uid="{00000000-0005-0000-0000-000084730000}"/>
    <cellStyle name="Lookup Table Heading 2 2 6 10" xfId="29669" xr:uid="{00000000-0005-0000-0000-000085730000}"/>
    <cellStyle name="Lookup Table Heading 2 2 6 10 2" xfId="29670" xr:uid="{00000000-0005-0000-0000-000086730000}"/>
    <cellStyle name="Lookup Table Heading 2 2 6 10 3" xfId="29671" xr:uid="{00000000-0005-0000-0000-000087730000}"/>
    <cellStyle name="Lookup Table Heading 2 2 6 11" xfId="29672" xr:uid="{00000000-0005-0000-0000-000088730000}"/>
    <cellStyle name="Lookup Table Heading 2 2 6 11 2" xfId="29673" xr:uid="{00000000-0005-0000-0000-000089730000}"/>
    <cellStyle name="Lookup Table Heading 2 2 6 11 3" xfId="29674" xr:uid="{00000000-0005-0000-0000-00008A730000}"/>
    <cellStyle name="Lookup Table Heading 2 2 6 12" xfId="29675" xr:uid="{00000000-0005-0000-0000-00008B730000}"/>
    <cellStyle name="Lookup Table Heading 2 2 6 13" xfId="29676" xr:uid="{00000000-0005-0000-0000-00008C730000}"/>
    <cellStyle name="Lookup Table Heading 2 2 6 2" xfId="29677" xr:uid="{00000000-0005-0000-0000-00008D730000}"/>
    <cellStyle name="Lookup Table Heading 2 2 6 2 2" xfId="29678" xr:uid="{00000000-0005-0000-0000-00008E730000}"/>
    <cellStyle name="Lookup Table Heading 2 2 6 2 3" xfId="29679" xr:uid="{00000000-0005-0000-0000-00008F730000}"/>
    <cellStyle name="Lookup Table Heading 2 2 6 3" xfId="29680" xr:uid="{00000000-0005-0000-0000-000090730000}"/>
    <cellStyle name="Lookup Table Heading 2 2 6 3 2" xfId="29681" xr:uid="{00000000-0005-0000-0000-000091730000}"/>
    <cellStyle name="Lookup Table Heading 2 2 6 3 3" xfId="29682" xr:uid="{00000000-0005-0000-0000-000092730000}"/>
    <cellStyle name="Lookup Table Heading 2 2 6 4" xfId="29683" xr:uid="{00000000-0005-0000-0000-000093730000}"/>
    <cellStyle name="Lookup Table Heading 2 2 6 4 2" xfId="29684" xr:uid="{00000000-0005-0000-0000-000094730000}"/>
    <cellStyle name="Lookup Table Heading 2 2 6 4 3" xfId="29685" xr:uid="{00000000-0005-0000-0000-000095730000}"/>
    <cellStyle name="Lookup Table Heading 2 2 6 5" xfId="29686" xr:uid="{00000000-0005-0000-0000-000096730000}"/>
    <cellStyle name="Lookup Table Heading 2 2 6 5 2" xfId="29687" xr:uid="{00000000-0005-0000-0000-000097730000}"/>
    <cellStyle name="Lookup Table Heading 2 2 6 5 3" xfId="29688" xr:uid="{00000000-0005-0000-0000-000098730000}"/>
    <cellStyle name="Lookup Table Heading 2 2 6 6" xfId="29689" xr:uid="{00000000-0005-0000-0000-000099730000}"/>
    <cellStyle name="Lookup Table Heading 2 2 6 6 2" xfId="29690" xr:uid="{00000000-0005-0000-0000-00009A730000}"/>
    <cellStyle name="Lookup Table Heading 2 2 6 6 3" xfId="29691" xr:uid="{00000000-0005-0000-0000-00009B730000}"/>
    <cellStyle name="Lookup Table Heading 2 2 6 7" xfId="29692" xr:uid="{00000000-0005-0000-0000-00009C730000}"/>
    <cellStyle name="Lookup Table Heading 2 2 6 7 2" xfId="29693" xr:uid="{00000000-0005-0000-0000-00009D730000}"/>
    <cellStyle name="Lookup Table Heading 2 2 6 7 3" xfId="29694" xr:uid="{00000000-0005-0000-0000-00009E730000}"/>
    <cellStyle name="Lookup Table Heading 2 2 6 8" xfId="29695" xr:uid="{00000000-0005-0000-0000-00009F730000}"/>
    <cellStyle name="Lookup Table Heading 2 2 6 8 2" xfId="29696" xr:uid="{00000000-0005-0000-0000-0000A0730000}"/>
    <cellStyle name="Lookup Table Heading 2 2 6 8 3" xfId="29697" xr:uid="{00000000-0005-0000-0000-0000A1730000}"/>
    <cellStyle name="Lookup Table Heading 2 2 6 9" xfId="29698" xr:uid="{00000000-0005-0000-0000-0000A2730000}"/>
    <cellStyle name="Lookup Table Heading 2 2 6 9 2" xfId="29699" xr:uid="{00000000-0005-0000-0000-0000A3730000}"/>
    <cellStyle name="Lookup Table Heading 2 2 6 9 3" xfId="29700" xr:uid="{00000000-0005-0000-0000-0000A4730000}"/>
    <cellStyle name="Lookup Table Heading 2 2 7" xfId="29701" xr:uid="{00000000-0005-0000-0000-0000A5730000}"/>
    <cellStyle name="Lookup Table Heading 2 2 7 10" xfId="29702" xr:uid="{00000000-0005-0000-0000-0000A6730000}"/>
    <cellStyle name="Lookup Table Heading 2 2 7 10 2" xfId="29703" xr:uid="{00000000-0005-0000-0000-0000A7730000}"/>
    <cellStyle name="Lookup Table Heading 2 2 7 10 3" xfId="29704" xr:uid="{00000000-0005-0000-0000-0000A8730000}"/>
    <cellStyle name="Lookup Table Heading 2 2 7 11" xfId="29705" xr:uid="{00000000-0005-0000-0000-0000A9730000}"/>
    <cellStyle name="Lookup Table Heading 2 2 7 11 2" xfId="29706" xr:uid="{00000000-0005-0000-0000-0000AA730000}"/>
    <cellStyle name="Lookup Table Heading 2 2 7 11 3" xfId="29707" xr:uid="{00000000-0005-0000-0000-0000AB730000}"/>
    <cellStyle name="Lookup Table Heading 2 2 7 12" xfId="29708" xr:uid="{00000000-0005-0000-0000-0000AC730000}"/>
    <cellStyle name="Lookup Table Heading 2 2 7 13" xfId="29709" xr:uid="{00000000-0005-0000-0000-0000AD730000}"/>
    <cellStyle name="Lookup Table Heading 2 2 7 2" xfId="29710" xr:uid="{00000000-0005-0000-0000-0000AE730000}"/>
    <cellStyle name="Lookup Table Heading 2 2 7 2 2" xfId="29711" xr:uid="{00000000-0005-0000-0000-0000AF730000}"/>
    <cellStyle name="Lookup Table Heading 2 2 7 2 3" xfId="29712" xr:uid="{00000000-0005-0000-0000-0000B0730000}"/>
    <cellStyle name="Lookup Table Heading 2 2 7 3" xfId="29713" xr:uid="{00000000-0005-0000-0000-0000B1730000}"/>
    <cellStyle name="Lookup Table Heading 2 2 7 3 2" xfId="29714" xr:uid="{00000000-0005-0000-0000-0000B2730000}"/>
    <cellStyle name="Lookup Table Heading 2 2 7 3 3" xfId="29715" xr:uid="{00000000-0005-0000-0000-0000B3730000}"/>
    <cellStyle name="Lookup Table Heading 2 2 7 4" xfId="29716" xr:uid="{00000000-0005-0000-0000-0000B4730000}"/>
    <cellStyle name="Lookup Table Heading 2 2 7 4 2" xfId="29717" xr:uid="{00000000-0005-0000-0000-0000B5730000}"/>
    <cellStyle name="Lookup Table Heading 2 2 7 4 3" xfId="29718" xr:uid="{00000000-0005-0000-0000-0000B6730000}"/>
    <cellStyle name="Lookup Table Heading 2 2 7 5" xfId="29719" xr:uid="{00000000-0005-0000-0000-0000B7730000}"/>
    <cellStyle name="Lookup Table Heading 2 2 7 5 2" xfId="29720" xr:uid="{00000000-0005-0000-0000-0000B8730000}"/>
    <cellStyle name="Lookup Table Heading 2 2 7 5 3" xfId="29721" xr:uid="{00000000-0005-0000-0000-0000B9730000}"/>
    <cellStyle name="Lookup Table Heading 2 2 7 6" xfId="29722" xr:uid="{00000000-0005-0000-0000-0000BA730000}"/>
    <cellStyle name="Lookup Table Heading 2 2 7 6 2" xfId="29723" xr:uid="{00000000-0005-0000-0000-0000BB730000}"/>
    <cellStyle name="Lookup Table Heading 2 2 7 6 3" xfId="29724" xr:uid="{00000000-0005-0000-0000-0000BC730000}"/>
    <cellStyle name="Lookup Table Heading 2 2 7 7" xfId="29725" xr:uid="{00000000-0005-0000-0000-0000BD730000}"/>
    <cellStyle name="Lookup Table Heading 2 2 7 7 2" xfId="29726" xr:uid="{00000000-0005-0000-0000-0000BE730000}"/>
    <cellStyle name="Lookup Table Heading 2 2 7 7 3" xfId="29727" xr:uid="{00000000-0005-0000-0000-0000BF730000}"/>
    <cellStyle name="Lookup Table Heading 2 2 7 8" xfId="29728" xr:uid="{00000000-0005-0000-0000-0000C0730000}"/>
    <cellStyle name="Lookup Table Heading 2 2 7 8 2" xfId="29729" xr:uid="{00000000-0005-0000-0000-0000C1730000}"/>
    <cellStyle name="Lookup Table Heading 2 2 7 8 3" xfId="29730" xr:uid="{00000000-0005-0000-0000-0000C2730000}"/>
    <cellStyle name="Lookup Table Heading 2 2 7 9" xfId="29731" xr:uid="{00000000-0005-0000-0000-0000C3730000}"/>
    <cellStyle name="Lookup Table Heading 2 2 7 9 2" xfId="29732" xr:uid="{00000000-0005-0000-0000-0000C4730000}"/>
    <cellStyle name="Lookup Table Heading 2 2 7 9 3" xfId="29733" xr:uid="{00000000-0005-0000-0000-0000C5730000}"/>
    <cellStyle name="Lookup Table Heading 2 2 8" xfId="29734" xr:uid="{00000000-0005-0000-0000-0000C6730000}"/>
    <cellStyle name="Lookup Table Heading 2 2 8 2" xfId="29735" xr:uid="{00000000-0005-0000-0000-0000C7730000}"/>
    <cellStyle name="Lookup Table Heading 2 2 8 3" xfId="29736" xr:uid="{00000000-0005-0000-0000-0000C8730000}"/>
    <cellStyle name="Lookup Table Heading 2 2 9" xfId="29737" xr:uid="{00000000-0005-0000-0000-0000C9730000}"/>
    <cellStyle name="Lookup Table Heading 2 2 9 2" xfId="29738" xr:uid="{00000000-0005-0000-0000-0000CA730000}"/>
    <cellStyle name="Lookup Table Heading 2 2 9 3" xfId="29739" xr:uid="{00000000-0005-0000-0000-0000CB730000}"/>
    <cellStyle name="Lookup Table Heading 2 3" xfId="29740" xr:uid="{00000000-0005-0000-0000-0000CC730000}"/>
    <cellStyle name="Lookup Table Heading 2 3 10" xfId="29741" xr:uid="{00000000-0005-0000-0000-0000CD730000}"/>
    <cellStyle name="Lookup Table Heading 2 3 10 2" xfId="29742" xr:uid="{00000000-0005-0000-0000-0000CE730000}"/>
    <cellStyle name="Lookup Table Heading 2 3 10 3" xfId="29743" xr:uid="{00000000-0005-0000-0000-0000CF730000}"/>
    <cellStyle name="Lookup Table Heading 2 3 11" xfId="29744" xr:uid="{00000000-0005-0000-0000-0000D0730000}"/>
    <cellStyle name="Lookup Table Heading 2 3 11 2" xfId="29745" xr:uid="{00000000-0005-0000-0000-0000D1730000}"/>
    <cellStyle name="Lookup Table Heading 2 3 11 3" xfId="29746" xr:uid="{00000000-0005-0000-0000-0000D2730000}"/>
    <cellStyle name="Lookup Table Heading 2 3 12" xfId="29747" xr:uid="{00000000-0005-0000-0000-0000D3730000}"/>
    <cellStyle name="Lookup Table Heading 2 3 12 2" xfId="29748" xr:uid="{00000000-0005-0000-0000-0000D4730000}"/>
    <cellStyle name="Lookup Table Heading 2 3 12 3" xfId="29749" xr:uid="{00000000-0005-0000-0000-0000D5730000}"/>
    <cellStyle name="Lookup Table Heading 2 3 13" xfId="29750" xr:uid="{00000000-0005-0000-0000-0000D6730000}"/>
    <cellStyle name="Lookup Table Heading 2 3 13 2" xfId="29751" xr:uid="{00000000-0005-0000-0000-0000D7730000}"/>
    <cellStyle name="Lookup Table Heading 2 3 13 3" xfId="29752" xr:uid="{00000000-0005-0000-0000-0000D8730000}"/>
    <cellStyle name="Lookup Table Heading 2 3 14" xfId="29753" xr:uid="{00000000-0005-0000-0000-0000D9730000}"/>
    <cellStyle name="Lookup Table Heading 2 3 14 2" xfId="29754" xr:uid="{00000000-0005-0000-0000-0000DA730000}"/>
    <cellStyle name="Lookup Table Heading 2 3 14 3" xfId="29755" xr:uid="{00000000-0005-0000-0000-0000DB730000}"/>
    <cellStyle name="Lookup Table Heading 2 3 15" xfId="29756" xr:uid="{00000000-0005-0000-0000-0000DC730000}"/>
    <cellStyle name="Lookup Table Heading 2 3 15 2" xfId="29757" xr:uid="{00000000-0005-0000-0000-0000DD730000}"/>
    <cellStyle name="Lookup Table Heading 2 3 15 3" xfId="29758" xr:uid="{00000000-0005-0000-0000-0000DE730000}"/>
    <cellStyle name="Lookup Table Heading 2 3 16" xfId="29759" xr:uid="{00000000-0005-0000-0000-0000DF730000}"/>
    <cellStyle name="Lookup Table Heading 2 3 16 2" xfId="29760" xr:uid="{00000000-0005-0000-0000-0000E0730000}"/>
    <cellStyle name="Lookup Table Heading 2 3 16 3" xfId="29761" xr:uid="{00000000-0005-0000-0000-0000E1730000}"/>
    <cellStyle name="Lookup Table Heading 2 3 17" xfId="29762" xr:uid="{00000000-0005-0000-0000-0000E2730000}"/>
    <cellStyle name="Lookup Table Heading 2 3 17 2" xfId="29763" xr:uid="{00000000-0005-0000-0000-0000E3730000}"/>
    <cellStyle name="Lookup Table Heading 2 3 17 3" xfId="29764" xr:uid="{00000000-0005-0000-0000-0000E4730000}"/>
    <cellStyle name="Lookup Table Heading 2 3 18" xfId="29765" xr:uid="{00000000-0005-0000-0000-0000E5730000}"/>
    <cellStyle name="Lookup Table Heading 2 3 18 2" xfId="29766" xr:uid="{00000000-0005-0000-0000-0000E6730000}"/>
    <cellStyle name="Lookup Table Heading 2 3 18 3" xfId="29767" xr:uid="{00000000-0005-0000-0000-0000E7730000}"/>
    <cellStyle name="Lookup Table Heading 2 3 19" xfId="29768" xr:uid="{00000000-0005-0000-0000-0000E8730000}"/>
    <cellStyle name="Lookup Table Heading 2 3 2" xfId="29769" xr:uid="{00000000-0005-0000-0000-0000E9730000}"/>
    <cellStyle name="Lookup Table Heading 2 3 2 10" xfId="29770" xr:uid="{00000000-0005-0000-0000-0000EA730000}"/>
    <cellStyle name="Lookup Table Heading 2 3 2 10 2" xfId="29771" xr:uid="{00000000-0005-0000-0000-0000EB730000}"/>
    <cellStyle name="Lookup Table Heading 2 3 2 10 3" xfId="29772" xr:uid="{00000000-0005-0000-0000-0000EC730000}"/>
    <cellStyle name="Lookup Table Heading 2 3 2 11" xfId="29773" xr:uid="{00000000-0005-0000-0000-0000ED730000}"/>
    <cellStyle name="Lookup Table Heading 2 3 2 11 2" xfId="29774" xr:uid="{00000000-0005-0000-0000-0000EE730000}"/>
    <cellStyle name="Lookup Table Heading 2 3 2 11 3" xfId="29775" xr:uid="{00000000-0005-0000-0000-0000EF730000}"/>
    <cellStyle name="Lookup Table Heading 2 3 2 12" xfId="29776" xr:uid="{00000000-0005-0000-0000-0000F0730000}"/>
    <cellStyle name="Lookup Table Heading 2 3 2 12 2" xfId="29777" xr:uid="{00000000-0005-0000-0000-0000F1730000}"/>
    <cellStyle name="Lookup Table Heading 2 3 2 12 3" xfId="29778" xr:uid="{00000000-0005-0000-0000-0000F2730000}"/>
    <cellStyle name="Lookup Table Heading 2 3 2 13" xfId="29779" xr:uid="{00000000-0005-0000-0000-0000F3730000}"/>
    <cellStyle name="Lookup Table Heading 2 3 2 14" xfId="29780" xr:uid="{00000000-0005-0000-0000-0000F4730000}"/>
    <cellStyle name="Lookup Table Heading 2 3 2 2" xfId="29781" xr:uid="{00000000-0005-0000-0000-0000F5730000}"/>
    <cellStyle name="Lookup Table Heading 2 3 2 2 2" xfId="29782" xr:uid="{00000000-0005-0000-0000-0000F6730000}"/>
    <cellStyle name="Lookup Table Heading 2 3 2 2 3" xfId="29783" xr:uid="{00000000-0005-0000-0000-0000F7730000}"/>
    <cellStyle name="Lookup Table Heading 2 3 2 3" xfId="29784" xr:uid="{00000000-0005-0000-0000-0000F8730000}"/>
    <cellStyle name="Lookup Table Heading 2 3 2 3 2" xfId="29785" xr:uid="{00000000-0005-0000-0000-0000F9730000}"/>
    <cellStyle name="Lookup Table Heading 2 3 2 3 3" xfId="29786" xr:uid="{00000000-0005-0000-0000-0000FA730000}"/>
    <cellStyle name="Lookup Table Heading 2 3 2 4" xfId="29787" xr:uid="{00000000-0005-0000-0000-0000FB730000}"/>
    <cellStyle name="Lookup Table Heading 2 3 2 4 2" xfId="29788" xr:uid="{00000000-0005-0000-0000-0000FC730000}"/>
    <cellStyle name="Lookup Table Heading 2 3 2 4 3" xfId="29789" xr:uid="{00000000-0005-0000-0000-0000FD730000}"/>
    <cellStyle name="Lookup Table Heading 2 3 2 5" xfId="29790" xr:uid="{00000000-0005-0000-0000-0000FE730000}"/>
    <cellStyle name="Lookup Table Heading 2 3 2 5 2" xfId="29791" xr:uid="{00000000-0005-0000-0000-0000FF730000}"/>
    <cellStyle name="Lookup Table Heading 2 3 2 5 3" xfId="29792" xr:uid="{00000000-0005-0000-0000-000000740000}"/>
    <cellStyle name="Lookup Table Heading 2 3 2 6" xfId="29793" xr:uid="{00000000-0005-0000-0000-000001740000}"/>
    <cellStyle name="Lookup Table Heading 2 3 2 6 2" xfId="29794" xr:uid="{00000000-0005-0000-0000-000002740000}"/>
    <cellStyle name="Lookup Table Heading 2 3 2 6 3" xfId="29795" xr:uid="{00000000-0005-0000-0000-000003740000}"/>
    <cellStyle name="Lookup Table Heading 2 3 2 7" xfId="29796" xr:uid="{00000000-0005-0000-0000-000004740000}"/>
    <cellStyle name="Lookup Table Heading 2 3 2 7 2" xfId="29797" xr:uid="{00000000-0005-0000-0000-000005740000}"/>
    <cellStyle name="Lookup Table Heading 2 3 2 7 3" xfId="29798" xr:uid="{00000000-0005-0000-0000-000006740000}"/>
    <cellStyle name="Lookup Table Heading 2 3 2 8" xfId="29799" xr:uid="{00000000-0005-0000-0000-000007740000}"/>
    <cellStyle name="Lookup Table Heading 2 3 2 8 2" xfId="29800" xr:uid="{00000000-0005-0000-0000-000008740000}"/>
    <cellStyle name="Lookup Table Heading 2 3 2 8 3" xfId="29801" xr:uid="{00000000-0005-0000-0000-000009740000}"/>
    <cellStyle name="Lookup Table Heading 2 3 2 9" xfId="29802" xr:uid="{00000000-0005-0000-0000-00000A740000}"/>
    <cellStyle name="Lookup Table Heading 2 3 2 9 2" xfId="29803" xr:uid="{00000000-0005-0000-0000-00000B740000}"/>
    <cellStyle name="Lookup Table Heading 2 3 2 9 3" xfId="29804" xr:uid="{00000000-0005-0000-0000-00000C740000}"/>
    <cellStyle name="Lookup Table Heading 2 3 20" xfId="29805" xr:uid="{00000000-0005-0000-0000-00000D740000}"/>
    <cellStyle name="Lookup Table Heading 2 3 3" xfId="29806" xr:uid="{00000000-0005-0000-0000-00000E740000}"/>
    <cellStyle name="Lookup Table Heading 2 3 3 10" xfId="29807" xr:uid="{00000000-0005-0000-0000-00000F740000}"/>
    <cellStyle name="Lookup Table Heading 2 3 3 10 2" xfId="29808" xr:uid="{00000000-0005-0000-0000-000010740000}"/>
    <cellStyle name="Lookup Table Heading 2 3 3 10 3" xfId="29809" xr:uid="{00000000-0005-0000-0000-000011740000}"/>
    <cellStyle name="Lookup Table Heading 2 3 3 11" xfId="29810" xr:uid="{00000000-0005-0000-0000-000012740000}"/>
    <cellStyle name="Lookup Table Heading 2 3 3 11 2" xfId="29811" xr:uid="{00000000-0005-0000-0000-000013740000}"/>
    <cellStyle name="Lookup Table Heading 2 3 3 11 3" xfId="29812" xr:uid="{00000000-0005-0000-0000-000014740000}"/>
    <cellStyle name="Lookup Table Heading 2 3 3 12" xfId="29813" xr:uid="{00000000-0005-0000-0000-000015740000}"/>
    <cellStyle name="Lookup Table Heading 2 3 3 12 2" xfId="29814" xr:uid="{00000000-0005-0000-0000-000016740000}"/>
    <cellStyle name="Lookup Table Heading 2 3 3 12 3" xfId="29815" xr:uid="{00000000-0005-0000-0000-000017740000}"/>
    <cellStyle name="Lookup Table Heading 2 3 3 13" xfId="29816" xr:uid="{00000000-0005-0000-0000-000018740000}"/>
    <cellStyle name="Lookup Table Heading 2 3 3 14" xfId="29817" xr:uid="{00000000-0005-0000-0000-000019740000}"/>
    <cellStyle name="Lookup Table Heading 2 3 3 2" xfId="29818" xr:uid="{00000000-0005-0000-0000-00001A740000}"/>
    <cellStyle name="Lookup Table Heading 2 3 3 2 2" xfId="29819" xr:uid="{00000000-0005-0000-0000-00001B740000}"/>
    <cellStyle name="Lookup Table Heading 2 3 3 2 3" xfId="29820" xr:uid="{00000000-0005-0000-0000-00001C740000}"/>
    <cellStyle name="Lookup Table Heading 2 3 3 3" xfId="29821" xr:uid="{00000000-0005-0000-0000-00001D740000}"/>
    <cellStyle name="Lookup Table Heading 2 3 3 3 2" xfId="29822" xr:uid="{00000000-0005-0000-0000-00001E740000}"/>
    <cellStyle name="Lookup Table Heading 2 3 3 3 3" xfId="29823" xr:uid="{00000000-0005-0000-0000-00001F740000}"/>
    <cellStyle name="Lookup Table Heading 2 3 3 4" xfId="29824" xr:uid="{00000000-0005-0000-0000-000020740000}"/>
    <cellStyle name="Lookup Table Heading 2 3 3 4 2" xfId="29825" xr:uid="{00000000-0005-0000-0000-000021740000}"/>
    <cellStyle name="Lookup Table Heading 2 3 3 4 3" xfId="29826" xr:uid="{00000000-0005-0000-0000-000022740000}"/>
    <cellStyle name="Lookup Table Heading 2 3 3 5" xfId="29827" xr:uid="{00000000-0005-0000-0000-000023740000}"/>
    <cellStyle name="Lookup Table Heading 2 3 3 5 2" xfId="29828" xr:uid="{00000000-0005-0000-0000-000024740000}"/>
    <cellStyle name="Lookup Table Heading 2 3 3 5 3" xfId="29829" xr:uid="{00000000-0005-0000-0000-000025740000}"/>
    <cellStyle name="Lookup Table Heading 2 3 3 6" xfId="29830" xr:uid="{00000000-0005-0000-0000-000026740000}"/>
    <cellStyle name="Lookup Table Heading 2 3 3 6 2" xfId="29831" xr:uid="{00000000-0005-0000-0000-000027740000}"/>
    <cellStyle name="Lookup Table Heading 2 3 3 6 3" xfId="29832" xr:uid="{00000000-0005-0000-0000-000028740000}"/>
    <cellStyle name="Lookup Table Heading 2 3 3 7" xfId="29833" xr:uid="{00000000-0005-0000-0000-000029740000}"/>
    <cellStyle name="Lookup Table Heading 2 3 3 7 2" xfId="29834" xr:uid="{00000000-0005-0000-0000-00002A740000}"/>
    <cellStyle name="Lookup Table Heading 2 3 3 7 3" xfId="29835" xr:uid="{00000000-0005-0000-0000-00002B740000}"/>
    <cellStyle name="Lookup Table Heading 2 3 3 8" xfId="29836" xr:uid="{00000000-0005-0000-0000-00002C740000}"/>
    <cellStyle name="Lookup Table Heading 2 3 3 8 2" xfId="29837" xr:uid="{00000000-0005-0000-0000-00002D740000}"/>
    <cellStyle name="Lookup Table Heading 2 3 3 8 3" xfId="29838" xr:uid="{00000000-0005-0000-0000-00002E740000}"/>
    <cellStyle name="Lookup Table Heading 2 3 3 9" xfId="29839" xr:uid="{00000000-0005-0000-0000-00002F740000}"/>
    <cellStyle name="Lookup Table Heading 2 3 3 9 2" xfId="29840" xr:uid="{00000000-0005-0000-0000-000030740000}"/>
    <cellStyle name="Lookup Table Heading 2 3 3 9 3" xfId="29841" xr:uid="{00000000-0005-0000-0000-000031740000}"/>
    <cellStyle name="Lookup Table Heading 2 3 4" xfId="29842" xr:uid="{00000000-0005-0000-0000-000032740000}"/>
    <cellStyle name="Lookup Table Heading 2 3 4 10" xfId="29843" xr:uid="{00000000-0005-0000-0000-000033740000}"/>
    <cellStyle name="Lookup Table Heading 2 3 4 10 2" xfId="29844" xr:uid="{00000000-0005-0000-0000-000034740000}"/>
    <cellStyle name="Lookup Table Heading 2 3 4 10 3" xfId="29845" xr:uid="{00000000-0005-0000-0000-000035740000}"/>
    <cellStyle name="Lookup Table Heading 2 3 4 11" xfId="29846" xr:uid="{00000000-0005-0000-0000-000036740000}"/>
    <cellStyle name="Lookup Table Heading 2 3 4 11 2" xfId="29847" xr:uid="{00000000-0005-0000-0000-000037740000}"/>
    <cellStyle name="Lookup Table Heading 2 3 4 11 3" xfId="29848" xr:uid="{00000000-0005-0000-0000-000038740000}"/>
    <cellStyle name="Lookup Table Heading 2 3 4 12" xfId="29849" xr:uid="{00000000-0005-0000-0000-000039740000}"/>
    <cellStyle name="Lookup Table Heading 2 3 4 13" xfId="29850" xr:uid="{00000000-0005-0000-0000-00003A740000}"/>
    <cellStyle name="Lookup Table Heading 2 3 4 2" xfId="29851" xr:uid="{00000000-0005-0000-0000-00003B740000}"/>
    <cellStyle name="Lookup Table Heading 2 3 4 2 2" xfId="29852" xr:uid="{00000000-0005-0000-0000-00003C740000}"/>
    <cellStyle name="Lookup Table Heading 2 3 4 2 3" xfId="29853" xr:uid="{00000000-0005-0000-0000-00003D740000}"/>
    <cellStyle name="Lookup Table Heading 2 3 4 3" xfId="29854" xr:uid="{00000000-0005-0000-0000-00003E740000}"/>
    <cellStyle name="Lookup Table Heading 2 3 4 3 2" xfId="29855" xr:uid="{00000000-0005-0000-0000-00003F740000}"/>
    <cellStyle name="Lookup Table Heading 2 3 4 3 3" xfId="29856" xr:uid="{00000000-0005-0000-0000-000040740000}"/>
    <cellStyle name="Lookup Table Heading 2 3 4 4" xfId="29857" xr:uid="{00000000-0005-0000-0000-000041740000}"/>
    <cellStyle name="Lookup Table Heading 2 3 4 4 2" xfId="29858" xr:uid="{00000000-0005-0000-0000-000042740000}"/>
    <cellStyle name="Lookup Table Heading 2 3 4 4 3" xfId="29859" xr:uid="{00000000-0005-0000-0000-000043740000}"/>
    <cellStyle name="Lookup Table Heading 2 3 4 5" xfId="29860" xr:uid="{00000000-0005-0000-0000-000044740000}"/>
    <cellStyle name="Lookup Table Heading 2 3 4 5 2" xfId="29861" xr:uid="{00000000-0005-0000-0000-000045740000}"/>
    <cellStyle name="Lookup Table Heading 2 3 4 5 3" xfId="29862" xr:uid="{00000000-0005-0000-0000-000046740000}"/>
    <cellStyle name="Lookup Table Heading 2 3 4 6" xfId="29863" xr:uid="{00000000-0005-0000-0000-000047740000}"/>
    <cellStyle name="Lookup Table Heading 2 3 4 6 2" xfId="29864" xr:uid="{00000000-0005-0000-0000-000048740000}"/>
    <cellStyle name="Lookup Table Heading 2 3 4 6 3" xfId="29865" xr:uid="{00000000-0005-0000-0000-000049740000}"/>
    <cellStyle name="Lookup Table Heading 2 3 4 7" xfId="29866" xr:uid="{00000000-0005-0000-0000-00004A740000}"/>
    <cellStyle name="Lookup Table Heading 2 3 4 7 2" xfId="29867" xr:uid="{00000000-0005-0000-0000-00004B740000}"/>
    <cellStyle name="Lookup Table Heading 2 3 4 7 3" xfId="29868" xr:uid="{00000000-0005-0000-0000-00004C740000}"/>
    <cellStyle name="Lookup Table Heading 2 3 4 8" xfId="29869" xr:uid="{00000000-0005-0000-0000-00004D740000}"/>
    <cellStyle name="Lookup Table Heading 2 3 4 8 2" xfId="29870" xr:uid="{00000000-0005-0000-0000-00004E740000}"/>
    <cellStyle name="Lookup Table Heading 2 3 4 8 3" xfId="29871" xr:uid="{00000000-0005-0000-0000-00004F740000}"/>
    <cellStyle name="Lookup Table Heading 2 3 4 9" xfId="29872" xr:uid="{00000000-0005-0000-0000-000050740000}"/>
    <cellStyle name="Lookup Table Heading 2 3 4 9 2" xfId="29873" xr:uid="{00000000-0005-0000-0000-000051740000}"/>
    <cellStyle name="Lookup Table Heading 2 3 4 9 3" xfId="29874" xr:uid="{00000000-0005-0000-0000-000052740000}"/>
    <cellStyle name="Lookup Table Heading 2 3 5" xfId="29875" xr:uid="{00000000-0005-0000-0000-000053740000}"/>
    <cellStyle name="Lookup Table Heading 2 3 5 10" xfId="29876" xr:uid="{00000000-0005-0000-0000-000054740000}"/>
    <cellStyle name="Lookup Table Heading 2 3 5 10 2" xfId="29877" xr:uid="{00000000-0005-0000-0000-000055740000}"/>
    <cellStyle name="Lookup Table Heading 2 3 5 10 3" xfId="29878" xr:uid="{00000000-0005-0000-0000-000056740000}"/>
    <cellStyle name="Lookup Table Heading 2 3 5 11" xfId="29879" xr:uid="{00000000-0005-0000-0000-000057740000}"/>
    <cellStyle name="Lookup Table Heading 2 3 5 11 2" xfId="29880" xr:uid="{00000000-0005-0000-0000-000058740000}"/>
    <cellStyle name="Lookup Table Heading 2 3 5 11 3" xfId="29881" xr:uid="{00000000-0005-0000-0000-000059740000}"/>
    <cellStyle name="Lookup Table Heading 2 3 5 12" xfId="29882" xr:uid="{00000000-0005-0000-0000-00005A740000}"/>
    <cellStyle name="Lookup Table Heading 2 3 5 13" xfId="29883" xr:uid="{00000000-0005-0000-0000-00005B740000}"/>
    <cellStyle name="Lookup Table Heading 2 3 5 2" xfId="29884" xr:uid="{00000000-0005-0000-0000-00005C740000}"/>
    <cellStyle name="Lookup Table Heading 2 3 5 2 2" xfId="29885" xr:uid="{00000000-0005-0000-0000-00005D740000}"/>
    <cellStyle name="Lookup Table Heading 2 3 5 2 3" xfId="29886" xr:uid="{00000000-0005-0000-0000-00005E740000}"/>
    <cellStyle name="Lookup Table Heading 2 3 5 3" xfId="29887" xr:uid="{00000000-0005-0000-0000-00005F740000}"/>
    <cellStyle name="Lookup Table Heading 2 3 5 3 2" xfId="29888" xr:uid="{00000000-0005-0000-0000-000060740000}"/>
    <cellStyle name="Lookup Table Heading 2 3 5 3 3" xfId="29889" xr:uid="{00000000-0005-0000-0000-000061740000}"/>
    <cellStyle name="Lookup Table Heading 2 3 5 4" xfId="29890" xr:uid="{00000000-0005-0000-0000-000062740000}"/>
    <cellStyle name="Lookup Table Heading 2 3 5 4 2" xfId="29891" xr:uid="{00000000-0005-0000-0000-000063740000}"/>
    <cellStyle name="Lookup Table Heading 2 3 5 4 3" xfId="29892" xr:uid="{00000000-0005-0000-0000-000064740000}"/>
    <cellStyle name="Lookup Table Heading 2 3 5 5" xfId="29893" xr:uid="{00000000-0005-0000-0000-000065740000}"/>
    <cellStyle name="Lookup Table Heading 2 3 5 5 2" xfId="29894" xr:uid="{00000000-0005-0000-0000-000066740000}"/>
    <cellStyle name="Lookup Table Heading 2 3 5 5 3" xfId="29895" xr:uid="{00000000-0005-0000-0000-000067740000}"/>
    <cellStyle name="Lookup Table Heading 2 3 5 6" xfId="29896" xr:uid="{00000000-0005-0000-0000-000068740000}"/>
    <cellStyle name="Lookup Table Heading 2 3 5 6 2" xfId="29897" xr:uid="{00000000-0005-0000-0000-000069740000}"/>
    <cellStyle name="Lookup Table Heading 2 3 5 6 3" xfId="29898" xr:uid="{00000000-0005-0000-0000-00006A740000}"/>
    <cellStyle name="Lookup Table Heading 2 3 5 7" xfId="29899" xr:uid="{00000000-0005-0000-0000-00006B740000}"/>
    <cellStyle name="Lookup Table Heading 2 3 5 7 2" xfId="29900" xr:uid="{00000000-0005-0000-0000-00006C740000}"/>
    <cellStyle name="Lookup Table Heading 2 3 5 7 3" xfId="29901" xr:uid="{00000000-0005-0000-0000-00006D740000}"/>
    <cellStyle name="Lookup Table Heading 2 3 5 8" xfId="29902" xr:uid="{00000000-0005-0000-0000-00006E740000}"/>
    <cellStyle name="Lookup Table Heading 2 3 5 8 2" xfId="29903" xr:uid="{00000000-0005-0000-0000-00006F740000}"/>
    <cellStyle name="Lookup Table Heading 2 3 5 8 3" xfId="29904" xr:uid="{00000000-0005-0000-0000-000070740000}"/>
    <cellStyle name="Lookup Table Heading 2 3 5 9" xfId="29905" xr:uid="{00000000-0005-0000-0000-000071740000}"/>
    <cellStyle name="Lookup Table Heading 2 3 5 9 2" xfId="29906" xr:uid="{00000000-0005-0000-0000-000072740000}"/>
    <cellStyle name="Lookup Table Heading 2 3 5 9 3" xfId="29907" xr:uid="{00000000-0005-0000-0000-000073740000}"/>
    <cellStyle name="Lookup Table Heading 2 3 6" xfId="29908" xr:uid="{00000000-0005-0000-0000-000074740000}"/>
    <cellStyle name="Lookup Table Heading 2 3 6 10" xfId="29909" xr:uid="{00000000-0005-0000-0000-000075740000}"/>
    <cellStyle name="Lookup Table Heading 2 3 6 10 2" xfId="29910" xr:uid="{00000000-0005-0000-0000-000076740000}"/>
    <cellStyle name="Lookup Table Heading 2 3 6 10 3" xfId="29911" xr:uid="{00000000-0005-0000-0000-000077740000}"/>
    <cellStyle name="Lookup Table Heading 2 3 6 11" xfId="29912" xr:uid="{00000000-0005-0000-0000-000078740000}"/>
    <cellStyle name="Lookup Table Heading 2 3 6 11 2" xfId="29913" xr:uid="{00000000-0005-0000-0000-000079740000}"/>
    <cellStyle name="Lookup Table Heading 2 3 6 11 3" xfId="29914" xr:uid="{00000000-0005-0000-0000-00007A740000}"/>
    <cellStyle name="Lookup Table Heading 2 3 6 12" xfId="29915" xr:uid="{00000000-0005-0000-0000-00007B740000}"/>
    <cellStyle name="Lookup Table Heading 2 3 6 13" xfId="29916" xr:uid="{00000000-0005-0000-0000-00007C740000}"/>
    <cellStyle name="Lookup Table Heading 2 3 6 2" xfId="29917" xr:uid="{00000000-0005-0000-0000-00007D740000}"/>
    <cellStyle name="Lookup Table Heading 2 3 6 2 2" xfId="29918" xr:uid="{00000000-0005-0000-0000-00007E740000}"/>
    <cellStyle name="Lookup Table Heading 2 3 6 2 3" xfId="29919" xr:uid="{00000000-0005-0000-0000-00007F740000}"/>
    <cellStyle name="Lookup Table Heading 2 3 6 3" xfId="29920" xr:uid="{00000000-0005-0000-0000-000080740000}"/>
    <cellStyle name="Lookup Table Heading 2 3 6 3 2" xfId="29921" xr:uid="{00000000-0005-0000-0000-000081740000}"/>
    <cellStyle name="Lookup Table Heading 2 3 6 3 3" xfId="29922" xr:uid="{00000000-0005-0000-0000-000082740000}"/>
    <cellStyle name="Lookup Table Heading 2 3 6 4" xfId="29923" xr:uid="{00000000-0005-0000-0000-000083740000}"/>
    <cellStyle name="Lookup Table Heading 2 3 6 4 2" xfId="29924" xr:uid="{00000000-0005-0000-0000-000084740000}"/>
    <cellStyle name="Lookup Table Heading 2 3 6 4 3" xfId="29925" xr:uid="{00000000-0005-0000-0000-000085740000}"/>
    <cellStyle name="Lookup Table Heading 2 3 6 5" xfId="29926" xr:uid="{00000000-0005-0000-0000-000086740000}"/>
    <cellStyle name="Lookup Table Heading 2 3 6 5 2" xfId="29927" xr:uid="{00000000-0005-0000-0000-000087740000}"/>
    <cellStyle name="Lookup Table Heading 2 3 6 5 3" xfId="29928" xr:uid="{00000000-0005-0000-0000-000088740000}"/>
    <cellStyle name="Lookup Table Heading 2 3 6 6" xfId="29929" xr:uid="{00000000-0005-0000-0000-000089740000}"/>
    <cellStyle name="Lookup Table Heading 2 3 6 6 2" xfId="29930" xr:uid="{00000000-0005-0000-0000-00008A740000}"/>
    <cellStyle name="Lookup Table Heading 2 3 6 6 3" xfId="29931" xr:uid="{00000000-0005-0000-0000-00008B740000}"/>
    <cellStyle name="Lookup Table Heading 2 3 6 7" xfId="29932" xr:uid="{00000000-0005-0000-0000-00008C740000}"/>
    <cellStyle name="Lookup Table Heading 2 3 6 7 2" xfId="29933" xr:uid="{00000000-0005-0000-0000-00008D740000}"/>
    <cellStyle name="Lookup Table Heading 2 3 6 7 3" xfId="29934" xr:uid="{00000000-0005-0000-0000-00008E740000}"/>
    <cellStyle name="Lookup Table Heading 2 3 6 8" xfId="29935" xr:uid="{00000000-0005-0000-0000-00008F740000}"/>
    <cellStyle name="Lookup Table Heading 2 3 6 8 2" xfId="29936" xr:uid="{00000000-0005-0000-0000-000090740000}"/>
    <cellStyle name="Lookup Table Heading 2 3 6 8 3" xfId="29937" xr:uid="{00000000-0005-0000-0000-000091740000}"/>
    <cellStyle name="Lookup Table Heading 2 3 6 9" xfId="29938" xr:uid="{00000000-0005-0000-0000-000092740000}"/>
    <cellStyle name="Lookup Table Heading 2 3 6 9 2" xfId="29939" xr:uid="{00000000-0005-0000-0000-000093740000}"/>
    <cellStyle name="Lookup Table Heading 2 3 6 9 3" xfId="29940" xr:uid="{00000000-0005-0000-0000-000094740000}"/>
    <cellStyle name="Lookup Table Heading 2 3 7" xfId="29941" xr:uid="{00000000-0005-0000-0000-000095740000}"/>
    <cellStyle name="Lookup Table Heading 2 3 7 10" xfId="29942" xr:uid="{00000000-0005-0000-0000-000096740000}"/>
    <cellStyle name="Lookup Table Heading 2 3 7 10 2" xfId="29943" xr:uid="{00000000-0005-0000-0000-000097740000}"/>
    <cellStyle name="Lookup Table Heading 2 3 7 10 3" xfId="29944" xr:uid="{00000000-0005-0000-0000-000098740000}"/>
    <cellStyle name="Lookup Table Heading 2 3 7 11" xfId="29945" xr:uid="{00000000-0005-0000-0000-000099740000}"/>
    <cellStyle name="Lookup Table Heading 2 3 7 11 2" xfId="29946" xr:uid="{00000000-0005-0000-0000-00009A740000}"/>
    <cellStyle name="Lookup Table Heading 2 3 7 11 3" xfId="29947" xr:uid="{00000000-0005-0000-0000-00009B740000}"/>
    <cellStyle name="Lookup Table Heading 2 3 7 12" xfId="29948" xr:uid="{00000000-0005-0000-0000-00009C740000}"/>
    <cellStyle name="Lookup Table Heading 2 3 7 13" xfId="29949" xr:uid="{00000000-0005-0000-0000-00009D740000}"/>
    <cellStyle name="Lookup Table Heading 2 3 7 2" xfId="29950" xr:uid="{00000000-0005-0000-0000-00009E740000}"/>
    <cellStyle name="Lookup Table Heading 2 3 7 2 2" xfId="29951" xr:uid="{00000000-0005-0000-0000-00009F740000}"/>
    <cellStyle name="Lookup Table Heading 2 3 7 2 3" xfId="29952" xr:uid="{00000000-0005-0000-0000-0000A0740000}"/>
    <cellStyle name="Lookup Table Heading 2 3 7 3" xfId="29953" xr:uid="{00000000-0005-0000-0000-0000A1740000}"/>
    <cellStyle name="Lookup Table Heading 2 3 7 3 2" xfId="29954" xr:uid="{00000000-0005-0000-0000-0000A2740000}"/>
    <cellStyle name="Lookup Table Heading 2 3 7 3 3" xfId="29955" xr:uid="{00000000-0005-0000-0000-0000A3740000}"/>
    <cellStyle name="Lookup Table Heading 2 3 7 4" xfId="29956" xr:uid="{00000000-0005-0000-0000-0000A4740000}"/>
    <cellStyle name="Lookup Table Heading 2 3 7 4 2" xfId="29957" xr:uid="{00000000-0005-0000-0000-0000A5740000}"/>
    <cellStyle name="Lookup Table Heading 2 3 7 4 3" xfId="29958" xr:uid="{00000000-0005-0000-0000-0000A6740000}"/>
    <cellStyle name="Lookup Table Heading 2 3 7 5" xfId="29959" xr:uid="{00000000-0005-0000-0000-0000A7740000}"/>
    <cellStyle name="Lookup Table Heading 2 3 7 5 2" xfId="29960" xr:uid="{00000000-0005-0000-0000-0000A8740000}"/>
    <cellStyle name="Lookup Table Heading 2 3 7 5 3" xfId="29961" xr:uid="{00000000-0005-0000-0000-0000A9740000}"/>
    <cellStyle name="Lookup Table Heading 2 3 7 6" xfId="29962" xr:uid="{00000000-0005-0000-0000-0000AA740000}"/>
    <cellStyle name="Lookup Table Heading 2 3 7 6 2" xfId="29963" xr:uid="{00000000-0005-0000-0000-0000AB740000}"/>
    <cellStyle name="Lookup Table Heading 2 3 7 6 3" xfId="29964" xr:uid="{00000000-0005-0000-0000-0000AC740000}"/>
    <cellStyle name="Lookup Table Heading 2 3 7 7" xfId="29965" xr:uid="{00000000-0005-0000-0000-0000AD740000}"/>
    <cellStyle name="Lookup Table Heading 2 3 7 7 2" xfId="29966" xr:uid="{00000000-0005-0000-0000-0000AE740000}"/>
    <cellStyle name="Lookup Table Heading 2 3 7 7 3" xfId="29967" xr:uid="{00000000-0005-0000-0000-0000AF740000}"/>
    <cellStyle name="Lookup Table Heading 2 3 7 8" xfId="29968" xr:uid="{00000000-0005-0000-0000-0000B0740000}"/>
    <cellStyle name="Lookup Table Heading 2 3 7 8 2" xfId="29969" xr:uid="{00000000-0005-0000-0000-0000B1740000}"/>
    <cellStyle name="Lookup Table Heading 2 3 7 8 3" xfId="29970" xr:uid="{00000000-0005-0000-0000-0000B2740000}"/>
    <cellStyle name="Lookup Table Heading 2 3 7 9" xfId="29971" xr:uid="{00000000-0005-0000-0000-0000B3740000}"/>
    <cellStyle name="Lookup Table Heading 2 3 7 9 2" xfId="29972" xr:uid="{00000000-0005-0000-0000-0000B4740000}"/>
    <cellStyle name="Lookup Table Heading 2 3 7 9 3" xfId="29973" xr:uid="{00000000-0005-0000-0000-0000B5740000}"/>
    <cellStyle name="Lookup Table Heading 2 3 8" xfId="29974" xr:uid="{00000000-0005-0000-0000-0000B6740000}"/>
    <cellStyle name="Lookup Table Heading 2 3 8 2" xfId="29975" xr:uid="{00000000-0005-0000-0000-0000B7740000}"/>
    <cellStyle name="Lookup Table Heading 2 3 8 3" xfId="29976" xr:uid="{00000000-0005-0000-0000-0000B8740000}"/>
    <cellStyle name="Lookup Table Heading 2 3 9" xfId="29977" xr:uid="{00000000-0005-0000-0000-0000B9740000}"/>
    <cellStyle name="Lookup Table Heading 2 3 9 2" xfId="29978" xr:uid="{00000000-0005-0000-0000-0000BA740000}"/>
    <cellStyle name="Lookup Table Heading 2 3 9 3" xfId="29979" xr:uid="{00000000-0005-0000-0000-0000BB740000}"/>
    <cellStyle name="Lookup Table Heading 2 4" xfId="29980" xr:uid="{00000000-0005-0000-0000-0000BC740000}"/>
    <cellStyle name="Lookup Table Heading 2 4 10" xfId="29981" xr:uid="{00000000-0005-0000-0000-0000BD740000}"/>
    <cellStyle name="Lookup Table Heading 2 4 10 2" xfId="29982" xr:uid="{00000000-0005-0000-0000-0000BE740000}"/>
    <cellStyle name="Lookup Table Heading 2 4 10 3" xfId="29983" xr:uid="{00000000-0005-0000-0000-0000BF740000}"/>
    <cellStyle name="Lookup Table Heading 2 4 11" xfId="29984" xr:uid="{00000000-0005-0000-0000-0000C0740000}"/>
    <cellStyle name="Lookup Table Heading 2 4 11 2" xfId="29985" xr:uid="{00000000-0005-0000-0000-0000C1740000}"/>
    <cellStyle name="Lookup Table Heading 2 4 11 3" xfId="29986" xr:uid="{00000000-0005-0000-0000-0000C2740000}"/>
    <cellStyle name="Lookup Table Heading 2 4 12" xfId="29987" xr:uid="{00000000-0005-0000-0000-0000C3740000}"/>
    <cellStyle name="Lookup Table Heading 2 4 12 2" xfId="29988" xr:uid="{00000000-0005-0000-0000-0000C4740000}"/>
    <cellStyle name="Lookup Table Heading 2 4 12 3" xfId="29989" xr:uid="{00000000-0005-0000-0000-0000C5740000}"/>
    <cellStyle name="Lookup Table Heading 2 4 13" xfId="29990" xr:uid="{00000000-0005-0000-0000-0000C6740000}"/>
    <cellStyle name="Lookup Table Heading 2 4 13 2" xfId="29991" xr:uid="{00000000-0005-0000-0000-0000C7740000}"/>
    <cellStyle name="Lookup Table Heading 2 4 13 3" xfId="29992" xr:uid="{00000000-0005-0000-0000-0000C8740000}"/>
    <cellStyle name="Lookup Table Heading 2 4 14" xfId="29993" xr:uid="{00000000-0005-0000-0000-0000C9740000}"/>
    <cellStyle name="Lookup Table Heading 2 4 14 2" xfId="29994" xr:uid="{00000000-0005-0000-0000-0000CA740000}"/>
    <cellStyle name="Lookup Table Heading 2 4 14 3" xfId="29995" xr:uid="{00000000-0005-0000-0000-0000CB740000}"/>
    <cellStyle name="Lookup Table Heading 2 4 15" xfId="29996" xr:uid="{00000000-0005-0000-0000-0000CC740000}"/>
    <cellStyle name="Lookup Table Heading 2 4 15 2" xfId="29997" xr:uid="{00000000-0005-0000-0000-0000CD740000}"/>
    <cellStyle name="Lookup Table Heading 2 4 15 3" xfId="29998" xr:uid="{00000000-0005-0000-0000-0000CE740000}"/>
    <cellStyle name="Lookup Table Heading 2 4 16" xfId="29999" xr:uid="{00000000-0005-0000-0000-0000CF740000}"/>
    <cellStyle name="Lookup Table Heading 2 4 16 2" xfId="30000" xr:uid="{00000000-0005-0000-0000-0000D0740000}"/>
    <cellStyle name="Lookup Table Heading 2 4 16 3" xfId="30001" xr:uid="{00000000-0005-0000-0000-0000D1740000}"/>
    <cellStyle name="Lookup Table Heading 2 4 17" xfId="30002" xr:uid="{00000000-0005-0000-0000-0000D2740000}"/>
    <cellStyle name="Lookup Table Heading 2 4 17 2" xfId="30003" xr:uid="{00000000-0005-0000-0000-0000D3740000}"/>
    <cellStyle name="Lookup Table Heading 2 4 17 3" xfId="30004" xr:uid="{00000000-0005-0000-0000-0000D4740000}"/>
    <cellStyle name="Lookup Table Heading 2 4 18" xfId="30005" xr:uid="{00000000-0005-0000-0000-0000D5740000}"/>
    <cellStyle name="Lookup Table Heading 2 4 18 2" xfId="30006" xr:uid="{00000000-0005-0000-0000-0000D6740000}"/>
    <cellStyle name="Lookup Table Heading 2 4 18 3" xfId="30007" xr:uid="{00000000-0005-0000-0000-0000D7740000}"/>
    <cellStyle name="Lookup Table Heading 2 4 19" xfId="30008" xr:uid="{00000000-0005-0000-0000-0000D8740000}"/>
    <cellStyle name="Lookup Table Heading 2 4 2" xfId="30009" xr:uid="{00000000-0005-0000-0000-0000D9740000}"/>
    <cellStyle name="Lookup Table Heading 2 4 2 10" xfId="30010" xr:uid="{00000000-0005-0000-0000-0000DA740000}"/>
    <cellStyle name="Lookup Table Heading 2 4 2 10 2" xfId="30011" xr:uid="{00000000-0005-0000-0000-0000DB740000}"/>
    <cellStyle name="Lookup Table Heading 2 4 2 10 3" xfId="30012" xr:uid="{00000000-0005-0000-0000-0000DC740000}"/>
    <cellStyle name="Lookup Table Heading 2 4 2 11" xfId="30013" xr:uid="{00000000-0005-0000-0000-0000DD740000}"/>
    <cellStyle name="Lookup Table Heading 2 4 2 11 2" xfId="30014" xr:uid="{00000000-0005-0000-0000-0000DE740000}"/>
    <cellStyle name="Lookup Table Heading 2 4 2 11 3" xfId="30015" xr:uid="{00000000-0005-0000-0000-0000DF740000}"/>
    <cellStyle name="Lookup Table Heading 2 4 2 12" xfId="30016" xr:uid="{00000000-0005-0000-0000-0000E0740000}"/>
    <cellStyle name="Lookup Table Heading 2 4 2 12 2" xfId="30017" xr:uid="{00000000-0005-0000-0000-0000E1740000}"/>
    <cellStyle name="Lookup Table Heading 2 4 2 12 3" xfId="30018" xr:uid="{00000000-0005-0000-0000-0000E2740000}"/>
    <cellStyle name="Lookup Table Heading 2 4 2 13" xfId="30019" xr:uid="{00000000-0005-0000-0000-0000E3740000}"/>
    <cellStyle name="Lookup Table Heading 2 4 2 14" xfId="30020" xr:uid="{00000000-0005-0000-0000-0000E4740000}"/>
    <cellStyle name="Lookup Table Heading 2 4 2 2" xfId="30021" xr:uid="{00000000-0005-0000-0000-0000E5740000}"/>
    <cellStyle name="Lookup Table Heading 2 4 2 2 2" xfId="30022" xr:uid="{00000000-0005-0000-0000-0000E6740000}"/>
    <cellStyle name="Lookup Table Heading 2 4 2 2 3" xfId="30023" xr:uid="{00000000-0005-0000-0000-0000E7740000}"/>
    <cellStyle name="Lookup Table Heading 2 4 2 3" xfId="30024" xr:uid="{00000000-0005-0000-0000-0000E8740000}"/>
    <cellStyle name="Lookup Table Heading 2 4 2 3 2" xfId="30025" xr:uid="{00000000-0005-0000-0000-0000E9740000}"/>
    <cellStyle name="Lookup Table Heading 2 4 2 3 3" xfId="30026" xr:uid="{00000000-0005-0000-0000-0000EA740000}"/>
    <cellStyle name="Lookup Table Heading 2 4 2 4" xfId="30027" xr:uid="{00000000-0005-0000-0000-0000EB740000}"/>
    <cellStyle name="Lookup Table Heading 2 4 2 4 2" xfId="30028" xr:uid="{00000000-0005-0000-0000-0000EC740000}"/>
    <cellStyle name="Lookup Table Heading 2 4 2 4 3" xfId="30029" xr:uid="{00000000-0005-0000-0000-0000ED740000}"/>
    <cellStyle name="Lookup Table Heading 2 4 2 5" xfId="30030" xr:uid="{00000000-0005-0000-0000-0000EE740000}"/>
    <cellStyle name="Lookup Table Heading 2 4 2 5 2" xfId="30031" xr:uid="{00000000-0005-0000-0000-0000EF740000}"/>
    <cellStyle name="Lookup Table Heading 2 4 2 5 3" xfId="30032" xr:uid="{00000000-0005-0000-0000-0000F0740000}"/>
    <cellStyle name="Lookup Table Heading 2 4 2 6" xfId="30033" xr:uid="{00000000-0005-0000-0000-0000F1740000}"/>
    <cellStyle name="Lookup Table Heading 2 4 2 6 2" xfId="30034" xr:uid="{00000000-0005-0000-0000-0000F2740000}"/>
    <cellStyle name="Lookup Table Heading 2 4 2 6 3" xfId="30035" xr:uid="{00000000-0005-0000-0000-0000F3740000}"/>
    <cellStyle name="Lookup Table Heading 2 4 2 7" xfId="30036" xr:uid="{00000000-0005-0000-0000-0000F4740000}"/>
    <cellStyle name="Lookup Table Heading 2 4 2 7 2" xfId="30037" xr:uid="{00000000-0005-0000-0000-0000F5740000}"/>
    <cellStyle name="Lookup Table Heading 2 4 2 7 3" xfId="30038" xr:uid="{00000000-0005-0000-0000-0000F6740000}"/>
    <cellStyle name="Lookup Table Heading 2 4 2 8" xfId="30039" xr:uid="{00000000-0005-0000-0000-0000F7740000}"/>
    <cellStyle name="Lookup Table Heading 2 4 2 8 2" xfId="30040" xr:uid="{00000000-0005-0000-0000-0000F8740000}"/>
    <cellStyle name="Lookup Table Heading 2 4 2 8 3" xfId="30041" xr:uid="{00000000-0005-0000-0000-0000F9740000}"/>
    <cellStyle name="Lookup Table Heading 2 4 2 9" xfId="30042" xr:uid="{00000000-0005-0000-0000-0000FA740000}"/>
    <cellStyle name="Lookup Table Heading 2 4 2 9 2" xfId="30043" xr:uid="{00000000-0005-0000-0000-0000FB740000}"/>
    <cellStyle name="Lookup Table Heading 2 4 2 9 3" xfId="30044" xr:uid="{00000000-0005-0000-0000-0000FC740000}"/>
    <cellStyle name="Lookup Table Heading 2 4 20" xfId="30045" xr:uid="{00000000-0005-0000-0000-0000FD740000}"/>
    <cellStyle name="Lookup Table Heading 2 4 3" xfId="30046" xr:uid="{00000000-0005-0000-0000-0000FE740000}"/>
    <cellStyle name="Lookup Table Heading 2 4 3 10" xfId="30047" xr:uid="{00000000-0005-0000-0000-0000FF740000}"/>
    <cellStyle name="Lookup Table Heading 2 4 3 10 2" xfId="30048" xr:uid="{00000000-0005-0000-0000-000000750000}"/>
    <cellStyle name="Lookup Table Heading 2 4 3 10 3" xfId="30049" xr:uid="{00000000-0005-0000-0000-000001750000}"/>
    <cellStyle name="Lookup Table Heading 2 4 3 11" xfId="30050" xr:uid="{00000000-0005-0000-0000-000002750000}"/>
    <cellStyle name="Lookup Table Heading 2 4 3 11 2" xfId="30051" xr:uid="{00000000-0005-0000-0000-000003750000}"/>
    <cellStyle name="Lookup Table Heading 2 4 3 11 3" xfId="30052" xr:uid="{00000000-0005-0000-0000-000004750000}"/>
    <cellStyle name="Lookup Table Heading 2 4 3 12" xfId="30053" xr:uid="{00000000-0005-0000-0000-000005750000}"/>
    <cellStyle name="Lookup Table Heading 2 4 3 12 2" xfId="30054" xr:uid="{00000000-0005-0000-0000-000006750000}"/>
    <cellStyle name="Lookup Table Heading 2 4 3 12 3" xfId="30055" xr:uid="{00000000-0005-0000-0000-000007750000}"/>
    <cellStyle name="Lookup Table Heading 2 4 3 13" xfId="30056" xr:uid="{00000000-0005-0000-0000-000008750000}"/>
    <cellStyle name="Lookup Table Heading 2 4 3 14" xfId="30057" xr:uid="{00000000-0005-0000-0000-000009750000}"/>
    <cellStyle name="Lookup Table Heading 2 4 3 2" xfId="30058" xr:uid="{00000000-0005-0000-0000-00000A750000}"/>
    <cellStyle name="Lookup Table Heading 2 4 3 2 2" xfId="30059" xr:uid="{00000000-0005-0000-0000-00000B750000}"/>
    <cellStyle name="Lookup Table Heading 2 4 3 2 3" xfId="30060" xr:uid="{00000000-0005-0000-0000-00000C750000}"/>
    <cellStyle name="Lookup Table Heading 2 4 3 3" xfId="30061" xr:uid="{00000000-0005-0000-0000-00000D750000}"/>
    <cellStyle name="Lookup Table Heading 2 4 3 3 2" xfId="30062" xr:uid="{00000000-0005-0000-0000-00000E750000}"/>
    <cellStyle name="Lookup Table Heading 2 4 3 3 3" xfId="30063" xr:uid="{00000000-0005-0000-0000-00000F750000}"/>
    <cellStyle name="Lookup Table Heading 2 4 3 4" xfId="30064" xr:uid="{00000000-0005-0000-0000-000010750000}"/>
    <cellStyle name="Lookup Table Heading 2 4 3 4 2" xfId="30065" xr:uid="{00000000-0005-0000-0000-000011750000}"/>
    <cellStyle name="Lookup Table Heading 2 4 3 4 3" xfId="30066" xr:uid="{00000000-0005-0000-0000-000012750000}"/>
    <cellStyle name="Lookup Table Heading 2 4 3 5" xfId="30067" xr:uid="{00000000-0005-0000-0000-000013750000}"/>
    <cellStyle name="Lookup Table Heading 2 4 3 5 2" xfId="30068" xr:uid="{00000000-0005-0000-0000-000014750000}"/>
    <cellStyle name="Lookup Table Heading 2 4 3 5 3" xfId="30069" xr:uid="{00000000-0005-0000-0000-000015750000}"/>
    <cellStyle name="Lookup Table Heading 2 4 3 6" xfId="30070" xr:uid="{00000000-0005-0000-0000-000016750000}"/>
    <cellStyle name="Lookup Table Heading 2 4 3 6 2" xfId="30071" xr:uid="{00000000-0005-0000-0000-000017750000}"/>
    <cellStyle name="Lookup Table Heading 2 4 3 6 3" xfId="30072" xr:uid="{00000000-0005-0000-0000-000018750000}"/>
    <cellStyle name="Lookup Table Heading 2 4 3 7" xfId="30073" xr:uid="{00000000-0005-0000-0000-000019750000}"/>
    <cellStyle name="Lookup Table Heading 2 4 3 7 2" xfId="30074" xr:uid="{00000000-0005-0000-0000-00001A750000}"/>
    <cellStyle name="Lookup Table Heading 2 4 3 7 3" xfId="30075" xr:uid="{00000000-0005-0000-0000-00001B750000}"/>
    <cellStyle name="Lookup Table Heading 2 4 3 8" xfId="30076" xr:uid="{00000000-0005-0000-0000-00001C750000}"/>
    <cellStyle name="Lookup Table Heading 2 4 3 8 2" xfId="30077" xr:uid="{00000000-0005-0000-0000-00001D750000}"/>
    <cellStyle name="Lookup Table Heading 2 4 3 8 3" xfId="30078" xr:uid="{00000000-0005-0000-0000-00001E750000}"/>
    <cellStyle name="Lookup Table Heading 2 4 3 9" xfId="30079" xr:uid="{00000000-0005-0000-0000-00001F750000}"/>
    <cellStyle name="Lookup Table Heading 2 4 3 9 2" xfId="30080" xr:uid="{00000000-0005-0000-0000-000020750000}"/>
    <cellStyle name="Lookup Table Heading 2 4 3 9 3" xfId="30081" xr:uid="{00000000-0005-0000-0000-000021750000}"/>
    <cellStyle name="Lookup Table Heading 2 4 4" xfId="30082" xr:uid="{00000000-0005-0000-0000-000022750000}"/>
    <cellStyle name="Lookup Table Heading 2 4 4 10" xfId="30083" xr:uid="{00000000-0005-0000-0000-000023750000}"/>
    <cellStyle name="Lookup Table Heading 2 4 4 10 2" xfId="30084" xr:uid="{00000000-0005-0000-0000-000024750000}"/>
    <cellStyle name="Lookup Table Heading 2 4 4 10 3" xfId="30085" xr:uid="{00000000-0005-0000-0000-000025750000}"/>
    <cellStyle name="Lookup Table Heading 2 4 4 11" xfId="30086" xr:uid="{00000000-0005-0000-0000-000026750000}"/>
    <cellStyle name="Lookup Table Heading 2 4 4 11 2" xfId="30087" xr:uid="{00000000-0005-0000-0000-000027750000}"/>
    <cellStyle name="Lookup Table Heading 2 4 4 11 3" xfId="30088" xr:uid="{00000000-0005-0000-0000-000028750000}"/>
    <cellStyle name="Lookup Table Heading 2 4 4 12" xfId="30089" xr:uid="{00000000-0005-0000-0000-000029750000}"/>
    <cellStyle name="Lookup Table Heading 2 4 4 13" xfId="30090" xr:uid="{00000000-0005-0000-0000-00002A750000}"/>
    <cellStyle name="Lookup Table Heading 2 4 4 2" xfId="30091" xr:uid="{00000000-0005-0000-0000-00002B750000}"/>
    <cellStyle name="Lookup Table Heading 2 4 4 2 2" xfId="30092" xr:uid="{00000000-0005-0000-0000-00002C750000}"/>
    <cellStyle name="Lookup Table Heading 2 4 4 2 3" xfId="30093" xr:uid="{00000000-0005-0000-0000-00002D750000}"/>
    <cellStyle name="Lookup Table Heading 2 4 4 3" xfId="30094" xr:uid="{00000000-0005-0000-0000-00002E750000}"/>
    <cellStyle name="Lookup Table Heading 2 4 4 3 2" xfId="30095" xr:uid="{00000000-0005-0000-0000-00002F750000}"/>
    <cellStyle name="Lookup Table Heading 2 4 4 3 3" xfId="30096" xr:uid="{00000000-0005-0000-0000-000030750000}"/>
    <cellStyle name="Lookup Table Heading 2 4 4 4" xfId="30097" xr:uid="{00000000-0005-0000-0000-000031750000}"/>
    <cellStyle name="Lookup Table Heading 2 4 4 4 2" xfId="30098" xr:uid="{00000000-0005-0000-0000-000032750000}"/>
    <cellStyle name="Lookup Table Heading 2 4 4 4 3" xfId="30099" xr:uid="{00000000-0005-0000-0000-000033750000}"/>
    <cellStyle name="Lookup Table Heading 2 4 4 5" xfId="30100" xr:uid="{00000000-0005-0000-0000-000034750000}"/>
    <cellStyle name="Lookup Table Heading 2 4 4 5 2" xfId="30101" xr:uid="{00000000-0005-0000-0000-000035750000}"/>
    <cellStyle name="Lookup Table Heading 2 4 4 5 3" xfId="30102" xr:uid="{00000000-0005-0000-0000-000036750000}"/>
    <cellStyle name="Lookup Table Heading 2 4 4 6" xfId="30103" xr:uid="{00000000-0005-0000-0000-000037750000}"/>
    <cellStyle name="Lookup Table Heading 2 4 4 6 2" xfId="30104" xr:uid="{00000000-0005-0000-0000-000038750000}"/>
    <cellStyle name="Lookup Table Heading 2 4 4 6 3" xfId="30105" xr:uid="{00000000-0005-0000-0000-000039750000}"/>
    <cellStyle name="Lookup Table Heading 2 4 4 7" xfId="30106" xr:uid="{00000000-0005-0000-0000-00003A750000}"/>
    <cellStyle name="Lookup Table Heading 2 4 4 7 2" xfId="30107" xr:uid="{00000000-0005-0000-0000-00003B750000}"/>
    <cellStyle name="Lookup Table Heading 2 4 4 7 3" xfId="30108" xr:uid="{00000000-0005-0000-0000-00003C750000}"/>
    <cellStyle name="Lookup Table Heading 2 4 4 8" xfId="30109" xr:uid="{00000000-0005-0000-0000-00003D750000}"/>
    <cellStyle name="Lookup Table Heading 2 4 4 8 2" xfId="30110" xr:uid="{00000000-0005-0000-0000-00003E750000}"/>
    <cellStyle name="Lookup Table Heading 2 4 4 8 3" xfId="30111" xr:uid="{00000000-0005-0000-0000-00003F750000}"/>
    <cellStyle name="Lookup Table Heading 2 4 4 9" xfId="30112" xr:uid="{00000000-0005-0000-0000-000040750000}"/>
    <cellStyle name="Lookup Table Heading 2 4 4 9 2" xfId="30113" xr:uid="{00000000-0005-0000-0000-000041750000}"/>
    <cellStyle name="Lookup Table Heading 2 4 4 9 3" xfId="30114" xr:uid="{00000000-0005-0000-0000-000042750000}"/>
    <cellStyle name="Lookup Table Heading 2 4 5" xfId="30115" xr:uid="{00000000-0005-0000-0000-000043750000}"/>
    <cellStyle name="Lookup Table Heading 2 4 5 10" xfId="30116" xr:uid="{00000000-0005-0000-0000-000044750000}"/>
    <cellStyle name="Lookup Table Heading 2 4 5 10 2" xfId="30117" xr:uid="{00000000-0005-0000-0000-000045750000}"/>
    <cellStyle name="Lookup Table Heading 2 4 5 10 3" xfId="30118" xr:uid="{00000000-0005-0000-0000-000046750000}"/>
    <cellStyle name="Lookup Table Heading 2 4 5 11" xfId="30119" xr:uid="{00000000-0005-0000-0000-000047750000}"/>
    <cellStyle name="Lookup Table Heading 2 4 5 11 2" xfId="30120" xr:uid="{00000000-0005-0000-0000-000048750000}"/>
    <cellStyle name="Lookup Table Heading 2 4 5 11 3" xfId="30121" xr:uid="{00000000-0005-0000-0000-000049750000}"/>
    <cellStyle name="Lookup Table Heading 2 4 5 12" xfId="30122" xr:uid="{00000000-0005-0000-0000-00004A750000}"/>
    <cellStyle name="Lookup Table Heading 2 4 5 13" xfId="30123" xr:uid="{00000000-0005-0000-0000-00004B750000}"/>
    <cellStyle name="Lookup Table Heading 2 4 5 2" xfId="30124" xr:uid="{00000000-0005-0000-0000-00004C750000}"/>
    <cellStyle name="Lookup Table Heading 2 4 5 2 2" xfId="30125" xr:uid="{00000000-0005-0000-0000-00004D750000}"/>
    <cellStyle name="Lookup Table Heading 2 4 5 2 3" xfId="30126" xr:uid="{00000000-0005-0000-0000-00004E750000}"/>
    <cellStyle name="Lookup Table Heading 2 4 5 3" xfId="30127" xr:uid="{00000000-0005-0000-0000-00004F750000}"/>
    <cellStyle name="Lookup Table Heading 2 4 5 3 2" xfId="30128" xr:uid="{00000000-0005-0000-0000-000050750000}"/>
    <cellStyle name="Lookup Table Heading 2 4 5 3 3" xfId="30129" xr:uid="{00000000-0005-0000-0000-000051750000}"/>
    <cellStyle name="Lookup Table Heading 2 4 5 4" xfId="30130" xr:uid="{00000000-0005-0000-0000-000052750000}"/>
    <cellStyle name="Lookup Table Heading 2 4 5 4 2" xfId="30131" xr:uid="{00000000-0005-0000-0000-000053750000}"/>
    <cellStyle name="Lookup Table Heading 2 4 5 4 3" xfId="30132" xr:uid="{00000000-0005-0000-0000-000054750000}"/>
    <cellStyle name="Lookup Table Heading 2 4 5 5" xfId="30133" xr:uid="{00000000-0005-0000-0000-000055750000}"/>
    <cellStyle name="Lookup Table Heading 2 4 5 5 2" xfId="30134" xr:uid="{00000000-0005-0000-0000-000056750000}"/>
    <cellStyle name="Lookup Table Heading 2 4 5 5 3" xfId="30135" xr:uid="{00000000-0005-0000-0000-000057750000}"/>
    <cellStyle name="Lookup Table Heading 2 4 5 6" xfId="30136" xr:uid="{00000000-0005-0000-0000-000058750000}"/>
    <cellStyle name="Lookup Table Heading 2 4 5 6 2" xfId="30137" xr:uid="{00000000-0005-0000-0000-000059750000}"/>
    <cellStyle name="Lookup Table Heading 2 4 5 6 3" xfId="30138" xr:uid="{00000000-0005-0000-0000-00005A750000}"/>
    <cellStyle name="Lookup Table Heading 2 4 5 7" xfId="30139" xr:uid="{00000000-0005-0000-0000-00005B750000}"/>
    <cellStyle name="Lookup Table Heading 2 4 5 7 2" xfId="30140" xr:uid="{00000000-0005-0000-0000-00005C750000}"/>
    <cellStyle name="Lookup Table Heading 2 4 5 7 3" xfId="30141" xr:uid="{00000000-0005-0000-0000-00005D750000}"/>
    <cellStyle name="Lookup Table Heading 2 4 5 8" xfId="30142" xr:uid="{00000000-0005-0000-0000-00005E750000}"/>
    <cellStyle name="Lookup Table Heading 2 4 5 8 2" xfId="30143" xr:uid="{00000000-0005-0000-0000-00005F750000}"/>
    <cellStyle name="Lookup Table Heading 2 4 5 8 3" xfId="30144" xr:uid="{00000000-0005-0000-0000-000060750000}"/>
    <cellStyle name="Lookup Table Heading 2 4 5 9" xfId="30145" xr:uid="{00000000-0005-0000-0000-000061750000}"/>
    <cellStyle name="Lookup Table Heading 2 4 5 9 2" xfId="30146" xr:uid="{00000000-0005-0000-0000-000062750000}"/>
    <cellStyle name="Lookup Table Heading 2 4 5 9 3" xfId="30147" xr:uid="{00000000-0005-0000-0000-000063750000}"/>
    <cellStyle name="Lookup Table Heading 2 4 6" xfId="30148" xr:uid="{00000000-0005-0000-0000-000064750000}"/>
    <cellStyle name="Lookup Table Heading 2 4 6 10" xfId="30149" xr:uid="{00000000-0005-0000-0000-000065750000}"/>
    <cellStyle name="Lookup Table Heading 2 4 6 10 2" xfId="30150" xr:uid="{00000000-0005-0000-0000-000066750000}"/>
    <cellStyle name="Lookup Table Heading 2 4 6 10 3" xfId="30151" xr:uid="{00000000-0005-0000-0000-000067750000}"/>
    <cellStyle name="Lookup Table Heading 2 4 6 11" xfId="30152" xr:uid="{00000000-0005-0000-0000-000068750000}"/>
    <cellStyle name="Lookup Table Heading 2 4 6 11 2" xfId="30153" xr:uid="{00000000-0005-0000-0000-000069750000}"/>
    <cellStyle name="Lookup Table Heading 2 4 6 11 3" xfId="30154" xr:uid="{00000000-0005-0000-0000-00006A750000}"/>
    <cellStyle name="Lookup Table Heading 2 4 6 12" xfId="30155" xr:uid="{00000000-0005-0000-0000-00006B750000}"/>
    <cellStyle name="Lookup Table Heading 2 4 6 13" xfId="30156" xr:uid="{00000000-0005-0000-0000-00006C750000}"/>
    <cellStyle name="Lookup Table Heading 2 4 6 2" xfId="30157" xr:uid="{00000000-0005-0000-0000-00006D750000}"/>
    <cellStyle name="Lookup Table Heading 2 4 6 2 2" xfId="30158" xr:uid="{00000000-0005-0000-0000-00006E750000}"/>
    <cellStyle name="Lookup Table Heading 2 4 6 2 3" xfId="30159" xr:uid="{00000000-0005-0000-0000-00006F750000}"/>
    <cellStyle name="Lookup Table Heading 2 4 6 3" xfId="30160" xr:uid="{00000000-0005-0000-0000-000070750000}"/>
    <cellStyle name="Lookup Table Heading 2 4 6 3 2" xfId="30161" xr:uid="{00000000-0005-0000-0000-000071750000}"/>
    <cellStyle name="Lookup Table Heading 2 4 6 3 3" xfId="30162" xr:uid="{00000000-0005-0000-0000-000072750000}"/>
    <cellStyle name="Lookup Table Heading 2 4 6 4" xfId="30163" xr:uid="{00000000-0005-0000-0000-000073750000}"/>
    <cellStyle name="Lookup Table Heading 2 4 6 4 2" xfId="30164" xr:uid="{00000000-0005-0000-0000-000074750000}"/>
    <cellStyle name="Lookup Table Heading 2 4 6 4 3" xfId="30165" xr:uid="{00000000-0005-0000-0000-000075750000}"/>
    <cellStyle name="Lookup Table Heading 2 4 6 5" xfId="30166" xr:uid="{00000000-0005-0000-0000-000076750000}"/>
    <cellStyle name="Lookup Table Heading 2 4 6 5 2" xfId="30167" xr:uid="{00000000-0005-0000-0000-000077750000}"/>
    <cellStyle name="Lookup Table Heading 2 4 6 5 3" xfId="30168" xr:uid="{00000000-0005-0000-0000-000078750000}"/>
    <cellStyle name="Lookup Table Heading 2 4 6 6" xfId="30169" xr:uid="{00000000-0005-0000-0000-000079750000}"/>
    <cellStyle name="Lookup Table Heading 2 4 6 6 2" xfId="30170" xr:uid="{00000000-0005-0000-0000-00007A750000}"/>
    <cellStyle name="Lookup Table Heading 2 4 6 6 3" xfId="30171" xr:uid="{00000000-0005-0000-0000-00007B750000}"/>
    <cellStyle name="Lookup Table Heading 2 4 6 7" xfId="30172" xr:uid="{00000000-0005-0000-0000-00007C750000}"/>
    <cellStyle name="Lookup Table Heading 2 4 6 7 2" xfId="30173" xr:uid="{00000000-0005-0000-0000-00007D750000}"/>
    <cellStyle name="Lookup Table Heading 2 4 6 7 3" xfId="30174" xr:uid="{00000000-0005-0000-0000-00007E750000}"/>
    <cellStyle name="Lookup Table Heading 2 4 6 8" xfId="30175" xr:uid="{00000000-0005-0000-0000-00007F750000}"/>
    <cellStyle name="Lookup Table Heading 2 4 6 8 2" xfId="30176" xr:uid="{00000000-0005-0000-0000-000080750000}"/>
    <cellStyle name="Lookup Table Heading 2 4 6 8 3" xfId="30177" xr:uid="{00000000-0005-0000-0000-000081750000}"/>
    <cellStyle name="Lookup Table Heading 2 4 6 9" xfId="30178" xr:uid="{00000000-0005-0000-0000-000082750000}"/>
    <cellStyle name="Lookup Table Heading 2 4 6 9 2" xfId="30179" xr:uid="{00000000-0005-0000-0000-000083750000}"/>
    <cellStyle name="Lookup Table Heading 2 4 6 9 3" xfId="30180" xr:uid="{00000000-0005-0000-0000-000084750000}"/>
    <cellStyle name="Lookup Table Heading 2 4 7" xfId="30181" xr:uid="{00000000-0005-0000-0000-000085750000}"/>
    <cellStyle name="Lookup Table Heading 2 4 7 10" xfId="30182" xr:uid="{00000000-0005-0000-0000-000086750000}"/>
    <cellStyle name="Lookup Table Heading 2 4 7 10 2" xfId="30183" xr:uid="{00000000-0005-0000-0000-000087750000}"/>
    <cellStyle name="Lookup Table Heading 2 4 7 10 3" xfId="30184" xr:uid="{00000000-0005-0000-0000-000088750000}"/>
    <cellStyle name="Lookup Table Heading 2 4 7 11" xfId="30185" xr:uid="{00000000-0005-0000-0000-000089750000}"/>
    <cellStyle name="Lookup Table Heading 2 4 7 11 2" xfId="30186" xr:uid="{00000000-0005-0000-0000-00008A750000}"/>
    <cellStyle name="Lookup Table Heading 2 4 7 11 3" xfId="30187" xr:uid="{00000000-0005-0000-0000-00008B750000}"/>
    <cellStyle name="Lookup Table Heading 2 4 7 12" xfId="30188" xr:uid="{00000000-0005-0000-0000-00008C750000}"/>
    <cellStyle name="Lookup Table Heading 2 4 7 13" xfId="30189" xr:uid="{00000000-0005-0000-0000-00008D750000}"/>
    <cellStyle name="Lookup Table Heading 2 4 7 2" xfId="30190" xr:uid="{00000000-0005-0000-0000-00008E750000}"/>
    <cellStyle name="Lookup Table Heading 2 4 7 2 2" xfId="30191" xr:uid="{00000000-0005-0000-0000-00008F750000}"/>
    <cellStyle name="Lookup Table Heading 2 4 7 2 3" xfId="30192" xr:uid="{00000000-0005-0000-0000-000090750000}"/>
    <cellStyle name="Lookup Table Heading 2 4 7 3" xfId="30193" xr:uid="{00000000-0005-0000-0000-000091750000}"/>
    <cellStyle name="Lookup Table Heading 2 4 7 3 2" xfId="30194" xr:uid="{00000000-0005-0000-0000-000092750000}"/>
    <cellStyle name="Lookup Table Heading 2 4 7 3 3" xfId="30195" xr:uid="{00000000-0005-0000-0000-000093750000}"/>
    <cellStyle name="Lookup Table Heading 2 4 7 4" xfId="30196" xr:uid="{00000000-0005-0000-0000-000094750000}"/>
    <cellStyle name="Lookup Table Heading 2 4 7 4 2" xfId="30197" xr:uid="{00000000-0005-0000-0000-000095750000}"/>
    <cellStyle name="Lookup Table Heading 2 4 7 4 3" xfId="30198" xr:uid="{00000000-0005-0000-0000-000096750000}"/>
    <cellStyle name="Lookup Table Heading 2 4 7 5" xfId="30199" xr:uid="{00000000-0005-0000-0000-000097750000}"/>
    <cellStyle name="Lookup Table Heading 2 4 7 5 2" xfId="30200" xr:uid="{00000000-0005-0000-0000-000098750000}"/>
    <cellStyle name="Lookup Table Heading 2 4 7 5 3" xfId="30201" xr:uid="{00000000-0005-0000-0000-000099750000}"/>
    <cellStyle name="Lookup Table Heading 2 4 7 6" xfId="30202" xr:uid="{00000000-0005-0000-0000-00009A750000}"/>
    <cellStyle name="Lookup Table Heading 2 4 7 6 2" xfId="30203" xr:uid="{00000000-0005-0000-0000-00009B750000}"/>
    <cellStyle name="Lookup Table Heading 2 4 7 6 3" xfId="30204" xr:uid="{00000000-0005-0000-0000-00009C750000}"/>
    <cellStyle name="Lookup Table Heading 2 4 7 7" xfId="30205" xr:uid="{00000000-0005-0000-0000-00009D750000}"/>
    <cellStyle name="Lookup Table Heading 2 4 7 7 2" xfId="30206" xr:uid="{00000000-0005-0000-0000-00009E750000}"/>
    <cellStyle name="Lookup Table Heading 2 4 7 7 3" xfId="30207" xr:uid="{00000000-0005-0000-0000-00009F750000}"/>
    <cellStyle name="Lookup Table Heading 2 4 7 8" xfId="30208" xr:uid="{00000000-0005-0000-0000-0000A0750000}"/>
    <cellStyle name="Lookup Table Heading 2 4 7 8 2" xfId="30209" xr:uid="{00000000-0005-0000-0000-0000A1750000}"/>
    <cellStyle name="Lookup Table Heading 2 4 7 8 3" xfId="30210" xr:uid="{00000000-0005-0000-0000-0000A2750000}"/>
    <cellStyle name="Lookup Table Heading 2 4 7 9" xfId="30211" xr:uid="{00000000-0005-0000-0000-0000A3750000}"/>
    <cellStyle name="Lookup Table Heading 2 4 7 9 2" xfId="30212" xr:uid="{00000000-0005-0000-0000-0000A4750000}"/>
    <cellStyle name="Lookup Table Heading 2 4 7 9 3" xfId="30213" xr:uid="{00000000-0005-0000-0000-0000A5750000}"/>
    <cellStyle name="Lookup Table Heading 2 4 8" xfId="30214" xr:uid="{00000000-0005-0000-0000-0000A6750000}"/>
    <cellStyle name="Lookup Table Heading 2 4 8 2" xfId="30215" xr:uid="{00000000-0005-0000-0000-0000A7750000}"/>
    <cellStyle name="Lookup Table Heading 2 4 8 3" xfId="30216" xr:uid="{00000000-0005-0000-0000-0000A8750000}"/>
    <cellStyle name="Lookup Table Heading 2 4 9" xfId="30217" xr:uid="{00000000-0005-0000-0000-0000A9750000}"/>
    <cellStyle name="Lookup Table Heading 2 4 9 2" xfId="30218" xr:uid="{00000000-0005-0000-0000-0000AA750000}"/>
    <cellStyle name="Lookup Table Heading 2 4 9 3" xfId="30219" xr:uid="{00000000-0005-0000-0000-0000AB750000}"/>
    <cellStyle name="Lookup Table Heading 2 5" xfId="30220" xr:uid="{00000000-0005-0000-0000-0000AC750000}"/>
    <cellStyle name="Lookup Table Heading 2 5 10" xfId="30221" xr:uid="{00000000-0005-0000-0000-0000AD750000}"/>
    <cellStyle name="Lookup Table Heading 2 5 10 2" xfId="30222" xr:uid="{00000000-0005-0000-0000-0000AE750000}"/>
    <cellStyle name="Lookup Table Heading 2 5 10 3" xfId="30223" xr:uid="{00000000-0005-0000-0000-0000AF750000}"/>
    <cellStyle name="Lookup Table Heading 2 5 11" xfId="30224" xr:uid="{00000000-0005-0000-0000-0000B0750000}"/>
    <cellStyle name="Lookup Table Heading 2 5 11 2" xfId="30225" xr:uid="{00000000-0005-0000-0000-0000B1750000}"/>
    <cellStyle name="Lookup Table Heading 2 5 11 3" xfId="30226" xr:uid="{00000000-0005-0000-0000-0000B2750000}"/>
    <cellStyle name="Lookup Table Heading 2 5 12" xfId="30227" xr:uid="{00000000-0005-0000-0000-0000B3750000}"/>
    <cellStyle name="Lookup Table Heading 2 5 12 2" xfId="30228" xr:uid="{00000000-0005-0000-0000-0000B4750000}"/>
    <cellStyle name="Lookup Table Heading 2 5 12 3" xfId="30229" xr:uid="{00000000-0005-0000-0000-0000B5750000}"/>
    <cellStyle name="Lookup Table Heading 2 5 13" xfId="30230" xr:uid="{00000000-0005-0000-0000-0000B6750000}"/>
    <cellStyle name="Lookup Table Heading 2 5 13 2" xfId="30231" xr:uid="{00000000-0005-0000-0000-0000B7750000}"/>
    <cellStyle name="Lookup Table Heading 2 5 13 3" xfId="30232" xr:uid="{00000000-0005-0000-0000-0000B8750000}"/>
    <cellStyle name="Lookup Table Heading 2 5 14" xfId="30233" xr:uid="{00000000-0005-0000-0000-0000B9750000}"/>
    <cellStyle name="Lookup Table Heading 2 5 14 2" xfId="30234" xr:uid="{00000000-0005-0000-0000-0000BA750000}"/>
    <cellStyle name="Lookup Table Heading 2 5 14 3" xfId="30235" xr:uid="{00000000-0005-0000-0000-0000BB750000}"/>
    <cellStyle name="Lookup Table Heading 2 5 15" xfId="30236" xr:uid="{00000000-0005-0000-0000-0000BC750000}"/>
    <cellStyle name="Lookup Table Heading 2 5 15 2" xfId="30237" xr:uid="{00000000-0005-0000-0000-0000BD750000}"/>
    <cellStyle name="Lookup Table Heading 2 5 15 3" xfId="30238" xr:uid="{00000000-0005-0000-0000-0000BE750000}"/>
    <cellStyle name="Lookup Table Heading 2 5 16" xfId="30239" xr:uid="{00000000-0005-0000-0000-0000BF750000}"/>
    <cellStyle name="Lookup Table Heading 2 5 16 2" xfId="30240" xr:uid="{00000000-0005-0000-0000-0000C0750000}"/>
    <cellStyle name="Lookup Table Heading 2 5 16 3" xfId="30241" xr:uid="{00000000-0005-0000-0000-0000C1750000}"/>
    <cellStyle name="Lookup Table Heading 2 5 17" xfId="30242" xr:uid="{00000000-0005-0000-0000-0000C2750000}"/>
    <cellStyle name="Lookup Table Heading 2 5 17 2" xfId="30243" xr:uid="{00000000-0005-0000-0000-0000C3750000}"/>
    <cellStyle name="Lookup Table Heading 2 5 17 3" xfId="30244" xr:uid="{00000000-0005-0000-0000-0000C4750000}"/>
    <cellStyle name="Lookup Table Heading 2 5 18" xfId="30245" xr:uid="{00000000-0005-0000-0000-0000C5750000}"/>
    <cellStyle name="Lookup Table Heading 2 5 18 2" xfId="30246" xr:uid="{00000000-0005-0000-0000-0000C6750000}"/>
    <cellStyle name="Lookup Table Heading 2 5 18 3" xfId="30247" xr:uid="{00000000-0005-0000-0000-0000C7750000}"/>
    <cellStyle name="Lookup Table Heading 2 5 19" xfId="30248" xr:uid="{00000000-0005-0000-0000-0000C8750000}"/>
    <cellStyle name="Lookup Table Heading 2 5 2" xfId="30249" xr:uid="{00000000-0005-0000-0000-0000C9750000}"/>
    <cellStyle name="Lookup Table Heading 2 5 2 10" xfId="30250" xr:uid="{00000000-0005-0000-0000-0000CA750000}"/>
    <cellStyle name="Lookup Table Heading 2 5 2 10 2" xfId="30251" xr:uid="{00000000-0005-0000-0000-0000CB750000}"/>
    <cellStyle name="Lookup Table Heading 2 5 2 10 3" xfId="30252" xr:uid="{00000000-0005-0000-0000-0000CC750000}"/>
    <cellStyle name="Lookup Table Heading 2 5 2 11" xfId="30253" xr:uid="{00000000-0005-0000-0000-0000CD750000}"/>
    <cellStyle name="Lookup Table Heading 2 5 2 11 2" xfId="30254" xr:uid="{00000000-0005-0000-0000-0000CE750000}"/>
    <cellStyle name="Lookup Table Heading 2 5 2 11 3" xfId="30255" xr:uid="{00000000-0005-0000-0000-0000CF750000}"/>
    <cellStyle name="Lookup Table Heading 2 5 2 12" xfId="30256" xr:uid="{00000000-0005-0000-0000-0000D0750000}"/>
    <cellStyle name="Lookup Table Heading 2 5 2 12 2" xfId="30257" xr:uid="{00000000-0005-0000-0000-0000D1750000}"/>
    <cellStyle name="Lookup Table Heading 2 5 2 12 3" xfId="30258" xr:uid="{00000000-0005-0000-0000-0000D2750000}"/>
    <cellStyle name="Lookup Table Heading 2 5 2 13" xfId="30259" xr:uid="{00000000-0005-0000-0000-0000D3750000}"/>
    <cellStyle name="Lookup Table Heading 2 5 2 14" xfId="30260" xr:uid="{00000000-0005-0000-0000-0000D4750000}"/>
    <cellStyle name="Lookup Table Heading 2 5 2 2" xfId="30261" xr:uid="{00000000-0005-0000-0000-0000D5750000}"/>
    <cellStyle name="Lookup Table Heading 2 5 2 2 2" xfId="30262" xr:uid="{00000000-0005-0000-0000-0000D6750000}"/>
    <cellStyle name="Lookup Table Heading 2 5 2 2 3" xfId="30263" xr:uid="{00000000-0005-0000-0000-0000D7750000}"/>
    <cellStyle name="Lookup Table Heading 2 5 2 3" xfId="30264" xr:uid="{00000000-0005-0000-0000-0000D8750000}"/>
    <cellStyle name="Lookup Table Heading 2 5 2 3 2" xfId="30265" xr:uid="{00000000-0005-0000-0000-0000D9750000}"/>
    <cellStyle name="Lookup Table Heading 2 5 2 3 3" xfId="30266" xr:uid="{00000000-0005-0000-0000-0000DA750000}"/>
    <cellStyle name="Lookup Table Heading 2 5 2 4" xfId="30267" xr:uid="{00000000-0005-0000-0000-0000DB750000}"/>
    <cellStyle name="Lookup Table Heading 2 5 2 4 2" xfId="30268" xr:uid="{00000000-0005-0000-0000-0000DC750000}"/>
    <cellStyle name="Lookup Table Heading 2 5 2 4 3" xfId="30269" xr:uid="{00000000-0005-0000-0000-0000DD750000}"/>
    <cellStyle name="Lookup Table Heading 2 5 2 5" xfId="30270" xr:uid="{00000000-0005-0000-0000-0000DE750000}"/>
    <cellStyle name="Lookup Table Heading 2 5 2 5 2" xfId="30271" xr:uid="{00000000-0005-0000-0000-0000DF750000}"/>
    <cellStyle name="Lookup Table Heading 2 5 2 5 3" xfId="30272" xr:uid="{00000000-0005-0000-0000-0000E0750000}"/>
    <cellStyle name="Lookup Table Heading 2 5 2 6" xfId="30273" xr:uid="{00000000-0005-0000-0000-0000E1750000}"/>
    <cellStyle name="Lookup Table Heading 2 5 2 6 2" xfId="30274" xr:uid="{00000000-0005-0000-0000-0000E2750000}"/>
    <cellStyle name="Lookup Table Heading 2 5 2 6 3" xfId="30275" xr:uid="{00000000-0005-0000-0000-0000E3750000}"/>
    <cellStyle name="Lookup Table Heading 2 5 2 7" xfId="30276" xr:uid="{00000000-0005-0000-0000-0000E4750000}"/>
    <cellStyle name="Lookup Table Heading 2 5 2 7 2" xfId="30277" xr:uid="{00000000-0005-0000-0000-0000E5750000}"/>
    <cellStyle name="Lookup Table Heading 2 5 2 7 3" xfId="30278" xr:uid="{00000000-0005-0000-0000-0000E6750000}"/>
    <cellStyle name="Lookup Table Heading 2 5 2 8" xfId="30279" xr:uid="{00000000-0005-0000-0000-0000E7750000}"/>
    <cellStyle name="Lookup Table Heading 2 5 2 8 2" xfId="30280" xr:uid="{00000000-0005-0000-0000-0000E8750000}"/>
    <cellStyle name="Lookup Table Heading 2 5 2 8 3" xfId="30281" xr:uid="{00000000-0005-0000-0000-0000E9750000}"/>
    <cellStyle name="Lookup Table Heading 2 5 2 9" xfId="30282" xr:uid="{00000000-0005-0000-0000-0000EA750000}"/>
    <cellStyle name="Lookup Table Heading 2 5 2 9 2" xfId="30283" xr:uid="{00000000-0005-0000-0000-0000EB750000}"/>
    <cellStyle name="Lookup Table Heading 2 5 2 9 3" xfId="30284" xr:uid="{00000000-0005-0000-0000-0000EC750000}"/>
    <cellStyle name="Lookup Table Heading 2 5 20" xfId="30285" xr:uid="{00000000-0005-0000-0000-0000ED750000}"/>
    <cellStyle name="Lookup Table Heading 2 5 3" xfId="30286" xr:uid="{00000000-0005-0000-0000-0000EE750000}"/>
    <cellStyle name="Lookup Table Heading 2 5 3 10" xfId="30287" xr:uid="{00000000-0005-0000-0000-0000EF750000}"/>
    <cellStyle name="Lookup Table Heading 2 5 3 10 2" xfId="30288" xr:uid="{00000000-0005-0000-0000-0000F0750000}"/>
    <cellStyle name="Lookup Table Heading 2 5 3 10 3" xfId="30289" xr:uid="{00000000-0005-0000-0000-0000F1750000}"/>
    <cellStyle name="Lookup Table Heading 2 5 3 11" xfId="30290" xr:uid="{00000000-0005-0000-0000-0000F2750000}"/>
    <cellStyle name="Lookup Table Heading 2 5 3 11 2" xfId="30291" xr:uid="{00000000-0005-0000-0000-0000F3750000}"/>
    <cellStyle name="Lookup Table Heading 2 5 3 11 3" xfId="30292" xr:uid="{00000000-0005-0000-0000-0000F4750000}"/>
    <cellStyle name="Lookup Table Heading 2 5 3 12" xfId="30293" xr:uid="{00000000-0005-0000-0000-0000F5750000}"/>
    <cellStyle name="Lookup Table Heading 2 5 3 12 2" xfId="30294" xr:uid="{00000000-0005-0000-0000-0000F6750000}"/>
    <cellStyle name="Lookup Table Heading 2 5 3 12 3" xfId="30295" xr:uid="{00000000-0005-0000-0000-0000F7750000}"/>
    <cellStyle name="Lookup Table Heading 2 5 3 13" xfId="30296" xr:uid="{00000000-0005-0000-0000-0000F8750000}"/>
    <cellStyle name="Lookup Table Heading 2 5 3 14" xfId="30297" xr:uid="{00000000-0005-0000-0000-0000F9750000}"/>
    <cellStyle name="Lookup Table Heading 2 5 3 2" xfId="30298" xr:uid="{00000000-0005-0000-0000-0000FA750000}"/>
    <cellStyle name="Lookup Table Heading 2 5 3 2 2" xfId="30299" xr:uid="{00000000-0005-0000-0000-0000FB750000}"/>
    <cellStyle name="Lookup Table Heading 2 5 3 2 3" xfId="30300" xr:uid="{00000000-0005-0000-0000-0000FC750000}"/>
    <cellStyle name="Lookup Table Heading 2 5 3 3" xfId="30301" xr:uid="{00000000-0005-0000-0000-0000FD750000}"/>
    <cellStyle name="Lookup Table Heading 2 5 3 3 2" xfId="30302" xr:uid="{00000000-0005-0000-0000-0000FE750000}"/>
    <cellStyle name="Lookup Table Heading 2 5 3 3 3" xfId="30303" xr:uid="{00000000-0005-0000-0000-0000FF750000}"/>
    <cellStyle name="Lookup Table Heading 2 5 3 4" xfId="30304" xr:uid="{00000000-0005-0000-0000-000000760000}"/>
    <cellStyle name="Lookup Table Heading 2 5 3 4 2" xfId="30305" xr:uid="{00000000-0005-0000-0000-000001760000}"/>
    <cellStyle name="Lookup Table Heading 2 5 3 4 3" xfId="30306" xr:uid="{00000000-0005-0000-0000-000002760000}"/>
    <cellStyle name="Lookup Table Heading 2 5 3 5" xfId="30307" xr:uid="{00000000-0005-0000-0000-000003760000}"/>
    <cellStyle name="Lookup Table Heading 2 5 3 5 2" xfId="30308" xr:uid="{00000000-0005-0000-0000-000004760000}"/>
    <cellStyle name="Lookup Table Heading 2 5 3 5 3" xfId="30309" xr:uid="{00000000-0005-0000-0000-000005760000}"/>
    <cellStyle name="Lookup Table Heading 2 5 3 6" xfId="30310" xr:uid="{00000000-0005-0000-0000-000006760000}"/>
    <cellStyle name="Lookup Table Heading 2 5 3 6 2" xfId="30311" xr:uid="{00000000-0005-0000-0000-000007760000}"/>
    <cellStyle name="Lookup Table Heading 2 5 3 6 3" xfId="30312" xr:uid="{00000000-0005-0000-0000-000008760000}"/>
    <cellStyle name="Lookup Table Heading 2 5 3 7" xfId="30313" xr:uid="{00000000-0005-0000-0000-000009760000}"/>
    <cellStyle name="Lookup Table Heading 2 5 3 7 2" xfId="30314" xr:uid="{00000000-0005-0000-0000-00000A760000}"/>
    <cellStyle name="Lookup Table Heading 2 5 3 7 3" xfId="30315" xr:uid="{00000000-0005-0000-0000-00000B760000}"/>
    <cellStyle name="Lookup Table Heading 2 5 3 8" xfId="30316" xr:uid="{00000000-0005-0000-0000-00000C760000}"/>
    <cellStyle name="Lookup Table Heading 2 5 3 8 2" xfId="30317" xr:uid="{00000000-0005-0000-0000-00000D760000}"/>
    <cellStyle name="Lookup Table Heading 2 5 3 8 3" xfId="30318" xr:uid="{00000000-0005-0000-0000-00000E760000}"/>
    <cellStyle name="Lookup Table Heading 2 5 3 9" xfId="30319" xr:uid="{00000000-0005-0000-0000-00000F760000}"/>
    <cellStyle name="Lookup Table Heading 2 5 3 9 2" xfId="30320" xr:uid="{00000000-0005-0000-0000-000010760000}"/>
    <cellStyle name="Lookup Table Heading 2 5 3 9 3" xfId="30321" xr:uid="{00000000-0005-0000-0000-000011760000}"/>
    <cellStyle name="Lookup Table Heading 2 5 4" xfId="30322" xr:uid="{00000000-0005-0000-0000-000012760000}"/>
    <cellStyle name="Lookup Table Heading 2 5 4 10" xfId="30323" xr:uid="{00000000-0005-0000-0000-000013760000}"/>
    <cellStyle name="Lookup Table Heading 2 5 4 10 2" xfId="30324" xr:uid="{00000000-0005-0000-0000-000014760000}"/>
    <cellStyle name="Lookup Table Heading 2 5 4 10 3" xfId="30325" xr:uid="{00000000-0005-0000-0000-000015760000}"/>
    <cellStyle name="Lookup Table Heading 2 5 4 11" xfId="30326" xr:uid="{00000000-0005-0000-0000-000016760000}"/>
    <cellStyle name="Lookup Table Heading 2 5 4 11 2" xfId="30327" xr:uid="{00000000-0005-0000-0000-000017760000}"/>
    <cellStyle name="Lookup Table Heading 2 5 4 11 3" xfId="30328" xr:uid="{00000000-0005-0000-0000-000018760000}"/>
    <cellStyle name="Lookup Table Heading 2 5 4 12" xfId="30329" xr:uid="{00000000-0005-0000-0000-000019760000}"/>
    <cellStyle name="Lookup Table Heading 2 5 4 13" xfId="30330" xr:uid="{00000000-0005-0000-0000-00001A760000}"/>
    <cellStyle name="Lookup Table Heading 2 5 4 2" xfId="30331" xr:uid="{00000000-0005-0000-0000-00001B760000}"/>
    <cellStyle name="Lookup Table Heading 2 5 4 2 2" xfId="30332" xr:uid="{00000000-0005-0000-0000-00001C760000}"/>
    <cellStyle name="Lookup Table Heading 2 5 4 2 3" xfId="30333" xr:uid="{00000000-0005-0000-0000-00001D760000}"/>
    <cellStyle name="Lookup Table Heading 2 5 4 3" xfId="30334" xr:uid="{00000000-0005-0000-0000-00001E760000}"/>
    <cellStyle name="Lookup Table Heading 2 5 4 3 2" xfId="30335" xr:uid="{00000000-0005-0000-0000-00001F760000}"/>
    <cellStyle name="Lookup Table Heading 2 5 4 3 3" xfId="30336" xr:uid="{00000000-0005-0000-0000-000020760000}"/>
    <cellStyle name="Lookup Table Heading 2 5 4 4" xfId="30337" xr:uid="{00000000-0005-0000-0000-000021760000}"/>
    <cellStyle name="Lookup Table Heading 2 5 4 4 2" xfId="30338" xr:uid="{00000000-0005-0000-0000-000022760000}"/>
    <cellStyle name="Lookup Table Heading 2 5 4 4 3" xfId="30339" xr:uid="{00000000-0005-0000-0000-000023760000}"/>
    <cellStyle name="Lookup Table Heading 2 5 4 5" xfId="30340" xr:uid="{00000000-0005-0000-0000-000024760000}"/>
    <cellStyle name="Lookup Table Heading 2 5 4 5 2" xfId="30341" xr:uid="{00000000-0005-0000-0000-000025760000}"/>
    <cellStyle name="Lookup Table Heading 2 5 4 5 3" xfId="30342" xr:uid="{00000000-0005-0000-0000-000026760000}"/>
    <cellStyle name="Lookup Table Heading 2 5 4 6" xfId="30343" xr:uid="{00000000-0005-0000-0000-000027760000}"/>
    <cellStyle name="Lookup Table Heading 2 5 4 6 2" xfId="30344" xr:uid="{00000000-0005-0000-0000-000028760000}"/>
    <cellStyle name="Lookup Table Heading 2 5 4 6 3" xfId="30345" xr:uid="{00000000-0005-0000-0000-000029760000}"/>
    <cellStyle name="Lookup Table Heading 2 5 4 7" xfId="30346" xr:uid="{00000000-0005-0000-0000-00002A760000}"/>
    <cellStyle name="Lookup Table Heading 2 5 4 7 2" xfId="30347" xr:uid="{00000000-0005-0000-0000-00002B760000}"/>
    <cellStyle name="Lookup Table Heading 2 5 4 7 3" xfId="30348" xr:uid="{00000000-0005-0000-0000-00002C760000}"/>
    <cellStyle name="Lookup Table Heading 2 5 4 8" xfId="30349" xr:uid="{00000000-0005-0000-0000-00002D760000}"/>
    <cellStyle name="Lookup Table Heading 2 5 4 8 2" xfId="30350" xr:uid="{00000000-0005-0000-0000-00002E760000}"/>
    <cellStyle name="Lookup Table Heading 2 5 4 8 3" xfId="30351" xr:uid="{00000000-0005-0000-0000-00002F760000}"/>
    <cellStyle name="Lookup Table Heading 2 5 4 9" xfId="30352" xr:uid="{00000000-0005-0000-0000-000030760000}"/>
    <cellStyle name="Lookup Table Heading 2 5 4 9 2" xfId="30353" xr:uid="{00000000-0005-0000-0000-000031760000}"/>
    <cellStyle name="Lookup Table Heading 2 5 4 9 3" xfId="30354" xr:uid="{00000000-0005-0000-0000-000032760000}"/>
    <cellStyle name="Lookup Table Heading 2 5 5" xfId="30355" xr:uid="{00000000-0005-0000-0000-000033760000}"/>
    <cellStyle name="Lookup Table Heading 2 5 5 10" xfId="30356" xr:uid="{00000000-0005-0000-0000-000034760000}"/>
    <cellStyle name="Lookup Table Heading 2 5 5 10 2" xfId="30357" xr:uid="{00000000-0005-0000-0000-000035760000}"/>
    <cellStyle name="Lookup Table Heading 2 5 5 10 3" xfId="30358" xr:uid="{00000000-0005-0000-0000-000036760000}"/>
    <cellStyle name="Lookup Table Heading 2 5 5 11" xfId="30359" xr:uid="{00000000-0005-0000-0000-000037760000}"/>
    <cellStyle name="Lookup Table Heading 2 5 5 11 2" xfId="30360" xr:uid="{00000000-0005-0000-0000-000038760000}"/>
    <cellStyle name="Lookup Table Heading 2 5 5 11 3" xfId="30361" xr:uid="{00000000-0005-0000-0000-000039760000}"/>
    <cellStyle name="Lookup Table Heading 2 5 5 12" xfId="30362" xr:uid="{00000000-0005-0000-0000-00003A760000}"/>
    <cellStyle name="Lookup Table Heading 2 5 5 13" xfId="30363" xr:uid="{00000000-0005-0000-0000-00003B760000}"/>
    <cellStyle name="Lookup Table Heading 2 5 5 2" xfId="30364" xr:uid="{00000000-0005-0000-0000-00003C760000}"/>
    <cellStyle name="Lookup Table Heading 2 5 5 2 2" xfId="30365" xr:uid="{00000000-0005-0000-0000-00003D760000}"/>
    <cellStyle name="Lookup Table Heading 2 5 5 2 3" xfId="30366" xr:uid="{00000000-0005-0000-0000-00003E760000}"/>
    <cellStyle name="Lookup Table Heading 2 5 5 3" xfId="30367" xr:uid="{00000000-0005-0000-0000-00003F760000}"/>
    <cellStyle name="Lookup Table Heading 2 5 5 3 2" xfId="30368" xr:uid="{00000000-0005-0000-0000-000040760000}"/>
    <cellStyle name="Lookup Table Heading 2 5 5 3 3" xfId="30369" xr:uid="{00000000-0005-0000-0000-000041760000}"/>
    <cellStyle name="Lookup Table Heading 2 5 5 4" xfId="30370" xr:uid="{00000000-0005-0000-0000-000042760000}"/>
    <cellStyle name="Lookup Table Heading 2 5 5 4 2" xfId="30371" xr:uid="{00000000-0005-0000-0000-000043760000}"/>
    <cellStyle name="Lookup Table Heading 2 5 5 4 3" xfId="30372" xr:uid="{00000000-0005-0000-0000-000044760000}"/>
    <cellStyle name="Lookup Table Heading 2 5 5 5" xfId="30373" xr:uid="{00000000-0005-0000-0000-000045760000}"/>
    <cellStyle name="Lookup Table Heading 2 5 5 5 2" xfId="30374" xr:uid="{00000000-0005-0000-0000-000046760000}"/>
    <cellStyle name="Lookup Table Heading 2 5 5 5 3" xfId="30375" xr:uid="{00000000-0005-0000-0000-000047760000}"/>
    <cellStyle name="Lookup Table Heading 2 5 5 6" xfId="30376" xr:uid="{00000000-0005-0000-0000-000048760000}"/>
    <cellStyle name="Lookup Table Heading 2 5 5 6 2" xfId="30377" xr:uid="{00000000-0005-0000-0000-000049760000}"/>
    <cellStyle name="Lookup Table Heading 2 5 5 6 3" xfId="30378" xr:uid="{00000000-0005-0000-0000-00004A760000}"/>
    <cellStyle name="Lookup Table Heading 2 5 5 7" xfId="30379" xr:uid="{00000000-0005-0000-0000-00004B760000}"/>
    <cellStyle name="Lookup Table Heading 2 5 5 7 2" xfId="30380" xr:uid="{00000000-0005-0000-0000-00004C760000}"/>
    <cellStyle name="Lookup Table Heading 2 5 5 7 3" xfId="30381" xr:uid="{00000000-0005-0000-0000-00004D760000}"/>
    <cellStyle name="Lookup Table Heading 2 5 5 8" xfId="30382" xr:uid="{00000000-0005-0000-0000-00004E760000}"/>
    <cellStyle name="Lookup Table Heading 2 5 5 8 2" xfId="30383" xr:uid="{00000000-0005-0000-0000-00004F760000}"/>
    <cellStyle name="Lookup Table Heading 2 5 5 8 3" xfId="30384" xr:uid="{00000000-0005-0000-0000-000050760000}"/>
    <cellStyle name="Lookup Table Heading 2 5 5 9" xfId="30385" xr:uid="{00000000-0005-0000-0000-000051760000}"/>
    <cellStyle name="Lookup Table Heading 2 5 5 9 2" xfId="30386" xr:uid="{00000000-0005-0000-0000-000052760000}"/>
    <cellStyle name="Lookup Table Heading 2 5 5 9 3" xfId="30387" xr:uid="{00000000-0005-0000-0000-000053760000}"/>
    <cellStyle name="Lookup Table Heading 2 5 6" xfId="30388" xr:uid="{00000000-0005-0000-0000-000054760000}"/>
    <cellStyle name="Lookup Table Heading 2 5 6 10" xfId="30389" xr:uid="{00000000-0005-0000-0000-000055760000}"/>
    <cellStyle name="Lookup Table Heading 2 5 6 10 2" xfId="30390" xr:uid="{00000000-0005-0000-0000-000056760000}"/>
    <cellStyle name="Lookup Table Heading 2 5 6 10 3" xfId="30391" xr:uid="{00000000-0005-0000-0000-000057760000}"/>
    <cellStyle name="Lookup Table Heading 2 5 6 11" xfId="30392" xr:uid="{00000000-0005-0000-0000-000058760000}"/>
    <cellStyle name="Lookup Table Heading 2 5 6 11 2" xfId="30393" xr:uid="{00000000-0005-0000-0000-000059760000}"/>
    <cellStyle name="Lookup Table Heading 2 5 6 11 3" xfId="30394" xr:uid="{00000000-0005-0000-0000-00005A760000}"/>
    <cellStyle name="Lookup Table Heading 2 5 6 12" xfId="30395" xr:uid="{00000000-0005-0000-0000-00005B760000}"/>
    <cellStyle name="Lookup Table Heading 2 5 6 13" xfId="30396" xr:uid="{00000000-0005-0000-0000-00005C760000}"/>
    <cellStyle name="Lookup Table Heading 2 5 6 2" xfId="30397" xr:uid="{00000000-0005-0000-0000-00005D760000}"/>
    <cellStyle name="Lookup Table Heading 2 5 6 2 2" xfId="30398" xr:uid="{00000000-0005-0000-0000-00005E760000}"/>
    <cellStyle name="Lookup Table Heading 2 5 6 2 3" xfId="30399" xr:uid="{00000000-0005-0000-0000-00005F760000}"/>
    <cellStyle name="Lookup Table Heading 2 5 6 3" xfId="30400" xr:uid="{00000000-0005-0000-0000-000060760000}"/>
    <cellStyle name="Lookup Table Heading 2 5 6 3 2" xfId="30401" xr:uid="{00000000-0005-0000-0000-000061760000}"/>
    <cellStyle name="Lookup Table Heading 2 5 6 3 3" xfId="30402" xr:uid="{00000000-0005-0000-0000-000062760000}"/>
    <cellStyle name="Lookup Table Heading 2 5 6 4" xfId="30403" xr:uid="{00000000-0005-0000-0000-000063760000}"/>
    <cellStyle name="Lookup Table Heading 2 5 6 4 2" xfId="30404" xr:uid="{00000000-0005-0000-0000-000064760000}"/>
    <cellStyle name="Lookup Table Heading 2 5 6 4 3" xfId="30405" xr:uid="{00000000-0005-0000-0000-000065760000}"/>
    <cellStyle name="Lookup Table Heading 2 5 6 5" xfId="30406" xr:uid="{00000000-0005-0000-0000-000066760000}"/>
    <cellStyle name="Lookup Table Heading 2 5 6 5 2" xfId="30407" xr:uid="{00000000-0005-0000-0000-000067760000}"/>
    <cellStyle name="Lookup Table Heading 2 5 6 5 3" xfId="30408" xr:uid="{00000000-0005-0000-0000-000068760000}"/>
    <cellStyle name="Lookup Table Heading 2 5 6 6" xfId="30409" xr:uid="{00000000-0005-0000-0000-000069760000}"/>
    <cellStyle name="Lookup Table Heading 2 5 6 6 2" xfId="30410" xr:uid="{00000000-0005-0000-0000-00006A760000}"/>
    <cellStyle name="Lookup Table Heading 2 5 6 6 3" xfId="30411" xr:uid="{00000000-0005-0000-0000-00006B760000}"/>
    <cellStyle name="Lookup Table Heading 2 5 6 7" xfId="30412" xr:uid="{00000000-0005-0000-0000-00006C760000}"/>
    <cellStyle name="Lookup Table Heading 2 5 6 7 2" xfId="30413" xr:uid="{00000000-0005-0000-0000-00006D760000}"/>
    <cellStyle name="Lookup Table Heading 2 5 6 7 3" xfId="30414" xr:uid="{00000000-0005-0000-0000-00006E760000}"/>
    <cellStyle name="Lookup Table Heading 2 5 6 8" xfId="30415" xr:uid="{00000000-0005-0000-0000-00006F760000}"/>
    <cellStyle name="Lookup Table Heading 2 5 6 8 2" xfId="30416" xr:uid="{00000000-0005-0000-0000-000070760000}"/>
    <cellStyle name="Lookup Table Heading 2 5 6 8 3" xfId="30417" xr:uid="{00000000-0005-0000-0000-000071760000}"/>
    <cellStyle name="Lookup Table Heading 2 5 6 9" xfId="30418" xr:uid="{00000000-0005-0000-0000-000072760000}"/>
    <cellStyle name="Lookup Table Heading 2 5 6 9 2" xfId="30419" xr:uid="{00000000-0005-0000-0000-000073760000}"/>
    <cellStyle name="Lookup Table Heading 2 5 6 9 3" xfId="30420" xr:uid="{00000000-0005-0000-0000-000074760000}"/>
    <cellStyle name="Lookup Table Heading 2 5 7" xfId="30421" xr:uid="{00000000-0005-0000-0000-000075760000}"/>
    <cellStyle name="Lookup Table Heading 2 5 7 10" xfId="30422" xr:uid="{00000000-0005-0000-0000-000076760000}"/>
    <cellStyle name="Lookup Table Heading 2 5 7 10 2" xfId="30423" xr:uid="{00000000-0005-0000-0000-000077760000}"/>
    <cellStyle name="Lookup Table Heading 2 5 7 10 3" xfId="30424" xr:uid="{00000000-0005-0000-0000-000078760000}"/>
    <cellStyle name="Lookup Table Heading 2 5 7 11" xfId="30425" xr:uid="{00000000-0005-0000-0000-000079760000}"/>
    <cellStyle name="Lookup Table Heading 2 5 7 11 2" xfId="30426" xr:uid="{00000000-0005-0000-0000-00007A760000}"/>
    <cellStyle name="Lookup Table Heading 2 5 7 11 3" xfId="30427" xr:uid="{00000000-0005-0000-0000-00007B760000}"/>
    <cellStyle name="Lookup Table Heading 2 5 7 12" xfId="30428" xr:uid="{00000000-0005-0000-0000-00007C760000}"/>
    <cellStyle name="Lookup Table Heading 2 5 7 13" xfId="30429" xr:uid="{00000000-0005-0000-0000-00007D760000}"/>
    <cellStyle name="Lookup Table Heading 2 5 7 2" xfId="30430" xr:uid="{00000000-0005-0000-0000-00007E760000}"/>
    <cellStyle name="Lookup Table Heading 2 5 7 2 2" xfId="30431" xr:uid="{00000000-0005-0000-0000-00007F760000}"/>
    <cellStyle name="Lookup Table Heading 2 5 7 2 3" xfId="30432" xr:uid="{00000000-0005-0000-0000-000080760000}"/>
    <cellStyle name="Lookup Table Heading 2 5 7 3" xfId="30433" xr:uid="{00000000-0005-0000-0000-000081760000}"/>
    <cellStyle name="Lookup Table Heading 2 5 7 3 2" xfId="30434" xr:uid="{00000000-0005-0000-0000-000082760000}"/>
    <cellStyle name="Lookup Table Heading 2 5 7 3 3" xfId="30435" xr:uid="{00000000-0005-0000-0000-000083760000}"/>
    <cellStyle name="Lookup Table Heading 2 5 7 4" xfId="30436" xr:uid="{00000000-0005-0000-0000-000084760000}"/>
    <cellStyle name="Lookup Table Heading 2 5 7 4 2" xfId="30437" xr:uid="{00000000-0005-0000-0000-000085760000}"/>
    <cellStyle name="Lookup Table Heading 2 5 7 4 3" xfId="30438" xr:uid="{00000000-0005-0000-0000-000086760000}"/>
    <cellStyle name="Lookup Table Heading 2 5 7 5" xfId="30439" xr:uid="{00000000-0005-0000-0000-000087760000}"/>
    <cellStyle name="Lookup Table Heading 2 5 7 5 2" xfId="30440" xr:uid="{00000000-0005-0000-0000-000088760000}"/>
    <cellStyle name="Lookup Table Heading 2 5 7 5 3" xfId="30441" xr:uid="{00000000-0005-0000-0000-000089760000}"/>
    <cellStyle name="Lookup Table Heading 2 5 7 6" xfId="30442" xr:uid="{00000000-0005-0000-0000-00008A760000}"/>
    <cellStyle name="Lookup Table Heading 2 5 7 6 2" xfId="30443" xr:uid="{00000000-0005-0000-0000-00008B760000}"/>
    <cellStyle name="Lookup Table Heading 2 5 7 6 3" xfId="30444" xr:uid="{00000000-0005-0000-0000-00008C760000}"/>
    <cellStyle name="Lookup Table Heading 2 5 7 7" xfId="30445" xr:uid="{00000000-0005-0000-0000-00008D760000}"/>
    <cellStyle name="Lookup Table Heading 2 5 7 7 2" xfId="30446" xr:uid="{00000000-0005-0000-0000-00008E760000}"/>
    <cellStyle name="Lookup Table Heading 2 5 7 7 3" xfId="30447" xr:uid="{00000000-0005-0000-0000-00008F760000}"/>
    <cellStyle name="Lookup Table Heading 2 5 7 8" xfId="30448" xr:uid="{00000000-0005-0000-0000-000090760000}"/>
    <cellStyle name="Lookup Table Heading 2 5 7 8 2" xfId="30449" xr:uid="{00000000-0005-0000-0000-000091760000}"/>
    <cellStyle name="Lookup Table Heading 2 5 7 8 3" xfId="30450" xr:uid="{00000000-0005-0000-0000-000092760000}"/>
    <cellStyle name="Lookup Table Heading 2 5 7 9" xfId="30451" xr:uid="{00000000-0005-0000-0000-000093760000}"/>
    <cellStyle name="Lookup Table Heading 2 5 7 9 2" xfId="30452" xr:uid="{00000000-0005-0000-0000-000094760000}"/>
    <cellStyle name="Lookup Table Heading 2 5 7 9 3" xfId="30453" xr:uid="{00000000-0005-0000-0000-000095760000}"/>
    <cellStyle name="Lookup Table Heading 2 5 8" xfId="30454" xr:uid="{00000000-0005-0000-0000-000096760000}"/>
    <cellStyle name="Lookup Table Heading 2 5 8 2" xfId="30455" xr:uid="{00000000-0005-0000-0000-000097760000}"/>
    <cellStyle name="Lookup Table Heading 2 5 8 3" xfId="30456" xr:uid="{00000000-0005-0000-0000-000098760000}"/>
    <cellStyle name="Lookup Table Heading 2 5 9" xfId="30457" xr:uid="{00000000-0005-0000-0000-000099760000}"/>
    <cellStyle name="Lookup Table Heading 2 5 9 2" xfId="30458" xr:uid="{00000000-0005-0000-0000-00009A760000}"/>
    <cellStyle name="Lookup Table Heading 2 5 9 3" xfId="30459" xr:uid="{00000000-0005-0000-0000-00009B760000}"/>
    <cellStyle name="Lookup Table Heading 2 6" xfId="30460" xr:uid="{00000000-0005-0000-0000-00009C760000}"/>
    <cellStyle name="Lookup Table Heading 2 6 10" xfId="30461" xr:uid="{00000000-0005-0000-0000-00009D760000}"/>
    <cellStyle name="Lookup Table Heading 2 6 10 2" xfId="30462" xr:uid="{00000000-0005-0000-0000-00009E760000}"/>
    <cellStyle name="Lookup Table Heading 2 6 10 3" xfId="30463" xr:uid="{00000000-0005-0000-0000-00009F760000}"/>
    <cellStyle name="Lookup Table Heading 2 6 11" xfId="30464" xr:uid="{00000000-0005-0000-0000-0000A0760000}"/>
    <cellStyle name="Lookup Table Heading 2 6 11 2" xfId="30465" xr:uid="{00000000-0005-0000-0000-0000A1760000}"/>
    <cellStyle name="Lookup Table Heading 2 6 11 3" xfId="30466" xr:uid="{00000000-0005-0000-0000-0000A2760000}"/>
    <cellStyle name="Lookup Table Heading 2 6 12" xfId="30467" xr:uid="{00000000-0005-0000-0000-0000A3760000}"/>
    <cellStyle name="Lookup Table Heading 2 6 12 2" xfId="30468" xr:uid="{00000000-0005-0000-0000-0000A4760000}"/>
    <cellStyle name="Lookup Table Heading 2 6 12 3" xfId="30469" xr:uid="{00000000-0005-0000-0000-0000A5760000}"/>
    <cellStyle name="Lookup Table Heading 2 6 13" xfId="30470" xr:uid="{00000000-0005-0000-0000-0000A6760000}"/>
    <cellStyle name="Lookup Table Heading 2 6 13 2" xfId="30471" xr:uid="{00000000-0005-0000-0000-0000A7760000}"/>
    <cellStyle name="Lookup Table Heading 2 6 13 3" xfId="30472" xr:uid="{00000000-0005-0000-0000-0000A8760000}"/>
    <cellStyle name="Lookup Table Heading 2 6 14" xfId="30473" xr:uid="{00000000-0005-0000-0000-0000A9760000}"/>
    <cellStyle name="Lookup Table Heading 2 6 14 2" xfId="30474" xr:uid="{00000000-0005-0000-0000-0000AA760000}"/>
    <cellStyle name="Lookup Table Heading 2 6 14 3" xfId="30475" xr:uid="{00000000-0005-0000-0000-0000AB760000}"/>
    <cellStyle name="Lookup Table Heading 2 6 15" xfId="30476" xr:uid="{00000000-0005-0000-0000-0000AC760000}"/>
    <cellStyle name="Lookup Table Heading 2 6 15 2" xfId="30477" xr:uid="{00000000-0005-0000-0000-0000AD760000}"/>
    <cellStyle name="Lookup Table Heading 2 6 15 3" xfId="30478" xr:uid="{00000000-0005-0000-0000-0000AE760000}"/>
    <cellStyle name="Lookup Table Heading 2 6 16" xfId="30479" xr:uid="{00000000-0005-0000-0000-0000AF760000}"/>
    <cellStyle name="Lookup Table Heading 2 6 16 2" xfId="30480" xr:uid="{00000000-0005-0000-0000-0000B0760000}"/>
    <cellStyle name="Lookup Table Heading 2 6 16 3" xfId="30481" xr:uid="{00000000-0005-0000-0000-0000B1760000}"/>
    <cellStyle name="Lookup Table Heading 2 6 17" xfId="30482" xr:uid="{00000000-0005-0000-0000-0000B2760000}"/>
    <cellStyle name="Lookup Table Heading 2 6 17 2" xfId="30483" xr:uid="{00000000-0005-0000-0000-0000B3760000}"/>
    <cellStyle name="Lookup Table Heading 2 6 17 3" xfId="30484" xr:uid="{00000000-0005-0000-0000-0000B4760000}"/>
    <cellStyle name="Lookup Table Heading 2 6 18" xfId="30485" xr:uid="{00000000-0005-0000-0000-0000B5760000}"/>
    <cellStyle name="Lookup Table Heading 2 6 18 2" xfId="30486" xr:uid="{00000000-0005-0000-0000-0000B6760000}"/>
    <cellStyle name="Lookup Table Heading 2 6 18 3" xfId="30487" xr:uid="{00000000-0005-0000-0000-0000B7760000}"/>
    <cellStyle name="Lookup Table Heading 2 6 19" xfId="30488" xr:uid="{00000000-0005-0000-0000-0000B8760000}"/>
    <cellStyle name="Lookup Table Heading 2 6 2" xfId="30489" xr:uid="{00000000-0005-0000-0000-0000B9760000}"/>
    <cellStyle name="Lookup Table Heading 2 6 2 10" xfId="30490" xr:uid="{00000000-0005-0000-0000-0000BA760000}"/>
    <cellStyle name="Lookup Table Heading 2 6 2 10 2" xfId="30491" xr:uid="{00000000-0005-0000-0000-0000BB760000}"/>
    <cellStyle name="Lookup Table Heading 2 6 2 10 3" xfId="30492" xr:uid="{00000000-0005-0000-0000-0000BC760000}"/>
    <cellStyle name="Lookup Table Heading 2 6 2 11" xfId="30493" xr:uid="{00000000-0005-0000-0000-0000BD760000}"/>
    <cellStyle name="Lookup Table Heading 2 6 2 11 2" xfId="30494" xr:uid="{00000000-0005-0000-0000-0000BE760000}"/>
    <cellStyle name="Lookup Table Heading 2 6 2 11 3" xfId="30495" xr:uid="{00000000-0005-0000-0000-0000BF760000}"/>
    <cellStyle name="Lookup Table Heading 2 6 2 12" xfId="30496" xr:uid="{00000000-0005-0000-0000-0000C0760000}"/>
    <cellStyle name="Lookup Table Heading 2 6 2 12 2" xfId="30497" xr:uid="{00000000-0005-0000-0000-0000C1760000}"/>
    <cellStyle name="Lookup Table Heading 2 6 2 12 3" xfId="30498" xr:uid="{00000000-0005-0000-0000-0000C2760000}"/>
    <cellStyle name="Lookup Table Heading 2 6 2 13" xfId="30499" xr:uid="{00000000-0005-0000-0000-0000C3760000}"/>
    <cellStyle name="Lookup Table Heading 2 6 2 14" xfId="30500" xr:uid="{00000000-0005-0000-0000-0000C4760000}"/>
    <cellStyle name="Lookup Table Heading 2 6 2 2" xfId="30501" xr:uid="{00000000-0005-0000-0000-0000C5760000}"/>
    <cellStyle name="Lookup Table Heading 2 6 2 2 2" xfId="30502" xr:uid="{00000000-0005-0000-0000-0000C6760000}"/>
    <cellStyle name="Lookup Table Heading 2 6 2 2 3" xfId="30503" xr:uid="{00000000-0005-0000-0000-0000C7760000}"/>
    <cellStyle name="Lookup Table Heading 2 6 2 3" xfId="30504" xr:uid="{00000000-0005-0000-0000-0000C8760000}"/>
    <cellStyle name="Lookup Table Heading 2 6 2 3 2" xfId="30505" xr:uid="{00000000-0005-0000-0000-0000C9760000}"/>
    <cellStyle name="Lookup Table Heading 2 6 2 3 3" xfId="30506" xr:uid="{00000000-0005-0000-0000-0000CA760000}"/>
    <cellStyle name="Lookup Table Heading 2 6 2 4" xfId="30507" xr:uid="{00000000-0005-0000-0000-0000CB760000}"/>
    <cellStyle name="Lookup Table Heading 2 6 2 4 2" xfId="30508" xr:uid="{00000000-0005-0000-0000-0000CC760000}"/>
    <cellStyle name="Lookup Table Heading 2 6 2 4 3" xfId="30509" xr:uid="{00000000-0005-0000-0000-0000CD760000}"/>
    <cellStyle name="Lookup Table Heading 2 6 2 5" xfId="30510" xr:uid="{00000000-0005-0000-0000-0000CE760000}"/>
    <cellStyle name="Lookup Table Heading 2 6 2 5 2" xfId="30511" xr:uid="{00000000-0005-0000-0000-0000CF760000}"/>
    <cellStyle name="Lookup Table Heading 2 6 2 5 3" xfId="30512" xr:uid="{00000000-0005-0000-0000-0000D0760000}"/>
    <cellStyle name="Lookup Table Heading 2 6 2 6" xfId="30513" xr:uid="{00000000-0005-0000-0000-0000D1760000}"/>
    <cellStyle name="Lookup Table Heading 2 6 2 6 2" xfId="30514" xr:uid="{00000000-0005-0000-0000-0000D2760000}"/>
    <cellStyle name="Lookup Table Heading 2 6 2 6 3" xfId="30515" xr:uid="{00000000-0005-0000-0000-0000D3760000}"/>
    <cellStyle name="Lookup Table Heading 2 6 2 7" xfId="30516" xr:uid="{00000000-0005-0000-0000-0000D4760000}"/>
    <cellStyle name="Lookup Table Heading 2 6 2 7 2" xfId="30517" xr:uid="{00000000-0005-0000-0000-0000D5760000}"/>
    <cellStyle name="Lookup Table Heading 2 6 2 7 3" xfId="30518" xr:uid="{00000000-0005-0000-0000-0000D6760000}"/>
    <cellStyle name="Lookup Table Heading 2 6 2 8" xfId="30519" xr:uid="{00000000-0005-0000-0000-0000D7760000}"/>
    <cellStyle name="Lookup Table Heading 2 6 2 8 2" xfId="30520" xr:uid="{00000000-0005-0000-0000-0000D8760000}"/>
    <cellStyle name="Lookup Table Heading 2 6 2 8 3" xfId="30521" xr:uid="{00000000-0005-0000-0000-0000D9760000}"/>
    <cellStyle name="Lookup Table Heading 2 6 2 9" xfId="30522" xr:uid="{00000000-0005-0000-0000-0000DA760000}"/>
    <cellStyle name="Lookup Table Heading 2 6 2 9 2" xfId="30523" xr:uid="{00000000-0005-0000-0000-0000DB760000}"/>
    <cellStyle name="Lookup Table Heading 2 6 2 9 3" xfId="30524" xr:uid="{00000000-0005-0000-0000-0000DC760000}"/>
    <cellStyle name="Lookup Table Heading 2 6 20" xfId="30525" xr:uid="{00000000-0005-0000-0000-0000DD760000}"/>
    <cellStyle name="Lookup Table Heading 2 6 3" xfId="30526" xr:uid="{00000000-0005-0000-0000-0000DE760000}"/>
    <cellStyle name="Lookup Table Heading 2 6 3 10" xfId="30527" xr:uid="{00000000-0005-0000-0000-0000DF760000}"/>
    <cellStyle name="Lookup Table Heading 2 6 3 10 2" xfId="30528" xr:uid="{00000000-0005-0000-0000-0000E0760000}"/>
    <cellStyle name="Lookup Table Heading 2 6 3 10 3" xfId="30529" xr:uid="{00000000-0005-0000-0000-0000E1760000}"/>
    <cellStyle name="Lookup Table Heading 2 6 3 11" xfId="30530" xr:uid="{00000000-0005-0000-0000-0000E2760000}"/>
    <cellStyle name="Lookup Table Heading 2 6 3 11 2" xfId="30531" xr:uid="{00000000-0005-0000-0000-0000E3760000}"/>
    <cellStyle name="Lookup Table Heading 2 6 3 11 3" xfId="30532" xr:uid="{00000000-0005-0000-0000-0000E4760000}"/>
    <cellStyle name="Lookup Table Heading 2 6 3 12" xfId="30533" xr:uid="{00000000-0005-0000-0000-0000E5760000}"/>
    <cellStyle name="Lookup Table Heading 2 6 3 12 2" xfId="30534" xr:uid="{00000000-0005-0000-0000-0000E6760000}"/>
    <cellStyle name="Lookup Table Heading 2 6 3 12 3" xfId="30535" xr:uid="{00000000-0005-0000-0000-0000E7760000}"/>
    <cellStyle name="Lookup Table Heading 2 6 3 13" xfId="30536" xr:uid="{00000000-0005-0000-0000-0000E8760000}"/>
    <cellStyle name="Lookup Table Heading 2 6 3 14" xfId="30537" xr:uid="{00000000-0005-0000-0000-0000E9760000}"/>
    <cellStyle name="Lookup Table Heading 2 6 3 2" xfId="30538" xr:uid="{00000000-0005-0000-0000-0000EA760000}"/>
    <cellStyle name="Lookup Table Heading 2 6 3 2 2" xfId="30539" xr:uid="{00000000-0005-0000-0000-0000EB760000}"/>
    <cellStyle name="Lookup Table Heading 2 6 3 2 3" xfId="30540" xr:uid="{00000000-0005-0000-0000-0000EC760000}"/>
    <cellStyle name="Lookup Table Heading 2 6 3 3" xfId="30541" xr:uid="{00000000-0005-0000-0000-0000ED760000}"/>
    <cellStyle name="Lookup Table Heading 2 6 3 3 2" xfId="30542" xr:uid="{00000000-0005-0000-0000-0000EE760000}"/>
    <cellStyle name="Lookup Table Heading 2 6 3 3 3" xfId="30543" xr:uid="{00000000-0005-0000-0000-0000EF760000}"/>
    <cellStyle name="Lookup Table Heading 2 6 3 4" xfId="30544" xr:uid="{00000000-0005-0000-0000-0000F0760000}"/>
    <cellStyle name="Lookup Table Heading 2 6 3 4 2" xfId="30545" xr:uid="{00000000-0005-0000-0000-0000F1760000}"/>
    <cellStyle name="Lookup Table Heading 2 6 3 4 3" xfId="30546" xr:uid="{00000000-0005-0000-0000-0000F2760000}"/>
    <cellStyle name="Lookup Table Heading 2 6 3 5" xfId="30547" xr:uid="{00000000-0005-0000-0000-0000F3760000}"/>
    <cellStyle name="Lookup Table Heading 2 6 3 5 2" xfId="30548" xr:uid="{00000000-0005-0000-0000-0000F4760000}"/>
    <cellStyle name="Lookup Table Heading 2 6 3 5 3" xfId="30549" xr:uid="{00000000-0005-0000-0000-0000F5760000}"/>
    <cellStyle name="Lookup Table Heading 2 6 3 6" xfId="30550" xr:uid="{00000000-0005-0000-0000-0000F6760000}"/>
    <cellStyle name="Lookup Table Heading 2 6 3 6 2" xfId="30551" xr:uid="{00000000-0005-0000-0000-0000F7760000}"/>
    <cellStyle name="Lookup Table Heading 2 6 3 6 3" xfId="30552" xr:uid="{00000000-0005-0000-0000-0000F8760000}"/>
    <cellStyle name="Lookup Table Heading 2 6 3 7" xfId="30553" xr:uid="{00000000-0005-0000-0000-0000F9760000}"/>
    <cellStyle name="Lookup Table Heading 2 6 3 7 2" xfId="30554" xr:uid="{00000000-0005-0000-0000-0000FA760000}"/>
    <cellStyle name="Lookup Table Heading 2 6 3 7 3" xfId="30555" xr:uid="{00000000-0005-0000-0000-0000FB760000}"/>
    <cellStyle name="Lookup Table Heading 2 6 3 8" xfId="30556" xr:uid="{00000000-0005-0000-0000-0000FC760000}"/>
    <cellStyle name="Lookup Table Heading 2 6 3 8 2" xfId="30557" xr:uid="{00000000-0005-0000-0000-0000FD760000}"/>
    <cellStyle name="Lookup Table Heading 2 6 3 8 3" xfId="30558" xr:uid="{00000000-0005-0000-0000-0000FE760000}"/>
    <cellStyle name="Lookup Table Heading 2 6 3 9" xfId="30559" xr:uid="{00000000-0005-0000-0000-0000FF760000}"/>
    <cellStyle name="Lookup Table Heading 2 6 3 9 2" xfId="30560" xr:uid="{00000000-0005-0000-0000-000000770000}"/>
    <cellStyle name="Lookup Table Heading 2 6 3 9 3" xfId="30561" xr:uid="{00000000-0005-0000-0000-000001770000}"/>
    <cellStyle name="Lookup Table Heading 2 6 4" xfId="30562" xr:uid="{00000000-0005-0000-0000-000002770000}"/>
    <cellStyle name="Lookup Table Heading 2 6 4 10" xfId="30563" xr:uid="{00000000-0005-0000-0000-000003770000}"/>
    <cellStyle name="Lookup Table Heading 2 6 4 10 2" xfId="30564" xr:uid="{00000000-0005-0000-0000-000004770000}"/>
    <cellStyle name="Lookup Table Heading 2 6 4 10 3" xfId="30565" xr:uid="{00000000-0005-0000-0000-000005770000}"/>
    <cellStyle name="Lookup Table Heading 2 6 4 11" xfId="30566" xr:uid="{00000000-0005-0000-0000-000006770000}"/>
    <cellStyle name="Lookup Table Heading 2 6 4 11 2" xfId="30567" xr:uid="{00000000-0005-0000-0000-000007770000}"/>
    <cellStyle name="Lookup Table Heading 2 6 4 11 3" xfId="30568" xr:uid="{00000000-0005-0000-0000-000008770000}"/>
    <cellStyle name="Lookup Table Heading 2 6 4 12" xfId="30569" xr:uid="{00000000-0005-0000-0000-000009770000}"/>
    <cellStyle name="Lookup Table Heading 2 6 4 13" xfId="30570" xr:uid="{00000000-0005-0000-0000-00000A770000}"/>
    <cellStyle name="Lookup Table Heading 2 6 4 2" xfId="30571" xr:uid="{00000000-0005-0000-0000-00000B770000}"/>
    <cellStyle name="Lookup Table Heading 2 6 4 2 2" xfId="30572" xr:uid="{00000000-0005-0000-0000-00000C770000}"/>
    <cellStyle name="Lookup Table Heading 2 6 4 2 3" xfId="30573" xr:uid="{00000000-0005-0000-0000-00000D770000}"/>
    <cellStyle name="Lookup Table Heading 2 6 4 3" xfId="30574" xr:uid="{00000000-0005-0000-0000-00000E770000}"/>
    <cellStyle name="Lookup Table Heading 2 6 4 3 2" xfId="30575" xr:uid="{00000000-0005-0000-0000-00000F770000}"/>
    <cellStyle name="Lookup Table Heading 2 6 4 3 3" xfId="30576" xr:uid="{00000000-0005-0000-0000-000010770000}"/>
    <cellStyle name="Lookup Table Heading 2 6 4 4" xfId="30577" xr:uid="{00000000-0005-0000-0000-000011770000}"/>
    <cellStyle name="Lookup Table Heading 2 6 4 4 2" xfId="30578" xr:uid="{00000000-0005-0000-0000-000012770000}"/>
    <cellStyle name="Lookup Table Heading 2 6 4 4 3" xfId="30579" xr:uid="{00000000-0005-0000-0000-000013770000}"/>
    <cellStyle name="Lookup Table Heading 2 6 4 5" xfId="30580" xr:uid="{00000000-0005-0000-0000-000014770000}"/>
    <cellStyle name="Lookup Table Heading 2 6 4 5 2" xfId="30581" xr:uid="{00000000-0005-0000-0000-000015770000}"/>
    <cellStyle name="Lookup Table Heading 2 6 4 5 3" xfId="30582" xr:uid="{00000000-0005-0000-0000-000016770000}"/>
    <cellStyle name="Lookup Table Heading 2 6 4 6" xfId="30583" xr:uid="{00000000-0005-0000-0000-000017770000}"/>
    <cellStyle name="Lookup Table Heading 2 6 4 6 2" xfId="30584" xr:uid="{00000000-0005-0000-0000-000018770000}"/>
    <cellStyle name="Lookup Table Heading 2 6 4 6 3" xfId="30585" xr:uid="{00000000-0005-0000-0000-000019770000}"/>
    <cellStyle name="Lookup Table Heading 2 6 4 7" xfId="30586" xr:uid="{00000000-0005-0000-0000-00001A770000}"/>
    <cellStyle name="Lookup Table Heading 2 6 4 7 2" xfId="30587" xr:uid="{00000000-0005-0000-0000-00001B770000}"/>
    <cellStyle name="Lookup Table Heading 2 6 4 7 3" xfId="30588" xr:uid="{00000000-0005-0000-0000-00001C770000}"/>
    <cellStyle name="Lookup Table Heading 2 6 4 8" xfId="30589" xr:uid="{00000000-0005-0000-0000-00001D770000}"/>
    <cellStyle name="Lookup Table Heading 2 6 4 8 2" xfId="30590" xr:uid="{00000000-0005-0000-0000-00001E770000}"/>
    <cellStyle name="Lookup Table Heading 2 6 4 8 3" xfId="30591" xr:uid="{00000000-0005-0000-0000-00001F770000}"/>
    <cellStyle name="Lookup Table Heading 2 6 4 9" xfId="30592" xr:uid="{00000000-0005-0000-0000-000020770000}"/>
    <cellStyle name="Lookup Table Heading 2 6 4 9 2" xfId="30593" xr:uid="{00000000-0005-0000-0000-000021770000}"/>
    <cellStyle name="Lookup Table Heading 2 6 4 9 3" xfId="30594" xr:uid="{00000000-0005-0000-0000-000022770000}"/>
    <cellStyle name="Lookup Table Heading 2 6 5" xfId="30595" xr:uid="{00000000-0005-0000-0000-000023770000}"/>
    <cellStyle name="Lookup Table Heading 2 6 5 10" xfId="30596" xr:uid="{00000000-0005-0000-0000-000024770000}"/>
    <cellStyle name="Lookup Table Heading 2 6 5 10 2" xfId="30597" xr:uid="{00000000-0005-0000-0000-000025770000}"/>
    <cellStyle name="Lookup Table Heading 2 6 5 10 3" xfId="30598" xr:uid="{00000000-0005-0000-0000-000026770000}"/>
    <cellStyle name="Lookup Table Heading 2 6 5 11" xfId="30599" xr:uid="{00000000-0005-0000-0000-000027770000}"/>
    <cellStyle name="Lookup Table Heading 2 6 5 11 2" xfId="30600" xr:uid="{00000000-0005-0000-0000-000028770000}"/>
    <cellStyle name="Lookup Table Heading 2 6 5 11 3" xfId="30601" xr:uid="{00000000-0005-0000-0000-000029770000}"/>
    <cellStyle name="Lookup Table Heading 2 6 5 12" xfId="30602" xr:uid="{00000000-0005-0000-0000-00002A770000}"/>
    <cellStyle name="Lookup Table Heading 2 6 5 13" xfId="30603" xr:uid="{00000000-0005-0000-0000-00002B770000}"/>
    <cellStyle name="Lookup Table Heading 2 6 5 2" xfId="30604" xr:uid="{00000000-0005-0000-0000-00002C770000}"/>
    <cellStyle name="Lookup Table Heading 2 6 5 2 2" xfId="30605" xr:uid="{00000000-0005-0000-0000-00002D770000}"/>
    <cellStyle name="Lookup Table Heading 2 6 5 2 3" xfId="30606" xr:uid="{00000000-0005-0000-0000-00002E770000}"/>
    <cellStyle name="Lookup Table Heading 2 6 5 3" xfId="30607" xr:uid="{00000000-0005-0000-0000-00002F770000}"/>
    <cellStyle name="Lookup Table Heading 2 6 5 3 2" xfId="30608" xr:uid="{00000000-0005-0000-0000-000030770000}"/>
    <cellStyle name="Lookup Table Heading 2 6 5 3 3" xfId="30609" xr:uid="{00000000-0005-0000-0000-000031770000}"/>
    <cellStyle name="Lookup Table Heading 2 6 5 4" xfId="30610" xr:uid="{00000000-0005-0000-0000-000032770000}"/>
    <cellStyle name="Lookup Table Heading 2 6 5 4 2" xfId="30611" xr:uid="{00000000-0005-0000-0000-000033770000}"/>
    <cellStyle name="Lookup Table Heading 2 6 5 4 3" xfId="30612" xr:uid="{00000000-0005-0000-0000-000034770000}"/>
    <cellStyle name="Lookup Table Heading 2 6 5 5" xfId="30613" xr:uid="{00000000-0005-0000-0000-000035770000}"/>
    <cellStyle name="Lookup Table Heading 2 6 5 5 2" xfId="30614" xr:uid="{00000000-0005-0000-0000-000036770000}"/>
    <cellStyle name="Lookup Table Heading 2 6 5 5 3" xfId="30615" xr:uid="{00000000-0005-0000-0000-000037770000}"/>
    <cellStyle name="Lookup Table Heading 2 6 5 6" xfId="30616" xr:uid="{00000000-0005-0000-0000-000038770000}"/>
    <cellStyle name="Lookup Table Heading 2 6 5 6 2" xfId="30617" xr:uid="{00000000-0005-0000-0000-000039770000}"/>
    <cellStyle name="Lookup Table Heading 2 6 5 6 3" xfId="30618" xr:uid="{00000000-0005-0000-0000-00003A770000}"/>
    <cellStyle name="Lookup Table Heading 2 6 5 7" xfId="30619" xr:uid="{00000000-0005-0000-0000-00003B770000}"/>
    <cellStyle name="Lookup Table Heading 2 6 5 7 2" xfId="30620" xr:uid="{00000000-0005-0000-0000-00003C770000}"/>
    <cellStyle name="Lookup Table Heading 2 6 5 7 3" xfId="30621" xr:uid="{00000000-0005-0000-0000-00003D770000}"/>
    <cellStyle name="Lookup Table Heading 2 6 5 8" xfId="30622" xr:uid="{00000000-0005-0000-0000-00003E770000}"/>
    <cellStyle name="Lookup Table Heading 2 6 5 8 2" xfId="30623" xr:uid="{00000000-0005-0000-0000-00003F770000}"/>
    <cellStyle name="Lookup Table Heading 2 6 5 8 3" xfId="30624" xr:uid="{00000000-0005-0000-0000-000040770000}"/>
    <cellStyle name="Lookup Table Heading 2 6 5 9" xfId="30625" xr:uid="{00000000-0005-0000-0000-000041770000}"/>
    <cellStyle name="Lookup Table Heading 2 6 5 9 2" xfId="30626" xr:uid="{00000000-0005-0000-0000-000042770000}"/>
    <cellStyle name="Lookup Table Heading 2 6 5 9 3" xfId="30627" xr:uid="{00000000-0005-0000-0000-000043770000}"/>
    <cellStyle name="Lookup Table Heading 2 6 6" xfId="30628" xr:uid="{00000000-0005-0000-0000-000044770000}"/>
    <cellStyle name="Lookup Table Heading 2 6 6 10" xfId="30629" xr:uid="{00000000-0005-0000-0000-000045770000}"/>
    <cellStyle name="Lookup Table Heading 2 6 6 10 2" xfId="30630" xr:uid="{00000000-0005-0000-0000-000046770000}"/>
    <cellStyle name="Lookup Table Heading 2 6 6 10 3" xfId="30631" xr:uid="{00000000-0005-0000-0000-000047770000}"/>
    <cellStyle name="Lookup Table Heading 2 6 6 11" xfId="30632" xr:uid="{00000000-0005-0000-0000-000048770000}"/>
    <cellStyle name="Lookup Table Heading 2 6 6 11 2" xfId="30633" xr:uid="{00000000-0005-0000-0000-000049770000}"/>
    <cellStyle name="Lookup Table Heading 2 6 6 11 3" xfId="30634" xr:uid="{00000000-0005-0000-0000-00004A770000}"/>
    <cellStyle name="Lookup Table Heading 2 6 6 12" xfId="30635" xr:uid="{00000000-0005-0000-0000-00004B770000}"/>
    <cellStyle name="Lookup Table Heading 2 6 6 13" xfId="30636" xr:uid="{00000000-0005-0000-0000-00004C770000}"/>
    <cellStyle name="Lookup Table Heading 2 6 6 2" xfId="30637" xr:uid="{00000000-0005-0000-0000-00004D770000}"/>
    <cellStyle name="Lookup Table Heading 2 6 6 2 2" xfId="30638" xr:uid="{00000000-0005-0000-0000-00004E770000}"/>
    <cellStyle name="Lookup Table Heading 2 6 6 2 3" xfId="30639" xr:uid="{00000000-0005-0000-0000-00004F770000}"/>
    <cellStyle name="Lookup Table Heading 2 6 6 3" xfId="30640" xr:uid="{00000000-0005-0000-0000-000050770000}"/>
    <cellStyle name="Lookup Table Heading 2 6 6 3 2" xfId="30641" xr:uid="{00000000-0005-0000-0000-000051770000}"/>
    <cellStyle name="Lookup Table Heading 2 6 6 3 3" xfId="30642" xr:uid="{00000000-0005-0000-0000-000052770000}"/>
    <cellStyle name="Lookup Table Heading 2 6 6 4" xfId="30643" xr:uid="{00000000-0005-0000-0000-000053770000}"/>
    <cellStyle name="Lookup Table Heading 2 6 6 4 2" xfId="30644" xr:uid="{00000000-0005-0000-0000-000054770000}"/>
    <cellStyle name="Lookup Table Heading 2 6 6 4 3" xfId="30645" xr:uid="{00000000-0005-0000-0000-000055770000}"/>
    <cellStyle name="Lookup Table Heading 2 6 6 5" xfId="30646" xr:uid="{00000000-0005-0000-0000-000056770000}"/>
    <cellStyle name="Lookup Table Heading 2 6 6 5 2" xfId="30647" xr:uid="{00000000-0005-0000-0000-000057770000}"/>
    <cellStyle name="Lookup Table Heading 2 6 6 5 3" xfId="30648" xr:uid="{00000000-0005-0000-0000-000058770000}"/>
    <cellStyle name="Lookup Table Heading 2 6 6 6" xfId="30649" xr:uid="{00000000-0005-0000-0000-000059770000}"/>
    <cellStyle name="Lookup Table Heading 2 6 6 6 2" xfId="30650" xr:uid="{00000000-0005-0000-0000-00005A770000}"/>
    <cellStyle name="Lookup Table Heading 2 6 6 6 3" xfId="30651" xr:uid="{00000000-0005-0000-0000-00005B770000}"/>
    <cellStyle name="Lookup Table Heading 2 6 6 7" xfId="30652" xr:uid="{00000000-0005-0000-0000-00005C770000}"/>
    <cellStyle name="Lookup Table Heading 2 6 6 7 2" xfId="30653" xr:uid="{00000000-0005-0000-0000-00005D770000}"/>
    <cellStyle name="Lookup Table Heading 2 6 6 7 3" xfId="30654" xr:uid="{00000000-0005-0000-0000-00005E770000}"/>
    <cellStyle name="Lookup Table Heading 2 6 6 8" xfId="30655" xr:uid="{00000000-0005-0000-0000-00005F770000}"/>
    <cellStyle name="Lookup Table Heading 2 6 6 8 2" xfId="30656" xr:uid="{00000000-0005-0000-0000-000060770000}"/>
    <cellStyle name="Lookup Table Heading 2 6 6 8 3" xfId="30657" xr:uid="{00000000-0005-0000-0000-000061770000}"/>
    <cellStyle name="Lookup Table Heading 2 6 6 9" xfId="30658" xr:uid="{00000000-0005-0000-0000-000062770000}"/>
    <cellStyle name="Lookup Table Heading 2 6 6 9 2" xfId="30659" xr:uid="{00000000-0005-0000-0000-000063770000}"/>
    <cellStyle name="Lookup Table Heading 2 6 6 9 3" xfId="30660" xr:uid="{00000000-0005-0000-0000-000064770000}"/>
    <cellStyle name="Lookup Table Heading 2 6 7" xfId="30661" xr:uid="{00000000-0005-0000-0000-000065770000}"/>
    <cellStyle name="Lookup Table Heading 2 6 7 10" xfId="30662" xr:uid="{00000000-0005-0000-0000-000066770000}"/>
    <cellStyle name="Lookup Table Heading 2 6 7 10 2" xfId="30663" xr:uid="{00000000-0005-0000-0000-000067770000}"/>
    <cellStyle name="Lookup Table Heading 2 6 7 10 3" xfId="30664" xr:uid="{00000000-0005-0000-0000-000068770000}"/>
    <cellStyle name="Lookup Table Heading 2 6 7 11" xfId="30665" xr:uid="{00000000-0005-0000-0000-000069770000}"/>
    <cellStyle name="Lookup Table Heading 2 6 7 11 2" xfId="30666" xr:uid="{00000000-0005-0000-0000-00006A770000}"/>
    <cellStyle name="Lookup Table Heading 2 6 7 11 3" xfId="30667" xr:uid="{00000000-0005-0000-0000-00006B770000}"/>
    <cellStyle name="Lookup Table Heading 2 6 7 12" xfId="30668" xr:uid="{00000000-0005-0000-0000-00006C770000}"/>
    <cellStyle name="Lookup Table Heading 2 6 7 13" xfId="30669" xr:uid="{00000000-0005-0000-0000-00006D770000}"/>
    <cellStyle name="Lookup Table Heading 2 6 7 2" xfId="30670" xr:uid="{00000000-0005-0000-0000-00006E770000}"/>
    <cellStyle name="Lookup Table Heading 2 6 7 2 2" xfId="30671" xr:uid="{00000000-0005-0000-0000-00006F770000}"/>
    <cellStyle name="Lookup Table Heading 2 6 7 2 3" xfId="30672" xr:uid="{00000000-0005-0000-0000-000070770000}"/>
    <cellStyle name="Lookup Table Heading 2 6 7 3" xfId="30673" xr:uid="{00000000-0005-0000-0000-000071770000}"/>
    <cellStyle name="Lookup Table Heading 2 6 7 3 2" xfId="30674" xr:uid="{00000000-0005-0000-0000-000072770000}"/>
    <cellStyle name="Lookup Table Heading 2 6 7 3 3" xfId="30675" xr:uid="{00000000-0005-0000-0000-000073770000}"/>
    <cellStyle name="Lookup Table Heading 2 6 7 4" xfId="30676" xr:uid="{00000000-0005-0000-0000-000074770000}"/>
    <cellStyle name="Lookup Table Heading 2 6 7 4 2" xfId="30677" xr:uid="{00000000-0005-0000-0000-000075770000}"/>
    <cellStyle name="Lookup Table Heading 2 6 7 4 3" xfId="30678" xr:uid="{00000000-0005-0000-0000-000076770000}"/>
    <cellStyle name="Lookup Table Heading 2 6 7 5" xfId="30679" xr:uid="{00000000-0005-0000-0000-000077770000}"/>
    <cellStyle name="Lookup Table Heading 2 6 7 5 2" xfId="30680" xr:uid="{00000000-0005-0000-0000-000078770000}"/>
    <cellStyle name="Lookup Table Heading 2 6 7 5 3" xfId="30681" xr:uid="{00000000-0005-0000-0000-000079770000}"/>
    <cellStyle name="Lookup Table Heading 2 6 7 6" xfId="30682" xr:uid="{00000000-0005-0000-0000-00007A770000}"/>
    <cellStyle name="Lookup Table Heading 2 6 7 6 2" xfId="30683" xr:uid="{00000000-0005-0000-0000-00007B770000}"/>
    <cellStyle name="Lookup Table Heading 2 6 7 6 3" xfId="30684" xr:uid="{00000000-0005-0000-0000-00007C770000}"/>
    <cellStyle name="Lookup Table Heading 2 6 7 7" xfId="30685" xr:uid="{00000000-0005-0000-0000-00007D770000}"/>
    <cellStyle name="Lookup Table Heading 2 6 7 7 2" xfId="30686" xr:uid="{00000000-0005-0000-0000-00007E770000}"/>
    <cellStyle name="Lookup Table Heading 2 6 7 7 3" xfId="30687" xr:uid="{00000000-0005-0000-0000-00007F770000}"/>
    <cellStyle name="Lookup Table Heading 2 6 7 8" xfId="30688" xr:uid="{00000000-0005-0000-0000-000080770000}"/>
    <cellStyle name="Lookup Table Heading 2 6 7 8 2" xfId="30689" xr:uid="{00000000-0005-0000-0000-000081770000}"/>
    <cellStyle name="Lookup Table Heading 2 6 7 8 3" xfId="30690" xr:uid="{00000000-0005-0000-0000-000082770000}"/>
    <cellStyle name="Lookup Table Heading 2 6 7 9" xfId="30691" xr:uid="{00000000-0005-0000-0000-000083770000}"/>
    <cellStyle name="Lookup Table Heading 2 6 7 9 2" xfId="30692" xr:uid="{00000000-0005-0000-0000-000084770000}"/>
    <cellStyle name="Lookup Table Heading 2 6 7 9 3" xfId="30693" xr:uid="{00000000-0005-0000-0000-000085770000}"/>
    <cellStyle name="Lookup Table Heading 2 6 8" xfId="30694" xr:uid="{00000000-0005-0000-0000-000086770000}"/>
    <cellStyle name="Lookup Table Heading 2 6 8 2" xfId="30695" xr:uid="{00000000-0005-0000-0000-000087770000}"/>
    <cellStyle name="Lookup Table Heading 2 6 8 3" xfId="30696" xr:uid="{00000000-0005-0000-0000-000088770000}"/>
    <cellStyle name="Lookup Table Heading 2 6 9" xfId="30697" xr:uid="{00000000-0005-0000-0000-000089770000}"/>
    <cellStyle name="Lookup Table Heading 2 6 9 2" xfId="30698" xr:uid="{00000000-0005-0000-0000-00008A770000}"/>
    <cellStyle name="Lookup Table Heading 2 6 9 3" xfId="30699" xr:uid="{00000000-0005-0000-0000-00008B770000}"/>
    <cellStyle name="Lookup Table Heading 2 7" xfId="30700" xr:uid="{00000000-0005-0000-0000-00008C770000}"/>
    <cellStyle name="Lookup Table Heading 2 7 10" xfId="30701" xr:uid="{00000000-0005-0000-0000-00008D770000}"/>
    <cellStyle name="Lookup Table Heading 2 7 10 2" xfId="30702" xr:uid="{00000000-0005-0000-0000-00008E770000}"/>
    <cellStyle name="Lookup Table Heading 2 7 10 3" xfId="30703" xr:uid="{00000000-0005-0000-0000-00008F770000}"/>
    <cellStyle name="Lookup Table Heading 2 7 11" xfId="30704" xr:uid="{00000000-0005-0000-0000-000090770000}"/>
    <cellStyle name="Lookup Table Heading 2 7 11 2" xfId="30705" xr:uid="{00000000-0005-0000-0000-000091770000}"/>
    <cellStyle name="Lookup Table Heading 2 7 11 3" xfId="30706" xr:uid="{00000000-0005-0000-0000-000092770000}"/>
    <cellStyle name="Lookup Table Heading 2 7 12" xfId="30707" xr:uid="{00000000-0005-0000-0000-000093770000}"/>
    <cellStyle name="Lookup Table Heading 2 7 13" xfId="30708" xr:uid="{00000000-0005-0000-0000-000094770000}"/>
    <cellStyle name="Lookup Table Heading 2 7 2" xfId="30709" xr:uid="{00000000-0005-0000-0000-000095770000}"/>
    <cellStyle name="Lookup Table Heading 2 7 2 2" xfId="30710" xr:uid="{00000000-0005-0000-0000-000096770000}"/>
    <cellStyle name="Lookup Table Heading 2 7 2 3" xfId="30711" xr:uid="{00000000-0005-0000-0000-000097770000}"/>
    <cellStyle name="Lookup Table Heading 2 7 3" xfId="30712" xr:uid="{00000000-0005-0000-0000-000098770000}"/>
    <cellStyle name="Lookup Table Heading 2 7 3 2" xfId="30713" xr:uid="{00000000-0005-0000-0000-000099770000}"/>
    <cellStyle name="Lookup Table Heading 2 7 3 3" xfId="30714" xr:uid="{00000000-0005-0000-0000-00009A770000}"/>
    <cellStyle name="Lookup Table Heading 2 7 4" xfId="30715" xr:uid="{00000000-0005-0000-0000-00009B770000}"/>
    <cellStyle name="Lookup Table Heading 2 7 4 2" xfId="30716" xr:uid="{00000000-0005-0000-0000-00009C770000}"/>
    <cellStyle name="Lookup Table Heading 2 7 4 3" xfId="30717" xr:uid="{00000000-0005-0000-0000-00009D770000}"/>
    <cellStyle name="Lookup Table Heading 2 7 5" xfId="30718" xr:uid="{00000000-0005-0000-0000-00009E770000}"/>
    <cellStyle name="Lookup Table Heading 2 7 5 2" xfId="30719" xr:uid="{00000000-0005-0000-0000-00009F770000}"/>
    <cellStyle name="Lookup Table Heading 2 7 5 3" xfId="30720" xr:uid="{00000000-0005-0000-0000-0000A0770000}"/>
    <cellStyle name="Lookup Table Heading 2 7 6" xfId="30721" xr:uid="{00000000-0005-0000-0000-0000A1770000}"/>
    <cellStyle name="Lookup Table Heading 2 7 6 2" xfId="30722" xr:uid="{00000000-0005-0000-0000-0000A2770000}"/>
    <cellStyle name="Lookup Table Heading 2 7 6 3" xfId="30723" xr:uid="{00000000-0005-0000-0000-0000A3770000}"/>
    <cellStyle name="Lookup Table Heading 2 7 7" xfId="30724" xr:uid="{00000000-0005-0000-0000-0000A4770000}"/>
    <cellStyle name="Lookup Table Heading 2 7 7 2" xfId="30725" xr:uid="{00000000-0005-0000-0000-0000A5770000}"/>
    <cellStyle name="Lookup Table Heading 2 7 7 3" xfId="30726" xr:uid="{00000000-0005-0000-0000-0000A6770000}"/>
    <cellStyle name="Lookup Table Heading 2 7 8" xfId="30727" xr:uid="{00000000-0005-0000-0000-0000A7770000}"/>
    <cellStyle name="Lookup Table Heading 2 7 8 2" xfId="30728" xr:uid="{00000000-0005-0000-0000-0000A8770000}"/>
    <cellStyle name="Lookup Table Heading 2 7 8 3" xfId="30729" xr:uid="{00000000-0005-0000-0000-0000A9770000}"/>
    <cellStyle name="Lookup Table Heading 2 7 9" xfId="30730" xr:uid="{00000000-0005-0000-0000-0000AA770000}"/>
    <cellStyle name="Lookup Table Heading 2 7 9 2" xfId="30731" xr:uid="{00000000-0005-0000-0000-0000AB770000}"/>
    <cellStyle name="Lookup Table Heading 2 7 9 3" xfId="30732" xr:uid="{00000000-0005-0000-0000-0000AC770000}"/>
    <cellStyle name="Lookup Table Heading 2 8" xfId="30733" xr:uid="{00000000-0005-0000-0000-0000AD770000}"/>
    <cellStyle name="Lookup Table Heading 2 8 2" xfId="30734" xr:uid="{00000000-0005-0000-0000-0000AE770000}"/>
    <cellStyle name="Lookup Table Heading 2 8 3" xfId="30735" xr:uid="{00000000-0005-0000-0000-0000AF770000}"/>
    <cellStyle name="Lookup Table Heading 2 9" xfId="30736" xr:uid="{00000000-0005-0000-0000-0000B0770000}"/>
    <cellStyle name="Lookup Table Heading 2 9 2" xfId="30737" xr:uid="{00000000-0005-0000-0000-0000B1770000}"/>
    <cellStyle name="Lookup Table Heading 2 9 3" xfId="30738" xr:uid="{00000000-0005-0000-0000-0000B2770000}"/>
    <cellStyle name="Lookup Table Heading 20" xfId="30739" xr:uid="{00000000-0005-0000-0000-0000B3770000}"/>
    <cellStyle name="Lookup Table Heading 20 2" xfId="30740" xr:uid="{00000000-0005-0000-0000-0000B4770000}"/>
    <cellStyle name="Lookup Table Heading 21" xfId="30741" xr:uid="{00000000-0005-0000-0000-0000B5770000}"/>
    <cellStyle name="Lookup Table Heading 21 2" xfId="30742" xr:uid="{00000000-0005-0000-0000-0000B6770000}"/>
    <cellStyle name="Lookup Table Heading 22" xfId="30743" xr:uid="{00000000-0005-0000-0000-0000B7770000}"/>
    <cellStyle name="Lookup Table Heading 22 2" xfId="30744" xr:uid="{00000000-0005-0000-0000-0000B8770000}"/>
    <cellStyle name="Lookup Table Heading 23" xfId="30745" xr:uid="{00000000-0005-0000-0000-0000B9770000}"/>
    <cellStyle name="Lookup Table Heading 23 2" xfId="30746" xr:uid="{00000000-0005-0000-0000-0000BA770000}"/>
    <cellStyle name="Lookup Table Heading 24" xfId="30747" xr:uid="{00000000-0005-0000-0000-0000BB770000}"/>
    <cellStyle name="Lookup Table Heading 3" xfId="30748" xr:uid="{00000000-0005-0000-0000-0000BC770000}"/>
    <cellStyle name="Lookup Table Heading 3 10" xfId="30749" xr:uid="{00000000-0005-0000-0000-0000BD770000}"/>
    <cellStyle name="Lookup Table Heading 3 10 2" xfId="30750" xr:uid="{00000000-0005-0000-0000-0000BE770000}"/>
    <cellStyle name="Lookup Table Heading 3 10 3" xfId="30751" xr:uid="{00000000-0005-0000-0000-0000BF770000}"/>
    <cellStyle name="Lookup Table Heading 3 11" xfId="30752" xr:uid="{00000000-0005-0000-0000-0000C0770000}"/>
    <cellStyle name="Lookup Table Heading 3 11 2" xfId="30753" xr:uid="{00000000-0005-0000-0000-0000C1770000}"/>
    <cellStyle name="Lookup Table Heading 3 11 3" xfId="30754" xr:uid="{00000000-0005-0000-0000-0000C2770000}"/>
    <cellStyle name="Lookup Table Heading 3 12" xfId="30755" xr:uid="{00000000-0005-0000-0000-0000C3770000}"/>
    <cellStyle name="Lookup Table Heading 3 12 2" xfId="30756" xr:uid="{00000000-0005-0000-0000-0000C4770000}"/>
    <cellStyle name="Lookup Table Heading 3 12 3" xfId="30757" xr:uid="{00000000-0005-0000-0000-0000C5770000}"/>
    <cellStyle name="Lookup Table Heading 3 13" xfId="30758" xr:uid="{00000000-0005-0000-0000-0000C6770000}"/>
    <cellStyle name="Lookup Table Heading 3 13 2" xfId="30759" xr:uid="{00000000-0005-0000-0000-0000C7770000}"/>
    <cellStyle name="Lookup Table Heading 3 13 3" xfId="30760" xr:uid="{00000000-0005-0000-0000-0000C8770000}"/>
    <cellStyle name="Lookup Table Heading 3 14" xfId="30761" xr:uid="{00000000-0005-0000-0000-0000C9770000}"/>
    <cellStyle name="Lookup Table Heading 3 14 2" xfId="30762" xr:uid="{00000000-0005-0000-0000-0000CA770000}"/>
    <cellStyle name="Lookup Table Heading 3 14 3" xfId="30763" xr:uid="{00000000-0005-0000-0000-0000CB770000}"/>
    <cellStyle name="Lookup Table Heading 3 15" xfId="30764" xr:uid="{00000000-0005-0000-0000-0000CC770000}"/>
    <cellStyle name="Lookup Table Heading 3 15 2" xfId="30765" xr:uid="{00000000-0005-0000-0000-0000CD770000}"/>
    <cellStyle name="Lookup Table Heading 3 15 3" xfId="30766" xr:uid="{00000000-0005-0000-0000-0000CE770000}"/>
    <cellStyle name="Lookup Table Heading 3 16" xfId="30767" xr:uid="{00000000-0005-0000-0000-0000CF770000}"/>
    <cellStyle name="Lookup Table Heading 3 16 2" xfId="30768" xr:uid="{00000000-0005-0000-0000-0000D0770000}"/>
    <cellStyle name="Lookup Table Heading 3 16 3" xfId="30769" xr:uid="{00000000-0005-0000-0000-0000D1770000}"/>
    <cellStyle name="Lookup Table Heading 3 17" xfId="30770" xr:uid="{00000000-0005-0000-0000-0000D2770000}"/>
    <cellStyle name="Lookup Table Heading 3 17 2" xfId="30771" xr:uid="{00000000-0005-0000-0000-0000D3770000}"/>
    <cellStyle name="Lookup Table Heading 3 17 3" xfId="30772" xr:uid="{00000000-0005-0000-0000-0000D4770000}"/>
    <cellStyle name="Lookup Table Heading 3 18" xfId="30773" xr:uid="{00000000-0005-0000-0000-0000D5770000}"/>
    <cellStyle name="Lookup Table Heading 3 18 2" xfId="30774" xr:uid="{00000000-0005-0000-0000-0000D6770000}"/>
    <cellStyle name="Lookup Table Heading 3 18 3" xfId="30775" xr:uid="{00000000-0005-0000-0000-0000D7770000}"/>
    <cellStyle name="Lookup Table Heading 3 19" xfId="30776" xr:uid="{00000000-0005-0000-0000-0000D8770000}"/>
    <cellStyle name="Lookup Table Heading 3 2" xfId="30777" xr:uid="{00000000-0005-0000-0000-0000D9770000}"/>
    <cellStyle name="Lookup Table Heading 3 2 10" xfId="30778" xr:uid="{00000000-0005-0000-0000-0000DA770000}"/>
    <cellStyle name="Lookup Table Heading 3 2 10 2" xfId="30779" xr:uid="{00000000-0005-0000-0000-0000DB770000}"/>
    <cellStyle name="Lookup Table Heading 3 2 10 3" xfId="30780" xr:uid="{00000000-0005-0000-0000-0000DC770000}"/>
    <cellStyle name="Lookup Table Heading 3 2 11" xfId="30781" xr:uid="{00000000-0005-0000-0000-0000DD770000}"/>
    <cellStyle name="Lookup Table Heading 3 2 11 2" xfId="30782" xr:uid="{00000000-0005-0000-0000-0000DE770000}"/>
    <cellStyle name="Lookup Table Heading 3 2 11 3" xfId="30783" xr:uid="{00000000-0005-0000-0000-0000DF770000}"/>
    <cellStyle name="Lookup Table Heading 3 2 12" xfId="30784" xr:uid="{00000000-0005-0000-0000-0000E0770000}"/>
    <cellStyle name="Lookup Table Heading 3 2 12 2" xfId="30785" xr:uid="{00000000-0005-0000-0000-0000E1770000}"/>
    <cellStyle name="Lookup Table Heading 3 2 12 3" xfId="30786" xr:uid="{00000000-0005-0000-0000-0000E2770000}"/>
    <cellStyle name="Lookup Table Heading 3 2 13" xfId="30787" xr:uid="{00000000-0005-0000-0000-0000E3770000}"/>
    <cellStyle name="Lookup Table Heading 3 2 13 2" xfId="30788" xr:uid="{00000000-0005-0000-0000-0000E4770000}"/>
    <cellStyle name="Lookup Table Heading 3 2 13 3" xfId="30789" xr:uid="{00000000-0005-0000-0000-0000E5770000}"/>
    <cellStyle name="Lookup Table Heading 3 2 14" xfId="30790" xr:uid="{00000000-0005-0000-0000-0000E6770000}"/>
    <cellStyle name="Lookup Table Heading 3 2 14 2" xfId="30791" xr:uid="{00000000-0005-0000-0000-0000E7770000}"/>
    <cellStyle name="Lookup Table Heading 3 2 14 3" xfId="30792" xr:uid="{00000000-0005-0000-0000-0000E8770000}"/>
    <cellStyle name="Lookup Table Heading 3 2 15" xfId="30793" xr:uid="{00000000-0005-0000-0000-0000E9770000}"/>
    <cellStyle name="Lookup Table Heading 3 2 15 2" xfId="30794" xr:uid="{00000000-0005-0000-0000-0000EA770000}"/>
    <cellStyle name="Lookup Table Heading 3 2 15 3" xfId="30795" xr:uid="{00000000-0005-0000-0000-0000EB770000}"/>
    <cellStyle name="Lookup Table Heading 3 2 16" xfId="30796" xr:uid="{00000000-0005-0000-0000-0000EC770000}"/>
    <cellStyle name="Lookup Table Heading 3 2 16 2" xfId="30797" xr:uid="{00000000-0005-0000-0000-0000ED770000}"/>
    <cellStyle name="Lookup Table Heading 3 2 16 3" xfId="30798" xr:uid="{00000000-0005-0000-0000-0000EE770000}"/>
    <cellStyle name="Lookup Table Heading 3 2 17" xfId="30799" xr:uid="{00000000-0005-0000-0000-0000EF770000}"/>
    <cellStyle name="Lookup Table Heading 3 2 17 2" xfId="30800" xr:uid="{00000000-0005-0000-0000-0000F0770000}"/>
    <cellStyle name="Lookup Table Heading 3 2 17 3" xfId="30801" xr:uid="{00000000-0005-0000-0000-0000F1770000}"/>
    <cellStyle name="Lookup Table Heading 3 2 18" xfId="30802" xr:uid="{00000000-0005-0000-0000-0000F2770000}"/>
    <cellStyle name="Lookup Table Heading 3 2 18 2" xfId="30803" xr:uid="{00000000-0005-0000-0000-0000F3770000}"/>
    <cellStyle name="Lookup Table Heading 3 2 18 3" xfId="30804" xr:uid="{00000000-0005-0000-0000-0000F4770000}"/>
    <cellStyle name="Lookup Table Heading 3 2 19" xfId="30805" xr:uid="{00000000-0005-0000-0000-0000F5770000}"/>
    <cellStyle name="Lookup Table Heading 3 2 2" xfId="30806" xr:uid="{00000000-0005-0000-0000-0000F6770000}"/>
    <cellStyle name="Lookup Table Heading 3 2 2 10" xfId="30807" xr:uid="{00000000-0005-0000-0000-0000F7770000}"/>
    <cellStyle name="Lookup Table Heading 3 2 2 10 2" xfId="30808" xr:uid="{00000000-0005-0000-0000-0000F8770000}"/>
    <cellStyle name="Lookup Table Heading 3 2 2 10 3" xfId="30809" xr:uid="{00000000-0005-0000-0000-0000F9770000}"/>
    <cellStyle name="Lookup Table Heading 3 2 2 11" xfId="30810" xr:uid="{00000000-0005-0000-0000-0000FA770000}"/>
    <cellStyle name="Lookup Table Heading 3 2 2 11 2" xfId="30811" xr:uid="{00000000-0005-0000-0000-0000FB770000}"/>
    <cellStyle name="Lookup Table Heading 3 2 2 11 3" xfId="30812" xr:uid="{00000000-0005-0000-0000-0000FC770000}"/>
    <cellStyle name="Lookup Table Heading 3 2 2 12" xfId="30813" xr:uid="{00000000-0005-0000-0000-0000FD770000}"/>
    <cellStyle name="Lookup Table Heading 3 2 2 12 2" xfId="30814" xr:uid="{00000000-0005-0000-0000-0000FE770000}"/>
    <cellStyle name="Lookup Table Heading 3 2 2 12 3" xfId="30815" xr:uid="{00000000-0005-0000-0000-0000FF770000}"/>
    <cellStyle name="Lookup Table Heading 3 2 2 13" xfId="30816" xr:uid="{00000000-0005-0000-0000-000000780000}"/>
    <cellStyle name="Lookup Table Heading 3 2 2 14" xfId="30817" xr:uid="{00000000-0005-0000-0000-000001780000}"/>
    <cellStyle name="Lookup Table Heading 3 2 2 2" xfId="30818" xr:uid="{00000000-0005-0000-0000-000002780000}"/>
    <cellStyle name="Lookup Table Heading 3 2 2 2 2" xfId="30819" xr:uid="{00000000-0005-0000-0000-000003780000}"/>
    <cellStyle name="Lookup Table Heading 3 2 2 2 3" xfId="30820" xr:uid="{00000000-0005-0000-0000-000004780000}"/>
    <cellStyle name="Lookup Table Heading 3 2 2 3" xfId="30821" xr:uid="{00000000-0005-0000-0000-000005780000}"/>
    <cellStyle name="Lookup Table Heading 3 2 2 3 2" xfId="30822" xr:uid="{00000000-0005-0000-0000-000006780000}"/>
    <cellStyle name="Lookup Table Heading 3 2 2 3 3" xfId="30823" xr:uid="{00000000-0005-0000-0000-000007780000}"/>
    <cellStyle name="Lookup Table Heading 3 2 2 4" xfId="30824" xr:uid="{00000000-0005-0000-0000-000008780000}"/>
    <cellStyle name="Lookup Table Heading 3 2 2 4 2" xfId="30825" xr:uid="{00000000-0005-0000-0000-000009780000}"/>
    <cellStyle name="Lookup Table Heading 3 2 2 4 3" xfId="30826" xr:uid="{00000000-0005-0000-0000-00000A780000}"/>
    <cellStyle name="Lookup Table Heading 3 2 2 5" xfId="30827" xr:uid="{00000000-0005-0000-0000-00000B780000}"/>
    <cellStyle name="Lookup Table Heading 3 2 2 5 2" xfId="30828" xr:uid="{00000000-0005-0000-0000-00000C780000}"/>
    <cellStyle name="Lookup Table Heading 3 2 2 5 3" xfId="30829" xr:uid="{00000000-0005-0000-0000-00000D780000}"/>
    <cellStyle name="Lookup Table Heading 3 2 2 6" xfId="30830" xr:uid="{00000000-0005-0000-0000-00000E780000}"/>
    <cellStyle name="Lookup Table Heading 3 2 2 6 2" xfId="30831" xr:uid="{00000000-0005-0000-0000-00000F780000}"/>
    <cellStyle name="Lookup Table Heading 3 2 2 6 3" xfId="30832" xr:uid="{00000000-0005-0000-0000-000010780000}"/>
    <cellStyle name="Lookup Table Heading 3 2 2 7" xfId="30833" xr:uid="{00000000-0005-0000-0000-000011780000}"/>
    <cellStyle name="Lookup Table Heading 3 2 2 7 2" xfId="30834" xr:uid="{00000000-0005-0000-0000-000012780000}"/>
    <cellStyle name="Lookup Table Heading 3 2 2 7 3" xfId="30835" xr:uid="{00000000-0005-0000-0000-000013780000}"/>
    <cellStyle name="Lookup Table Heading 3 2 2 8" xfId="30836" xr:uid="{00000000-0005-0000-0000-000014780000}"/>
    <cellStyle name="Lookup Table Heading 3 2 2 8 2" xfId="30837" xr:uid="{00000000-0005-0000-0000-000015780000}"/>
    <cellStyle name="Lookup Table Heading 3 2 2 8 3" xfId="30838" xr:uid="{00000000-0005-0000-0000-000016780000}"/>
    <cellStyle name="Lookup Table Heading 3 2 2 9" xfId="30839" xr:uid="{00000000-0005-0000-0000-000017780000}"/>
    <cellStyle name="Lookup Table Heading 3 2 2 9 2" xfId="30840" xr:uid="{00000000-0005-0000-0000-000018780000}"/>
    <cellStyle name="Lookup Table Heading 3 2 2 9 3" xfId="30841" xr:uid="{00000000-0005-0000-0000-000019780000}"/>
    <cellStyle name="Lookup Table Heading 3 2 20" xfId="30842" xr:uid="{00000000-0005-0000-0000-00001A780000}"/>
    <cellStyle name="Lookup Table Heading 3 2 3" xfId="30843" xr:uid="{00000000-0005-0000-0000-00001B780000}"/>
    <cellStyle name="Lookup Table Heading 3 2 3 10" xfId="30844" xr:uid="{00000000-0005-0000-0000-00001C780000}"/>
    <cellStyle name="Lookup Table Heading 3 2 3 10 2" xfId="30845" xr:uid="{00000000-0005-0000-0000-00001D780000}"/>
    <cellStyle name="Lookup Table Heading 3 2 3 10 3" xfId="30846" xr:uid="{00000000-0005-0000-0000-00001E780000}"/>
    <cellStyle name="Lookup Table Heading 3 2 3 11" xfId="30847" xr:uid="{00000000-0005-0000-0000-00001F780000}"/>
    <cellStyle name="Lookup Table Heading 3 2 3 11 2" xfId="30848" xr:uid="{00000000-0005-0000-0000-000020780000}"/>
    <cellStyle name="Lookup Table Heading 3 2 3 11 3" xfId="30849" xr:uid="{00000000-0005-0000-0000-000021780000}"/>
    <cellStyle name="Lookup Table Heading 3 2 3 12" xfId="30850" xr:uid="{00000000-0005-0000-0000-000022780000}"/>
    <cellStyle name="Lookup Table Heading 3 2 3 12 2" xfId="30851" xr:uid="{00000000-0005-0000-0000-000023780000}"/>
    <cellStyle name="Lookup Table Heading 3 2 3 12 3" xfId="30852" xr:uid="{00000000-0005-0000-0000-000024780000}"/>
    <cellStyle name="Lookup Table Heading 3 2 3 13" xfId="30853" xr:uid="{00000000-0005-0000-0000-000025780000}"/>
    <cellStyle name="Lookup Table Heading 3 2 3 14" xfId="30854" xr:uid="{00000000-0005-0000-0000-000026780000}"/>
    <cellStyle name="Lookup Table Heading 3 2 3 2" xfId="30855" xr:uid="{00000000-0005-0000-0000-000027780000}"/>
    <cellStyle name="Lookup Table Heading 3 2 3 2 2" xfId="30856" xr:uid="{00000000-0005-0000-0000-000028780000}"/>
    <cellStyle name="Lookup Table Heading 3 2 3 2 3" xfId="30857" xr:uid="{00000000-0005-0000-0000-000029780000}"/>
    <cellStyle name="Lookup Table Heading 3 2 3 3" xfId="30858" xr:uid="{00000000-0005-0000-0000-00002A780000}"/>
    <cellStyle name="Lookup Table Heading 3 2 3 3 2" xfId="30859" xr:uid="{00000000-0005-0000-0000-00002B780000}"/>
    <cellStyle name="Lookup Table Heading 3 2 3 3 3" xfId="30860" xr:uid="{00000000-0005-0000-0000-00002C780000}"/>
    <cellStyle name="Lookup Table Heading 3 2 3 4" xfId="30861" xr:uid="{00000000-0005-0000-0000-00002D780000}"/>
    <cellStyle name="Lookup Table Heading 3 2 3 4 2" xfId="30862" xr:uid="{00000000-0005-0000-0000-00002E780000}"/>
    <cellStyle name="Lookup Table Heading 3 2 3 4 3" xfId="30863" xr:uid="{00000000-0005-0000-0000-00002F780000}"/>
    <cellStyle name="Lookup Table Heading 3 2 3 5" xfId="30864" xr:uid="{00000000-0005-0000-0000-000030780000}"/>
    <cellStyle name="Lookup Table Heading 3 2 3 5 2" xfId="30865" xr:uid="{00000000-0005-0000-0000-000031780000}"/>
    <cellStyle name="Lookup Table Heading 3 2 3 5 3" xfId="30866" xr:uid="{00000000-0005-0000-0000-000032780000}"/>
    <cellStyle name="Lookup Table Heading 3 2 3 6" xfId="30867" xr:uid="{00000000-0005-0000-0000-000033780000}"/>
    <cellStyle name="Lookup Table Heading 3 2 3 6 2" xfId="30868" xr:uid="{00000000-0005-0000-0000-000034780000}"/>
    <cellStyle name="Lookup Table Heading 3 2 3 6 3" xfId="30869" xr:uid="{00000000-0005-0000-0000-000035780000}"/>
    <cellStyle name="Lookup Table Heading 3 2 3 7" xfId="30870" xr:uid="{00000000-0005-0000-0000-000036780000}"/>
    <cellStyle name="Lookup Table Heading 3 2 3 7 2" xfId="30871" xr:uid="{00000000-0005-0000-0000-000037780000}"/>
    <cellStyle name="Lookup Table Heading 3 2 3 7 3" xfId="30872" xr:uid="{00000000-0005-0000-0000-000038780000}"/>
    <cellStyle name="Lookup Table Heading 3 2 3 8" xfId="30873" xr:uid="{00000000-0005-0000-0000-000039780000}"/>
    <cellStyle name="Lookup Table Heading 3 2 3 8 2" xfId="30874" xr:uid="{00000000-0005-0000-0000-00003A780000}"/>
    <cellStyle name="Lookup Table Heading 3 2 3 8 3" xfId="30875" xr:uid="{00000000-0005-0000-0000-00003B780000}"/>
    <cellStyle name="Lookup Table Heading 3 2 3 9" xfId="30876" xr:uid="{00000000-0005-0000-0000-00003C780000}"/>
    <cellStyle name="Lookup Table Heading 3 2 3 9 2" xfId="30877" xr:uid="{00000000-0005-0000-0000-00003D780000}"/>
    <cellStyle name="Lookup Table Heading 3 2 3 9 3" xfId="30878" xr:uid="{00000000-0005-0000-0000-00003E780000}"/>
    <cellStyle name="Lookup Table Heading 3 2 4" xfId="30879" xr:uid="{00000000-0005-0000-0000-00003F780000}"/>
    <cellStyle name="Lookup Table Heading 3 2 4 10" xfId="30880" xr:uid="{00000000-0005-0000-0000-000040780000}"/>
    <cellStyle name="Lookup Table Heading 3 2 4 10 2" xfId="30881" xr:uid="{00000000-0005-0000-0000-000041780000}"/>
    <cellStyle name="Lookup Table Heading 3 2 4 10 3" xfId="30882" xr:uid="{00000000-0005-0000-0000-000042780000}"/>
    <cellStyle name="Lookup Table Heading 3 2 4 11" xfId="30883" xr:uid="{00000000-0005-0000-0000-000043780000}"/>
    <cellStyle name="Lookup Table Heading 3 2 4 11 2" xfId="30884" xr:uid="{00000000-0005-0000-0000-000044780000}"/>
    <cellStyle name="Lookup Table Heading 3 2 4 11 3" xfId="30885" xr:uid="{00000000-0005-0000-0000-000045780000}"/>
    <cellStyle name="Lookup Table Heading 3 2 4 12" xfId="30886" xr:uid="{00000000-0005-0000-0000-000046780000}"/>
    <cellStyle name="Lookup Table Heading 3 2 4 13" xfId="30887" xr:uid="{00000000-0005-0000-0000-000047780000}"/>
    <cellStyle name="Lookup Table Heading 3 2 4 2" xfId="30888" xr:uid="{00000000-0005-0000-0000-000048780000}"/>
    <cellStyle name="Lookup Table Heading 3 2 4 2 2" xfId="30889" xr:uid="{00000000-0005-0000-0000-000049780000}"/>
    <cellStyle name="Lookup Table Heading 3 2 4 2 3" xfId="30890" xr:uid="{00000000-0005-0000-0000-00004A780000}"/>
    <cellStyle name="Lookup Table Heading 3 2 4 3" xfId="30891" xr:uid="{00000000-0005-0000-0000-00004B780000}"/>
    <cellStyle name="Lookup Table Heading 3 2 4 3 2" xfId="30892" xr:uid="{00000000-0005-0000-0000-00004C780000}"/>
    <cellStyle name="Lookup Table Heading 3 2 4 3 3" xfId="30893" xr:uid="{00000000-0005-0000-0000-00004D780000}"/>
    <cellStyle name="Lookup Table Heading 3 2 4 4" xfId="30894" xr:uid="{00000000-0005-0000-0000-00004E780000}"/>
    <cellStyle name="Lookup Table Heading 3 2 4 4 2" xfId="30895" xr:uid="{00000000-0005-0000-0000-00004F780000}"/>
    <cellStyle name="Lookup Table Heading 3 2 4 4 3" xfId="30896" xr:uid="{00000000-0005-0000-0000-000050780000}"/>
    <cellStyle name="Lookup Table Heading 3 2 4 5" xfId="30897" xr:uid="{00000000-0005-0000-0000-000051780000}"/>
    <cellStyle name="Lookup Table Heading 3 2 4 5 2" xfId="30898" xr:uid="{00000000-0005-0000-0000-000052780000}"/>
    <cellStyle name="Lookup Table Heading 3 2 4 5 3" xfId="30899" xr:uid="{00000000-0005-0000-0000-000053780000}"/>
    <cellStyle name="Lookup Table Heading 3 2 4 6" xfId="30900" xr:uid="{00000000-0005-0000-0000-000054780000}"/>
    <cellStyle name="Lookup Table Heading 3 2 4 6 2" xfId="30901" xr:uid="{00000000-0005-0000-0000-000055780000}"/>
    <cellStyle name="Lookup Table Heading 3 2 4 6 3" xfId="30902" xr:uid="{00000000-0005-0000-0000-000056780000}"/>
    <cellStyle name="Lookup Table Heading 3 2 4 7" xfId="30903" xr:uid="{00000000-0005-0000-0000-000057780000}"/>
    <cellStyle name="Lookup Table Heading 3 2 4 7 2" xfId="30904" xr:uid="{00000000-0005-0000-0000-000058780000}"/>
    <cellStyle name="Lookup Table Heading 3 2 4 7 3" xfId="30905" xr:uid="{00000000-0005-0000-0000-000059780000}"/>
    <cellStyle name="Lookup Table Heading 3 2 4 8" xfId="30906" xr:uid="{00000000-0005-0000-0000-00005A780000}"/>
    <cellStyle name="Lookup Table Heading 3 2 4 8 2" xfId="30907" xr:uid="{00000000-0005-0000-0000-00005B780000}"/>
    <cellStyle name="Lookup Table Heading 3 2 4 8 3" xfId="30908" xr:uid="{00000000-0005-0000-0000-00005C780000}"/>
    <cellStyle name="Lookup Table Heading 3 2 4 9" xfId="30909" xr:uid="{00000000-0005-0000-0000-00005D780000}"/>
    <cellStyle name="Lookup Table Heading 3 2 4 9 2" xfId="30910" xr:uid="{00000000-0005-0000-0000-00005E780000}"/>
    <cellStyle name="Lookup Table Heading 3 2 4 9 3" xfId="30911" xr:uid="{00000000-0005-0000-0000-00005F780000}"/>
    <cellStyle name="Lookup Table Heading 3 2 5" xfId="30912" xr:uid="{00000000-0005-0000-0000-000060780000}"/>
    <cellStyle name="Lookup Table Heading 3 2 5 10" xfId="30913" xr:uid="{00000000-0005-0000-0000-000061780000}"/>
    <cellStyle name="Lookup Table Heading 3 2 5 10 2" xfId="30914" xr:uid="{00000000-0005-0000-0000-000062780000}"/>
    <cellStyle name="Lookup Table Heading 3 2 5 10 3" xfId="30915" xr:uid="{00000000-0005-0000-0000-000063780000}"/>
    <cellStyle name="Lookup Table Heading 3 2 5 11" xfId="30916" xr:uid="{00000000-0005-0000-0000-000064780000}"/>
    <cellStyle name="Lookup Table Heading 3 2 5 11 2" xfId="30917" xr:uid="{00000000-0005-0000-0000-000065780000}"/>
    <cellStyle name="Lookup Table Heading 3 2 5 11 3" xfId="30918" xr:uid="{00000000-0005-0000-0000-000066780000}"/>
    <cellStyle name="Lookup Table Heading 3 2 5 12" xfId="30919" xr:uid="{00000000-0005-0000-0000-000067780000}"/>
    <cellStyle name="Lookup Table Heading 3 2 5 13" xfId="30920" xr:uid="{00000000-0005-0000-0000-000068780000}"/>
    <cellStyle name="Lookup Table Heading 3 2 5 2" xfId="30921" xr:uid="{00000000-0005-0000-0000-000069780000}"/>
    <cellStyle name="Lookup Table Heading 3 2 5 2 2" xfId="30922" xr:uid="{00000000-0005-0000-0000-00006A780000}"/>
    <cellStyle name="Lookup Table Heading 3 2 5 2 3" xfId="30923" xr:uid="{00000000-0005-0000-0000-00006B780000}"/>
    <cellStyle name="Lookup Table Heading 3 2 5 3" xfId="30924" xr:uid="{00000000-0005-0000-0000-00006C780000}"/>
    <cellStyle name="Lookup Table Heading 3 2 5 3 2" xfId="30925" xr:uid="{00000000-0005-0000-0000-00006D780000}"/>
    <cellStyle name="Lookup Table Heading 3 2 5 3 3" xfId="30926" xr:uid="{00000000-0005-0000-0000-00006E780000}"/>
    <cellStyle name="Lookup Table Heading 3 2 5 4" xfId="30927" xr:uid="{00000000-0005-0000-0000-00006F780000}"/>
    <cellStyle name="Lookup Table Heading 3 2 5 4 2" xfId="30928" xr:uid="{00000000-0005-0000-0000-000070780000}"/>
    <cellStyle name="Lookup Table Heading 3 2 5 4 3" xfId="30929" xr:uid="{00000000-0005-0000-0000-000071780000}"/>
    <cellStyle name="Lookup Table Heading 3 2 5 5" xfId="30930" xr:uid="{00000000-0005-0000-0000-000072780000}"/>
    <cellStyle name="Lookup Table Heading 3 2 5 5 2" xfId="30931" xr:uid="{00000000-0005-0000-0000-000073780000}"/>
    <cellStyle name="Lookup Table Heading 3 2 5 5 3" xfId="30932" xr:uid="{00000000-0005-0000-0000-000074780000}"/>
    <cellStyle name="Lookup Table Heading 3 2 5 6" xfId="30933" xr:uid="{00000000-0005-0000-0000-000075780000}"/>
    <cellStyle name="Lookup Table Heading 3 2 5 6 2" xfId="30934" xr:uid="{00000000-0005-0000-0000-000076780000}"/>
    <cellStyle name="Lookup Table Heading 3 2 5 6 3" xfId="30935" xr:uid="{00000000-0005-0000-0000-000077780000}"/>
    <cellStyle name="Lookup Table Heading 3 2 5 7" xfId="30936" xr:uid="{00000000-0005-0000-0000-000078780000}"/>
    <cellStyle name="Lookup Table Heading 3 2 5 7 2" xfId="30937" xr:uid="{00000000-0005-0000-0000-000079780000}"/>
    <cellStyle name="Lookup Table Heading 3 2 5 7 3" xfId="30938" xr:uid="{00000000-0005-0000-0000-00007A780000}"/>
    <cellStyle name="Lookup Table Heading 3 2 5 8" xfId="30939" xr:uid="{00000000-0005-0000-0000-00007B780000}"/>
    <cellStyle name="Lookup Table Heading 3 2 5 8 2" xfId="30940" xr:uid="{00000000-0005-0000-0000-00007C780000}"/>
    <cellStyle name="Lookup Table Heading 3 2 5 8 3" xfId="30941" xr:uid="{00000000-0005-0000-0000-00007D780000}"/>
    <cellStyle name="Lookup Table Heading 3 2 5 9" xfId="30942" xr:uid="{00000000-0005-0000-0000-00007E780000}"/>
    <cellStyle name="Lookup Table Heading 3 2 5 9 2" xfId="30943" xr:uid="{00000000-0005-0000-0000-00007F780000}"/>
    <cellStyle name="Lookup Table Heading 3 2 5 9 3" xfId="30944" xr:uid="{00000000-0005-0000-0000-000080780000}"/>
    <cellStyle name="Lookup Table Heading 3 2 6" xfId="30945" xr:uid="{00000000-0005-0000-0000-000081780000}"/>
    <cellStyle name="Lookup Table Heading 3 2 6 10" xfId="30946" xr:uid="{00000000-0005-0000-0000-000082780000}"/>
    <cellStyle name="Lookup Table Heading 3 2 6 10 2" xfId="30947" xr:uid="{00000000-0005-0000-0000-000083780000}"/>
    <cellStyle name="Lookup Table Heading 3 2 6 10 3" xfId="30948" xr:uid="{00000000-0005-0000-0000-000084780000}"/>
    <cellStyle name="Lookup Table Heading 3 2 6 11" xfId="30949" xr:uid="{00000000-0005-0000-0000-000085780000}"/>
    <cellStyle name="Lookup Table Heading 3 2 6 11 2" xfId="30950" xr:uid="{00000000-0005-0000-0000-000086780000}"/>
    <cellStyle name="Lookup Table Heading 3 2 6 11 3" xfId="30951" xr:uid="{00000000-0005-0000-0000-000087780000}"/>
    <cellStyle name="Lookup Table Heading 3 2 6 12" xfId="30952" xr:uid="{00000000-0005-0000-0000-000088780000}"/>
    <cellStyle name="Lookup Table Heading 3 2 6 13" xfId="30953" xr:uid="{00000000-0005-0000-0000-000089780000}"/>
    <cellStyle name="Lookup Table Heading 3 2 6 2" xfId="30954" xr:uid="{00000000-0005-0000-0000-00008A780000}"/>
    <cellStyle name="Lookup Table Heading 3 2 6 2 2" xfId="30955" xr:uid="{00000000-0005-0000-0000-00008B780000}"/>
    <cellStyle name="Lookup Table Heading 3 2 6 2 3" xfId="30956" xr:uid="{00000000-0005-0000-0000-00008C780000}"/>
    <cellStyle name="Lookup Table Heading 3 2 6 3" xfId="30957" xr:uid="{00000000-0005-0000-0000-00008D780000}"/>
    <cellStyle name="Lookup Table Heading 3 2 6 3 2" xfId="30958" xr:uid="{00000000-0005-0000-0000-00008E780000}"/>
    <cellStyle name="Lookup Table Heading 3 2 6 3 3" xfId="30959" xr:uid="{00000000-0005-0000-0000-00008F780000}"/>
    <cellStyle name="Lookup Table Heading 3 2 6 4" xfId="30960" xr:uid="{00000000-0005-0000-0000-000090780000}"/>
    <cellStyle name="Lookup Table Heading 3 2 6 4 2" xfId="30961" xr:uid="{00000000-0005-0000-0000-000091780000}"/>
    <cellStyle name="Lookup Table Heading 3 2 6 4 3" xfId="30962" xr:uid="{00000000-0005-0000-0000-000092780000}"/>
    <cellStyle name="Lookup Table Heading 3 2 6 5" xfId="30963" xr:uid="{00000000-0005-0000-0000-000093780000}"/>
    <cellStyle name="Lookup Table Heading 3 2 6 5 2" xfId="30964" xr:uid="{00000000-0005-0000-0000-000094780000}"/>
    <cellStyle name="Lookup Table Heading 3 2 6 5 3" xfId="30965" xr:uid="{00000000-0005-0000-0000-000095780000}"/>
    <cellStyle name="Lookup Table Heading 3 2 6 6" xfId="30966" xr:uid="{00000000-0005-0000-0000-000096780000}"/>
    <cellStyle name="Lookup Table Heading 3 2 6 6 2" xfId="30967" xr:uid="{00000000-0005-0000-0000-000097780000}"/>
    <cellStyle name="Lookup Table Heading 3 2 6 6 3" xfId="30968" xr:uid="{00000000-0005-0000-0000-000098780000}"/>
    <cellStyle name="Lookup Table Heading 3 2 6 7" xfId="30969" xr:uid="{00000000-0005-0000-0000-000099780000}"/>
    <cellStyle name="Lookup Table Heading 3 2 6 7 2" xfId="30970" xr:uid="{00000000-0005-0000-0000-00009A780000}"/>
    <cellStyle name="Lookup Table Heading 3 2 6 7 3" xfId="30971" xr:uid="{00000000-0005-0000-0000-00009B780000}"/>
    <cellStyle name="Lookup Table Heading 3 2 6 8" xfId="30972" xr:uid="{00000000-0005-0000-0000-00009C780000}"/>
    <cellStyle name="Lookup Table Heading 3 2 6 8 2" xfId="30973" xr:uid="{00000000-0005-0000-0000-00009D780000}"/>
    <cellStyle name="Lookup Table Heading 3 2 6 8 3" xfId="30974" xr:uid="{00000000-0005-0000-0000-00009E780000}"/>
    <cellStyle name="Lookup Table Heading 3 2 6 9" xfId="30975" xr:uid="{00000000-0005-0000-0000-00009F780000}"/>
    <cellStyle name="Lookup Table Heading 3 2 6 9 2" xfId="30976" xr:uid="{00000000-0005-0000-0000-0000A0780000}"/>
    <cellStyle name="Lookup Table Heading 3 2 6 9 3" xfId="30977" xr:uid="{00000000-0005-0000-0000-0000A1780000}"/>
    <cellStyle name="Lookup Table Heading 3 2 7" xfId="30978" xr:uid="{00000000-0005-0000-0000-0000A2780000}"/>
    <cellStyle name="Lookup Table Heading 3 2 7 10" xfId="30979" xr:uid="{00000000-0005-0000-0000-0000A3780000}"/>
    <cellStyle name="Lookup Table Heading 3 2 7 10 2" xfId="30980" xr:uid="{00000000-0005-0000-0000-0000A4780000}"/>
    <cellStyle name="Lookup Table Heading 3 2 7 10 3" xfId="30981" xr:uid="{00000000-0005-0000-0000-0000A5780000}"/>
    <cellStyle name="Lookup Table Heading 3 2 7 11" xfId="30982" xr:uid="{00000000-0005-0000-0000-0000A6780000}"/>
    <cellStyle name="Lookup Table Heading 3 2 7 11 2" xfId="30983" xr:uid="{00000000-0005-0000-0000-0000A7780000}"/>
    <cellStyle name="Lookup Table Heading 3 2 7 11 3" xfId="30984" xr:uid="{00000000-0005-0000-0000-0000A8780000}"/>
    <cellStyle name="Lookup Table Heading 3 2 7 12" xfId="30985" xr:uid="{00000000-0005-0000-0000-0000A9780000}"/>
    <cellStyle name="Lookup Table Heading 3 2 7 13" xfId="30986" xr:uid="{00000000-0005-0000-0000-0000AA780000}"/>
    <cellStyle name="Lookup Table Heading 3 2 7 2" xfId="30987" xr:uid="{00000000-0005-0000-0000-0000AB780000}"/>
    <cellStyle name="Lookup Table Heading 3 2 7 2 2" xfId="30988" xr:uid="{00000000-0005-0000-0000-0000AC780000}"/>
    <cellStyle name="Lookup Table Heading 3 2 7 2 3" xfId="30989" xr:uid="{00000000-0005-0000-0000-0000AD780000}"/>
    <cellStyle name="Lookup Table Heading 3 2 7 3" xfId="30990" xr:uid="{00000000-0005-0000-0000-0000AE780000}"/>
    <cellStyle name="Lookup Table Heading 3 2 7 3 2" xfId="30991" xr:uid="{00000000-0005-0000-0000-0000AF780000}"/>
    <cellStyle name="Lookup Table Heading 3 2 7 3 3" xfId="30992" xr:uid="{00000000-0005-0000-0000-0000B0780000}"/>
    <cellStyle name="Lookup Table Heading 3 2 7 4" xfId="30993" xr:uid="{00000000-0005-0000-0000-0000B1780000}"/>
    <cellStyle name="Lookup Table Heading 3 2 7 4 2" xfId="30994" xr:uid="{00000000-0005-0000-0000-0000B2780000}"/>
    <cellStyle name="Lookup Table Heading 3 2 7 4 3" xfId="30995" xr:uid="{00000000-0005-0000-0000-0000B3780000}"/>
    <cellStyle name="Lookup Table Heading 3 2 7 5" xfId="30996" xr:uid="{00000000-0005-0000-0000-0000B4780000}"/>
    <cellStyle name="Lookup Table Heading 3 2 7 5 2" xfId="30997" xr:uid="{00000000-0005-0000-0000-0000B5780000}"/>
    <cellStyle name="Lookup Table Heading 3 2 7 5 3" xfId="30998" xr:uid="{00000000-0005-0000-0000-0000B6780000}"/>
    <cellStyle name="Lookup Table Heading 3 2 7 6" xfId="30999" xr:uid="{00000000-0005-0000-0000-0000B7780000}"/>
    <cellStyle name="Lookup Table Heading 3 2 7 6 2" xfId="31000" xr:uid="{00000000-0005-0000-0000-0000B8780000}"/>
    <cellStyle name="Lookup Table Heading 3 2 7 6 3" xfId="31001" xr:uid="{00000000-0005-0000-0000-0000B9780000}"/>
    <cellStyle name="Lookup Table Heading 3 2 7 7" xfId="31002" xr:uid="{00000000-0005-0000-0000-0000BA780000}"/>
    <cellStyle name="Lookup Table Heading 3 2 7 7 2" xfId="31003" xr:uid="{00000000-0005-0000-0000-0000BB780000}"/>
    <cellStyle name="Lookup Table Heading 3 2 7 7 3" xfId="31004" xr:uid="{00000000-0005-0000-0000-0000BC780000}"/>
    <cellStyle name="Lookup Table Heading 3 2 7 8" xfId="31005" xr:uid="{00000000-0005-0000-0000-0000BD780000}"/>
    <cellStyle name="Lookup Table Heading 3 2 7 8 2" xfId="31006" xr:uid="{00000000-0005-0000-0000-0000BE780000}"/>
    <cellStyle name="Lookup Table Heading 3 2 7 8 3" xfId="31007" xr:uid="{00000000-0005-0000-0000-0000BF780000}"/>
    <cellStyle name="Lookup Table Heading 3 2 7 9" xfId="31008" xr:uid="{00000000-0005-0000-0000-0000C0780000}"/>
    <cellStyle name="Lookup Table Heading 3 2 7 9 2" xfId="31009" xr:uid="{00000000-0005-0000-0000-0000C1780000}"/>
    <cellStyle name="Lookup Table Heading 3 2 7 9 3" xfId="31010" xr:uid="{00000000-0005-0000-0000-0000C2780000}"/>
    <cellStyle name="Lookup Table Heading 3 2 8" xfId="31011" xr:uid="{00000000-0005-0000-0000-0000C3780000}"/>
    <cellStyle name="Lookup Table Heading 3 2 8 2" xfId="31012" xr:uid="{00000000-0005-0000-0000-0000C4780000}"/>
    <cellStyle name="Lookup Table Heading 3 2 8 3" xfId="31013" xr:uid="{00000000-0005-0000-0000-0000C5780000}"/>
    <cellStyle name="Lookup Table Heading 3 2 9" xfId="31014" xr:uid="{00000000-0005-0000-0000-0000C6780000}"/>
    <cellStyle name="Lookup Table Heading 3 2 9 2" xfId="31015" xr:uid="{00000000-0005-0000-0000-0000C7780000}"/>
    <cellStyle name="Lookup Table Heading 3 2 9 3" xfId="31016" xr:uid="{00000000-0005-0000-0000-0000C8780000}"/>
    <cellStyle name="Lookup Table Heading 3 20" xfId="31017" xr:uid="{00000000-0005-0000-0000-0000C9780000}"/>
    <cellStyle name="Lookup Table Heading 3 3" xfId="31018" xr:uid="{00000000-0005-0000-0000-0000CA780000}"/>
    <cellStyle name="Lookup Table Heading 3 3 10" xfId="31019" xr:uid="{00000000-0005-0000-0000-0000CB780000}"/>
    <cellStyle name="Lookup Table Heading 3 3 10 2" xfId="31020" xr:uid="{00000000-0005-0000-0000-0000CC780000}"/>
    <cellStyle name="Lookup Table Heading 3 3 10 3" xfId="31021" xr:uid="{00000000-0005-0000-0000-0000CD780000}"/>
    <cellStyle name="Lookup Table Heading 3 3 11" xfId="31022" xr:uid="{00000000-0005-0000-0000-0000CE780000}"/>
    <cellStyle name="Lookup Table Heading 3 3 11 2" xfId="31023" xr:uid="{00000000-0005-0000-0000-0000CF780000}"/>
    <cellStyle name="Lookup Table Heading 3 3 11 3" xfId="31024" xr:uid="{00000000-0005-0000-0000-0000D0780000}"/>
    <cellStyle name="Lookup Table Heading 3 3 12" xfId="31025" xr:uid="{00000000-0005-0000-0000-0000D1780000}"/>
    <cellStyle name="Lookup Table Heading 3 3 12 2" xfId="31026" xr:uid="{00000000-0005-0000-0000-0000D2780000}"/>
    <cellStyle name="Lookup Table Heading 3 3 12 3" xfId="31027" xr:uid="{00000000-0005-0000-0000-0000D3780000}"/>
    <cellStyle name="Lookup Table Heading 3 3 13" xfId="31028" xr:uid="{00000000-0005-0000-0000-0000D4780000}"/>
    <cellStyle name="Lookup Table Heading 3 3 14" xfId="31029" xr:uid="{00000000-0005-0000-0000-0000D5780000}"/>
    <cellStyle name="Lookup Table Heading 3 3 2" xfId="31030" xr:uid="{00000000-0005-0000-0000-0000D6780000}"/>
    <cellStyle name="Lookup Table Heading 3 3 2 2" xfId="31031" xr:uid="{00000000-0005-0000-0000-0000D7780000}"/>
    <cellStyle name="Lookup Table Heading 3 3 2 3" xfId="31032" xr:uid="{00000000-0005-0000-0000-0000D8780000}"/>
    <cellStyle name="Lookup Table Heading 3 3 3" xfId="31033" xr:uid="{00000000-0005-0000-0000-0000D9780000}"/>
    <cellStyle name="Lookup Table Heading 3 3 3 2" xfId="31034" xr:uid="{00000000-0005-0000-0000-0000DA780000}"/>
    <cellStyle name="Lookup Table Heading 3 3 3 3" xfId="31035" xr:uid="{00000000-0005-0000-0000-0000DB780000}"/>
    <cellStyle name="Lookup Table Heading 3 3 4" xfId="31036" xr:uid="{00000000-0005-0000-0000-0000DC780000}"/>
    <cellStyle name="Lookup Table Heading 3 3 4 2" xfId="31037" xr:uid="{00000000-0005-0000-0000-0000DD780000}"/>
    <cellStyle name="Lookup Table Heading 3 3 4 3" xfId="31038" xr:uid="{00000000-0005-0000-0000-0000DE780000}"/>
    <cellStyle name="Lookup Table Heading 3 3 5" xfId="31039" xr:uid="{00000000-0005-0000-0000-0000DF780000}"/>
    <cellStyle name="Lookup Table Heading 3 3 5 2" xfId="31040" xr:uid="{00000000-0005-0000-0000-0000E0780000}"/>
    <cellStyle name="Lookup Table Heading 3 3 5 3" xfId="31041" xr:uid="{00000000-0005-0000-0000-0000E1780000}"/>
    <cellStyle name="Lookup Table Heading 3 3 6" xfId="31042" xr:uid="{00000000-0005-0000-0000-0000E2780000}"/>
    <cellStyle name="Lookup Table Heading 3 3 6 2" xfId="31043" xr:uid="{00000000-0005-0000-0000-0000E3780000}"/>
    <cellStyle name="Lookup Table Heading 3 3 6 3" xfId="31044" xr:uid="{00000000-0005-0000-0000-0000E4780000}"/>
    <cellStyle name="Lookup Table Heading 3 3 7" xfId="31045" xr:uid="{00000000-0005-0000-0000-0000E5780000}"/>
    <cellStyle name="Lookup Table Heading 3 3 7 2" xfId="31046" xr:uid="{00000000-0005-0000-0000-0000E6780000}"/>
    <cellStyle name="Lookup Table Heading 3 3 7 3" xfId="31047" xr:uid="{00000000-0005-0000-0000-0000E7780000}"/>
    <cellStyle name="Lookup Table Heading 3 3 8" xfId="31048" xr:uid="{00000000-0005-0000-0000-0000E8780000}"/>
    <cellStyle name="Lookup Table Heading 3 3 8 2" xfId="31049" xr:uid="{00000000-0005-0000-0000-0000E9780000}"/>
    <cellStyle name="Lookup Table Heading 3 3 8 3" xfId="31050" xr:uid="{00000000-0005-0000-0000-0000EA780000}"/>
    <cellStyle name="Lookup Table Heading 3 3 9" xfId="31051" xr:uid="{00000000-0005-0000-0000-0000EB780000}"/>
    <cellStyle name="Lookup Table Heading 3 3 9 2" xfId="31052" xr:uid="{00000000-0005-0000-0000-0000EC780000}"/>
    <cellStyle name="Lookup Table Heading 3 3 9 3" xfId="31053" xr:uid="{00000000-0005-0000-0000-0000ED780000}"/>
    <cellStyle name="Lookup Table Heading 3 4" xfId="31054" xr:uid="{00000000-0005-0000-0000-0000EE780000}"/>
    <cellStyle name="Lookup Table Heading 3 4 10" xfId="31055" xr:uid="{00000000-0005-0000-0000-0000EF780000}"/>
    <cellStyle name="Lookup Table Heading 3 4 10 2" xfId="31056" xr:uid="{00000000-0005-0000-0000-0000F0780000}"/>
    <cellStyle name="Lookup Table Heading 3 4 10 3" xfId="31057" xr:uid="{00000000-0005-0000-0000-0000F1780000}"/>
    <cellStyle name="Lookup Table Heading 3 4 11" xfId="31058" xr:uid="{00000000-0005-0000-0000-0000F2780000}"/>
    <cellStyle name="Lookup Table Heading 3 4 11 2" xfId="31059" xr:uid="{00000000-0005-0000-0000-0000F3780000}"/>
    <cellStyle name="Lookup Table Heading 3 4 11 3" xfId="31060" xr:uid="{00000000-0005-0000-0000-0000F4780000}"/>
    <cellStyle name="Lookup Table Heading 3 4 12" xfId="31061" xr:uid="{00000000-0005-0000-0000-0000F5780000}"/>
    <cellStyle name="Lookup Table Heading 3 4 13" xfId="31062" xr:uid="{00000000-0005-0000-0000-0000F6780000}"/>
    <cellStyle name="Lookup Table Heading 3 4 2" xfId="31063" xr:uid="{00000000-0005-0000-0000-0000F7780000}"/>
    <cellStyle name="Lookup Table Heading 3 4 2 2" xfId="31064" xr:uid="{00000000-0005-0000-0000-0000F8780000}"/>
    <cellStyle name="Lookup Table Heading 3 4 2 3" xfId="31065" xr:uid="{00000000-0005-0000-0000-0000F9780000}"/>
    <cellStyle name="Lookup Table Heading 3 4 3" xfId="31066" xr:uid="{00000000-0005-0000-0000-0000FA780000}"/>
    <cellStyle name="Lookup Table Heading 3 4 3 2" xfId="31067" xr:uid="{00000000-0005-0000-0000-0000FB780000}"/>
    <cellStyle name="Lookup Table Heading 3 4 3 3" xfId="31068" xr:uid="{00000000-0005-0000-0000-0000FC780000}"/>
    <cellStyle name="Lookup Table Heading 3 4 4" xfId="31069" xr:uid="{00000000-0005-0000-0000-0000FD780000}"/>
    <cellStyle name="Lookup Table Heading 3 4 4 2" xfId="31070" xr:uid="{00000000-0005-0000-0000-0000FE780000}"/>
    <cellStyle name="Lookup Table Heading 3 4 4 3" xfId="31071" xr:uid="{00000000-0005-0000-0000-0000FF780000}"/>
    <cellStyle name="Lookup Table Heading 3 4 5" xfId="31072" xr:uid="{00000000-0005-0000-0000-000000790000}"/>
    <cellStyle name="Lookup Table Heading 3 4 5 2" xfId="31073" xr:uid="{00000000-0005-0000-0000-000001790000}"/>
    <cellStyle name="Lookup Table Heading 3 4 5 3" xfId="31074" xr:uid="{00000000-0005-0000-0000-000002790000}"/>
    <cellStyle name="Lookup Table Heading 3 4 6" xfId="31075" xr:uid="{00000000-0005-0000-0000-000003790000}"/>
    <cellStyle name="Lookup Table Heading 3 4 6 2" xfId="31076" xr:uid="{00000000-0005-0000-0000-000004790000}"/>
    <cellStyle name="Lookup Table Heading 3 4 6 3" xfId="31077" xr:uid="{00000000-0005-0000-0000-000005790000}"/>
    <cellStyle name="Lookup Table Heading 3 4 7" xfId="31078" xr:uid="{00000000-0005-0000-0000-000006790000}"/>
    <cellStyle name="Lookup Table Heading 3 4 7 2" xfId="31079" xr:uid="{00000000-0005-0000-0000-000007790000}"/>
    <cellStyle name="Lookup Table Heading 3 4 7 3" xfId="31080" xr:uid="{00000000-0005-0000-0000-000008790000}"/>
    <cellStyle name="Lookup Table Heading 3 4 8" xfId="31081" xr:uid="{00000000-0005-0000-0000-000009790000}"/>
    <cellStyle name="Lookup Table Heading 3 4 8 2" xfId="31082" xr:uid="{00000000-0005-0000-0000-00000A790000}"/>
    <cellStyle name="Lookup Table Heading 3 4 8 3" xfId="31083" xr:uid="{00000000-0005-0000-0000-00000B790000}"/>
    <cellStyle name="Lookup Table Heading 3 4 9" xfId="31084" xr:uid="{00000000-0005-0000-0000-00000C790000}"/>
    <cellStyle name="Lookup Table Heading 3 4 9 2" xfId="31085" xr:uid="{00000000-0005-0000-0000-00000D790000}"/>
    <cellStyle name="Lookup Table Heading 3 4 9 3" xfId="31086" xr:uid="{00000000-0005-0000-0000-00000E790000}"/>
    <cellStyle name="Lookup Table Heading 3 5" xfId="31087" xr:uid="{00000000-0005-0000-0000-00000F790000}"/>
    <cellStyle name="Lookup Table Heading 3 5 10" xfId="31088" xr:uid="{00000000-0005-0000-0000-000010790000}"/>
    <cellStyle name="Lookup Table Heading 3 5 10 2" xfId="31089" xr:uid="{00000000-0005-0000-0000-000011790000}"/>
    <cellStyle name="Lookup Table Heading 3 5 10 3" xfId="31090" xr:uid="{00000000-0005-0000-0000-000012790000}"/>
    <cellStyle name="Lookup Table Heading 3 5 11" xfId="31091" xr:uid="{00000000-0005-0000-0000-000013790000}"/>
    <cellStyle name="Lookup Table Heading 3 5 11 2" xfId="31092" xr:uid="{00000000-0005-0000-0000-000014790000}"/>
    <cellStyle name="Lookup Table Heading 3 5 11 3" xfId="31093" xr:uid="{00000000-0005-0000-0000-000015790000}"/>
    <cellStyle name="Lookup Table Heading 3 5 12" xfId="31094" xr:uid="{00000000-0005-0000-0000-000016790000}"/>
    <cellStyle name="Lookup Table Heading 3 5 13" xfId="31095" xr:uid="{00000000-0005-0000-0000-000017790000}"/>
    <cellStyle name="Lookup Table Heading 3 5 2" xfId="31096" xr:uid="{00000000-0005-0000-0000-000018790000}"/>
    <cellStyle name="Lookup Table Heading 3 5 2 2" xfId="31097" xr:uid="{00000000-0005-0000-0000-000019790000}"/>
    <cellStyle name="Lookup Table Heading 3 5 2 3" xfId="31098" xr:uid="{00000000-0005-0000-0000-00001A790000}"/>
    <cellStyle name="Lookup Table Heading 3 5 3" xfId="31099" xr:uid="{00000000-0005-0000-0000-00001B790000}"/>
    <cellStyle name="Lookup Table Heading 3 5 3 2" xfId="31100" xr:uid="{00000000-0005-0000-0000-00001C790000}"/>
    <cellStyle name="Lookup Table Heading 3 5 3 3" xfId="31101" xr:uid="{00000000-0005-0000-0000-00001D790000}"/>
    <cellStyle name="Lookup Table Heading 3 5 4" xfId="31102" xr:uid="{00000000-0005-0000-0000-00001E790000}"/>
    <cellStyle name="Lookup Table Heading 3 5 4 2" xfId="31103" xr:uid="{00000000-0005-0000-0000-00001F790000}"/>
    <cellStyle name="Lookup Table Heading 3 5 4 3" xfId="31104" xr:uid="{00000000-0005-0000-0000-000020790000}"/>
    <cellStyle name="Lookup Table Heading 3 5 5" xfId="31105" xr:uid="{00000000-0005-0000-0000-000021790000}"/>
    <cellStyle name="Lookup Table Heading 3 5 5 2" xfId="31106" xr:uid="{00000000-0005-0000-0000-000022790000}"/>
    <cellStyle name="Lookup Table Heading 3 5 5 3" xfId="31107" xr:uid="{00000000-0005-0000-0000-000023790000}"/>
    <cellStyle name="Lookup Table Heading 3 5 6" xfId="31108" xr:uid="{00000000-0005-0000-0000-000024790000}"/>
    <cellStyle name="Lookup Table Heading 3 5 6 2" xfId="31109" xr:uid="{00000000-0005-0000-0000-000025790000}"/>
    <cellStyle name="Lookup Table Heading 3 5 6 3" xfId="31110" xr:uid="{00000000-0005-0000-0000-000026790000}"/>
    <cellStyle name="Lookup Table Heading 3 5 7" xfId="31111" xr:uid="{00000000-0005-0000-0000-000027790000}"/>
    <cellStyle name="Lookup Table Heading 3 5 7 2" xfId="31112" xr:uid="{00000000-0005-0000-0000-000028790000}"/>
    <cellStyle name="Lookup Table Heading 3 5 7 3" xfId="31113" xr:uid="{00000000-0005-0000-0000-000029790000}"/>
    <cellStyle name="Lookup Table Heading 3 5 8" xfId="31114" xr:uid="{00000000-0005-0000-0000-00002A790000}"/>
    <cellStyle name="Lookup Table Heading 3 5 8 2" xfId="31115" xr:uid="{00000000-0005-0000-0000-00002B790000}"/>
    <cellStyle name="Lookup Table Heading 3 5 8 3" xfId="31116" xr:uid="{00000000-0005-0000-0000-00002C790000}"/>
    <cellStyle name="Lookup Table Heading 3 5 9" xfId="31117" xr:uid="{00000000-0005-0000-0000-00002D790000}"/>
    <cellStyle name="Lookup Table Heading 3 5 9 2" xfId="31118" xr:uid="{00000000-0005-0000-0000-00002E790000}"/>
    <cellStyle name="Lookup Table Heading 3 5 9 3" xfId="31119" xr:uid="{00000000-0005-0000-0000-00002F790000}"/>
    <cellStyle name="Lookup Table Heading 3 6" xfId="31120" xr:uid="{00000000-0005-0000-0000-000030790000}"/>
    <cellStyle name="Lookup Table Heading 3 6 10" xfId="31121" xr:uid="{00000000-0005-0000-0000-000031790000}"/>
    <cellStyle name="Lookup Table Heading 3 6 10 2" xfId="31122" xr:uid="{00000000-0005-0000-0000-000032790000}"/>
    <cellStyle name="Lookup Table Heading 3 6 10 3" xfId="31123" xr:uid="{00000000-0005-0000-0000-000033790000}"/>
    <cellStyle name="Lookup Table Heading 3 6 11" xfId="31124" xr:uid="{00000000-0005-0000-0000-000034790000}"/>
    <cellStyle name="Lookup Table Heading 3 6 11 2" xfId="31125" xr:uid="{00000000-0005-0000-0000-000035790000}"/>
    <cellStyle name="Lookup Table Heading 3 6 11 3" xfId="31126" xr:uid="{00000000-0005-0000-0000-000036790000}"/>
    <cellStyle name="Lookup Table Heading 3 6 12" xfId="31127" xr:uid="{00000000-0005-0000-0000-000037790000}"/>
    <cellStyle name="Lookup Table Heading 3 6 13" xfId="31128" xr:uid="{00000000-0005-0000-0000-000038790000}"/>
    <cellStyle name="Lookup Table Heading 3 6 2" xfId="31129" xr:uid="{00000000-0005-0000-0000-000039790000}"/>
    <cellStyle name="Lookup Table Heading 3 6 2 2" xfId="31130" xr:uid="{00000000-0005-0000-0000-00003A790000}"/>
    <cellStyle name="Lookup Table Heading 3 6 2 3" xfId="31131" xr:uid="{00000000-0005-0000-0000-00003B790000}"/>
    <cellStyle name="Lookup Table Heading 3 6 3" xfId="31132" xr:uid="{00000000-0005-0000-0000-00003C790000}"/>
    <cellStyle name="Lookup Table Heading 3 6 3 2" xfId="31133" xr:uid="{00000000-0005-0000-0000-00003D790000}"/>
    <cellStyle name="Lookup Table Heading 3 6 3 3" xfId="31134" xr:uid="{00000000-0005-0000-0000-00003E790000}"/>
    <cellStyle name="Lookup Table Heading 3 6 4" xfId="31135" xr:uid="{00000000-0005-0000-0000-00003F790000}"/>
    <cellStyle name="Lookup Table Heading 3 6 4 2" xfId="31136" xr:uid="{00000000-0005-0000-0000-000040790000}"/>
    <cellStyle name="Lookup Table Heading 3 6 4 3" xfId="31137" xr:uid="{00000000-0005-0000-0000-000041790000}"/>
    <cellStyle name="Lookup Table Heading 3 6 5" xfId="31138" xr:uid="{00000000-0005-0000-0000-000042790000}"/>
    <cellStyle name="Lookup Table Heading 3 6 5 2" xfId="31139" xr:uid="{00000000-0005-0000-0000-000043790000}"/>
    <cellStyle name="Lookup Table Heading 3 6 5 3" xfId="31140" xr:uid="{00000000-0005-0000-0000-000044790000}"/>
    <cellStyle name="Lookup Table Heading 3 6 6" xfId="31141" xr:uid="{00000000-0005-0000-0000-000045790000}"/>
    <cellStyle name="Lookup Table Heading 3 6 6 2" xfId="31142" xr:uid="{00000000-0005-0000-0000-000046790000}"/>
    <cellStyle name="Lookup Table Heading 3 6 6 3" xfId="31143" xr:uid="{00000000-0005-0000-0000-000047790000}"/>
    <cellStyle name="Lookup Table Heading 3 6 7" xfId="31144" xr:uid="{00000000-0005-0000-0000-000048790000}"/>
    <cellStyle name="Lookup Table Heading 3 6 7 2" xfId="31145" xr:uid="{00000000-0005-0000-0000-000049790000}"/>
    <cellStyle name="Lookup Table Heading 3 6 7 3" xfId="31146" xr:uid="{00000000-0005-0000-0000-00004A790000}"/>
    <cellStyle name="Lookup Table Heading 3 6 8" xfId="31147" xr:uid="{00000000-0005-0000-0000-00004B790000}"/>
    <cellStyle name="Lookup Table Heading 3 6 8 2" xfId="31148" xr:uid="{00000000-0005-0000-0000-00004C790000}"/>
    <cellStyle name="Lookup Table Heading 3 6 8 3" xfId="31149" xr:uid="{00000000-0005-0000-0000-00004D790000}"/>
    <cellStyle name="Lookup Table Heading 3 6 9" xfId="31150" xr:uid="{00000000-0005-0000-0000-00004E790000}"/>
    <cellStyle name="Lookup Table Heading 3 6 9 2" xfId="31151" xr:uid="{00000000-0005-0000-0000-00004F790000}"/>
    <cellStyle name="Lookup Table Heading 3 6 9 3" xfId="31152" xr:uid="{00000000-0005-0000-0000-000050790000}"/>
    <cellStyle name="Lookup Table Heading 3 7" xfId="31153" xr:uid="{00000000-0005-0000-0000-000051790000}"/>
    <cellStyle name="Lookup Table Heading 3 7 10" xfId="31154" xr:uid="{00000000-0005-0000-0000-000052790000}"/>
    <cellStyle name="Lookup Table Heading 3 7 10 2" xfId="31155" xr:uid="{00000000-0005-0000-0000-000053790000}"/>
    <cellStyle name="Lookup Table Heading 3 7 10 3" xfId="31156" xr:uid="{00000000-0005-0000-0000-000054790000}"/>
    <cellStyle name="Lookup Table Heading 3 7 11" xfId="31157" xr:uid="{00000000-0005-0000-0000-000055790000}"/>
    <cellStyle name="Lookup Table Heading 3 7 11 2" xfId="31158" xr:uid="{00000000-0005-0000-0000-000056790000}"/>
    <cellStyle name="Lookup Table Heading 3 7 11 3" xfId="31159" xr:uid="{00000000-0005-0000-0000-000057790000}"/>
    <cellStyle name="Lookup Table Heading 3 7 12" xfId="31160" xr:uid="{00000000-0005-0000-0000-000058790000}"/>
    <cellStyle name="Lookup Table Heading 3 7 13" xfId="31161" xr:uid="{00000000-0005-0000-0000-000059790000}"/>
    <cellStyle name="Lookup Table Heading 3 7 2" xfId="31162" xr:uid="{00000000-0005-0000-0000-00005A790000}"/>
    <cellStyle name="Lookup Table Heading 3 7 2 2" xfId="31163" xr:uid="{00000000-0005-0000-0000-00005B790000}"/>
    <cellStyle name="Lookup Table Heading 3 7 2 3" xfId="31164" xr:uid="{00000000-0005-0000-0000-00005C790000}"/>
    <cellStyle name="Lookup Table Heading 3 7 3" xfId="31165" xr:uid="{00000000-0005-0000-0000-00005D790000}"/>
    <cellStyle name="Lookup Table Heading 3 7 3 2" xfId="31166" xr:uid="{00000000-0005-0000-0000-00005E790000}"/>
    <cellStyle name="Lookup Table Heading 3 7 3 3" xfId="31167" xr:uid="{00000000-0005-0000-0000-00005F790000}"/>
    <cellStyle name="Lookup Table Heading 3 7 4" xfId="31168" xr:uid="{00000000-0005-0000-0000-000060790000}"/>
    <cellStyle name="Lookup Table Heading 3 7 4 2" xfId="31169" xr:uid="{00000000-0005-0000-0000-000061790000}"/>
    <cellStyle name="Lookup Table Heading 3 7 4 3" xfId="31170" xr:uid="{00000000-0005-0000-0000-000062790000}"/>
    <cellStyle name="Lookup Table Heading 3 7 5" xfId="31171" xr:uid="{00000000-0005-0000-0000-000063790000}"/>
    <cellStyle name="Lookup Table Heading 3 7 5 2" xfId="31172" xr:uid="{00000000-0005-0000-0000-000064790000}"/>
    <cellStyle name="Lookup Table Heading 3 7 5 3" xfId="31173" xr:uid="{00000000-0005-0000-0000-000065790000}"/>
    <cellStyle name="Lookup Table Heading 3 7 6" xfId="31174" xr:uid="{00000000-0005-0000-0000-000066790000}"/>
    <cellStyle name="Lookup Table Heading 3 7 6 2" xfId="31175" xr:uid="{00000000-0005-0000-0000-000067790000}"/>
    <cellStyle name="Lookup Table Heading 3 7 6 3" xfId="31176" xr:uid="{00000000-0005-0000-0000-000068790000}"/>
    <cellStyle name="Lookup Table Heading 3 7 7" xfId="31177" xr:uid="{00000000-0005-0000-0000-000069790000}"/>
    <cellStyle name="Lookup Table Heading 3 7 7 2" xfId="31178" xr:uid="{00000000-0005-0000-0000-00006A790000}"/>
    <cellStyle name="Lookup Table Heading 3 7 7 3" xfId="31179" xr:uid="{00000000-0005-0000-0000-00006B790000}"/>
    <cellStyle name="Lookup Table Heading 3 7 8" xfId="31180" xr:uid="{00000000-0005-0000-0000-00006C790000}"/>
    <cellStyle name="Lookup Table Heading 3 7 8 2" xfId="31181" xr:uid="{00000000-0005-0000-0000-00006D790000}"/>
    <cellStyle name="Lookup Table Heading 3 7 8 3" xfId="31182" xr:uid="{00000000-0005-0000-0000-00006E790000}"/>
    <cellStyle name="Lookup Table Heading 3 7 9" xfId="31183" xr:uid="{00000000-0005-0000-0000-00006F790000}"/>
    <cellStyle name="Lookup Table Heading 3 7 9 2" xfId="31184" xr:uid="{00000000-0005-0000-0000-000070790000}"/>
    <cellStyle name="Lookup Table Heading 3 7 9 3" xfId="31185" xr:uid="{00000000-0005-0000-0000-000071790000}"/>
    <cellStyle name="Lookup Table Heading 3 8" xfId="31186" xr:uid="{00000000-0005-0000-0000-000072790000}"/>
    <cellStyle name="Lookup Table Heading 3 8 2" xfId="31187" xr:uid="{00000000-0005-0000-0000-000073790000}"/>
    <cellStyle name="Lookup Table Heading 3 8 3" xfId="31188" xr:uid="{00000000-0005-0000-0000-000074790000}"/>
    <cellStyle name="Lookup Table Heading 3 9" xfId="31189" xr:uid="{00000000-0005-0000-0000-000075790000}"/>
    <cellStyle name="Lookup Table Heading 3 9 2" xfId="31190" xr:uid="{00000000-0005-0000-0000-000076790000}"/>
    <cellStyle name="Lookup Table Heading 3 9 3" xfId="31191" xr:uid="{00000000-0005-0000-0000-000077790000}"/>
    <cellStyle name="Lookup Table Heading 4" xfId="31192" xr:uid="{00000000-0005-0000-0000-000078790000}"/>
    <cellStyle name="Lookup Table Heading 4 10" xfId="31193" xr:uid="{00000000-0005-0000-0000-000079790000}"/>
    <cellStyle name="Lookup Table Heading 4 10 2" xfId="31194" xr:uid="{00000000-0005-0000-0000-00007A790000}"/>
    <cellStyle name="Lookup Table Heading 4 10 3" xfId="31195" xr:uid="{00000000-0005-0000-0000-00007B790000}"/>
    <cellStyle name="Lookup Table Heading 4 11" xfId="31196" xr:uid="{00000000-0005-0000-0000-00007C790000}"/>
    <cellStyle name="Lookup Table Heading 4 11 2" xfId="31197" xr:uid="{00000000-0005-0000-0000-00007D790000}"/>
    <cellStyle name="Lookup Table Heading 4 11 3" xfId="31198" xr:uid="{00000000-0005-0000-0000-00007E790000}"/>
    <cellStyle name="Lookup Table Heading 4 12" xfId="31199" xr:uid="{00000000-0005-0000-0000-00007F790000}"/>
    <cellStyle name="Lookup Table Heading 4 12 2" xfId="31200" xr:uid="{00000000-0005-0000-0000-000080790000}"/>
    <cellStyle name="Lookup Table Heading 4 12 3" xfId="31201" xr:uid="{00000000-0005-0000-0000-000081790000}"/>
    <cellStyle name="Lookup Table Heading 4 13" xfId="31202" xr:uid="{00000000-0005-0000-0000-000082790000}"/>
    <cellStyle name="Lookup Table Heading 4 13 2" xfId="31203" xr:uid="{00000000-0005-0000-0000-000083790000}"/>
    <cellStyle name="Lookup Table Heading 4 13 3" xfId="31204" xr:uid="{00000000-0005-0000-0000-000084790000}"/>
    <cellStyle name="Lookup Table Heading 4 14" xfId="31205" xr:uid="{00000000-0005-0000-0000-000085790000}"/>
    <cellStyle name="Lookup Table Heading 4 14 2" xfId="31206" xr:uid="{00000000-0005-0000-0000-000086790000}"/>
    <cellStyle name="Lookup Table Heading 4 14 3" xfId="31207" xr:uid="{00000000-0005-0000-0000-000087790000}"/>
    <cellStyle name="Lookup Table Heading 4 15" xfId="31208" xr:uid="{00000000-0005-0000-0000-000088790000}"/>
    <cellStyle name="Lookup Table Heading 4 15 2" xfId="31209" xr:uid="{00000000-0005-0000-0000-000089790000}"/>
    <cellStyle name="Lookup Table Heading 4 15 3" xfId="31210" xr:uid="{00000000-0005-0000-0000-00008A790000}"/>
    <cellStyle name="Lookup Table Heading 4 16" xfId="31211" xr:uid="{00000000-0005-0000-0000-00008B790000}"/>
    <cellStyle name="Lookup Table Heading 4 16 2" xfId="31212" xr:uid="{00000000-0005-0000-0000-00008C790000}"/>
    <cellStyle name="Lookup Table Heading 4 16 3" xfId="31213" xr:uid="{00000000-0005-0000-0000-00008D790000}"/>
    <cellStyle name="Lookup Table Heading 4 17" xfId="31214" xr:uid="{00000000-0005-0000-0000-00008E790000}"/>
    <cellStyle name="Lookup Table Heading 4 17 2" xfId="31215" xr:uid="{00000000-0005-0000-0000-00008F790000}"/>
    <cellStyle name="Lookup Table Heading 4 17 3" xfId="31216" xr:uid="{00000000-0005-0000-0000-000090790000}"/>
    <cellStyle name="Lookup Table Heading 4 18" xfId="31217" xr:uid="{00000000-0005-0000-0000-000091790000}"/>
    <cellStyle name="Lookup Table Heading 4 18 2" xfId="31218" xr:uid="{00000000-0005-0000-0000-000092790000}"/>
    <cellStyle name="Lookup Table Heading 4 18 3" xfId="31219" xr:uid="{00000000-0005-0000-0000-000093790000}"/>
    <cellStyle name="Lookup Table Heading 4 19" xfId="31220" xr:uid="{00000000-0005-0000-0000-000094790000}"/>
    <cellStyle name="Lookup Table Heading 4 2" xfId="31221" xr:uid="{00000000-0005-0000-0000-000095790000}"/>
    <cellStyle name="Lookup Table Heading 4 2 10" xfId="31222" xr:uid="{00000000-0005-0000-0000-000096790000}"/>
    <cellStyle name="Lookup Table Heading 4 2 10 2" xfId="31223" xr:uid="{00000000-0005-0000-0000-000097790000}"/>
    <cellStyle name="Lookup Table Heading 4 2 10 3" xfId="31224" xr:uid="{00000000-0005-0000-0000-000098790000}"/>
    <cellStyle name="Lookup Table Heading 4 2 11" xfId="31225" xr:uid="{00000000-0005-0000-0000-000099790000}"/>
    <cellStyle name="Lookup Table Heading 4 2 11 2" xfId="31226" xr:uid="{00000000-0005-0000-0000-00009A790000}"/>
    <cellStyle name="Lookup Table Heading 4 2 11 3" xfId="31227" xr:uid="{00000000-0005-0000-0000-00009B790000}"/>
    <cellStyle name="Lookup Table Heading 4 2 12" xfId="31228" xr:uid="{00000000-0005-0000-0000-00009C790000}"/>
    <cellStyle name="Lookup Table Heading 4 2 12 2" xfId="31229" xr:uid="{00000000-0005-0000-0000-00009D790000}"/>
    <cellStyle name="Lookup Table Heading 4 2 12 3" xfId="31230" xr:uid="{00000000-0005-0000-0000-00009E790000}"/>
    <cellStyle name="Lookup Table Heading 4 2 13" xfId="31231" xr:uid="{00000000-0005-0000-0000-00009F790000}"/>
    <cellStyle name="Lookup Table Heading 4 2 14" xfId="31232" xr:uid="{00000000-0005-0000-0000-0000A0790000}"/>
    <cellStyle name="Lookup Table Heading 4 2 2" xfId="31233" xr:uid="{00000000-0005-0000-0000-0000A1790000}"/>
    <cellStyle name="Lookup Table Heading 4 2 2 2" xfId="31234" xr:uid="{00000000-0005-0000-0000-0000A2790000}"/>
    <cellStyle name="Lookup Table Heading 4 2 2 3" xfId="31235" xr:uid="{00000000-0005-0000-0000-0000A3790000}"/>
    <cellStyle name="Lookup Table Heading 4 2 3" xfId="31236" xr:uid="{00000000-0005-0000-0000-0000A4790000}"/>
    <cellStyle name="Lookup Table Heading 4 2 3 2" xfId="31237" xr:uid="{00000000-0005-0000-0000-0000A5790000}"/>
    <cellStyle name="Lookup Table Heading 4 2 3 3" xfId="31238" xr:uid="{00000000-0005-0000-0000-0000A6790000}"/>
    <cellStyle name="Lookup Table Heading 4 2 4" xfId="31239" xr:uid="{00000000-0005-0000-0000-0000A7790000}"/>
    <cellStyle name="Lookup Table Heading 4 2 4 2" xfId="31240" xr:uid="{00000000-0005-0000-0000-0000A8790000}"/>
    <cellStyle name="Lookup Table Heading 4 2 4 3" xfId="31241" xr:uid="{00000000-0005-0000-0000-0000A9790000}"/>
    <cellStyle name="Lookup Table Heading 4 2 5" xfId="31242" xr:uid="{00000000-0005-0000-0000-0000AA790000}"/>
    <cellStyle name="Lookup Table Heading 4 2 5 2" xfId="31243" xr:uid="{00000000-0005-0000-0000-0000AB790000}"/>
    <cellStyle name="Lookup Table Heading 4 2 5 3" xfId="31244" xr:uid="{00000000-0005-0000-0000-0000AC790000}"/>
    <cellStyle name="Lookup Table Heading 4 2 6" xfId="31245" xr:uid="{00000000-0005-0000-0000-0000AD790000}"/>
    <cellStyle name="Lookup Table Heading 4 2 6 2" xfId="31246" xr:uid="{00000000-0005-0000-0000-0000AE790000}"/>
    <cellStyle name="Lookup Table Heading 4 2 6 3" xfId="31247" xr:uid="{00000000-0005-0000-0000-0000AF790000}"/>
    <cellStyle name="Lookup Table Heading 4 2 7" xfId="31248" xr:uid="{00000000-0005-0000-0000-0000B0790000}"/>
    <cellStyle name="Lookup Table Heading 4 2 7 2" xfId="31249" xr:uid="{00000000-0005-0000-0000-0000B1790000}"/>
    <cellStyle name="Lookup Table Heading 4 2 7 3" xfId="31250" xr:uid="{00000000-0005-0000-0000-0000B2790000}"/>
    <cellStyle name="Lookup Table Heading 4 2 8" xfId="31251" xr:uid="{00000000-0005-0000-0000-0000B3790000}"/>
    <cellStyle name="Lookup Table Heading 4 2 8 2" xfId="31252" xr:uid="{00000000-0005-0000-0000-0000B4790000}"/>
    <cellStyle name="Lookup Table Heading 4 2 8 3" xfId="31253" xr:uid="{00000000-0005-0000-0000-0000B5790000}"/>
    <cellStyle name="Lookup Table Heading 4 2 9" xfId="31254" xr:uid="{00000000-0005-0000-0000-0000B6790000}"/>
    <cellStyle name="Lookup Table Heading 4 2 9 2" xfId="31255" xr:uid="{00000000-0005-0000-0000-0000B7790000}"/>
    <cellStyle name="Lookup Table Heading 4 2 9 3" xfId="31256" xr:uid="{00000000-0005-0000-0000-0000B8790000}"/>
    <cellStyle name="Lookup Table Heading 4 20" xfId="31257" xr:uid="{00000000-0005-0000-0000-0000B9790000}"/>
    <cellStyle name="Lookup Table Heading 4 3" xfId="31258" xr:uid="{00000000-0005-0000-0000-0000BA790000}"/>
    <cellStyle name="Lookup Table Heading 4 3 10" xfId="31259" xr:uid="{00000000-0005-0000-0000-0000BB790000}"/>
    <cellStyle name="Lookup Table Heading 4 3 10 2" xfId="31260" xr:uid="{00000000-0005-0000-0000-0000BC790000}"/>
    <cellStyle name="Lookup Table Heading 4 3 10 3" xfId="31261" xr:uid="{00000000-0005-0000-0000-0000BD790000}"/>
    <cellStyle name="Lookup Table Heading 4 3 11" xfId="31262" xr:uid="{00000000-0005-0000-0000-0000BE790000}"/>
    <cellStyle name="Lookup Table Heading 4 3 11 2" xfId="31263" xr:uid="{00000000-0005-0000-0000-0000BF790000}"/>
    <cellStyle name="Lookup Table Heading 4 3 11 3" xfId="31264" xr:uid="{00000000-0005-0000-0000-0000C0790000}"/>
    <cellStyle name="Lookup Table Heading 4 3 12" xfId="31265" xr:uid="{00000000-0005-0000-0000-0000C1790000}"/>
    <cellStyle name="Lookup Table Heading 4 3 12 2" xfId="31266" xr:uid="{00000000-0005-0000-0000-0000C2790000}"/>
    <cellStyle name="Lookup Table Heading 4 3 12 3" xfId="31267" xr:uid="{00000000-0005-0000-0000-0000C3790000}"/>
    <cellStyle name="Lookup Table Heading 4 3 13" xfId="31268" xr:uid="{00000000-0005-0000-0000-0000C4790000}"/>
    <cellStyle name="Lookup Table Heading 4 3 14" xfId="31269" xr:uid="{00000000-0005-0000-0000-0000C5790000}"/>
    <cellStyle name="Lookup Table Heading 4 3 2" xfId="31270" xr:uid="{00000000-0005-0000-0000-0000C6790000}"/>
    <cellStyle name="Lookup Table Heading 4 3 2 2" xfId="31271" xr:uid="{00000000-0005-0000-0000-0000C7790000}"/>
    <cellStyle name="Lookup Table Heading 4 3 2 3" xfId="31272" xr:uid="{00000000-0005-0000-0000-0000C8790000}"/>
    <cellStyle name="Lookup Table Heading 4 3 3" xfId="31273" xr:uid="{00000000-0005-0000-0000-0000C9790000}"/>
    <cellStyle name="Lookup Table Heading 4 3 3 2" xfId="31274" xr:uid="{00000000-0005-0000-0000-0000CA790000}"/>
    <cellStyle name="Lookup Table Heading 4 3 3 3" xfId="31275" xr:uid="{00000000-0005-0000-0000-0000CB790000}"/>
    <cellStyle name="Lookup Table Heading 4 3 4" xfId="31276" xr:uid="{00000000-0005-0000-0000-0000CC790000}"/>
    <cellStyle name="Lookup Table Heading 4 3 4 2" xfId="31277" xr:uid="{00000000-0005-0000-0000-0000CD790000}"/>
    <cellStyle name="Lookup Table Heading 4 3 4 3" xfId="31278" xr:uid="{00000000-0005-0000-0000-0000CE790000}"/>
    <cellStyle name="Lookup Table Heading 4 3 5" xfId="31279" xr:uid="{00000000-0005-0000-0000-0000CF790000}"/>
    <cellStyle name="Lookup Table Heading 4 3 5 2" xfId="31280" xr:uid="{00000000-0005-0000-0000-0000D0790000}"/>
    <cellStyle name="Lookup Table Heading 4 3 5 3" xfId="31281" xr:uid="{00000000-0005-0000-0000-0000D1790000}"/>
    <cellStyle name="Lookup Table Heading 4 3 6" xfId="31282" xr:uid="{00000000-0005-0000-0000-0000D2790000}"/>
    <cellStyle name="Lookup Table Heading 4 3 6 2" xfId="31283" xr:uid="{00000000-0005-0000-0000-0000D3790000}"/>
    <cellStyle name="Lookup Table Heading 4 3 6 3" xfId="31284" xr:uid="{00000000-0005-0000-0000-0000D4790000}"/>
    <cellStyle name="Lookup Table Heading 4 3 7" xfId="31285" xr:uid="{00000000-0005-0000-0000-0000D5790000}"/>
    <cellStyle name="Lookup Table Heading 4 3 7 2" xfId="31286" xr:uid="{00000000-0005-0000-0000-0000D6790000}"/>
    <cellStyle name="Lookup Table Heading 4 3 7 3" xfId="31287" xr:uid="{00000000-0005-0000-0000-0000D7790000}"/>
    <cellStyle name="Lookup Table Heading 4 3 8" xfId="31288" xr:uid="{00000000-0005-0000-0000-0000D8790000}"/>
    <cellStyle name="Lookup Table Heading 4 3 8 2" xfId="31289" xr:uid="{00000000-0005-0000-0000-0000D9790000}"/>
    <cellStyle name="Lookup Table Heading 4 3 8 3" xfId="31290" xr:uid="{00000000-0005-0000-0000-0000DA790000}"/>
    <cellStyle name="Lookup Table Heading 4 3 9" xfId="31291" xr:uid="{00000000-0005-0000-0000-0000DB790000}"/>
    <cellStyle name="Lookup Table Heading 4 3 9 2" xfId="31292" xr:uid="{00000000-0005-0000-0000-0000DC790000}"/>
    <cellStyle name="Lookup Table Heading 4 3 9 3" xfId="31293" xr:uid="{00000000-0005-0000-0000-0000DD790000}"/>
    <cellStyle name="Lookup Table Heading 4 4" xfId="31294" xr:uid="{00000000-0005-0000-0000-0000DE790000}"/>
    <cellStyle name="Lookup Table Heading 4 4 10" xfId="31295" xr:uid="{00000000-0005-0000-0000-0000DF790000}"/>
    <cellStyle name="Lookup Table Heading 4 4 10 2" xfId="31296" xr:uid="{00000000-0005-0000-0000-0000E0790000}"/>
    <cellStyle name="Lookup Table Heading 4 4 10 3" xfId="31297" xr:uid="{00000000-0005-0000-0000-0000E1790000}"/>
    <cellStyle name="Lookup Table Heading 4 4 11" xfId="31298" xr:uid="{00000000-0005-0000-0000-0000E2790000}"/>
    <cellStyle name="Lookup Table Heading 4 4 11 2" xfId="31299" xr:uid="{00000000-0005-0000-0000-0000E3790000}"/>
    <cellStyle name="Lookup Table Heading 4 4 11 3" xfId="31300" xr:uid="{00000000-0005-0000-0000-0000E4790000}"/>
    <cellStyle name="Lookup Table Heading 4 4 12" xfId="31301" xr:uid="{00000000-0005-0000-0000-0000E5790000}"/>
    <cellStyle name="Lookup Table Heading 4 4 13" xfId="31302" xr:uid="{00000000-0005-0000-0000-0000E6790000}"/>
    <cellStyle name="Lookup Table Heading 4 4 2" xfId="31303" xr:uid="{00000000-0005-0000-0000-0000E7790000}"/>
    <cellStyle name="Lookup Table Heading 4 4 2 2" xfId="31304" xr:uid="{00000000-0005-0000-0000-0000E8790000}"/>
    <cellStyle name="Lookup Table Heading 4 4 2 3" xfId="31305" xr:uid="{00000000-0005-0000-0000-0000E9790000}"/>
    <cellStyle name="Lookup Table Heading 4 4 3" xfId="31306" xr:uid="{00000000-0005-0000-0000-0000EA790000}"/>
    <cellStyle name="Lookup Table Heading 4 4 3 2" xfId="31307" xr:uid="{00000000-0005-0000-0000-0000EB790000}"/>
    <cellStyle name="Lookup Table Heading 4 4 3 3" xfId="31308" xr:uid="{00000000-0005-0000-0000-0000EC790000}"/>
    <cellStyle name="Lookup Table Heading 4 4 4" xfId="31309" xr:uid="{00000000-0005-0000-0000-0000ED790000}"/>
    <cellStyle name="Lookup Table Heading 4 4 4 2" xfId="31310" xr:uid="{00000000-0005-0000-0000-0000EE790000}"/>
    <cellStyle name="Lookup Table Heading 4 4 4 3" xfId="31311" xr:uid="{00000000-0005-0000-0000-0000EF790000}"/>
    <cellStyle name="Lookup Table Heading 4 4 5" xfId="31312" xr:uid="{00000000-0005-0000-0000-0000F0790000}"/>
    <cellStyle name="Lookup Table Heading 4 4 5 2" xfId="31313" xr:uid="{00000000-0005-0000-0000-0000F1790000}"/>
    <cellStyle name="Lookup Table Heading 4 4 5 3" xfId="31314" xr:uid="{00000000-0005-0000-0000-0000F2790000}"/>
    <cellStyle name="Lookup Table Heading 4 4 6" xfId="31315" xr:uid="{00000000-0005-0000-0000-0000F3790000}"/>
    <cellStyle name="Lookup Table Heading 4 4 6 2" xfId="31316" xr:uid="{00000000-0005-0000-0000-0000F4790000}"/>
    <cellStyle name="Lookup Table Heading 4 4 6 3" xfId="31317" xr:uid="{00000000-0005-0000-0000-0000F5790000}"/>
    <cellStyle name="Lookup Table Heading 4 4 7" xfId="31318" xr:uid="{00000000-0005-0000-0000-0000F6790000}"/>
    <cellStyle name="Lookup Table Heading 4 4 7 2" xfId="31319" xr:uid="{00000000-0005-0000-0000-0000F7790000}"/>
    <cellStyle name="Lookup Table Heading 4 4 7 3" xfId="31320" xr:uid="{00000000-0005-0000-0000-0000F8790000}"/>
    <cellStyle name="Lookup Table Heading 4 4 8" xfId="31321" xr:uid="{00000000-0005-0000-0000-0000F9790000}"/>
    <cellStyle name="Lookup Table Heading 4 4 8 2" xfId="31322" xr:uid="{00000000-0005-0000-0000-0000FA790000}"/>
    <cellStyle name="Lookup Table Heading 4 4 8 3" xfId="31323" xr:uid="{00000000-0005-0000-0000-0000FB790000}"/>
    <cellStyle name="Lookup Table Heading 4 4 9" xfId="31324" xr:uid="{00000000-0005-0000-0000-0000FC790000}"/>
    <cellStyle name="Lookup Table Heading 4 4 9 2" xfId="31325" xr:uid="{00000000-0005-0000-0000-0000FD790000}"/>
    <cellStyle name="Lookup Table Heading 4 4 9 3" xfId="31326" xr:uid="{00000000-0005-0000-0000-0000FE790000}"/>
    <cellStyle name="Lookup Table Heading 4 5" xfId="31327" xr:uid="{00000000-0005-0000-0000-0000FF790000}"/>
    <cellStyle name="Lookup Table Heading 4 5 10" xfId="31328" xr:uid="{00000000-0005-0000-0000-0000007A0000}"/>
    <cellStyle name="Lookup Table Heading 4 5 10 2" xfId="31329" xr:uid="{00000000-0005-0000-0000-0000017A0000}"/>
    <cellStyle name="Lookup Table Heading 4 5 10 3" xfId="31330" xr:uid="{00000000-0005-0000-0000-0000027A0000}"/>
    <cellStyle name="Lookup Table Heading 4 5 11" xfId="31331" xr:uid="{00000000-0005-0000-0000-0000037A0000}"/>
    <cellStyle name="Lookup Table Heading 4 5 11 2" xfId="31332" xr:uid="{00000000-0005-0000-0000-0000047A0000}"/>
    <cellStyle name="Lookup Table Heading 4 5 11 3" xfId="31333" xr:uid="{00000000-0005-0000-0000-0000057A0000}"/>
    <cellStyle name="Lookup Table Heading 4 5 12" xfId="31334" xr:uid="{00000000-0005-0000-0000-0000067A0000}"/>
    <cellStyle name="Lookup Table Heading 4 5 13" xfId="31335" xr:uid="{00000000-0005-0000-0000-0000077A0000}"/>
    <cellStyle name="Lookup Table Heading 4 5 2" xfId="31336" xr:uid="{00000000-0005-0000-0000-0000087A0000}"/>
    <cellStyle name="Lookup Table Heading 4 5 2 2" xfId="31337" xr:uid="{00000000-0005-0000-0000-0000097A0000}"/>
    <cellStyle name="Lookup Table Heading 4 5 2 3" xfId="31338" xr:uid="{00000000-0005-0000-0000-00000A7A0000}"/>
    <cellStyle name="Lookup Table Heading 4 5 3" xfId="31339" xr:uid="{00000000-0005-0000-0000-00000B7A0000}"/>
    <cellStyle name="Lookup Table Heading 4 5 3 2" xfId="31340" xr:uid="{00000000-0005-0000-0000-00000C7A0000}"/>
    <cellStyle name="Lookup Table Heading 4 5 3 3" xfId="31341" xr:uid="{00000000-0005-0000-0000-00000D7A0000}"/>
    <cellStyle name="Lookup Table Heading 4 5 4" xfId="31342" xr:uid="{00000000-0005-0000-0000-00000E7A0000}"/>
    <cellStyle name="Lookup Table Heading 4 5 4 2" xfId="31343" xr:uid="{00000000-0005-0000-0000-00000F7A0000}"/>
    <cellStyle name="Lookup Table Heading 4 5 4 3" xfId="31344" xr:uid="{00000000-0005-0000-0000-0000107A0000}"/>
    <cellStyle name="Lookup Table Heading 4 5 5" xfId="31345" xr:uid="{00000000-0005-0000-0000-0000117A0000}"/>
    <cellStyle name="Lookup Table Heading 4 5 5 2" xfId="31346" xr:uid="{00000000-0005-0000-0000-0000127A0000}"/>
    <cellStyle name="Lookup Table Heading 4 5 5 3" xfId="31347" xr:uid="{00000000-0005-0000-0000-0000137A0000}"/>
    <cellStyle name="Lookup Table Heading 4 5 6" xfId="31348" xr:uid="{00000000-0005-0000-0000-0000147A0000}"/>
    <cellStyle name="Lookup Table Heading 4 5 6 2" xfId="31349" xr:uid="{00000000-0005-0000-0000-0000157A0000}"/>
    <cellStyle name="Lookup Table Heading 4 5 6 3" xfId="31350" xr:uid="{00000000-0005-0000-0000-0000167A0000}"/>
    <cellStyle name="Lookup Table Heading 4 5 7" xfId="31351" xr:uid="{00000000-0005-0000-0000-0000177A0000}"/>
    <cellStyle name="Lookup Table Heading 4 5 7 2" xfId="31352" xr:uid="{00000000-0005-0000-0000-0000187A0000}"/>
    <cellStyle name="Lookup Table Heading 4 5 7 3" xfId="31353" xr:uid="{00000000-0005-0000-0000-0000197A0000}"/>
    <cellStyle name="Lookup Table Heading 4 5 8" xfId="31354" xr:uid="{00000000-0005-0000-0000-00001A7A0000}"/>
    <cellStyle name="Lookup Table Heading 4 5 8 2" xfId="31355" xr:uid="{00000000-0005-0000-0000-00001B7A0000}"/>
    <cellStyle name="Lookup Table Heading 4 5 8 3" xfId="31356" xr:uid="{00000000-0005-0000-0000-00001C7A0000}"/>
    <cellStyle name="Lookup Table Heading 4 5 9" xfId="31357" xr:uid="{00000000-0005-0000-0000-00001D7A0000}"/>
    <cellStyle name="Lookup Table Heading 4 5 9 2" xfId="31358" xr:uid="{00000000-0005-0000-0000-00001E7A0000}"/>
    <cellStyle name="Lookup Table Heading 4 5 9 3" xfId="31359" xr:uid="{00000000-0005-0000-0000-00001F7A0000}"/>
    <cellStyle name="Lookup Table Heading 4 6" xfId="31360" xr:uid="{00000000-0005-0000-0000-0000207A0000}"/>
    <cellStyle name="Lookup Table Heading 4 6 10" xfId="31361" xr:uid="{00000000-0005-0000-0000-0000217A0000}"/>
    <cellStyle name="Lookup Table Heading 4 6 10 2" xfId="31362" xr:uid="{00000000-0005-0000-0000-0000227A0000}"/>
    <cellStyle name="Lookup Table Heading 4 6 10 3" xfId="31363" xr:uid="{00000000-0005-0000-0000-0000237A0000}"/>
    <cellStyle name="Lookup Table Heading 4 6 11" xfId="31364" xr:uid="{00000000-0005-0000-0000-0000247A0000}"/>
    <cellStyle name="Lookup Table Heading 4 6 11 2" xfId="31365" xr:uid="{00000000-0005-0000-0000-0000257A0000}"/>
    <cellStyle name="Lookup Table Heading 4 6 11 3" xfId="31366" xr:uid="{00000000-0005-0000-0000-0000267A0000}"/>
    <cellStyle name="Lookup Table Heading 4 6 12" xfId="31367" xr:uid="{00000000-0005-0000-0000-0000277A0000}"/>
    <cellStyle name="Lookup Table Heading 4 6 13" xfId="31368" xr:uid="{00000000-0005-0000-0000-0000287A0000}"/>
    <cellStyle name="Lookup Table Heading 4 6 2" xfId="31369" xr:uid="{00000000-0005-0000-0000-0000297A0000}"/>
    <cellStyle name="Lookup Table Heading 4 6 2 2" xfId="31370" xr:uid="{00000000-0005-0000-0000-00002A7A0000}"/>
    <cellStyle name="Lookup Table Heading 4 6 2 3" xfId="31371" xr:uid="{00000000-0005-0000-0000-00002B7A0000}"/>
    <cellStyle name="Lookup Table Heading 4 6 3" xfId="31372" xr:uid="{00000000-0005-0000-0000-00002C7A0000}"/>
    <cellStyle name="Lookup Table Heading 4 6 3 2" xfId="31373" xr:uid="{00000000-0005-0000-0000-00002D7A0000}"/>
    <cellStyle name="Lookup Table Heading 4 6 3 3" xfId="31374" xr:uid="{00000000-0005-0000-0000-00002E7A0000}"/>
    <cellStyle name="Lookup Table Heading 4 6 4" xfId="31375" xr:uid="{00000000-0005-0000-0000-00002F7A0000}"/>
    <cellStyle name="Lookup Table Heading 4 6 4 2" xfId="31376" xr:uid="{00000000-0005-0000-0000-0000307A0000}"/>
    <cellStyle name="Lookup Table Heading 4 6 4 3" xfId="31377" xr:uid="{00000000-0005-0000-0000-0000317A0000}"/>
    <cellStyle name="Lookup Table Heading 4 6 5" xfId="31378" xr:uid="{00000000-0005-0000-0000-0000327A0000}"/>
    <cellStyle name="Lookup Table Heading 4 6 5 2" xfId="31379" xr:uid="{00000000-0005-0000-0000-0000337A0000}"/>
    <cellStyle name="Lookup Table Heading 4 6 5 3" xfId="31380" xr:uid="{00000000-0005-0000-0000-0000347A0000}"/>
    <cellStyle name="Lookup Table Heading 4 6 6" xfId="31381" xr:uid="{00000000-0005-0000-0000-0000357A0000}"/>
    <cellStyle name="Lookup Table Heading 4 6 6 2" xfId="31382" xr:uid="{00000000-0005-0000-0000-0000367A0000}"/>
    <cellStyle name="Lookup Table Heading 4 6 6 3" xfId="31383" xr:uid="{00000000-0005-0000-0000-0000377A0000}"/>
    <cellStyle name="Lookup Table Heading 4 6 7" xfId="31384" xr:uid="{00000000-0005-0000-0000-0000387A0000}"/>
    <cellStyle name="Lookup Table Heading 4 6 7 2" xfId="31385" xr:uid="{00000000-0005-0000-0000-0000397A0000}"/>
    <cellStyle name="Lookup Table Heading 4 6 7 3" xfId="31386" xr:uid="{00000000-0005-0000-0000-00003A7A0000}"/>
    <cellStyle name="Lookup Table Heading 4 6 8" xfId="31387" xr:uid="{00000000-0005-0000-0000-00003B7A0000}"/>
    <cellStyle name="Lookup Table Heading 4 6 8 2" xfId="31388" xr:uid="{00000000-0005-0000-0000-00003C7A0000}"/>
    <cellStyle name="Lookup Table Heading 4 6 8 3" xfId="31389" xr:uid="{00000000-0005-0000-0000-00003D7A0000}"/>
    <cellStyle name="Lookup Table Heading 4 6 9" xfId="31390" xr:uid="{00000000-0005-0000-0000-00003E7A0000}"/>
    <cellStyle name="Lookup Table Heading 4 6 9 2" xfId="31391" xr:uid="{00000000-0005-0000-0000-00003F7A0000}"/>
    <cellStyle name="Lookup Table Heading 4 6 9 3" xfId="31392" xr:uid="{00000000-0005-0000-0000-0000407A0000}"/>
    <cellStyle name="Lookup Table Heading 4 7" xfId="31393" xr:uid="{00000000-0005-0000-0000-0000417A0000}"/>
    <cellStyle name="Lookup Table Heading 4 7 10" xfId="31394" xr:uid="{00000000-0005-0000-0000-0000427A0000}"/>
    <cellStyle name="Lookup Table Heading 4 7 10 2" xfId="31395" xr:uid="{00000000-0005-0000-0000-0000437A0000}"/>
    <cellStyle name="Lookup Table Heading 4 7 10 3" xfId="31396" xr:uid="{00000000-0005-0000-0000-0000447A0000}"/>
    <cellStyle name="Lookup Table Heading 4 7 11" xfId="31397" xr:uid="{00000000-0005-0000-0000-0000457A0000}"/>
    <cellStyle name="Lookup Table Heading 4 7 11 2" xfId="31398" xr:uid="{00000000-0005-0000-0000-0000467A0000}"/>
    <cellStyle name="Lookup Table Heading 4 7 11 3" xfId="31399" xr:uid="{00000000-0005-0000-0000-0000477A0000}"/>
    <cellStyle name="Lookup Table Heading 4 7 12" xfId="31400" xr:uid="{00000000-0005-0000-0000-0000487A0000}"/>
    <cellStyle name="Lookup Table Heading 4 7 13" xfId="31401" xr:uid="{00000000-0005-0000-0000-0000497A0000}"/>
    <cellStyle name="Lookup Table Heading 4 7 2" xfId="31402" xr:uid="{00000000-0005-0000-0000-00004A7A0000}"/>
    <cellStyle name="Lookup Table Heading 4 7 2 2" xfId="31403" xr:uid="{00000000-0005-0000-0000-00004B7A0000}"/>
    <cellStyle name="Lookup Table Heading 4 7 2 3" xfId="31404" xr:uid="{00000000-0005-0000-0000-00004C7A0000}"/>
    <cellStyle name="Lookup Table Heading 4 7 3" xfId="31405" xr:uid="{00000000-0005-0000-0000-00004D7A0000}"/>
    <cellStyle name="Lookup Table Heading 4 7 3 2" xfId="31406" xr:uid="{00000000-0005-0000-0000-00004E7A0000}"/>
    <cellStyle name="Lookup Table Heading 4 7 3 3" xfId="31407" xr:uid="{00000000-0005-0000-0000-00004F7A0000}"/>
    <cellStyle name="Lookup Table Heading 4 7 4" xfId="31408" xr:uid="{00000000-0005-0000-0000-0000507A0000}"/>
    <cellStyle name="Lookup Table Heading 4 7 4 2" xfId="31409" xr:uid="{00000000-0005-0000-0000-0000517A0000}"/>
    <cellStyle name="Lookup Table Heading 4 7 4 3" xfId="31410" xr:uid="{00000000-0005-0000-0000-0000527A0000}"/>
    <cellStyle name="Lookup Table Heading 4 7 5" xfId="31411" xr:uid="{00000000-0005-0000-0000-0000537A0000}"/>
    <cellStyle name="Lookup Table Heading 4 7 5 2" xfId="31412" xr:uid="{00000000-0005-0000-0000-0000547A0000}"/>
    <cellStyle name="Lookup Table Heading 4 7 5 3" xfId="31413" xr:uid="{00000000-0005-0000-0000-0000557A0000}"/>
    <cellStyle name="Lookup Table Heading 4 7 6" xfId="31414" xr:uid="{00000000-0005-0000-0000-0000567A0000}"/>
    <cellStyle name="Lookup Table Heading 4 7 6 2" xfId="31415" xr:uid="{00000000-0005-0000-0000-0000577A0000}"/>
    <cellStyle name="Lookup Table Heading 4 7 6 3" xfId="31416" xr:uid="{00000000-0005-0000-0000-0000587A0000}"/>
    <cellStyle name="Lookup Table Heading 4 7 7" xfId="31417" xr:uid="{00000000-0005-0000-0000-0000597A0000}"/>
    <cellStyle name="Lookup Table Heading 4 7 7 2" xfId="31418" xr:uid="{00000000-0005-0000-0000-00005A7A0000}"/>
    <cellStyle name="Lookup Table Heading 4 7 7 3" xfId="31419" xr:uid="{00000000-0005-0000-0000-00005B7A0000}"/>
    <cellStyle name="Lookup Table Heading 4 7 8" xfId="31420" xr:uid="{00000000-0005-0000-0000-00005C7A0000}"/>
    <cellStyle name="Lookup Table Heading 4 7 8 2" xfId="31421" xr:uid="{00000000-0005-0000-0000-00005D7A0000}"/>
    <cellStyle name="Lookup Table Heading 4 7 8 3" xfId="31422" xr:uid="{00000000-0005-0000-0000-00005E7A0000}"/>
    <cellStyle name="Lookup Table Heading 4 7 9" xfId="31423" xr:uid="{00000000-0005-0000-0000-00005F7A0000}"/>
    <cellStyle name="Lookup Table Heading 4 7 9 2" xfId="31424" xr:uid="{00000000-0005-0000-0000-0000607A0000}"/>
    <cellStyle name="Lookup Table Heading 4 7 9 3" xfId="31425" xr:uid="{00000000-0005-0000-0000-0000617A0000}"/>
    <cellStyle name="Lookup Table Heading 4 8" xfId="31426" xr:uid="{00000000-0005-0000-0000-0000627A0000}"/>
    <cellStyle name="Lookup Table Heading 4 8 2" xfId="31427" xr:uid="{00000000-0005-0000-0000-0000637A0000}"/>
    <cellStyle name="Lookup Table Heading 4 8 3" xfId="31428" xr:uid="{00000000-0005-0000-0000-0000647A0000}"/>
    <cellStyle name="Lookup Table Heading 4 9" xfId="31429" xr:uid="{00000000-0005-0000-0000-0000657A0000}"/>
    <cellStyle name="Lookup Table Heading 4 9 2" xfId="31430" xr:uid="{00000000-0005-0000-0000-0000667A0000}"/>
    <cellStyle name="Lookup Table Heading 4 9 3" xfId="31431" xr:uid="{00000000-0005-0000-0000-0000677A0000}"/>
    <cellStyle name="Lookup Table Heading 5" xfId="31432" xr:uid="{00000000-0005-0000-0000-0000687A0000}"/>
    <cellStyle name="Lookup Table Heading 5 10" xfId="31433" xr:uid="{00000000-0005-0000-0000-0000697A0000}"/>
    <cellStyle name="Lookup Table Heading 5 10 2" xfId="31434" xr:uid="{00000000-0005-0000-0000-00006A7A0000}"/>
    <cellStyle name="Lookup Table Heading 5 10 3" xfId="31435" xr:uid="{00000000-0005-0000-0000-00006B7A0000}"/>
    <cellStyle name="Lookup Table Heading 5 11" xfId="31436" xr:uid="{00000000-0005-0000-0000-00006C7A0000}"/>
    <cellStyle name="Lookup Table Heading 5 11 2" xfId="31437" xr:uid="{00000000-0005-0000-0000-00006D7A0000}"/>
    <cellStyle name="Lookup Table Heading 5 11 3" xfId="31438" xr:uid="{00000000-0005-0000-0000-00006E7A0000}"/>
    <cellStyle name="Lookup Table Heading 5 12" xfId="31439" xr:uid="{00000000-0005-0000-0000-00006F7A0000}"/>
    <cellStyle name="Lookup Table Heading 5 12 2" xfId="31440" xr:uid="{00000000-0005-0000-0000-0000707A0000}"/>
    <cellStyle name="Lookup Table Heading 5 12 3" xfId="31441" xr:uid="{00000000-0005-0000-0000-0000717A0000}"/>
    <cellStyle name="Lookup Table Heading 5 13" xfId="31442" xr:uid="{00000000-0005-0000-0000-0000727A0000}"/>
    <cellStyle name="Lookup Table Heading 5 13 2" xfId="31443" xr:uid="{00000000-0005-0000-0000-0000737A0000}"/>
    <cellStyle name="Lookup Table Heading 5 13 3" xfId="31444" xr:uid="{00000000-0005-0000-0000-0000747A0000}"/>
    <cellStyle name="Lookup Table Heading 5 14" xfId="31445" xr:uid="{00000000-0005-0000-0000-0000757A0000}"/>
    <cellStyle name="Lookup Table Heading 5 14 2" xfId="31446" xr:uid="{00000000-0005-0000-0000-0000767A0000}"/>
    <cellStyle name="Lookup Table Heading 5 14 3" xfId="31447" xr:uid="{00000000-0005-0000-0000-0000777A0000}"/>
    <cellStyle name="Lookup Table Heading 5 15" xfId="31448" xr:uid="{00000000-0005-0000-0000-0000787A0000}"/>
    <cellStyle name="Lookup Table Heading 5 15 2" xfId="31449" xr:uid="{00000000-0005-0000-0000-0000797A0000}"/>
    <cellStyle name="Lookup Table Heading 5 15 3" xfId="31450" xr:uid="{00000000-0005-0000-0000-00007A7A0000}"/>
    <cellStyle name="Lookup Table Heading 5 16" xfId="31451" xr:uid="{00000000-0005-0000-0000-00007B7A0000}"/>
    <cellStyle name="Lookup Table Heading 5 16 2" xfId="31452" xr:uid="{00000000-0005-0000-0000-00007C7A0000}"/>
    <cellStyle name="Lookup Table Heading 5 16 3" xfId="31453" xr:uid="{00000000-0005-0000-0000-00007D7A0000}"/>
    <cellStyle name="Lookup Table Heading 5 17" xfId="31454" xr:uid="{00000000-0005-0000-0000-00007E7A0000}"/>
    <cellStyle name="Lookup Table Heading 5 17 2" xfId="31455" xr:uid="{00000000-0005-0000-0000-00007F7A0000}"/>
    <cellStyle name="Lookup Table Heading 5 17 3" xfId="31456" xr:uid="{00000000-0005-0000-0000-0000807A0000}"/>
    <cellStyle name="Lookup Table Heading 5 18" xfId="31457" xr:uid="{00000000-0005-0000-0000-0000817A0000}"/>
    <cellStyle name="Lookup Table Heading 5 18 2" xfId="31458" xr:uid="{00000000-0005-0000-0000-0000827A0000}"/>
    <cellStyle name="Lookup Table Heading 5 18 3" xfId="31459" xr:uid="{00000000-0005-0000-0000-0000837A0000}"/>
    <cellStyle name="Lookup Table Heading 5 19" xfId="31460" xr:uid="{00000000-0005-0000-0000-0000847A0000}"/>
    <cellStyle name="Lookup Table Heading 5 2" xfId="31461" xr:uid="{00000000-0005-0000-0000-0000857A0000}"/>
    <cellStyle name="Lookup Table Heading 5 2 10" xfId="31462" xr:uid="{00000000-0005-0000-0000-0000867A0000}"/>
    <cellStyle name="Lookup Table Heading 5 2 10 2" xfId="31463" xr:uid="{00000000-0005-0000-0000-0000877A0000}"/>
    <cellStyle name="Lookup Table Heading 5 2 10 3" xfId="31464" xr:uid="{00000000-0005-0000-0000-0000887A0000}"/>
    <cellStyle name="Lookup Table Heading 5 2 11" xfId="31465" xr:uid="{00000000-0005-0000-0000-0000897A0000}"/>
    <cellStyle name="Lookup Table Heading 5 2 11 2" xfId="31466" xr:uid="{00000000-0005-0000-0000-00008A7A0000}"/>
    <cellStyle name="Lookup Table Heading 5 2 11 3" xfId="31467" xr:uid="{00000000-0005-0000-0000-00008B7A0000}"/>
    <cellStyle name="Lookup Table Heading 5 2 12" xfId="31468" xr:uid="{00000000-0005-0000-0000-00008C7A0000}"/>
    <cellStyle name="Lookup Table Heading 5 2 12 2" xfId="31469" xr:uid="{00000000-0005-0000-0000-00008D7A0000}"/>
    <cellStyle name="Lookup Table Heading 5 2 12 3" xfId="31470" xr:uid="{00000000-0005-0000-0000-00008E7A0000}"/>
    <cellStyle name="Lookup Table Heading 5 2 13" xfId="31471" xr:uid="{00000000-0005-0000-0000-00008F7A0000}"/>
    <cellStyle name="Lookup Table Heading 5 2 14" xfId="31472" xr:uid="{00000000-0005-0000-0000-0000907A0000}"/>
    <cellStyle name="Lookup Table Heading 5 2 2" xfId="31473" xr:uid="{00000000-0005-0000-0000-0000917A0000}"/>
    <cellStyle name="Lookup Table Heading 5 2 2 2" xfId="31474" xr:uid="{00000000-0005-0000-0000-0000927A0000}"/>
    <cellStyle name="Lookup Table Heading 5 2 2 3" xfId="31475" xr:uid="{00000000-0005-0000-0000-0000937A0000}"/>
    <cellStyle name="Lookup Table Heading 5 2 3" xfId="31476" xr:uid="{00000000-0005-0000-0000-0000947A0000}"/>
    <cellStyle name="Lookup Table Heading 5 2 3 2" xfId="31477" xr:uid="{00000000-0005-0000-0000-0000957A0000}"/>
    <cellStyle name="Lookup Table Heading 5 2 3 3" xfId="31478" xr:uid="{00000000-0005-0000-0000-0000967A0000}"/>
    <cellStyle name="Lookup Table Heading 5 2 4" xfId="31479" xr:uid="{00000000-0005-0000-0000-0000977A0000}"/>
    <cellStyle name="Lookup Table Heading 5 2 4 2" xfId="31480" xr:uid="{00000000-0005-0000-0000-0000987A0000}"/>
    <cellStyle name="Lookup Table Heading 5 2 4 3" xfId="31481" xr:uid="{00000000-0005-0000-0000-0000997A0000}"/>
    <cellStyle name="Lookup Table Heading 5 2 5" xfId="31482" xr:uid="{00000000-0005-0000-0000-00009A7A0000}"/>
    <cellStyle name="Lookup Table Heading 5 2 5 2" xfId="31483" xr:uid="{00000000-0005-0000-0000-00009B7A0000}"/>
    <cellStyle name="Lookup Table Heading 5 2 5 3" xfId="31484" xr:uid="{00000000-0005-0000-0000-00009C7A0000}"/>
    <cellStyle name="Lookup Table Heading 5 2 6" xfId="31485" xr:uid="{00000000-0005-0000-0000-00009D7A0000}"/>
    <cellStyle name="Lookup Table Heading 5 2 6 2" xfId="31486" xr:uid="{00000000-0005-0000-0000-00009E7A0000}"/>
    <cellStyle name="Lookup Table Heading 5 2 6 3" xfId="31487" xr:uid="{00000000-0005-0000-0000-00009F7A0000}"/>
    <cellStyle name="Lookup Table Heading 5 2 7" xfId="31488" xr:uid="{00000000-0005-0000-0000-0000A07A0000}"/>
    <cellStyle name="Lookup Table Heading 5 2 7 2" xfId="31489" xr:uid="{00000000-0005-0000-0000-0000A17A0000}"/>
    <cellStyle name="Lookup Table Heading 5 2 7 3" xfId="31490" xr:uid="{00000000-0005-0000-0000-0000A27A0000}"/>
    <cellStyle name="Lookup Table Heading 5 2 8" xfId="31491" xr:uid="{00000000-0005-0000-0000-0000A37A0000}"/>
    <cellStyle name="Lookup Table Heading 5 2 8 2" xfId="31492" xr:uid="{00000000-0005-0000-0000-0000A47A0000}"/>
    <cellStyle name="Lookup Table Heading 5 2 8 3" xfId="31493" xr:uid="{00000000-0005-0000-0000-0000A57A0000}"/>
    <cellStyle name="Lookup Table Heading 5 2 9" xfId="31494" xr:uid="{00000000-0005-0000-0000-0000A67A0000}"/>
    <cellStyle name="Lookup Table Heading 5 2 9 2" xfId="31495" xr:uid="{00000000-0005-0000-0000-0000A77A0000}"/>
    <cellStyle name="Lookup Table Heading 5 2 9 3" xfId="31496" xr:uid="{00000000-0005-0000-0000-0000A87A0000}"/>
    <cellStyle name="Lookup Table Heading 5 20" xfId="31497" xr:uid="{00000000-0005-0000-0000-0000A97A0000}"/>
    <cellStyle name="Lookup Table Heading 5 3" xfId="31498" xr:uid="{00000000-0005-0000-0000-0000AA7A0000}"/>
    <cellStyle name="Lookup Table Heading 5 3 10" xfId="31499" xr:uid="{00000000-0005-0000-0000-0000AB7A0000}"/>
    <cellStyle name="Lookup Table Heading 5 3 10 2" xfId="31500" xr:uid="{00000000-0005-0000-0000-0000AC7A0000}"/>
    <cellStyle name="Lookup Table Heading 5 3 10 3" xfId="31501" xr:uid="{00000000-0005-0000-0000-0000AD7A0000}"/>
    <cellStyle name="Lookup Table Heading 5 3 11" xfId="31502" xr:uid="{00000000-0005-0000-0000-0000AE7A0000}"/>
    <cellStyle name="Lookup Table Heading 5 3 11 2" xfId="31503" xr:uid="{00000000-0005-0000-0000-0000AF7A0000}"/>
    <cellStyle name="Lookup Table Heading 5 3 11 3" xfId="31504" xr:uid="{00000000-0005-0000-0000-0000B07A0000}"/>
    <cellStyle name="Lookup Table Heading 5 3 12" xfId="31505" xr:uid="{00000000-0005-0000-0000-0000B17A0000}"/>
    <cellStyle name="Lookup Table Heading 5 3 12 2" xfId="31506" xr:uid="{00000000-0005-0000-0000-0000B27A0000}"/>
    <cellStyle name="Lookup Table Heading 5 3 12 3" xfId="31507" xr:uid="{00000000-0005-0000-0000-0000B37A0000}"/>
    <cellStyle name="Lookup Table Heading 5 3 13" xfId="31508" xr:uid="{00000000-0005-0000-0000-0000B47A0000}"/>
    <cellStyle name="Lookup Table Heading 5 3 14" xfId="31509" xr:uid="{00000000-0005-0000-0000-0000B57A0000}"/>
    <cellStyle name="Lookup Table Heading 5 3 2" xfId="31510" xr:uid="{00000000-0005-0000-0000-0000B67A0000}"/>
    <cellStyle name="Lookup Table Heading 5 3 2 2" xfId="31511" xr:uid="{00000000-0005-0000-0000-0000B77A0000}"/>
    <cellStyle name="Lookup Table Heading 5 3 2 3" xfId="31512" xr:uid="{00000000-0005-0000-0000-0000B87A0000}"/>
    <cellStyle name="Lookup Table Heading 5 3 3" xfId="31513" xr:uid="{00000000-0005-0000-0000-0000B97A0000}"/>
    <cellStyle name="Lookup Table Heading 5 3 3 2" xfId="31514" xr:uid="{00000000-0005-0000-0000-0000BA7A0000}"/>
    <cellStyle name="Lookup Table Heading 5 3 3 3" xfId="31515" xr:uid="{00000000-0005-0000-0000-0000BB7A0000}"/>
    <cellStyle name="Lookup Table Heading 5 3 4" xfId="31516" xr:uid="{00000000-0005-0000-0000-0000BC7A0000}"/>
    <cellStyle name="Lookup Table Heading 5 3 4 2" xfId="31517" xr:uid="{00000000-0005-0000-0000-0000BD7A0000}"/>
    <cellStyle name="Lookup Table Heading 5 3 4 3" xfId="31518" xr:uid="{00000000-0005-0000-0000-0000BE7A0000}"/>
    <cellStyle name="Lookup Table Heading 5 3 5" xfId="31519" xr:uid="{00000000-0005-0000-0000-0000BF7A0000}"/>
    <cellStyle name="Lookup Table Heading 5 3 5 2" xfId="31520" xr:uid="{00000000-0005-0000-0000-0000C07A0000}"/>
    <cellStyle name="Lookup Table Heading 5 3 5 3" xfId="31521" xr:uid="{00000000-0005-0000-0000-0000C17A0000}"/>
    <cellStyle name="Lookup Table Heading 5 3 6" xfId="31522" xr:uid="{00000000-0005-0000-0000-0000C27A0000}"/>
    <cellStyle name="Lookup Table Heading 5 3 6 2" xfId="31523" xr:uid="{00000000-0005-0000-0000-0000C37A0000}"/>
    <cellStyle name="Lookup Table Heading 5 3 6 3" xfId="31524" xr:uid="{00000000-0005-0000-0000-0000C47A0000}"/>
    <cellStyle name="Lookup Table Heading 5 3 7" xfId="31525" xr:uid="{00000000-0005-0000-0000-0000C57A0000}"/>
    <cellStyle name="Lookup Table Heading 5 3 7 2" xfId="31526" xr:uid="{00000000-0005-0000-0000-0000C67A0000}"/>
    <cellStyle name="Lookup Table Heading 5 3 7 3" xfId="31527" xr:uid="{00000000-0005-0000-0000-0000C77A0000}"/>
    <cellStyle name="Lookup Table Heading 5 3 8" xfId="31528" xr:uid="{00000000-0005-0000-0000-0000C87A0000}"/>
    <cellStyle name="Lookup Table Heading 5 3 8 2" xfId="31529" xr:uid="{00000000-0005-0000-0000-0000C97A0000}"/>
    <cellStyle name="Lookup Table Heading 5 3 8 3" xfId="31530" xr:uid="{00000000-0005-0000-0000-0000CA7A0000}"/>
    <cellStyle name="Lookup Table Heading 5 3 9" xfId="31531" xr:uid="{00000000-0005-0000-0000-0000CB7A0000}"/>
    <cellStyle name="Lookup Table Heading 5 3 9 2" xfId="31532" xr:uid="{00000000-0005-0000-0000-0000CC7A0000}"/>
    <cellStyle name="Lookup Table Heading 5 3 9 3" xfId="31533" xr:uid="{00000000-0005-0000-0000-0000CD7A0000}"/>
    <cellStyle name="Lookup Table Heading 5 4" xfId="31534" xr:uid="{00000000-0005-0000-0000-0000CE7A0000}"/>
    <cellStyle name="Lookup Table Heading 5 4 10" xfId="31535" xr:uid="{00000000-0005-0000-0000-0000CF7A0000}"/>
    <cellStyle name="Lookup Table Heading 5 4 10 2" xfId="31536" xr:uid="{00000000-0005-0000-0000-0000D07A0000}"/>
    <cellStyle name="Lookup Table Heading 5 4 10 3" xfId="31537" xr:uid="{00000000-0005-0000-0000-0000D17A0000}"/>
    <cellStyle name="Lookup Table Heading 5 4 11" xfId="31538" xr:uid="{00000000-0005-0000-0000-0000D27A0000}"/>
    <cellStyle name="Lookup Table Heading 5 4 11 2" xfId="31539" xr:uid="{00000000-0005-0000-0000-0000D37A0000}"/>
    <cellStyle name="Lookup Table Heading 5 4 11 3" xfId="31540" xr:uid="{00000000-0005-0000-0000-0000D47A0000}"/>
    <cellStyle name="Lookup Table Heading 5 4 12" xfId="31541" xr:uid="{00000000-0005-0000-0000-0000D57A0000}"/>
    <cellStyle name="Lookup Table Heading 5 4 13" xfId="31542" xr:uid="{00000000-0005-0000-0000-0000D67A0000}"/>
    <cellStyle name="Lookup Table Heading 5 4 2" xfId="31543" xr:uid="{00000000-0005-0000-0000-0000D77A0000}"/>
    <cellStyle name="Lookup Table Heading 5 4 2 2" xfId="31544" xr:uid="{00000000-0005-0000-0000-0000D87A0000}"/>
    <cellStyle name="Lookup Table Heading 5 4 2 3" xfId="31545" xr:uid="{00000000-0005-0000-0000-0000D97A0000}"/>
    <cellStyle name="Lookup Table Heading 5 4 3" xfId="31546" xr:uid="{00000000-0005-0000-0000-0000DA7A0000}"/>
    <cellStyle name="Lookup Table Heading 5 4 3 2" xfId="31547" xr:uid="{00000000-0005-0000-0000-0000DB7A0000}"/>
    <cellStyle name="Lookup Table Heading 5 4 3 3" xfId="31548" xr:uid="{00000000-0005-0000-0000-0000DC7A0000}"/>
    <cellStyle name="Lookup Table Heading 5 4 4" xfId="31549" xr:uid="{00000000-0005-0000-0000-0000DD7A0000}"/>
    <cellStyle name="Lookup Table Heading 5 4 4 2" xfId="31550" xr:uid="{00000000-0005-0000-0000-0000DE7A0000}"/>
    <cellStyle name="Lookup Table Heading 5 4 4 3" xfId="31551" xr:uid="{00000000-0005-0000-0000-0000DF7A0000}"/>
    <cellStyle name="Lookup Table Heading 5 4 5" xfId="31552" xr:uid="{00000000-0005-0000-0000-0000E07A0000}"/>
    <cellStyle name="Lookup Table Heading 5 4 5 2" xfId="31553" xr:uid="{00000000-0005-0000-0000-0000E17A0000}"/>
    <cellStyle name="Lookup Table Heading 5 4 5 3" xfId="31554" xr:uid="{00000000-0005-0000-0000-0000E27A0000}"/>
    <cellStyle name="Lookup Table Heading 5 4 6" xfId="31555" xr:uid="{00000000-0005-0000-0000-0000E37A0000}"/>
    <cellStyle name="Lookup Table Heading 5 4 6 2" xfId="31556" xr:uid="{00000000-0005-0000-0000-0000E47A0000}"/>
    <cellStyle name="Lookup Table Heading 5 4 6 3" xfId="31557" xr:uid="{00000000-0005-0000-0000-0000E57A0000}"/>
    <cellStyle name="Lookup Table Heading 5 4 7" xfId="31558" xr:uid="{00000000-0005-0000-0000-0000E67A0000}"/>
    <cellStyle name="Lookup Table Heading 5 4 7 2" xfId="31559" xr:uid="{00000000-0005-0000-0000-0000E77A0000}"/>
    <cellStyle name="Lookup Table Heading 5 4 7 3" xfId="31560" xr:uid="{00000000-0005-0000-0000-0000E87A0000}"/>
    <cellStyle name="Lookup Table Heading 5 4 8" xfId="31561" xr:uid="{00000000-0005-0000-0000-0000E97A0000}"/>
    <cellStyle name="Lookup Table Heading 5 4 8 2" xfId="31562" xr:uid="{00000000-0005-0000-0000-0000EA7A0000}"/>
    <cellStyle name="Lookup Table Heading 5 4 8 3" xfId="31563" xr:uid="{00000000-0005-0000-0000-0000EB7A0000}"/>
    <cellStyle name="Lookup Table Heading 5 4 9" xfId="31564" xr:uid="{00000000-0005-0000-0000-0000EC7A0000}"/>
    <cellStyle name="Lookup Table Heading 5 4 9 2" xfId="31565" xr:uid="{00000000-0005-0000-0000-0000ED7A0000}"/>
    <cellStyle name="Lookup Table Heading 5 4 9 3" xfId="31566" xr:uid="{00000000-0005-0000-0000-0000EE7A0000}"/>
    <cellStyle name="Lookup Table Heading 5 5" xfId="31567" xr:uid="{00000000-0005-0000-0000-0000EF7A0000}"/>
    <cellStyle name="Lookup Table Heading 5 5 10" xfId="31568" xr:uid="{00000000-0005-0000-0000-0000F07A0000}"/>
    <cellStyle name="Lookup Table Heading 5 5 10 2" xfId="31569" xr:uid="{00000000-0005-0000-0000-0000F17A0000}"/>
    <cellStyle name="Lookup Table Heading 5 5 10 3" xfId="31570" xr:uid="{00000000-0005-0000-0000-0000F27A0000}"/>
    <cellStyle name="Lookup Table Heading 5 5 11" xfId="31571" xr:uid="{00000000-0005-0000-0000-0000F37A0000}"/>
    <cellStyle name="Lookup Table Heading 5 5 11 2" xfId="31572" xr:uid="{00000000-0005-0000-0000-0000F47A0000}"/>
    <cellStyle name="Lookup Table Heading 5 5 11 3" xfId="31573" xr:uid="{00000000-0005-0000-0000-0000F57A0000}"/>
    <cellStyle name="Lookup Table Heading 5 5 12" xfId="31574" xr:uid="{00000000-0005-0000-0000-0000F67A0000}"/>
    <cellStyle name="Lookup Table Heading 5 5 13" xfId="31575" xr:uid="{00000000-0005-0000-0000-0000F77A0000}"/>
    <cellStyle name="Lookup Table Heading 5 5 2" xfId="31576" xr:uid="{00000000-0005-0000-0000-0000F87A0000}"/>
    <cellStyle name="Lookup Table Heading 5 5 2 2" xfId="31577" xr:uid="{00000000-0005-0000-0000-0000F97A0000}"/>
    <cellStyle name="Lookup Table Heading 5 5 2 3" xfId="31578" xr:uid="{00000000-0005-0000-0000-0000FA7A0000}"/>
    <cellStyle name="Lookup Table Heading 5 5 3" xfId="31579" xr:uid="{00000000-0005-0000-0000-0000FB7A0000}"/>
    <cellStyle name="Lookup Table Heading 5 5 3 2" xfId="31580" xr:uid="{00000000-0005-0000-0000-0000FC7A0000}"/>
    <cellStyle name="Lookup Table Heading 5 5 3 3" xfId="31581" xr:uid="{00000000-0005-0000-0000-0000FD7A0000}"/>
    <cellStyle name="Lookup Table Heading 5 5 4" xfId="31582" xr:uid="{00000000-0005-0000-0000-0000FE7A0000}"/>
    <cellStyle name="Lookup Table Heading 5 5 4 2" xfId="31583" xr:uid="{00000000-0005-0000-0000-0000FF7A0000}"/>
    <cellStyle name="Lookup Table Heading 5 5 4 3" xfId="31584" xr:uid="{00000000-0005-0000-0000-0000007B0000}"/>
    <cellStyle name="Lookup Table Heading 5 5 5" xfId="31585" xr:uid="{00000000-0005-0000-0000-0000017B0000}"/>
    <cellStyle name="Lookup Table Heading 5 5 5 2" xfId="31586" xr:uid="{00000000-0005-0000-0000-0000027B0000}"/>
    <cellStyle name="Lookup Table Heading 5 5 5 3" xfId="31587" xr:uid="{00000000-0005-0000-0000-0000037B0000}"/>
    <cellStyle name="Lookup Table Heading 5 5 6" xfId="31588" xr:uid="{00000000-0005-0000-0000-0000047B0000}"/>
    <cellStyle name="Lookup Table Heading 5 5 6 2" xfId="31589" xr:uid="{00000000-0005-0000-0000-0000057B0000}"/>
    <cellStyle name="Lookup Table Heading 5 5 6 3" xfId="31590" xr:uid="{00000000-0005-0000-0000-0000067B0000}"/>
    <cellStyle name="Lookup Table Heading 5 5 7" xfId="31591" xr:uid="{00000000-0005-0000-0000-0000077B0000}"/>
    <cellStyle name="Lookup Table Heading 5 5 7 2" xfId="31592" xr:uid="{00000000-0005-0000-0000-0000087B0000}"/>
    <cellStyle name="Lookup Table Heading 5 5 7 3" xfId="31593" xr:uid="{00000000-0005-0000-0000-0000097B0000}"/>
    <cellStyle name="Lookup Table Heading 5 5 8" xfId="31594" xr:uid="{00000000-0005-0000-0000-00000A7B0000}"/>
    <cellStyle name="Lookup Table Heading 5 5 8 2" xfId="31595" xr:uid="{00000000-0005-0000-0000-00000B7B0000}"/>
    <cellStyle name="Lookup Table Heading 5 5 8 3" xfId="31596" xr:uid="{00000000-0005-0000-0000-00000C7B0000}"/>
    <cellStyle name="Lookup Table Heading 5 5 9" xfId="31597" xr:uid="{00000000-0005-0000-0000-00000D7B0000}"/>
    <cellStyle name="Lookup Table Heading 5 5 9 2" xfId="31598" xr:uid="{00000000-0005-0000-0000-00000E7B0000}"/>
    <cellStyle name="Lookup Table Heading 5 5 9 3" xfId="31599" xr:uid="{00000000-0005-0000-0000-00000F7B0000}"/>
    <cellStyle name="Lookup Table Heading 5 6" xfId="31600" xr:uid="{00000000-0005-0000-0000-0000107B0000}"/>
    <cellStyle name="Lookup Table Heading 5 6 10" xfId="31601" xr:uid="{00000000-0005-0000-0000-0000117B0000}"/>
    <cellStyle name="Lookup Table Heading 5 6 10 2" xfId="31602" xr:uid="{00000000-0005-0000-0000-0000127B0000}"/>
    <cellStyle name="Lookup Table Heading 5 6 10 3" xfId="31603" xr:uid="{00000000-0005-0000-0000-0000137B0000}"/>
    <cellStyle name="Lookup Table Heading 5 6 11" xfId="31604" xr:uid="{00000000-0005-0000-0000-0000147B0000}"/>
    <cellStyle name="Lookup Table Heading 5 6 11 2" xfId="31605" xr:uid="{00000000-0005-0000-0000-0000157B0000}"/>
    <cellStyle name="Lookup Table Heading 5 6 11 3" xfId="31606" xr:uid="{00000000-0005-0000-0000-0000167B0000}"/>
    <cellStyle name="Lookup Table Heading 5 6 12" xfId="31607" xr:uid="{00000000-0005-0000-0000-0000177B0000}"/>
    <cellStyle name="Lookup Table Heading 5 6 13" xfId="31608" xr:uid="{00000000-0005-0000-0000-0000187B0000}"/>
    <cellStyle name="Lookup Table Heading 5 6 2" xfId="31609" xr:uid="{00000000-0005-0000-0000-0000197B0000}"/>
    <cellStyle name="Lookup Table Heading 5 6 2 2" xfId="31610" xr:uid="{00000000-0005-0000-0000-00001A7B0000}"/>
    <cellStyle name="Lookup Table Heading 5 6 2 3" xfId="31611" xr:uid="{00000000-0005-0000-0000-00001B7B0000}"/>
    <cellStyle name="Lookup Table Heading 5 6 3" xfId="31612" xr:uid="{00000000-0005-0000-0000-00001C7B0000}"/>
    <cellStyle name="Lookup Table Heading 5 6 3 2" xfId="31613" xr:uid="{00000000-0005-0000-0000-00001D7B0000}"/>
    <cellStyle name="Lookup Table Heading 5 6 3 3" xfId="31614" xr:uid="{00000000-0005-0000-0000-00001E7B0000}"/>
    <cellStyle name="Lookup Table Heading 5 6 4" xfId="31615" xr:uid="{00000000-0005-0000-0000-00001F7B0000}"/>
    <cellStyle name="Lookup Table Heading 5 6 4 2" xfId="31616" xr:uid="{00000000-0005-0000-0000-0000207B0000}"/>
    <cellStyle name="Lookup Table Heading 5 6 4 3" xfId="31617" xr:uid="{00000000-0005-0000-0000-0000217B0000}"/>
    <cellStyle name="Lookup Table Heading 5 6 5" xfId="31618" xr:uid="{00000000-0005-0000-0000-0000227B0000}"/>
    <cellStyle name="Lookup Table Heading 5 6 5 2" xfId="31619" xr:uid="{00000000-0005-0000-0000-0000237B0000}"/>
    <cellStyle name="Lookup Table Heading 5 6 5 3" xfId="31620" xr:uid="{00000000-0005-0000-0000-0000247B0000}"/>
    <cellStyle name="Lookup Table Heading 5 6 6" xfId="31621" xr:uid="{00000000-0005-0000-0000-0000257B0000}"/>
    <cellStyle name="Lookup Table Heading 5 6 6 2" xfId="31622" xr:uid="{00000000-0005-0000-0000-0000267B0000}"/>
    <cellStyle name="Lookup Table Heading 5 6 6 3" xfId="31623" xr:uid="{00000000-0005-0000-0000-0000277B0000}"/>
    <cellStyle name="Lookup Table Heading 5 6 7" xfId="31624" xr:uid="{00000000-0005-0000-0000-0000287B0000}"/>
    <cellStyle name="Lookup Table Heading 5 6 7 2" xfId="31625" xr:uid="{00000000-0005-0000-0000-0000297B0000}"/>
    <cellStyle name="Lookup Table Heading 5 6 7 3" xfId="31626" xr:uid="{00000000-0005-0000-0000-00002A7B0000}"/>
    <cellStyle name="Lookup Table Heading 5 6 8" xfId="31627" xr:uid="{00000000-0005-0000-0000-00002B7B0000}"/>
    <cellStyle name="Lookup Table Heading 5 6 8 2" xfId="31628" xr:uid="{00000000-0005-0000-0000-00002C7B0000}"/>
    <cellStyle name="Lookup Table Heading 5 6 8 3" xfId="31629" xr:uid="{00000000-0005-0000-0000-00002D7B0000}"/>
    <cellStyle name="Lookup Table Heading 5 6 9" xfId="31630" xr:uid="{00000000-0005-0000-0000-00002E7B0000}"/>
    <cellStyle name="Lookup Table Heading 5 6 9 2" xfId="31631" xr:uid="{00000000-0005-0000-0000-00002F7B0000}"/>
    <cellStyle name="Lookup Table Heading 5 6 9 3" xfId="31632" xr:uid="{00000000-0005-0000-0000-0000307B0000}"/>
    <cellStyle name="Lookup Table Heading 5 7" xfId="31633" xr:uid="{00000000-0005-0000-0000-0000317B0000}"/>
    <cellStyle name="Lookup Table Heading 5 7 10" xfId="31634" xr:uid="{00000000-0005-0000-0000-0000327B0000}"/>
    <cellStyle name="Lookup Table Heading 5 7 10 2" xfId="31635" xr:uid="{00000000-0005-0000-0000-0000337B0000}"/>
    <cellStyle name="Lookup Table Heading 5 7 10 3" xfId="31636" xr:uid="{00000000-0005-0000-0000-0000347B0000}"/>
    <cellStyle name="Lookup Table Heading 5 7 11" xfId="31637" xr:uid="{00000000-0005-0000-0000-0000357B0000}"/>
    <cellStyle name="Lookup Table Heading 5 7 11 2" xfId="31638" xr:uid="{00000000-0005-0000-0000-0000367B0000}"/>
    <cellStyle name="Lookup Table Heading 5 7 11 3" xfId="31639" xr:uid="{00000000-0005-0000-0000-0000377B0000}"/>
    <cellStyle name="Lookup Table Heading 5 7 12" xfId="31640" xr:uid="{00000000-0005-0000-0000-0000387B0000}"/>
    <cellStyle name="Lookup Table Heading 5 7 13" xfId="31641" xr:uid="{00000000-0005-0000-0000-0000397B0000}"/>
    <cellStyle name="Lookup Table Heading 5 7 2" xfId="31642" xr:uid="{00000000-0005-0000-0000-00003A7B0000}"/>
    <cellStyle name="Lookup Table Heading 5 7 2 2" xfId="31643" xr:uid="{00000000-0005-0000-0000-00003B7B0000}"/>
    <cellStyle name="Lookup Table Heading 5 7 2 3" xfId="31644" xr:uid="{00000000-0005-0000-0000-00003C7B0000}"/>
    <cellStyle name="Lookup Table Heading 5 7 3" xfId="31645" xr:uid="{00000000-0005-0000-0000-00003D7B0000}"/>
    <cellStyle name="Lookup Table Heading 5 7 3 2" xfId="31646" xr:uid="{00000000-0005-0000-0000-00003E7B0000}"/>
    <cellStyle name="Lookup Table Heading 5 7 3 3" xfId="31647" xr:uid="{00000000-0005-0000-0000-00003F7B0000}"/>
    <cellStyle name="Lookup Table Heading 5 7 4" xfId="31648" xr:uid="{00000000-0005-0000-0000-0000407B0000}"/>
    <cellStyle name="Lookup Table Heading 5 7 4 2" xfId="31649" xr:uid="{00000000-0005-0000-0000-0000417B0000}"/>
    <cellStyle name="Lookup Table Heading 5 7 4 3" xfId="31650" xr:uid="{00000000-0005-0000-0000-0000427B0000}"/>
    <cellStyle name="Lookup Table Heading 5 7 5" xfId="31651" xr:uid="{00000000-0005-0000-0000-0000437B0000}"/>
    <cellStyle name="Lookup Table Heading 5 7 5 2" xfId="31652" xr:uid="{00000000-0005-0000-0000-0000447B0000}"/>
    <cellStyle name="Lookup Table Heading 5 7 5 3" xfId="31653" xr:uid="{00000000-0005-0000-0000-0000457B0000}"/>
    <cellStyle name="Lookup Table Heading 5 7 6" xfId="31654" xr:uid="{00000000-0005-0000-0000-0000467B0000}"/>
    <cellStyle name="Lookup Table Heading 5 7 6 2" xfId="31655" xr:uid="{00000000-0005-0000-0000-0000477B0000}"/>
    <cellStyle name="Lookup Table Heading 5 7 6 3" xfId="31656" xr:uid="{00000000-0005-0000-0000-0000487B0000}"/>
    <cellStyle name="Lookup Table Heading 5 7 7" xfId="31657" xr:uid="{00000000-0005-0000-0000-0000497B0000}"/>
    <cellStyle name="Lookup Table Heading 5 7 7 2" xfId="31658" xr:uid="{00000000-0005-0000-0000-00004A7B0000}"/>
    <cellStyle name="Lookup Table Heading 5 7 7 3" xfId="31659" xr:uid="{00000000-0005-0000-0000-00004B7B0000}"/>
    <cellStyle name="Lookup Table Heading 5 7 8" xfId="31660" xr:uid="{00000000-0005-0000-0000-00004C7B0000}"/>
    <cellStyle name="Lookup Table Heading 5 7 8 2" xfId="31661" xr:uid="{00000000-0005-0000-0000-00004D7B0000}"/>
    <cellStyle name="Lookup Table Heading 5 7 8 3" xfId="31662" xr:uid="{00000000-0005-0000-0000-00004E7B0000}"/>
    <cellStyle name="Lookup Table Heading 5 7 9" xfId="31663" xr:uid="{00000000-0005-0000-0000-00004F7B0000}"/>
    <cellStyle name="Lookup Table Heading 5 7 9 2" xfId="31664" xr:uid="{00000000-0005-0000-0000-0000507B0000}"/>
    <cellStyle name="Lookup Table Heading 5 7 9 3" xfId="31665" xr:uid="{00000000-0005-0000-0000-0000517B0000}"/>
    <cellStyle name="Lookup Table Heading 5 8" xfId="31666" xr:uid="{00000000-0005-0000-0000-0000527B0000}"/>
    <cellStyle name="Lookup Table Heading 5 8 2" xfId="31667" xr:uid="{00000000-0005-0000-0000-0000537B0000}"/>
    <cellStyle name="Lookup Table Heading 5 8 3" xfId="31668" xr:uid="{00000000-0005-0000-0000-0000547B0000}"/>
    <cellStyle name="Lookup Table Heading 5 9" xfId="31669" xr:uid="{00000000-0005-0000-0000-0000557B0000}"/>
    <cellStyle name="Lookup Table Heading 5 9 2" xfId="31670" xr:uid="{00000000-0005-0000-0000-0000567B0000}"/>
    <cellStyle name="Lookup Table Heading 5 9 3" xfId="31671" xr:uid="{00000000-0005-0000-0000-0000577B0000}"/>
    <cellStyle name="Lookup Table Heading 6" xfId="31672" xr:uid="{00000000-0005-0000-0000-0000587B0000}"/>
    <cellStyle name="Lookup Table Heading 6 10" xfId="31673" xr:uid="{00000000-0005-0000-0000-0000597B0000}"/>
    <cellStyle name="Lookup Table Heading 6 10 2" xfId="31674" xr:uid="{00000000-0005-0000-0000-00005A7B0000}"/>
    <cellStyle name="Lookup Table Heading 6 10 3" xfId="31675" xr:uid="{00000000-0005-0000-0000-00005B7B0000}"/>
    <cellStyle name="Lookup Table Heading 6 11" xfId="31676" xr:uid="{00000000-0005-0000-0000-00005C7B0000}"/>
    <cellStyle name="Lookup Table Heading 6 11 2" xfId="31677" xr:uid="{00000000-0005-0000-0000-00005D7B0000}"/>
    <cellStyle name="Lookup Table Heading 6 11 3" xfId="31678" xr:uid="{00000000-0005-0000-0000-00005E7B0000}"/>
    <cellStyle name="Lookup Table Heading 6 12" xfId="31679" xr:uid="{00000000-0005-0000-0000-00005F7B0000}"/>
    <cellStyle name="Lookup Table Heading 6 12 2" xfId="31680" xr:uid="{00000000-0005-0000-0000-0000607B0000}"/>
    <cellStyle name="Lookup Table Heading 6 12 3" xfId="31681" xr:uid="{00000000-0005-0000-0000-0000617B0000}"/>
    <cellStyle name="Lookup Table Heading 6 13" xfId="31682" xr:uid="{00000000-0005-0000-0000-0000627B0000}"/>
    <cellStyle name="Lookup Table Heading 6 13 2" xfId="31683" xr:uid="{00000000-0005-0000-0000-0000637B0000}"/>
    <cellStyle name="Lookup Table Heading 6 13 3" xfId="31684" xr:uid="{00000000-0005-0000-0000-0000647B0000}"/>
    <cellStyle name="Lookup Table Heading 6 14" xfId="31685" xr:uid="{00000000-0005-0000-0000-0000657B0000}"/>
    <cellStyle name="Lookup Table Heading 6 14 2" xfId="31686" xr:uid="{00000000-0005-0000-0000-0000667B0000}"/>
    <cellStyle name="Lookup Table Heading 6 14 3" xfId="31687" xr:uid="{00000000-0005-0000-0000-0000677B0000}"/>
    <cellStyle name="Lookup Table Heading 6 15" xfId="31688" xr:uid="{00000000-0005-0000-0000-0000687B0000}"/>
    <cellStyle name="Lookup Table Heading 6 15 2" xfId="31689" xr:uid="{00000000-0005-0000-0000-0000697B0000}"/>
    <cellStyle name="Lookup Table Heading 6 15 3" xfId="31690" xr:uid="{00000000-0005-0000-0000-00006A7B0000}"/>
    <cellStyle name="Lookup Table Heading 6 16" xfId="31691" xr:uid="{00000000-0005-0000-0000-00006B7B0000}"/>
    <cellStyle name="Lookup Table Heading 6 16 2" xfId="31692" xr:uid="{00000000-0005-0000-0000-00006C7B0000}"/>
    <cellStyle name="Lookup Table Heading 6 16 3" xfId="31693" xr:uid="{00000000-0005-0000-0000-00006D7B0000}"/>
    <cellStyle name="Lookup Table Heading 6 17" xfId="31694" xr:uid="{00000000-0005-0000-0000-00006E7B0000}"/>
    <cellStyle name="Lookup Table Heading 6 17 2" xfId="31695" xr:uid="{00000000-0005-0000-0000-00006F7B0000}"/>
    <cellStyle name="Lookup Table Heading 6 17 3" xfId="31696" xr:uid="{00000000-0005-0000-0000-0000707B0000}"/>
    <cellStyle name="Lookup Table Heading 6 18" xfId="31697" xr:uid="{00000000-0005-0000-0000-0000717B0000}"/>
    <cellStyle name="Lookup Table Heading 6 18 2" xfId="31698" xr:uid="{00000000-0005-0000-0000-0000727B0000}"/>
    <cellStyle name="Lookup Table Heading 6 18 3" xfId="31699" xr:uid="{00000000-0005-0000-0000-0000737B0000}"/>
    <cellStyle name="Lookup Table Heading 6 19" xfId="31700" xr:uid="{00000000-0005-0000-0000-0000747B0000}"/>
    <cellStyle name="Lookup Table Heading 6 2" xfId="31701" xr:uid="{00000000-0005-0000-0000-0000757B0000}"/>
    <cellStyle name="Lookup Table Heading 6 2 10" xfId="31702" xr:uid="{00000000-0005-0000-0000-0000767B0000}"/>
    <cellStyle name="Lookup Table Heading 6 2 10 2" xfId="31703" xr:uid="{00000000-0005-0000-0000-0000777B0000}"/>
    <cellStyle name="Lookup Table Heading 6 2 10 3" xfId="31704" xr:uid="{00000000-0005-0000-0000-0000787B0000}"/>
    <cellStyle name="Lookup Table Heading 6 2 11" xfId="31705" xr:uid="{00000000-0005-0000-0000-0000797B0000}"/>
    <cellStyle name="Lookup Table Heading 6 2 11 2" xfId="31706" xr:uid="{00000000-0005-0000-0000-00007A7B0000}"/>
    <cellStyle name="Lookup Table Heading 6 2 11 3" xfId="31707" xr:uid="{00000000-0005-0000-0000-00007B7B0000}"/>
    <cellStyle name="Lookup Table Heading 6 2 12" xfId="31708" xr:uid="{00000000-0005-0000-0000-00007C7B0000}"/>
    <cellStyle name="Lookup Table Heading 6 2 12 2" xfId="31709" xr:uid="{00000000-0005-0000-0000-00007D7B0000}"/>
    <cellStyle name="Lookup Table Heading 6 2 12 3" xfId="31710" xr:uid="{00000000-0005-0000-0000-00007E7B0000}"/>
    <cellStyle name="Lookup Table Heading 6 2 13" xfId="31711" xr:uid="{00000000-0005-0000-0000-00007F7B0000}"/>
    <cellStyle name="Lookup Table Heading 6 2 14" xfId="31712" xr:uid="{00000000-0005-0000-0000-0000807B0000}"/>
    <cellStyle name="Lookup Table Heading 6 2 2" xfId="31713" xr:uid="{00000000-0005-0000-0000-0000817B0000}"/>
    <cellStyle name="Lookup Table Heading 6 2 2 2" xfId="31714" xr:uid="{00000000-0005-0000-0000-0000827B0000}"/>
    <cellStyle name="Lookup Table Heading 6 2 2 3" xfId="31715" xr:uid="{00000000-0005-0000-0000-0000837B0000}"/>
    <cellStyle name="Lookup Table Heading 6 2 3" xfId="31716" xr:uid="{00000000-0005-0000-0000-0000847B0000}"/>
    <cellStyle name="Lookup Table Heading 6 2 3 2" xfId="31717" xr:uid="{00000000-0005-0000-0000-0000857B0000}"/>
    <cellStyle name="Lookup Table Heading 6 2 3 3" xfId="31718" xr:uid="{00000000-0005-0000-0000-0000867B0000}"/>
    <cellStyle name="Lookup Table Heading 6 2 4" xfId="31719" xr:uid="{00000000-0005-0000-0000-0000877B0000}"/>
    <cellStyle name="Lookup Table Heading 6 2 4 2" xfId="31720" xr:uid="{00000000-0005-0000-0000-0000887B0000}"/>
    <cellStyle name="Lookup Table Heading 6 2 4 3" xfId="31721" xr:uid="{00000000-0005-0000-0000-0000897B0000}"/>
    <cellStyle name="Lookup Table Heading 6 2 5" xfId="31722" xr:uid="{00000000-0005-0000-0000-00008A7B0000}"/>
    <cellStyle name="Lookup Table Heading 6 2 5 2" xfId="31723" xr:uid="{00000000-0005-0000-0000-00008B7B0000}"/>
    <cellStyle name="Lookup Table Heading 6 2 5 3" xfId="31724" xr:uid="{00000000-0005-0000-0000-00008C7B0000}"/>
    <cellStyle name="Lookup Table Heading 6 2 6" xfId="31725" xr:uid="{00000000-0005-0000-0000-00008D7B0000}"/>
    <cellStyle name="Lookup Table Heading 6 2 6 2" xfId="31726" xr:uid="{00000000-0005-0000-0000-00008E7B0000}"/>
    <cellStyle name="Lookup Table Heading 6 2 6 3" xfId="31727" xr:uid="{00000000-0005-0000-0000-00008F7B0000}"/>
    <cellStyle name="Lookup Table Heading 6 2 7" xfId="31728" xr:uid="{00000000-0005-0000-0000-0000907B0000}"/>
    <cellStyle name="Lookup Table Heading 6 2 7 2" xfId="31729" xr:uid="{00000000-0005-0000-0000-0000917B0000}"/>
    <cellStyle name="Lookup Table Heading 6 2 7 3" xfId="31730" xr:uid="{00000000-0005-0000-0000-0000927B0000}"/>
    <cellStyle name="Lookup Table Heading 6 2 8" xfId="31731" xr:uid="{00000000-0005-0000-0000-0000937B0000}"/>
    <cellStyle name="Lookup Table Heading 6 2 8 2" xfId="31732" xr:uid="{00000000-0005-0000-0000-0000947B0000}"/>
    <cellStyle name="Lookup Table Heading 6 2 8 3" xfId="31733" xr:uid="{00000000-0005-0000-0000-0000957B0000}"/>
    <cellStyle name="Lookup Table Heading 6 2 9" xfId="31734" xr:uid="{00000000-0005-0000-0000-0000967B0000}"/>
    <cellStyle name="Lookup Table Heading 6 2 9 2" xfId="31735" xr:uid="{00000000-0005-0000-0000-0000977B0000}"/>
    <cellStyle name="Lookup Table Heading 6 2 9 3" xfId="31736" xr:uid="{00000000-0005-0000-0000-0000987B0000}"/>
    <cellStyle name="Lookup Table Heading 6 20" xfId="31737" xr:uid="{00000000-0005-0000-0000-0000997B0000}"/>
    <cellStyle name="Lookup Table Heading 6 3" xfId="31738" xr:uid="{00000000-0005-0000-0000-00009A7B0000}"/>
    <cellStyle name="Lookup Table Heading 6 3 10" xfId="31739" xr:uid="{00000000-0005-0000-0000-00009B7B0000}"/>
    <cellStyle name="Lookup Table Heading 6 3 10 2" xfId="31740" xr:uid="{00000000-0005-0000-0000-00009C7B0000}"/>
    <cellStyle name="Lookup Table Heading 6 3 10 3" xfId="31741" xr:uid="{00000000-0005-0000-0000-00009D7B0000}"/>
    <cellStyle name="Lookup Table Heading 6 3 11" xfId="31742" xr:uid="{00000000-0005-0000-0000-00009E7B0000}"/>
    <cellStyle name="Lookup Table Heading 6 3 11 2" xfId="31743" xr:uid="{00000000-0005-0000-0000-00009F7B0000}"/>
    <cellStyle name="Lookup Table Heading 6 3 11 3" xfId="31744" xr:uid="{00000000-0005-0000-0000-0000A07B0000}"/>
    <cellStyle name="Lookup Table Heading 6 3 12" xfId="31745" xr:uid="{00000000-0005-0000-0000-0000A17B0000}"/>
    <cellStyle name="Lookup Table Heading 6 3 12 2" xfId="31746" xr:uid="{00000000-0005-0000-0000-0000A27B0000}"/>
    <cellStyle name="Lookup Table Heading 6 3 12 3" xfId="31747" xr:uid="{00000000-0005-0000-0000-0000A37B0000}"/>
    <cellStyle name="Lookup Table Heading 6 3 13" xfId="31748" xr:uid="{00000000-0005-0000-0000-0000A47B0000}"/>
    <cellStyle name="Lookup Table Heading 6 3 14" xfId="31749" xr:uid="{00000000-0005-0000-0000-0000A57B0000}"/>
    <cellStyle name="Lookup Table Heading 6 3 2" xfId="31750" xr:uid="{00000000-0005-0000-0000-0000A67B0000}"/>
    <cellStyle name="Lookup Table Heading 6 3 2 2" xfId="31751" xr:uid="{00000000-0005-0000-0000-0000A77B0000}"/>
    <cellStyle name="Lookup Table Heading 6 3 2 3" xfId="31752" xr:uid="{00000000-0005-0000-0000-0000A87B0000}"/>
    <cellStyle name="Lookup Table Heading 6 3 3" xfId="31753" xr:uid="{00000000-0005-0000-0000-0000A97B0000}"/>
    <cellStyle name="Lookup Table Heading 6 3 3 2" xfId="31754" xr:uid="{00000000-0005-0000-0000-0000AA7B0000}"/>
    <cellStyle name="Lookup Table Heading 6 3 3 3" xfId="31755" xr:uid="{00000000-0005-0000-0000-0000AB7B0000}"/>
    <cellStyle name="Lookup Table Heading 6 3 4" xfId="31756" xr:uid="{00000000-0005-0000-0000-0000AC7B0000}"/>
    <cellStyle name="Lookup Table Heading 6 3 4 2" xfId="31757" xr:uid="{00000000-0005-0000-0000-0000AD7B0000}"/>
    <cellStyle name="Lookup Table Heading 6 3 4 3" xfId="31758" xr:uid="{00000000-0005-0000-0000-0000AE7B0000}"/>
    <cellStyle name="Lookup Table Heading 6 3 5" xfId="31759" xr:uid="{00000000-0005-0000-0000-0000AF7B0000}"/>
    <cellStyle name="Lookup Table Heading 6 3 5 2" xfId="31760" xr:uid="{00000000-0005-0000-0000-0000B07B0000}"/>
    <cellStyle name="Lookup Table Heading 6 3 5 3" xfId="31761" xr:uid="{00000000-0005-0000-0000-0000B17B0000}"/>
    <cellStyle name="Lookup Table Heading 6 3 6" xfId="31762" xr:uid="{00000000-0005-0000-0000-0000B27B0000}"/>
    <cellStyle name="Lookup Table Heading 6 3 6 2" xfId="31763" xr:uid="{00000000-0005-0000-0000-0000B37B0000}"/>
    <cellStyle name="Lookup Table Heading 6 3 6 3" xfId="31764" xr:uid="{00000000-0005-0000-0000-0000B47B0000}"/>
    <cellStyle name="Lookup Table Heading 6 3 7" xfId="31765" xr:uid="{00000000-0005-0000-0000-0000B57B0000}"/>
    <cellStyle name="Lookup Table Heading 6 3 7 2" xfId="31766" xr:uid="{00000000-0005-0000-0000-0000B67B0000}"/>
    <cellStyle name="Lookup Table Heading 6 3 7 3" xfId="31767" xr:uid="{00000000-0005-0000-0000-0000B77B0000}"/>
    <cellStyle name="Lookup Table Heading 6 3 8" xfId="31768" xr:uid="{00000000-0005-0000-0000-0000B87B0000}"/>
    <cellStyle name="Lookup Table Heading 6 3 8 2" xfId="31769" xr:uid="{00000000-0005-0000-0000-0000B97B0000}"/>
    <cellStyle name="Lookup Table Heading 6 3 8 3" xfId="31770" xr:uid="{00000000-0005-0000-0000-0000BA7B0000}"/>
    <cellStyle name="Lookup Table Heading 6 3 9" xfId="31771" xr:uid="{00000000-0005-0000-0000-0000BB7B0000}"/>
    <cellStyle name="Lookup Table Heading 6 3 9 2" xfId="31772" xr:uid="{00000000-0005-0000-0000-0000BC7B0000}"/>
    <cellStyle name="Lookup Table Heading 6 3 9 3" xfId="31773" xr:uid="{00000000-0005-0000-0000-0000BD7B0000}"/>
    <cellStyle name="Lookup Table Heading 6 4" xfId="31774" xr:uid="{00000000-0005-0000-0000-0000BE7B0000}"/>
    <cellStyle name="Lookup Table Heading 6 4 10" xfId="31775" xr:uid="{00000000-0005-0000-0000-0000BF7B0000}"/>
    <cellStyle name="Lookup Table Heading 6 4 10 2" xfId="31776" xr:uid="{00000000-0005-0000-0000-0000C07B0000}"/>
    <cellStyle name="Lookup Table Heading 6 4 10 3" xfId="31777" xr:uid="{00000000-0005-0000-0000-0000C17B0000}"/>
    <cellStyle name="Lookup Table Heading 6 4 11" xfId="31778" xr:uid="{00000000-0005-0000-0000-0000C27B0000}"/>
    <cellStyle name="Lookup Table Heading 6 4 11 2" xfId="31779" xr:uid="{00000000-0005-0000-0000-0000C37B0000}"/>
    <cellStyle name="Lookup Table Heading 6 4 11 3" xfId="31780" xr:uid="{00000000-0005-0000-0000-0000C47B0000}"/>
    <cellStyle name="Lookup Table Heading 6 4 12" xfId="31781" xr:uid="{00000000-0005-0000-0000-0000C57B0000}"/>
    <cellStyle name="Lookup Table Heading 6 4 13" xfId="31782" xr:uid="{00000000-0005-0000-0000-0000C67B0000}"/>
    <cellStyle name="Lookup Table Heading 6 4 2" xfId="31783" xr:uid="{00000000-0005-0000-0000-0000C77B0000}"/>
    <cellStyle name="Lookup Table Heading 6 4 2 2" xfId="31784" xr:uid="{00000000-0005-0000-0000-0000C87B0000}"/>
    <cellStyle name="Lookup Table Heading 6 4 2 3" xfId="31785" xr:uid="{00000000-0005-0000-0000-0000C97B0000}"/>
    <cellStyle name="Lookup Table Heading 6 4 3" xfId="31786" xr:uid="{00000000-0005-0000-0000-0000CA7B0000}"/>
    <cellStyle name="Lookup Table Heading 6 4 3 2" xfId="31787" xr:uid="{00000000-0005-0000-0000-0000CB7B0000}"/>
    <cellStyle name="Lookup Table Heading 6 4 3 3" xfId="31788" xr:uid="{00000000-0005-0000-0000-0000CC7B0000}"/>
    <cellStyle name="Lookup Table Heading 6 4 4" xfId="31789" xr:uid="{00000000-0005-0000-0000-0000CD7B0000}"/>
    <cellStyle name="Lookup Table Heading 6 4 4 2" xfId="31790" xr:uid="{00000000-0005-0000-0000-0000CE7B0000}"/>
    <cellStyle name="Lookup Table Heading 6 4 4 3" xfId="31791" xr:uid="{00000000-0005-0000-0000-0000CF7B0000}"/>
    <cellStyle name="Lookup Table Heading 6 4 5" xfId="31792" xr:uid="{00000000-0005-0000-0000-0000D07B0000}"/>
    <cellStyle name="Lookup Table Heading 6 4 5 2" xfId="31793" xr:uid="{00000000-0005-0000-0000-0000D17B0000}"/>
    <cellStyle name="Lookup Table Heading 6 4 5 3" xfId="31794" xr:uid="{00000000-0005-0000-0000-0000D27B0000}"/>
    <cellStyle name="Lookup Table Heading 6 4 6" xfId="31795" xr:uid="{00000000-0005-0000-0000-0000D37B0000}"/>
    <cellStyle name="Lookup Table Heading 6 4 6 2" xfId="31796" xr:uid="{00000000-0005-0000-0000-0000D47B0000}"/>
    <cellStyle name="Lookup Table Heading 6 4 6 3" xfId="31797" xr:uid="{00000000-0005-0000-0000-0000D57B0000}"/>
    <cellStyle name="Lookup Table Heading 6 4 7" xfId="31798" xr:uid="{00000000-0005-0000-0000-0000D67B0000}"/>
    <cellStyle name="Lookup Table Heading 6 4 7 2" xfId="31799" xr:uid="{00000000-0005-0000-0000-0000D77B0000}"/>
    <cellStyle name="Lookup Table Heading 6 4 7 3" xfId="31800" xr:uid="{00000000-0005-0000-0000-0000D87B0000}"/>
    <cellStyle name="Lookup Table Heading 6 4 8" xfId="31801" xr:uid="{00000000-0005-0000-0000-0000D97B0000}"/>
    <cellStyle name="Lookup Table Heading 6 4 8 2" xfId="31802" xr:uid="{00000000-0005-0000-0000-0000DA7B0000}"/>
    <cellStyle name="Lookup Table Heading 6 4 8 3" xfId="31803" xr:uid="{00000000-0005-0000-0000-0000DB7B0000}"/>
    <cellStyle name="Lookup Table Heading 6 4 9" xfId="31804" xr:uid="{00000000-0005-0000-0000-0000DC7B0000}"/>
    <cellStyle name="Lookup Table Heading 6 4 9 2" xfId="31805" xr:uid="{00000000-0005-0000-0000-0000DD7B0000}"/>
    <cellStyle name="Lookup Table Heading 6 4 9 3" xfId="31806" xr:uid="{00000000-0005-0000-0000-0000DE7B0000}"/>
    <cellStyle name="Lookup Table Heading 6 5" xfId="31807" xr:uid="{00000000-0005-0000-0000-0000DF7B0000}"/>
    <cellStyle name="Lookup Table Heading 6 5 10" xfId="31808" xr:uid="{00000000-0005-0000-0000-0000E07B0000}"/>
    <cellStyle name="Lookup Table Heading 6 5 10 2" xfId="31809" xr:uid="{00000000-0005-0000-0000-0000E17B0000}"/>
    <cellStyle name="Lookup Table Heading 6 5 10 3" xfId="31810" xr:uid="{00000000-0005-0000-0000-0000E27B0000}"/>
    <cellStyle name="Lookup Table Heading 6 5 11" xfId="31811" xr:uid="{00000000-0005-0000-0000-0000E37B0000}"/>
    <cellStyle name="Lookup Table Heading 6 5 11 2" xfId="31812" xr:uid="{00000000-0005-0000-0000-0000E47B0000}"/>
    <cellStyle name="Lookup Table Heading 6 5 11 3" xfId="31813" xr:uid="{00000000-0005-0000-0000-0000E57B0000}"/>
    <cellStyle name="Lookup Table Heading 6 5 12" xfId="31814" xr:uid="{00000000-0005-0000-0000-0000E67B0000}"/>
    <cellStyle name="Lookup Table Heading 6 5 13" xfId="31815" xr:uid="{00000000-0005-0000-0000-0000E77B0000}"/>
    <cellStyle name="Lookup Table Heading 6 5 2" xfId="31816" xr:uid="{00000000-0005-0000-0000-0000E87B0000}"/>
    <cellStyle name="Lookup Table Heading 6 5 2 2" xfId="31817" xr:uid="{00000000-0005-0000-0000-0000E97B0000}"/>
    <cellStyle name="Lookup Table Heading 6 5 2 3" xfId="31818" xr:uid="{00000000-0005-0000-0000-0000EA7B0000}"/>
    <cellStyle name="Lookup Table Heading 6 5 3" xfId="31819" xr:uid="{00000000-0005-0000-0000-0000EB7B0000}"/>
    <cellStyle name="Lookup Table Heading 6 5 3 2" xfId="31820" xr:uid="{00000000-0005-0000-0000-0000EC7B0000}"/>
    <cellStyle name="Lookup Table Heading 6 5 3 3" xfId="31821" xr:uid="{00000000-0005-0000-0000-0000ED7B0000}"/>
    <cellStyle name="Lookup Table Heading 6 5 4" xfId="31822" xr:uid="{00000000-0005-0000-0000-0000EE7B0000}"/>
    <cellStyle name="Lookup Table Heading 6 5 4 2" xfId="31823" xr:uid="{00000000-0005-0000-0000-0000EF7B0000}"/>
    <cellStyle name="Lookup Table Heading 6 5 4 3" xfId="31824" xr:uid="{00000000-0005-0000-0000-0000F07B0000}"/>
    <cellStyle name="Lookup Table Heading 6 5 5" xfId="31825" xr:uid="{00000000-0005-0000-0000-0000F17B0000}"/>
    <cellStyle name="Lookup Table Heading 6 5 5 2" xfId="31826" xr:uid="{00000000-0005-0000-0000-0000F27B0000}"/>
    <cellStyle name="Lookup Table Heading 6 5 5 3" xfId="31827" xr:uid="{00000000-0005-0000-0000-0000F37B0000}"/>
    <cellStyle name="Lookup Table Heading 6 5 6" xfId="31828" xr:uid="{00000000-0005-0000-0000-0000F47B0000}"/>
    <cellStyle name="Lookup Table Heading 6 5 6 2" xfId="31829" xr:uid="{00000000-0005-0000-0000-0000F57B0000}"/>
    <cellStyle name="Lookup Table Heading 6 5 6 3" xfId="31830" xr:uid="{00000000-0005-0000-0000-0000F67B0000}"/>
    <cellStyle name="Lookup Table Heading 6 5 7" xfId="31831" xr:uid="{00000000-0005-0000-0000-0000F77B0000}"/>
    <cellStyle name="Lookup Table Heading 6 5 7 2" xfId="31832" xr:uid="{00000000-0005-0000-0000-0000F87B0000}"/>
    <cellStyle name="Lookup Table Heading 6 5 7 3" xfId="31833" xr:uid="{00000000-0005-0000-0000-0000F97B0000}"/>
    <cellStyle name="Lookup Table Heading 6 5 8" xfId="31834" xr:uid="{00000000-0005-0000-0000-0000FA7B0000}"/>
    <cellStyle name="Lookup Table Heading 6 5 8 2" xfId="31835" xr:uid="{00000000-0005-0000-0000-0000FB7B0000}"/>
    <cellStyle name="Lookup Table Heading 6 5 8 3" xfId="31836" xr:uid="{00000000-0005-0000-0000-0000FC7B0000}"/>
    <cellStyle name="Lookup Table Heading 6 5 9" xfId="31837" xr:uid="{00000000-0005-0000-0000-0000FD7B0000}"/>
    <cellStyle name="Lookup Table Heading 6 5 9 2" xfId="31838" xr:uid="{00000000-0005-0000-0000-0000FE7B0000}"/>
    <cellStyle name="Lookup Table Heading 6 5 9 3" xfId="31839" xr:uid="{00000000-0005-0000-0000-0000FF7B0000}"/>
    <cellStyle name="Lookup Table Heading 6 6" xfId="31840" xr:uid="{00000000-0005-0000-0000-0000007C0000}"/>
    <cellStyle name="Lookup Table Heading 6 6 10" xfId="31841" xr:uid="{00000000-0005-0000-0000-0000017C0000}"/>
    <cellStyle name="Lookup Table Heading 6 6 10 2" xfId="31842" xr:uid="{00000000-0005-0000-0000-0000027C0000}"/>
    <cellStyle name="Lookup Table Heading 6 6 10 3" xfId="31843" xr:uid="{00000000-0005-0000-0000-0000037C0000}"/>
    <cellStyle name="Lookup Table Heading 6 6 11" xfId="31844" xr:uid="{00000000-0005-0000-0000-0000047C0000}"/>
    <cellStyle name="Lookup Table Heading 6 6 11 2" xfId="31845" xr:uid="{00000000-0005-0000-0000-0000057C0000}"/>
    <cellStyle name="Lookup Table Heading 6 6 11 3" xfId="31846" xr:uid="{00000000-0005-0000-0000-0000067C0000}"/>
    <cellStyle name="Lookup Table Heading 6 6 12" xfId="31847" xr:uid="{00000000-0005-0000-0000-0000077C0000}"/>
    <cellStyle name="Lookup Table Heading 6 6 13" xfId="31848" xr:uid="{00000000-0005-0000-0000-0000087C0000}"/>
    <cellStyle name="Lookup Table Heading 6 6 2" xfId="31849" xr:uid="{00000000-0005-0000-0000-0000097C0000}"/>
    <cellStyle name="Lookup Table Heading 6 6 2 2" xfId="31850" xr:uid="{00000000-0005-0000-0000-00000A7C0000}"/>
    <cellStyle name="Lookup Table Heading 6 6 2 3" xfId="31851" xr:uid="{00000000-0005-0000-0000-00000B7C0000}"/>
    <cellStyle name="Lookup Table Heading 6 6 3" xfId="31852" xr:uid="{00000000-0005-0000-0000-00000C7C0000}"/>
    <cellStyle name="Lookup Table Heading 6 6 3 2" xfId="31853" xr:uid="{00000000-0005-0000-0000-00000D7C0000}"/>
    <cellStyle name="Lookup Table Heading 6 6 3 3" xfId="31854" xr:uid="{00000000-0005-0000-0000-00000E7C0000}"/>
    <cellStyle name="Lookup Table Heading 6 6 4" xfId="31855" xr:uid="{00000000-0005-0000-0000-00000F7C0000}"/>
    <cellStyle name="Lookup Table Heading 6 6 4 2" xfId="31856" xr:uid="{00000000-0005-0000-0000-0000107C0000}"/>
    <cellStyle name="Lookup Table Heading 6 6 4 3" xfId="31857" xr:uid="{00000000-0005-0000-0000-0000117C0000}"/>
    <cellStyle name="Lookup Table Heading 6 6 5" xfId="31858" xr:uid="{00000000-0005-0000-0000-0000127C0000}"/>
    <cellStyle name="Lookup Table Heading 6 6 5 2" xfId="31859" xr:uid="{00000000-0005-0000-0000-0000137C0000}"/>
    <cellStyle name="Lookup Table Heading 6 6 5 3" xfId="31860" xr:uid="{00000000-0005-0000-0000-0000147C0000}"/>
    <cellStyle name="Lookup Table Heading 6 6 6" xfId="31861" xr:uid="{00000000-0005-0000-0000-0000157C0000}"/>
    <cellStyle name="Lookup Table Heading 6 6 6 2" xfId="31862" xr:uid="{00000000-0005-0000-0000-0000167C0000}"/>
    <cellStyle name="Lookup Table Heading 6 6 6 3" xfId="31863" xr:uid="{00000000-0005-0000-0000-0000177C0000}"/>
    <cellStyle name="Lookup Table Heading 6 6 7" xfId="31864" xr:uid="{00000000-0005-0000-0000-0000187C0000}"/>
    <cellStyle name="Lookup Table Heading 6 6 7 2" xfId="31865" xr:uid="{00000000-0005-0000-0000-0000197C0000}"/>
    <cellStyle name="Lookup Table Heading 6 6 7 3" xfId="31866" xr:uid="{00000000-0005-0000-0000-00001A7C0000}"/>
    <cellStyle name="Lookup Table Heading 6 6 8" xfId="31867" xr:uid="{00000000-0005-0000-0000-00001B7C0000}"/>
    <cellStyle name="Lookup Table Heading 6 6 8 2" xfId="31868" xr:uid="{00000000-0005-0000-0000-00001C7C0000}"/>
    <cellStyle name="Lookup Table Heading 6 6 8 3" xfId="31869" xr:uid="{00000000-0005-0000-0000-00001D7C0000}"/>
    <cellStyle name="Lookup Table Heading 6 6 9" xfId="31870" xr:uid="{00000000-0005-0000-0000-00001E7C0000}"/>
    <cellStyle name="Lookup Table Heading 6 6 9 2" xfId="31871" xr:uid="{00000000-0005-0000-0000-00001F7C0000}"/>
    <cellStyle name="Lookup Table Heading 6 6 9 3" xfId="31872" xr:uid="{00000000-0005-0000-0000-0000207C0000}"/>
    <cellStyle name="Lookup Table Heading 6 7" xfId="31873" xr:uid="{00000000-0005-0000-0000-0000217C0000}"/>
    <cellStyle name="Lookup Table Heading 6 7 10" xfId="31874" xr:uid="{00000000-0005-0000-0000-0000227C0000}"/>
    <cellStyle name="Lookup Table Heading 6 7 10 2" xfId="31875" xr:uid="{00000000-0005-0000-0000-0000237C0000}"/>
    <cellStyle name="Lookup Table Heading 6 7 10 3" xfId="31876" xr:uid="{00000000-0005-0000-0000-0000247C0000}"/>
    <cellStyle name="Lookup Table Heading 6 7 11" xfId="31877" xr:uid="{00000000-0005-0000-0000-0000257C0000}"/>
    <cellStyle name="Lookup Table Heading 6 7 11 2" xfId="31878" xr:uid="{00000000-0005-0000-0000-0000267C0000}"/>
    <cellStyle name="Lookup Table Heading 6 7 11 3" xfId="31879" xr:uid="{00000000-0005-0000-0000-0000277C0000}"/>
    <cellStyle name="Lookup Table Heading 6 7 12" xfId="31880" xr:uid="{00000000-0005-0000-0000-0000287C0000}"/>
    <cellStyle name="Lookup Table Heading 6 7 13" xfId="31881" xr:uid="{00000000-0005-0000-0000-0000297C0000}"/>
    <cellStyle name="Lookup Table Heading 6 7 2" xfId="31882" xr:uid="{00000000-0005-0000-0000-00002A7C0000}"/>
    <cellStyle name="Lookup Table Heading 6 7 2 2" xfId="31883" xr:uid="{00000000-0005-0000-0000-00002B7C0000}"/>
    <cellStyle name="Lookup Table Heading 6 7 2 3" xfId="31884" xr:uid="{00000000-0005-0000-0000-00002C7C0000}"/>
    <cellStyle name="Lookup Table Heading 6 7 3" xfId="31885" xr:uid="{00000000-0005-0000-0000-00002D7C0000}"/>
    <cellStyle name="Lookup Table Heading 6 7 3 2" xfId="31886" xr:uid="{00000000-0005-0000-0000-00002E7C0000}"/>
    <cellStyle name="Lookup Table Heading 6 7 3 3" xfId="31887" xr:uid="{00000000-0005-0000-0000-00002F7C0000}"/>
    <cellStyle name="Lookup Table Heading 6 7 4" xfId="31888" xr:uid="{00000000-0005-0000-0000-0000307C0000}"/>
    <cellStyle name="Lookup Table Heading 6 7 4 2" xfId="31889" xr:uid="{00000000-0005-0000-0000-0000317C0000}"/>
    <cellStyle name="Lookup Table Heading 6 7 4 3" xfId="31890" xr:uid="{00000000-0005-0000-0000-0000327C0000}"/>
    <cellStyle name="Lookup Table Heading 6 7 5" xfId="31891" xr:uid="{00000000-0005-0000-0000-0000337C0000}"/>
    <cellStyle name="Lookup Table Heading 6 7 5 2" xfId="31892" xr:uid="{00000000-0005-0000-0000-0000347C0000}"/>
    <cellStyle name="Lookup Table Heading 6 7 5 3" xfId="31893" xr:uid="{00000000-0005-0000-0000-0000357C0000}"/>
    <cellStyle name="Lookup Table Heading 6 7 6" xfId="31894" xr:uid="{00000000-0005-0000-0000-0000367C0000}"/>
    <cellStyle name="Lookup Table Heading 6 7 6 2" xfId="31895" xr:uid="{00000000-0005-0000-0000-0000377C0000}"/>
    <cellStyle name="Lookup Table Heading 6 7 6 3" xfId="31896" xr:uid="{00000000-0005-0000-0000-0000387C0000}"/>
    <cellStyle name="Lookup Table Heading 6 7 7" xfId="31897" xr:uid="{00000000-0005-0000-0000-0000397C0000}"/>
    <cellStyle name="Lookup Table Heading 6 7 7 2" xfId="31898" xr:uid="{00000000-0005-0000-0000-00003A7C0000}"/>
    <cellStyle name="Lookup Table Heading 6 7 7 3" xfId="31899" xr:uid="{00000000-0005-0000-0000-00003B7C0000}"/>
    <cellStyle name="Lookup Table Heading 6 7 8" xfId="31900" xr:uid="{00000000-0005-0000-0000-00003C7C0000}"/>
    <cellStyle name="Lookup Table Heading 6 7 8 2" xfId="31901" xr:uid="{00000000-0005-0000-0000-00003D7C0000}"/>
    <cellStyle name="Lookup Table Heading 6 7 8 3" xfId="31902" xr:uid="{00000000-0005-0000-0000-00003E7C0000}"/>
    <cellStyle name="Lookup Table Heading 6 7 9" xfId="31903" xr:uid="{00000000-0005-0000-0000-00003F7C0000}"/>
    <cellStyle name="Lookup Table Heading 6 7 9 2" xfId="31904" xr:uid="{00000000-0005-0000-0000-0000407C0000}"/>
    <cellStyle name="Lookup Table Heading 6 7 9 3" xfId="31905" xr:uid="{00000000-0005-0000-0000-0000417C0000}"/>
    <cellStyle name="Lookup Table Heading 6 8" xfId="31906" xr:uid="{00000000-0005-0000-0000-0000427C0000}"/>
    <cellStyle name="Lookup Table Heading 6 8 2" xfId="31907" xr:uid="{00000000-0005-0000-0000-0000437C0000}"/>
    <cellStyle name="Lookup Table Heading 6 8 3" xfId="31908" xr:uid="{00000000-0005-0000-0000-0000447C0000}"/>
    <cellStyle name="Lookup Table Heading 6 9" xfId="31909" xr:uid="{00000000-0005-0000-0000-0000457C0000}"/>
    <cellStyle name="Lookup Table Heading 6 9 2" xfId="31910" xr:uid="{00000000-0005-0000-0000-0000467C0000}"/>
    <cellStyle name="Lookup Table Heading 6 9 3" xfId="31911" xr:uid="{00000000-0005-0000-0000-0000477C0000}"/>
    <cellStyle name="Lookup Table Heading 7" xfId="31912" xr:uid="{00000000-0005-0000-0000-0000487C0000}"/>
    <cellStyle name="Lookup Table Heading 7 10" xfId="31913" xr:uid="{00000000-0005-0000-0000-0000497C0000}"/>
    <cellStyle name="Lookup Table Heading 7 10 2" xfId="31914" xr:uid="{00000000-0005-0000-0000-00004A7C0000}"/>
    <cellStyle name="Lookup Table Heading 7 10 3" xfId="31915" xr:uid="{00000000-0005-0000-0000-00004B7C0000}"/>
    <cellStyle name="Lookup Table Heading 7 11" xfId="31916" xr:uid="{00000000-0005-0000-0000-00004C7C0000}"/>
    <cellStyle name="Lookup Table Heading 7 11 2" xfId="31917" xr:uid="{00000000-0005-0000-0000-00004D7C0000}"/>
    <cellStyle name="Lookup Table Heading 7 11 3" xfId="31918" xr:uid="{00000000-0005-0000-0000-00004E7C0000}"/>
    <cellStyle name="Lookup Table Heading 7 12" xfId="31919" xr:uid="{00000000-0005-0000-0000-00004F7C0000}"/>
    <cellStyle name="Lookup Table Heading 7 12 2" xfId="31920" xr:uid="{00000000-0005-0000-0000-0000507C0000}"/>
    <cellStyle name="Lookup Table Heading 7 12 3" xfId="31921" xr:uid="{00000000-0005-0000-0000-0000517C0000}"/>
    <cellStyle name="Lookup Table Heading 7 13" xfId="31922" xr:uid="{00000000-0005-0000-0000-0000527C0000}"/>
    <cellStyle name="Lookup Table Heading 7 13 2" xfId="31923" xr:uid="{00000000-0005-0000-0000-0000537C0000}"/>
    <cellStyle name="Lookup Table Heading 7 13 3" xfId="31924" xr:uid="{00000000-0005-0000-0000-0000547C0000}"/>
    <cellStyle name="Lookup Table Heading 7 14" xfId="31925" xr:uid="{00000000-0005-0000-0000-0000557C0000}"/>
    <cellStyle name="Lookup Table Heading 7 14 2" xfId="31926" xr:uid="{00000000-0005-0000-0000-0000567C0000}"/>
    <cellStyle name="Lookup Table Heading 7 14 3" xfId="31927" xr:uid="{00000000-0005-0000-0000-0000577C0000}"/>
    <cellStyle name="Lookup Table Heading 7 15" xfId="31928" xr:uid="{00000000-0005-0000-0000-0000587C0000}"/>
    <cellStyle name="Lookup Table Heading 7 15 2" xfId="31929" xr:uid="{00000000-0005-0000-0000-0000597C0000}"/>
    <cellStyle name="Lookup Table Heading 7 15 3" xfId="31930" xr:uid="{00000000-0005-0000-0000-00005A7C0000}"/>
    <cellStyle name="Lookup Table Heading 7 16" xfId="31931" xr:uid="{00000000-0005-0000-0000-00005B7C0000}"/>
    <cellStyle name="Lookup Table Heading 7 16 2" xfId="31932" xr:uid="{00000000-0005-0000-0000-00005C7C0000}"/>
    <cellStyle name="Lookup Table Heading 7 16 3" xfId="31933" xr:uid="{00000000-0005-0000-0000-00005D7C0000}"/>
    <cellStyle name="Lookup Table Heading 7 17" xfId="31934" xr:uid="{00000000-0005-0000-0000-00005E7C0000}"/>
    <cellStyle name="Lookup Table Heading 7 17 2" xfId="31935" xr:uid="{00000000-0005-0000-0000-00005F7C0000}"/>
    <cellStyle name="Lookup Table Heading 7 17 3" xfId="31936" xr:uid="{00000000-0005-0000-0000-0000607C0000}"/>
    <cellStyle name="Lookup Table Heading 7 18" xfId="31937" xr:uid="{00000000-0005-0000-0000-0000617C0000}"/>
    <cellStyle name="Lookup Table Heading 7 18 2" xfId="31938" xr:uid="{00000000-0005-0000-0000-0000627C0000}"/>
    <cellStyle name="Lookup Table Heading 7 18 3" xfId="31939" xr:uid="{00000000-0005-0000-0000-0000637C0000}"/>
    <cellStyle name="Lookup Table Heading 7 19" xfId="31940" xr:uid="{00000000-0005-0000-0000-0000647C0000}"/>
    <cellStyle name="Lookup Table Heading 7 2" xfId="31941" xr:uid="{00000000-0005-0000-0000-0000657C0000}"/>
    <cellStyle name="Lookup Table Heading 7 2 10" xfId="31942" xr:uid="{00000000-0005-0000-0000-0000667C0000}"/>
    <cellStyle name="Lookup Table Heading 7 2 10 2" xfId="31943" xr:uid="{00000000-0005-0000-0000-0000677C0000}"/>
    <cellStyle name="Lookup Table Heading 7 2 10 3" xfId="31944" xr:uid="{00000000-0005-0000-0000-0000687C0000}"/>
    <cellStyle name="Lookup Table Heading 7 2 11" xfId="31945" xr:uid="{00000000-0005-0000-0000-0000697C0000}"/>
    <cellStyle name="Lookup Table Heading 7 2 11 2" xfId="31946" xr:uid="{00000000-0005-0000-0000-00006A7C0000}"/>
    <cellStyle name="Lookup Table Heading 7 2 11 3" xfId="31947" xr:uid="{00000000-0005-0000-0000-00006B7C0000}"/>
    <cellStyle name="Lookup Table Heading 7 2 12" xfId="31948" xr:uid="{00000000-0005-0000-0000-00006C7C0000}"/>
    <cellStyle name="Lookup Table Heading 7 2 12 2" xfId="31949" xr:uid="{00000000-0005-0000-0000-00006D7C0000}"/>
    <cellStyle name="Lookup Table Heading 7 2 12 3" xfId="31950" xr:uid="{00000000-0005-0000-0000-00006E7C0000}"/>
    <cellStyle name="Lookup Table Heading 7 2 13" xfId="31951" xr:uid="{00000000-0005-0000-0000-00006F7C0000}"/>
    <cellStyle name="Lookup Table Heading 7 2 14" xfId="31952" xr:uid="{00000000-0005-0000-0000-0000707C0000}"/>
    <cellStyle name="Lookup Table Heading 7 2 2" xfId="31953" xr:uid="{00000000-0005-0000-0000-0000717C0000}"/>
    <cellStyle name="Lookup Table Heading 7 2 2 2" xfId="31954" xr:uid="{00000000-0005-0000-0000-0000727C0000}"/>
    <cellStyle name="Lookup Table Heading 7 2 2 3" xfId="31955" xr:uid="{00000000-0005-0000-0000-0000737C0000}"/>
    <cellStyle name="Lookup Table Heading 7 2 3" xfId="31956" xr:uid="{00000000-0005-0000-0000-0000747C0000}"/>
    <cellStyle name="Lookup Table Heading 7 2 3 2" xfId="31957" xr:uid="{00000000-0005-0000-0000-0000757C0000}"/>
    <cellStyle name="Lookup Table Heading 7 2 3 3" xfId="31958" xr:uid="{00000000-0005-0000-0000-0000767C0000}"/>
    <cellStyle name="Lookup Table Heading 7 2 4" xfId="31959" xr:uid="{00000000-0005-0000-0000-0000777C0000}"/>
    <cellStyle name="Lookup Table Heading 7 2 4 2" xfId="31960" xr:uid="{00000000-0005-0000-0000-0000787C0000}"/>
    <cellStyle name="Lookup Table Heading 7 2 4 3" xfId="31961" xr:uid="{00000000-0005-0000-0000-0000797C0000}"/>
    <cellStyle name="Lookup Table Heading 7 2 5" xfId="31962" xr:uid="{00000000-0005-0000-0000-00007A7C0000}"/>
    <cellStyle name="Lookup Table Heading 7 2 5 2" xfId="31963" xr:uid="{00000000-0005-0000-0000-00007B7C0000}"/>
    <cellStyle name="Lookup Table Heading 7 2 5 3" xfId="31964" xr:uid="{00000000-0005-0000-0000-00007C7C0000}"/>
    <cellStyle name="Lookup Table Heading 7 2 6" xfId="31965" xr:uid="{00000000-0005-0000-0000-00007D7C0000}"/>
    <cellStyle name="Lookup Table Heading 7 2 6 2" xfId="31966" xr:uid="{00000000-0005-0000-0000-00007E7C0000}"/>
    <cellStyle name="Lookup Table Heading 7 2 6 3" xfId="31967" xr:uid="{00000000-0005-0000-0000-00007F7C0000}"/>
    <cellStyle name="Lookup Table Heading 7 2 7" xfId="31968" xr:uid="{00000000-0005-0000-0000-0000807C0000}"/>
    <cellStyle name="Lookup Table Heading 7 2 7 2" xfId="31969" xr:uid="{00000000-0005-0000-0000-0000817C0000}"/>
    <cellStyle name="Lookup Table Heading 7 2 7 3" xfId="31970" xr:uid="{00000000-0005-0000-0000-0000827C0000}"/>
    <cellStyle name="Lookup Table Heading 7 2 8" xfId="31971" xr:uid="{00000000-0005-0000-0000-0000837C0000}"/>
    <cellStyle name="Lookup Table Heading 7 2 8 2" xfId="31972" xr:uid="{00000000-0005-0000-0000-0000847C0000}"/>
    <cellStyle name="Lookup Table Heading 7 2 8 3" xfId="31973" xr:uid="{00000000-0005-0000-0000-0000857C0000}"/>
    <cellStyle name="Lookup Table Heading 7 2 9" xfId="31974" xr:uid="{00000000-0005-0000-0000-0000867C0000}"/>
    <cellStyle name="Lookup Table Heading 7 2 9 2" xfId="31975" xr:uid="{00000000-0005-0000-0000-0000877C0000}"/>
    <cellStyle name="Lookup Table Heading 7 2 9 3" xfId="31976" xr:uid="{00000000-0005-0000-0000-0000887C0000}"/>
    <cellStyle name="Lookup Table Heading 7 20" xfId="31977" xr:uid="{00000000-0005-0000-0000-0000897C0000}"/>
    <cellStyle name="Lookup Table Heading 7 3" xfId="31978" xr:uid="{00000000-0005-0000-0000-00008A7C0000}"/>
    <cellStyle name="Lookup Table Heading 7 3 10" xfId="31979" xr:uid="{00000000-0005-0000-0000-00008B7C0000}"/>
    <cellStyle name="Lookup Table Heading 7 3 10 2" xfId="31980" xr:uid="{00000000-0005-0000-0000-00008C7C0000}"/>
    <cellStyle name="Lookup Table Heading 7 3 10 3" xfId="31981" xr:uid="{00000000-0005-0000-0000-00008D7C0000}"/>
    <cellStyle name="Lookup Table Heading 7 3 11" xfId="31982" xr:uid="{00000000-0005-0000-0000-00008E7C0000}"/>
    <cellStyle name="Lookup Table Heading 7 3 11 2" xfId="31983" xr:uid="{00000000-0005-0000-0000-00008F7C0000}"/>
    <cellStyle name="Lookup Table Heading 7 3 11 3" xfId="31984" xr:uid="{00000000-0005-0000-0000-0000907C0000}"/>
    <cellStyle name="Lookup Table Heading 7 3 12" xfId="31985" xr:uid="{00000000-0005-0000-0000-0000917C0000}"/>
    <cellStyle name="Lookup Table Heading 7 3 12 2" xfId="31986" xr:uid="{00000000-0005-0000-0000-0000927C0000}"/>
    <cellStyle name="Lookup Table Heading 7 3 12 3" xfId="31987" xr:uid="{00000000-0005-0000-0000-0000937C0000}"/>
    <cellStyle name="Lookup Table Heading 7 3 13" xfId="31988" xr:uid="{00000000-0005-0000-0000-0000947C0000}"/>
    <cellStyle name="Lookup Table Heading 7 3 14" xfId="31989" xr:uid="{00000000-0005-0000-0000-0000957C0000}"/>
    <cellStyle name="Lookup Table Heading 7 3 2" xfId="31990" xr:uid="{00000000-0005-0000-0000-0000967C0000}"/>
    <cellStyle name="Lookup Table Heading 7 3 2 2" xfId="31991" xr:uid="{00000000-0005-0000-0000-0000977C0000}"/>
    <cellStyle name="Lookup Table Heading 7 3 2 3" xfId="31992" xr:uid="{00000000-0005-0000-0000-0000987C0000}"/>
    <cellStyle name="Lookup Table Heading 7 3 3" xfId="31993" xr:uid="{00000000-0005-0000-0000-0000997C0000}"/>
    <cellStyle name="Lookup Table Heading 7 3 3 2" xfId="31994" xr:uid="{00000000-0005-0000-0000-00009A7C0000}"/>
    <cellStyle name="Lookup Table Heading 7 3 3 3" xfId="31995" xr:uid="{00000000-0005-0000-0000-00009B7C0000}"/>
    <cellStyle name="Lookup Table Heading 7 3 4" xfId="31996" xr:uid="{00000000-0005-0000-0000-00009C7C0000}"/>
    <cellStyle name="Lookup Table Heading 7 3 4 2" xfId="31997" xr:uid="{00000000-0005-0000-0000-00009D7C0000}"/>
    <cellStyle name="Lookup Table Heading 7 3 4 3" xfId="31998" xr:uid="{00000000-0005-0000-0000-00009E7C0000}"/>
    <cellStyle name="Lookup Table Heading 7 3 5" xfId="31999" xr:uid="{00000000-0005-0000-0000-00009F7C0000}"/>
    <cellStyle name="Lookup Table Heading 7 3 5 2" xfId="32000" xr:uid="{00000000-0005-0000-0000-0000A07C0000}"/>
    <cellStyle name="Lookup Table Heading 7 3 5 3" xfId="32001" xr:uid="{00000000-0005-0000-0000-0000A17C0000}"/>
    <cellStyle name="Lookup Table Heading 7 3 6" xfId="32002" xr:uid="{00000000-0005-0000-0000-0000A27C0000}"/>
    <cellStyle name="Lookup Table Heading 7 3 6 2" xfId="32003" xr:uid="{00000000-0005-0000-0000-0000A37C0000}"/>
    <cellStyle name="Lookup Table Heading 7 3 6 3" xfId="32004" xr:uid="{00000000-0005-0000-0000-0000A47C0000}"/>
    <cellStyle name="Lookup Table Heading 7 3 7" xfId="32005" xr:uid="{00000000-0005-0000-0000-0000A57C0000}"/>
    <cellStyle name="Lookup Table Heading 7 3 7 2" xfId="32006" xr:uid="{00000000-0005-0000-0000-0000A67C0000}"/>
    <cellStyle name="Lookup Table Heading 7 3 7 3" xfId="32007" xr:uid="{00000000-0005-0000-0000-0000A77C0000}"/>
    <cellStyle name="Lookup Table Heading 7 3 8" xfId="32008" xr:uid="{00000000-0005-0000-0000-0000A87C0000}"/>
    <cellStyle name="Lookup Table Heading 7 3 8 2" xfId="32009" xr:uid="{00000000-0005-0000-0000-0000A97C0000}"/>
    <cellStyle name="Lookup Table Heading 7 3 8 3" xfId="32010" xr:uid="{00000000-0005-0000-0000-0000AA7C0000}"/>
    <cellStyle name="Lookup Table Heading 7 3 9" xfId="32011" xr:uid="{00000000-0005-0000-0000-0000AB7C0000}"/>
    <cellStyle name="Lookup Table Heading 7 3 9 2" xfId="32012" xr:uid="{00000000-0005-0000-0000-0000AC7C0000}"/>
    <cellStyle name="Lookup Table Heading 7 3 9 3" xfId="32013" xr:uid="{00000000-0005-0000-0000-0000AD7C0000}"/>
    <cellStyle name="Lookup Table Heading 7 4" xfId="32014" xr:uid="{00000000-0005-0000-0000-0000AE7C0000}"/>
    <cellStyle name="Lookup Table Heading 7 4 10" xfId="32015" xr:uid="{00000000-0005-0000-0000-0000AF7C0000}"/>
    <cellStyle name="Lookup Table Heading 7 4 10 2" xfId="32016" xr:uid="{00000000-0005-0000-0000-0000B07C0000}"/>
    <cellStyle name="Lookup Table Heading 7 4 10 3" xfId="32017" xr:uid="{00000000-0005-0000-0000-0000B17C0000}"/>
    <cellStyle name="Lookup Table Heading 7 4 11" xfId="32018" xr:uid="{00000000-0005-0000-0000-0000B27C0000}"/>
    <cellStyle name="Lookup Table Heading 7 4 11 2" xfId="32019" xr:uid="{00000000-0005-0000-0000-0000B37C0000}"/>
    <cellStyle name="Lookup Table Heading 7 4 11 3" xfId="32020" xr:uid="{00000000-0005-0000-0000-0000B47C0000}"/>
    <cellStyle name="Lookup Table Heading 7 4 12" xfId="32021" xr:uid="{00000000-0005-0000-0000-0000B57C0000}"/>
    <cellStyle name="Lookup Table Heading 7 4 13" xfId="32022" xr:uid="{00000000-0005-0000-0000-0000B67C0000}"/>
    <cellStyle name="Lookup Table Heading 7 4 2" xfId="32023" xr:uid="{00000000-0005-0000-0000-0000B77C0000}"/>
    <cellStyle name="Lookup Table Heading 7 4 2 2" xfId="32024" xr:uid="{00000000-0005-0000-0000-0000B87C0000}"/>
    <cellStyle name="Lookup Table Heading 7 4 2 3" xfId="32025" xr:uid="{00000000-0005-0000-0000-0000B97C0000}"/>
    <cellStyle name="Lookup Table Heading 7 4 3" xfId="32026" xr:uid="{00000000-0005-0000-0000-0000BA7C0000}"/>
    <cellStyle name="Lookup Table Heading 7 4 3 2" xfId="32027" xr:uid="{00000000-0005-0000-0000-0000BB7C0000}"/>
    <cellStyle name="Lookup Table Heading 7 4 3 3" xfId="32028" xr:uid="{00000000-0005-0000-0000-0000BC7C0000}"/>
    <cellStyle name="Lookup Table Heading 7 4 4" xfId="32029" xr:uid="{00000000-0005-0000-0000-0000BD7C0000}"/>
    <cellStyle name="Lookup Table Heading 7 4 4 2" xfId="32030" xr:uid="{00000000-0005-0000-0000-0000BE7C0000}"/>
    <cellStyle name="Lookup Table Heading 7 4 4 3" xfId="32031" xr:uid="{00000000-0005-0000-0000-0000BF7C0000}"/>
    <cellStyle name="Lookup Table Heading 7 4 5" xfId="32032" xr:uid="{00000000-0005-0000-0000-0000C07C0000}"/>
    <cellStyle name="Lookup Table Heading 7 4 5 2" xfId="32033" xr:uid="{00000000-0005-0000-0000-0000C17C0000}"/>
    <cellStyle name="Lookup Table Heading 7 4 5 3" xfId="32034" xr:uid="{00000000-0005-0000-0000-0000C27C0000}"/>
    <cellStyle name="Lookup Table Heading 7 4 6" xfId="32035" xr:uid="{00000000-0005-0000-0000-0000C37C0000}"/>
    <cellStyle name="Lookup Table Heading 7 4 6 2" xfId="32036" xr:uid="{00000000-0005-0000-0000-0000C47C0000}"/>
    <cellStyle name="Lookup Table Heading 7 4 6 3" xfId="32037" xr:uid="{00000000-0005-0000-0000-0000C57C0000}"/>
    <cellStyle name="Lookup Table Heading 7 4 7" xfId="32038" xr:uid="{00000000-0005-0000-0000-0000C67C0000}"/>
    <cellStyle name="Lookup Table Heading 7 4 7 2" xfId="32039" xr:uid="{00000000-0005-0000-0000-0000C77C0000}"/>
    <cellStyle name="Lookup Table Heading 7 4 7 3" xfId="32040" xr:uid="{00000000-0005-0000-0000-0000C87C0000}"/>
    <cellStyle name="Lookup Table Heading 7 4 8" xfId="32041" xr:uid="{00000000-0005-0000-0000-0000C97C0000}"/>
    <cellStyle name="Lookup Table Heading 7 4 8 2" xfId="32042" xr:uid="{00000000-0005-0000-0000-0000CA7C0000}"/>
    <cellStyle name="Lookup Table Heading 7 4 8 3" xfId="32043" xr:uid="{00000000-0005-0000-0000-0000CB7C0000}"/>
    <cellStyle name="Lookup Table Heading 7 4 9" xfId="32044" xr:uid="{00000000-0005-0000-0000-0000CC7C0000}"/>
    <cellStyle name="Lookup Table Heading 7 4 9 2" xfId="32045" xr:uid="{00000000-0005-0000-0000-0000CD7C0000}"/>
    <cellStyle name="Lookup Table Heading 7 4 9 3" xfId="32046" xr:uid="{00000000-0005-0000-0000-0000CE7C0000}"/>
    <cellStyle name="Lookup Table Heading 7 5" xfId="32047" xr:uid="{00000000-0005-0000-0000-0000CF7C0000}"/>
    <cellStyle name="Lookup Table Heading 7 5 10" xfId="32048" xr:uid="{00000000-0005-0000-0000-0000D07C0000}"/>
    <cellStyle name="Lookup Table Heading 7 5 10 2" xfId="32049" xr:uid="{00000000-0005-0000-0000-0000D17C0000}"/>
    <cellStyle name="Lookup Table Heading 7 5 10 3" xfId="32050" xr:uid="{00000000-0005-0000-0000-0000D27C0000}"/>
    <cellStyle name="Lookup Table Heading 7 5 11" xfId="32051" xr:uid="{00000000-0005-0000-0000-0000D37C0000}"/>
    <cellStyle name="Lookup Table Heading 7 5 11 2" xfId="32052" xr:uid="{00000000-0005-0000-0000-0000D47C0000}"/>
    <cellStyle name="Lookup Table Heading 7 5 11 3" xfId="32053" xr:uid="{00000000-0005-0000-0000-0000D57C0000}"/>
    <cellStyle name="Lookup Table Heading 7 5 12" xfId="32054" xr:uid="{00000000-0005-0000-0000-0000D67C0000}"/>
    <cellStyle name="Lookup Table Heading 7 5 13" xfId="32055" xr:uid="{00000000-0005-0000-0000-0000D77C0000}"/>
    <cellStyle name="Lookup Table Heading 7 5 2" xfId="32056" xr:uid="{00000000-0005-0000-0000-0000D87C0000}"/>
    <cellStyle name="Lookup Table Heading 7 5 2 2" xfId="32057" xr:uid="{00000000-0005-0000-0000-0000D97C0000}"/>
    <cellStyle name="Lookup Table Heading 7 5 2 3" xfId="32058" xr:uid="{00000000-0005-0000-0000-0000DA7C0000}"/>
    <cellStyle name="Lookup Table Heading 7 5 3" xfId="32059" xr:uid="{00000000-0005-0000-0000-0000DB7C0000}"/>
    <cellStyle name="Lookup Table Heading 7 5 3 2" xfId="32060" xr:uid="{00000000-0005-0000-0000-0000DC7C0000}"/>
    <cellStyle name="Lookup Table Heading 7 5 3 3" xfId="32061" xr:uid="{00000000-0005-0000-0000-0000DD7C0000}"/>
    <cellStyle name="Lookup Table Heading 7 5 4" xfId="32062" xr:uid="{00000000-0005-0000-0000-0000DE7C0000}"/>
    <cellStyle name="Lookup Table Heading 7 5 4 2" xfId="32063" xr:uid="{00000000-0005-0000-0000-0000DF7C0000}"/>
    <cellStyle name="Lookup Table Heading 7 5 4 3" xfId="32064" xr:uid="{00000000-0005-0000-0000-0000E07C0000}"/>
    <cellStyle name="Lookup Table Heading 7 5 5" xfId="32065" xr:uid="{00000000-0005-0000-0000-0000E17C0000}"/>
    <cellStyle name="Lookup Table Heading 7 5 5 2" xfId="32066" xr:uid="{00000000-0005-0000-0000-0000E27C0000}"/>
    <cellStyle name="Lookup Table Heading 7 5 5 3" xfId="32067" xr:uid="{00000000-0005-0000-0000-0000E37C0000}"/>
    <cellStyle name="Lookup Table Heading 7 5 6" xfId="32068" xr:uid="{00000000-0005-0000-0000-0000E47C0000}"/>
    <cellStyle name="Lookup Table Heading 7 5 6 2" xfId="32069" xr:uid="{00000000-0005-0000-0000-0000E57C0000}"/>
    <cellStyle name="Lookup Table Heading 7 5 6 3" xfId="32070" xr:uid="{00000000-0005-0000-0000-0000E67C0000}"/>
    <cellStyle name="Lookup Table Heading 7 5 7" xfId="32071" xr:uid="{00000000-0005-0000-0000-0000E77C0000}"/>
    <cellStyle name="Lookup Table Heading 7 5 7 2" xfId="32072" xr:uid="{00000000-0005-0000-0000-0000E87C0000}"/>
    <cellStyle name="Lookup Table Heading 7 5 7 3" xfId="32073" xr:uid="{00000000-0005-0000-0000-0000E97C0000}"/>
    <cellStyle name="Lookup Table Heading 7 5 8" xfId="32074" xr:uid="{00000000-0005-0000-0000-0000EA7C0000}"/>
    <cellStyle name="Lookup Table Heading 7 5 8 2" xfId="32075" xr:uid="{00000000-0005-0000-0000-0000EB7C0000}"/>
    <cellStyle name="Lookup Table Heading 7 5 8 3" xfId="32076" xr:uid="{00000000-0005-0000-0000-0000EC7C0000}"/>
    <cellStyle name="Lookup Table Heading 7 5 9" xfId="32077" xr:uid="{00000000-0005-0000-0000-0000ED7C0000}"/>
    <cellStyle name="Lookup Table Heading 7 5 9 2" xfId="32078" xr:uid="{00000000-0005-0000-0000-0000EE7C0000}"/>
    <cellStyle name="Lookup Table Heading 7 5 9 3" xfId="32079" xr:uid="{00000000-0005-0000-0000-0000EF7C0000}"/>
    <cellStyle name="Lookup Table Heading 7 6" xfId="32080" xr:uid="{00000000-0005-0000-0000-0000F07C0000}"/>
    <cellStyle name="Lookup Table Heading 7 6 10" xfId="32081" xr:uid="{00000000-0005-0000-0000-0000F17C0000}"/>
    <cellStyle name="Lookup Table Heading 7 6 10 2" xfId="32082" xr:uid="{00000000-0005-0000-0000-0000F27C0000}"/>
    <cellStyle name="Lookup Table Heading 7 6 10 3" xfId="32083" xr:uid="{00000000-0005-0000-0000-0000F37C0000}"/>
    <cellStyle name="Lookup Table Heading 7 6 11" xfId="32084" xr:uid="{00000000-0005-0000-0000-0000F47C0000}"/>
    <cellStyle name="Lookup Table Heading 7 6 11 2" xfId="32085" xr:uid="{00000000-0005-0000-0000-0000F57C0000}"/>
    <cellStyle name="Lookup Table Heading 7 6 11 3" xfId="32086" xr:uid="{00000000-0005-0000-0000-0000F67C0000}"/>
    <cellStyle name="Lookup Table Heading 7 6 12" xfId="32087" xr:uid="{00000000-0005-0000-0000-0000F77C0000}"/>
    <cellStyle name="Lookup Table Heading 7 6 13" xfId="32088" xr:uid="{00000000-0005-0000-0000-0000F87C0000}"/>
    <cellStyle name="Lookup Table Heading 7 6 2" xfId="32089" xr:uid="{00000000-0005-0000-0000-0000F97C0000}"/>
    <cellStyle name="Lookup Table Heading 7 6 2 2" xfId="32090" xr:uid="{00000000-0005-0000-0000-0000FA7C0000}"/>
    <cellStyle name="Lookup Table Heading 7 6 2 3" xfId="32091" xr:uid="{00000000-0005-0000-0000-0000FB7C0000}"/>
    <cellStyle name="Lookup Table Heading 7 6 3" xfId="32092" xr:uid="{00000000-0005-0000-0000-0000FC7C0000}"/>
    <cellStyle name="Lookup Table Heading 7 6 3 2" xfId="32093" xr:uid="{00000000-0005-0000-0000-0000FD7C0000}"/>
    <cellStyle name="Lookup Table Heading 7 6 3 3" xfId="32094" xr:uid="{00000000-0005-0000-0000-0000FE7C0000}"/>
    <cellStyle name="Lookup Table Heading 7 6 4" xfId="32095" xr:uid="{00000000-0005-0000-0000-0000FF7C0000}"/>
    <cellStyle name="Lookup Table Heading 7 6 4 2" xfId="32096" xr:uid="{00000000-0005-0000-0000-0000007D0000}"/>
    <cellStyle name="Lookup Table Heading 7 6 4 3" xfId="32097" xr:uid="{00000000-0005-0000-0000-0000017D0000}"/>
    <cellStyle name="Lookup Table Heading 7 6 5" xfId="32098" xr:uid="{00000000-0005-0000-0000-0000027D0000}"/>
    <cellStyle name="Lookup Table Heading 7 6 5 2" xfId="32099" xr:uid="{00000000-0005-0000-0000-0000037D0000}"/>
    <cellStyle name="Lookup Table Heading 7 6 5 3" xfId="32100" xr:uid="{00000000-0005-0000-0000-0000047D0000}"/>
    <cellStyle name="Lookup Table Heading 7 6 6" xfId="32101" xr:uid="{00000000-0005-0000-0000-0000057D0000}"/>
    <cellStyle name="Lookup Table Heading 7 6 6 2" xfId="32102" xr:uid="{00000000-0005-0000-0000-0000067D0000}"/>
    <cellStyle name="Lookup Table Heading 7 6 6 3" xfId="32103" xr:uid="{00000000-0005-0000-0000-0000077D0000}"/>
    <cellStyle name="Lookup Table Heading 7 6 7" xfId="32104" xr:uid="{00000000-0005-0000-0000-0000087D0000}"/>
    <cellStyle name="Lookup Table Heading 7 6 7 2" xfId="32105" xr:uid="{00000000-0005-0000-0000-0000097D0000}"/>
    <cellStyle name="Lookup Table Heading 7 6 7 3" xfId="32106" xr:uid="{00000000-0005-0000-0000-00000A7D0000}"/>
    <cellStyle name="Lookup Table Heading 7 6 8" xfId="32107" xr:uid="{00000000-0005-0000-0000-00000B7D0000}"/>
    <cellStyle name="Lookup Table Heading 7 6 8 2" xfId="32108" xr:uid="{00000000-0005-0000-0000-00000C7D0000}"/>
    <cellStyle name="Lookup Table Heading 7 6 8 3" xfId="32109" xr:uid="{00000000-0005-0000-0000-00000D7D0000}"/>
    <cellStyle name="Lookup Table Heading 7 6 9" xfId="32110" xr:uid="{00000000-0005-0000-0000-00000E7D0000}"/>
    <cellStyle name="Lookup Table Heading 7 6 9 2" xfId="32111" xr:uid="{00000000-0005-0000-0000-00000F7D0000}"/>
    <cellStyle name="Lookup Table Heading 7 6 9 3" xfId="32112" xr:uid="{00000000-0005-0000-0000-0000107D0000}"/>
    <cellStyle name="Lookup Table Heading 7 7" xfId="32113" xr:uid="{00000000-0005-0000-0000-0000117D0000}"/>
    <cellStyle name="Lookup Table Heading 7 7 10" xfId="32114" xr:uid="{00000000-0005-0000-0000-0000127D0000}"/>
    <cellStyle name="Lookup Table Heading 7 7 10 2" xfId="32115" xr:uid="{00000000-0005-0000-0000-0000137D0000}"/>
    <cellStyle name="Lookup Table Heading 7 7 10 3" xfId="32116" xr:uid="{00000000-0005-0000-0000-0000147D0000}"/>
    <cellStyle name="Lookup Table Heading 7 7 11" xfId="32117" xr:uid="{00000000-0005-0000-0000-0000157D0000}"/>
    <cellStyle name="Lookup Table Heading 7 7 11 2" xfId="32118" xr:uid="{00000000-0005-0000-0000-0000167D0000}"/>
    <cellStyle name="Lookup Table Heading 7 7 11 3" xfId="32119" xr:uid="{00000000-0005-0000-0000-0000177D0000}"/>
    <cellStyle name="Lookup Table Heading 7 7 12" xfId="32120" xr:uid="{00000000-0005-0000-0000-0000187D0000}"/>
    <cellStyle name="Lookup Table Heading 7 7 13" xfId="32121" xr:uid="{00000000-0005-0000-0000-0000197D0000}"/>
    <cellStyle name="Lookup Table Heading 7 7 2" xfId="32122" xr:uid="{00000000-0005-0000-0000-00001A7D0000}"/>
    <cellStyle name="Lookup Table Heading 7 7 2 2" xfId="32123" xr:uid="{00000000-0005-0000-0000-00001B7D0000}"/>
    <cellStyle name="Lookup Table Heading 7 7 2 3" xfId="32124" xr:uid="{00000000-0005-0000-0000-00001C7D0000}"/>
    <cellStyle name="Lookup Table Heading 7 7 3" xfId="32125" xr:uid="{00000000-0005-0000-0000-00001D7D0000}"/>
    <cellStyle name="Lookup Table Heading 7 7 3 2" xfId="32126" xr:uid="{00000000-0005-0000-0000-00001E7D0000}"/>
    <cellStyle name="Lookup Table Heading 7 7 3 3" xfId="32127" xr:uid="{00000000-0005-0000-0000-00001F7D0000}"/>
    <cellStyle name="Lookup Table Heading 7 7 4" xfId="32128" xr:uid="{00000000-0005-0000-0000-0000207D0000}"/>
    <cellStyle name="Lookup Table Heading 7 7 4 2" xfId="32129" xr:uid="{00000000-0005-0000-0000-0000217D0000}"/>
    <cellStyle name="Lookup Table Heading 7 7 4 3" xfId="32130" xr:uid="{00000000-0005-0000-0000-0000227D0000}"/>
    <cellStyle name="Lookup Table Heading 7 7 5" xfId="32131" xr:uid="{00000000-0005-0000-0000-0000237D0000}"/>
    <cellStyle name="Lookup Table Heading 7 7 5 2" xfId="32132" xr:uid="{00000000-0005-0000-0000-0000247D0000}"/>
    <cellStyle name="Lookup Table Heading 7 7 5 3" xfId="32133" xr:uid="{00000000-0005-0000-0000-0000257D0000}"/>
    <cellStyle name="Lookup Table Heading 7 7 6" xfId="32134" xr:uid="{00000000-0005-0000-0000-0000267D0000}"/>
    <cellStyle name="Lookup Table Heading 7 7 6 2" xfId="32135" xr:uid="{00000000-0005-0000-0000-0000277D0000}"/>
    <cellStyle name="Lookup Table Heading 7 7 6 3" xfId="32136" xr:uid="{00000000-0005-0000-0000-0000287D0000}"/>
    <cellStyle name="Lookup Table Heading 7 7 7" xfId="32137" xr:uid="{00000000-0005-0000-0000-0000297D0000}"/>
    <cellStyle name="Lookup Table Heading 7 7 7 2" xfId="32138" xr:uid="{00000000-0005-0000-0000-00002A7D0000}"/>
    <cellStyle name="Lookup Table Heading 7 7 7 3" xfId="32139" xr:uid="{00000000-0005-0000-0000-00002B7D0000}"/>
    <cellStyle name="Lookup Table Heading 7 7 8" xfId="32140" xr:uid="{00000000-0005-0000-0000-00002C7D0000}"/>
    <cellStyle name="Lookup Table Heading 7 7 8 2" xfId="32141" xr:uid="{00000000-0005-0000-0000-00002D7D0000}"/>
    <cellStyle name="Lookup Table Heading 7 7 8 3" xfId="32142" xr:uid="{00000000-0005-0000-0000-00002E7D0000}"/>
    <cellStyle name="Lookup Table Heading 7 7 9" xfId="32143" xr:uid="{00000000-0005-0000-0000-00002F7D0000}"/>
    <cellStyle name="Lookup Table Heading 7 7 9 2" xfId="32144" xr:uid="{00000000-0005-0000-0000-0000307D0000}"/>
    <cellStyle name="Lookup Table Heading 7 7 9 3" xfId="32145" xr:uid="{00000000-0005-0000-0000-0000317D0000}"/>
    <cellStyle name="Lookup Table Heading 7 8" xfId="32146" xr:uid="{00000000-0005-0000-0000-0000327D0000}"/>
    <cellStyle name="Lookup Table Heading 7 8 2" xfId="32147" xr:uid="{00000000-0005-0000-0000-0000337D0000}"/>
    <cellStyle name="Lookup Table Heading 7 8 3" xfId="32148" xr:uid="{00000000-0005-0000-0000-0000347D0000}"/>
    <cellStyle name="Lookup Table Heading 7 9" xfId="32149" xr:uid="{00000000-0005-0000-0000-0000357D0000}"/>
    <cellStyle name="Lookup Table Heading 7 9 2" xfId="32150" xr:uid="{00000000-0005-0000-0000-0000367D0000}"/>
    <cellStyle name="Lookup Table Heading 7 9 3" xfId="32151" xr:uid="{00000000-0005-0000-0000-0000377D0000}"/>
    <cellStyle name="Lookup Table Heading 8" xfId="32152" xr:uid="{00000000-0005-0000-0000-0000387D0000}"/>
    <cellStyle name="Lookup Table Heading 8 10" xfId="32153" xr:uid="{00000000-0005-0000-0000-0000397D0000}"/>
    <cellStyle name="Lookup Table Heading 8 10 2" xfId="32154" xr:uid="{00000000-0005-0000-0000-00003A7D0000}"/>
    <cellStyle name="Lookup Table Heading 8 10 3" xfId="32155" xr:uid="{00000000-0005-0000-0000-00003B7D0000}"/>
    <cellStyle name="Lookup Table Heading 8 11" xfId="32156" xr:uid="{00000000-0005-0000-0000-00003C7D0000}"/>
    <cellStyle name="Lookup Table Heading 8 11 2" xfId="32157" xr:uid="{00000000-0005-0000-0000-00003D7D0000}"/>
    <cellStyle name="Lookup Table Heading 8 11 3" xfId="32158" xr:uid="{00000000-0005-0000-0000-00003E7D0000}"/>
    <cellStyle name="Lookup Table Heading 8 12" xfId="32159" xr:uid="{00000000-0005-0000-0000-00003F7D0000}"/>
    <cellStyle name="Lookup Table Heading 8 13" xfId="32160" xr:uid="{00000000-0005-0000-0000-0000407D0000}"/>
    <cellStyle name="Lookup Table Heading 8 2" xfId="32161" xr:uid="{00000000-0005-0000-0000-0000417D0000}"/>
    <cellStyle name="Lookup Table Heading 8 2 2" xfId="32162" xr:uid="{00000000-0005-0000-0000-0000427D0000}"/>
    <cellStyle name="Lookup Table Heading 8 2 3" xfId="32163" xr:uid="{00000000-0005-0000-0000-0000437D0000}"/>
    <cellStyle name="Lookup Table Heading 8 3" xfId="32164" xr:uid="{00000000-0005-0000-0000-0000447D0000}"/>
    <cellStyle name="Lookup Table Heading 8 3 2" xfId="32165" xr:uid="{00000000-0005-0000-0000-0000457D0000}"/>
    <cellStyle name="Lookup Table Heading 8 3 3" xfId="32166" xr:uid="{00000000-0005-0000-0000-0000467D0000}"/>
    <cellStyle name="Lookup Table Heading 8 4" xfId="32167" xr:uid="{00000000-0005-0000-0000-0000477D0000}"/>
    <cellStyle name="Lookup Table Heading 8 4 2" xfId="32168" xr:uid="{00000000-0005-0000-0000-0000487D0000}"/>
    <cellStyle name="Lookup Table Heading 8 4 3" xfId="32169" xr:uid="{00000000-0005-0000-0000-0000497D0000}"/>
    <cellStyle name="Lookup Table Heading 8 5" xfId="32170" xr:uid="{00000000-0005-0000-0000-00004A7D0000}"/>
    <cellStyle name="Lookup Table Heading 8 5 2" xfId="32171" xr:uid="{00000000-0005-0000-0000-00004B7D0000}"/>
    <cellStyle name="Lookup Table Heading 8 5 3" xfId="32172" xr:uid="{00000000-0005-0000-0000-00004C7D0000}"/>
    <cellStyle name="Lookup Table Heading 8 6" xfId="32173" xr:uid="{00000000-0005-0000-0000-00004D7D0000}"/>
    <cellStyle name="Lookup Table Heading 8 6 2" xfId="32174" xr:uid="{00000000-0005-0000-0000-00004E7D0000}"/>
    <cellStyle name="Lookup Table Heading 8 6 3" xfId="32175" xr:uid="{00000000-0005-0000-0000-00004F7D0000}"/>
    <cellStyle name="Lookup Table Heading 8 7" xfId="32176" xr:uid="{00000000-0005-0000-0000-0000507D0000}"/>
    <cellStyle name="Lookup Table Heading 8 7 2" xfId="32177" xr:uid="{00000000-0005-0000-0000-0000517D0000}"/>
    <cellStyle name="Lookup Table Heading 8 7 3" xfId="32178" xr:uid="{00000000-0005-0000-0000-0000527D0000}"/>
    <cellStyle name="Lookup Table Heading 8 8" xfId="32179" xr:uid="{00000000-0005-0000-0000-0000537D0000}"/>
    <cellStyle name="Lookup Table Heading 8 8 2" xfId="32180" xr:uid="{00000000-0005-0000-0000-0000547D0000}"/>
    <cellStyle name="Lookup Table Heading 8 8 3" xfId="32181" xr:uid="{00000000-0005-0000-0000-0000557D0000}"/>
    <cellStyle name="Lookup Table Heading 8 9" xfId="32182" xr:uid="{00000000-0005-0000-0000-0000567D0000}"/>
    <cellStyle name="Lookup Table Heading 8 9 2" xfId="32183" xr:uid="{00000000-0005-0000-0000-0000577D0000}"/>
    <cellStyle name="Lookup Table Heading 8 9 3" xfId="32184" xr:uid="{00000000-0005-0000-0000-0000587D0000}"/>
    <cellStyle name="Lookup Table Heading 9" xfId="32185" xr:uid="{00000000-0005-0000-0000-0000597D0000}"/>
    <cellStyle name="Lookup Table Heading 9 2" xfId="32186" xr:uid="{00000000-0005-0000-0000-00005A7D0000}"/>
    <cellStyle name="Lookup Table Heading 9 3" xfId="32187" xr:uid="{00000000-0005-0000-0000-00005B7D0000}"/>
    <cellStyle name="Lookup Table Label" xfId="32188" xr:uid="{00000000-0005-0000-0000-00005C7D0000}"/>
    <cellStyle name="Lookup Table Label 10" xfId="32189" xr:uid="{00000000-0005-0000-0000-00005D7D0000}"/>
    <cellStyle name="Lookup Table Label 10 2" xfId="32190" xr:uid="{00000000-0005-0000-0000-00005E7D0000}"/>
    <cellStyle name="Lookup Table Label 10 3" xfId="32191" xr:uid="{00000000-0005-0000-0000-00005F7D0000}"/>
    <cellStyle name="Lookup Table Label 11" xfId="32192" xr:uid="{00000000-0005-0000-0000-0000607D0000}"/>
    <cellStyle name="Lookup Table Label 11 2" xfId="32193" xr:uid="{00000000-0005-0000-0000-0000617D0000}"/>
    <cellStyle name="Lookup Table Label 11 3" xfId="32194" xr:uid="{00000000-0005-0000-0000-0000627D0000}"/>
    <cellStyle name="Lookup Table Label 12" xfId="32195" xr:uid="{00000000-0005-0000-0000-0000637D0000}"/>
    <cellStyle name="Lookup Table Label 12 2" xfId="32196" xr:uid="{00000000-0005-0000-0000-0000647D0000}"/>
    <cellStyle name="Lookup Table Label 12 3" xfId="32197" xr:uid="{00000000-0005-0000-0000-0000657D0000}"/>
    <cellStyle name="Lookup Table Label 13" xfId="32198" xr:uid="{00000000-0005-0000-0000-0000667D0000}"/>
    <cellStyle name="Lookup Table Label 13 2" xfId="32199" xr:uid="{00000000-0005-0000-0000-0000677D0000}"/>
    <cellStyle name="Lookup Table Label 13 3" xfId="32200" xr:uid="{00000000-0005-0000-0000-0000687D0000}"/>
    <cellStyle name="Lookup Table Label 14" xfId="32201" xr:uid="{00000000-0005-0000-0000-0000697D0000}"/>
    <cellStyle name="Lookup Table Label 14 2" xfId="32202" xr:uid="{00000000-0005-0000-0000-00006A7D0000}"/>
    <cellStyle name="Lookup Table Label 14 3" xfId="32203" xr:uid="{00000000-0005-0000-0000-00006B7D0000}"/>
    <cellStyle name="Lookup Table Label 15" xfId="32204" xr:uid="{00000000-0005-0000-0000-00006C7D0000}"/>
    <cellStyle name="Lookup Table Label 15 2" xfId="32205" xr:uid="{00000000-0005-0000-0000-00006D7D0000}"/>
    <cellStyle name="Lookup Table Label 15 3" xfId="32206" xr:uid="{00000000-0005-0000-0000-00006E7D0000}"/>
    <cellStyle name="Lookup Table Label 16" xfId="32207" xr:uid="{00000000-0005-0000-0000-00006F7D0000}"/>
    <cellStyle name="Lookup Table Label 16 2" xfId="32208" xr:uid="{00000000-0005-0000-0000-0000707D0000}"/>
    <cellStyle name="Lookup Table Label 17" xfId="32209" xr:uid="{00000000-0005-0000-0000-0000717D0000}"/>
    <cellStyle name="Lookup Table Label 17 2" xfId="32210" xr:uid="{00000000-0005-0000-0000-0000727D0000}"/>
    <cellStyle name="Lookup Table Label 18" xfId="32211" xr:uid="{00000000-0005-0000-0000-0000737D0000}"/>
    <cellStyle name="Lookup Table Label 18 2" xfId="32212" xr:uid="{00000000-0005-0000-0000-0000747D0000}"/>
    <cellStyle name="Lookup Table Label 19" xfId="32213" xr:uid="{00000000-0005-0000-0000-0000757D0000}"/>
    <cellStyle name="Lookup Table Label 19 2" xfId="32214" xr:uid="{00000000-0005-0000-0000-0000767D0000}"/>
    <cellStyle name="Lookup Table Label 2" xfId="32215" xr:uid="{00000000-0005-0000-0000-0000777D0000}"/>
    <cellStyle name="Lookup Table Label 2 10" xfId="32216" xr:uid="{00000000-0005-0000-0000-0000787D0000}"/>
    <cellStyle name="Lookup Table Label 2 10 2" xfId="32217" xr:uid="{00000000-0005-0000-0000-0000797D0000}"/>
    <cellStyle name="Lookup Table Label 2 10 3" xfId="32218" xr:uid="{00000000-0005-0000-0000-00007A7D0000}"/>
    <cellStyle name="Lookup Table Label 2 11" xfId="32219" xr:uid="{00000000-0005-0000-0000-00007B7D0000}"/>
    <cellStyle name="Lookup Table Label 2 11 2" xfId="32220" xr:uid="{00000000-0005-0000-0000-00007C7D0000}"/>
    <cellStyle name="Lookup Table Label 2 11 3" xfId="32221" xr:uid="{00000000-0005-0000-0000-00007D7D0000}"/>
    <cellStyle name="Lookup Table Label 2 12" xfId="32222" xr:uid="{00000000-0005-0000-0000-00007E7D0000}"/>
    <cellStyle name="Lookup Table Label 2 12 2" xfId="32223" xr:uid="{00000000-0005-0000-0000-00007F7D0000}"/>
    <cellStyle name="Lookup Table Label 2 12 3" xfId="32224" xr:uid="{00000000-0005-0000-0000-0000807D0000}"/>
    <cellStyle name="Lookup Table Label 2 13" xfId="32225" xr:uid="{00000000-0005-0000-0000-0000817D0000}"/>
    <cellStyle name="Lookup Table Label 2 13 2" xfId="32226" xr:uid="{00000000-0005-0000-0000-0000827D0000}"/>
    <cellStyle name="Lookup Table Label 2 13 3" xfId="32227" xr:uid="{00000000-0005-0000-0000-0000837D0000}"/>
    <cellStyle name="Lookup Table Label 2 14" xfId="32228" xr:uid="{00000000-0005-0000-0000-0000847D0000}"/>
    <cellStyle name="Lookup Table Label 2 14 2" xfId="32229" xr:uid="{00000000-0005-0000-0000-0000857D0000}"/>
    <cellStyle name="Lookup Table Label 2 14 3" xfId="32230" xr:uid="{00000000-0005-0000-0000-0000867D0000}"/>
    <cellStyle name="Lookup Table Label 2 15" xfId="32231" xr:uid="{00000000-0005-0000-0000-0000877D0000}"/>
    <cellStyle name="Lookup Table Label 2 16" xfId="32232" xr:uid="{00000000-0005-0000-0000-0000887D0000}"/>
    <cellStyle name="Lookup Table Label 2 17" xfId="32233" xr:uid="{00000000-0005-0000-0000-0000897D0000}"/>
    <cellStyle name="Lookup Table Label 2 2" xfId="32234" xr:uid="{00000000-0005-0000-0000-00008A7D0000}"/>
    <cellStyle name="Lookup Table Label 2 2 10" xfId="32235" xr:uid="{00000000-0005-0000-0000-00008B7D0000}"/>
    <cellStyle name="Lookup Table Label 2 2 10 2" xfId="32236" xr:uid="{00000000-0005-0000-0000-00008C7D0000}"/>
    <cellStyle name="Lookup Table Label 2 2 10 3" xfId="32237" xr:uid="{00000000-0005-0000-0000-00008D7D0000}"/>
    <cellStyle name="Lookup Table Label 2 2 11" xfId="32238" xr:uid="{00000000-0005-0000-0000-00008E7D0000}"/>
    <cellStyle name="Lookup Table Label 2 2 11 2" xfId="32239" xr:uid="{00000000-0005-0000-0000-00008F7D0000}"/>
    <cellStyle name="Lookup Table Label 2 2 11 3" xfId="32240" xr:uid="{00000000-0005-0000-0000-0000907D0000}"/>
    <cellStyle name="Lookup Table Label 2 2 12" xfId="32241" xr:uid="{00000000-0005-0000-0000-0000917D0000}"/>
    <cellStyle name="Lookup Table Label 2 2 12 2" xfId="32242" xr:uid="{00000000-0005-0000-0000-0000927D0000}"/>
    <cellStyle name="Lookup Table Label 2 2 12 3" xfId="32243" xr:uid="{00000000-0005-0000-0000-0000937D0000}"/>
    <cellStyle name="Lookup Table Label 2 2 13" xfId="32244" xr:uid="{00000000-0005-0000-0000-0000947D0000}"/>
    <cellStyle name="Lookup Table Label 2 2 13 2" xfId="32245" xr:uid="{00000000-0005-0000-0000-0000957D0000}"/>
    <cellStyle name="Lookup Table Label 2 2 13 3" xfId="32246" xr:uid="{00000000-0005-0000-0000-0000967D0000}"/>
    <cellStyle name="Lookup Table Label 2 2 14" xfId="32247" xr:uid="{00000000-0005-0000-0000-0000977D0000}"/>
    <cellStyle name="Lookup Table Label 2 2 14 2" xfId="32248" xr:uid="{00000000-0005-0000-0000-0000987D0000}"/>
    <cellStyle name="Lookup Table Label 2 2 14 3" xfId="32249" xr:uid="{00000000-0005-0000-0000-0000997D0000}"/>
    <cellStyle name="Lookup Table Label 2 2 15" xfId="32250" xr:uid="{00000000-0005-0000-0000-00009A7D0000}"/>
    <cellStyle name="Lookup Table Label 2 2 15 2" xfId="32251" xr:uid="{00000000-0005-0000-0000-00009B7D0000}"/>
    <cellStyle name="Lookup Table Label 2 2 15 3" xfId="32252" xr:uid="{00000000-0005-0000-0000-00009C7D0000}"/>
    <cellStyle name="Lookup Table Label 2 2 16" xfId="32253" xr:uid="{00000000-0005-0000-0000-00009D7D0000}"/>
    <cellStyle name="Lookup Table Label 2 2 16 2" xfId="32254" xr:uid="{00000000-0005-0000-0000-00009E7D0000}"/>
    <cellStyle name="Lookup Table Label 2 2 16 3" xfId="32255" xr:uid="{00000000-0005-0000-0000-00009F7D0000}"/>
    <cellStyle name="Lookup Table Label 2 2 17" xfId="32256" xr:uid="{00000000-0005-0000-0000-0000A07D0000}"/>
    <cellStyle name="Lookup Table Label 2 2 17 2" xfId="32257" xr:uid="{00000000-0005-0000-0000-0000A17D0000}"/>
    <cellStyle name="Lookup Table Label 2 2 17 3" xfId="32258" xr:uid="{00000000-0005-0000-0000-0000A27D0000}"/>
    <cellStyle name="Lookup Table Label 2 2 18" xfId="32259" xr:uid="{00000000-0005-0000-0000-0000A37D0000}"/>
    <cellStyle name="Lookup Table Label 2 2 18 2" xfId="32260" xr:uid="{00000000-0005-0000-0000-0000A47D0000}"/>
    <cellStyle name="Lookup Table Label 2 2 18 3" xfId="32261" xr:uid="{00000000-0005-0000-0000-0000A57D0000}"/>
    <cellStyle name="Lookup Table Label 2 2 19" xfId="32262" xr:uid="{00000000-0005-0000-0000-0000A67D0000}"/>
    <cellStyle name="Lookup Table Label 2 2 2" xfId="32263" xr:uid="{00000000-0005-0000-0000-0000A77D0000}"/>
    <cellStyle name="Lookup Table Label 2 2 2 10" xfId="32264" xr:uid="{00000000-0005-0000-0000-0000A87D0000}"/>
    <cellStyle name="Lookup Table Label 2 2 2 10 2" xfId="32265" xr:uid="{00000000-0005-0000-0000-0000A97D0000}"/>
    <cellStyle name="Lookup Table Label 2 2 2 10 3" xfId="32266" xr:uid="{00000000-0005-0000-0000-0000AA7D0000}"/>
    <cellStyle name="Lookup Table Label 2 2 2 11" xfId="32267" xr:uid="{00000000-0005-0000-0000-0000AB7D0000}"/>
    <cellStyle name="Lookup Table Label 2 2 2 11 2" xfId="32268" xr:uid="{00000000-0005-0000-0000-0000AC7D0000}"/>
    <cellStyle name="Lookup Table Label 2 2 2 11 3" xfId="32269" xr:uid="{00000000-0005-0000-0000-0000AD7D0000}"/>
    <cellStyle name="Lookup Table Label 2 2 2 12" xfId="32270" xr:uid="{00000000-0005-0000-0000-0000AE7D0000}"/>
    <cellStyle name="Lookup Table Label 2 2 2 12 2" xfId="32271" xr:uid="{00000000-0005-0000-0000-0000AF7D0000}"/>
    <cellStyle name="Lookup Table Label 2 2 2 12 3" xfId="32272" xr:uid="{00000000-0005-0000-0000-0000B07D0000}"/>
    <cellStyle name="Lookup Table Label 2 2 2 13" xfId="32273" xr:uid="{00000000-0005-0000-0000-0000B17D0000}"/>
    <cellStyle name="Lookup Table Label 2 2 2 13 2" xfId="32274" xr:uid="{00000000-0005-0000-0000-0000B27D0000}"/>
    <cellStyle name="Lookup Table Label 2 2 2 13 3" xfId="32275" xr:uid="{00000000-0005-0000-0000-0000B37D0000}"/>
    <cellStyle name="Lookup Table Label 2 2 2 14" xfId="32276" xr:uid="{00000000-0005-0000-0000-0000B47D0000}"/>
    <cellStyle name="Lookup Table Label 2 2 2 14 2" xfId="32277" xr:uid="{00000000-0005-0000-0000-0000B57D0000}"/>
    <cellStyle name="Lookup Table Label 2 2 2 14 3" xfId="32278" xr:uid="{00000000-0005-0000-0000-0000B67D0000}"/>
    <cellStyle name="Lookup Table Label 2 2 2 15" xfId="32279" xr:uid="{00000000-0005-0000-0000-0000B77D0000}"/>
    <cellStyle name="Lookup Table Label 2 2 2 15 2" xfId="32280" xr:uid="{00000000-0005-0000-0000-0000B87D0000}"/>
    <cellStyle name="Lookup Table Label 2 2 2 15 3" xfId="32281" xr:uid="{00000000-0005-0000-0000-0000B97D0000}"/>
    <cellStyle name="Lookup Table Label 2 2 2 16" xfId="32282" xr:uid="{00000000-0005-0000-0000-0000BA7D0000}"/>
    <cellStyle name="Lookup Table Label 2 2 2 16 2" xfId="32283" xr:uid="{00000000-0005-0000-0000-0000BB7D0000}"/>
    <cellStyle name="Lookup Table Label 2 2 2 16 3" xfId="32284" xr:uid="{00000000-0005-0000-0000-0000BC7D0000}"/>
    <cellStyle name="Lookup Table Label 2 2 2 17" xfId="32285" xr:uid="{00000000-0005-0000-0000-0000BD7D0000}"/>
    <cellStyle name="Lookup Table Label 2 2 2 17 2" xfId="32286" xr:uid="{00000000-0005-0000-0000-0000BE7D0000}"/>
    <cellStyle name="Lookup Table Label 2 2 2 17 3" xfId="32287" xr:uid="{00000000-0005-0000-0000-0000BF7D0000}"/>
    <cellStyle name="Lookup Table Label 2 2 2 18" xfId="32288" xr:uid="{00000000-0005-0000-0000-0000C07D0000}"/>
    <cellStyle name="Lookup Table Label 2 2 2 18 2" xfId="32289" xr:uid="{00000000-0005-0000-0000-0000C17D0000}"/>
    <cellStyle name="Lookup Table Label 2 2 2 18 3" xfId="32290" xr:uid="{00000000-0005-0000-0000-0000C27D0000}"/>
    <cellStyle name="Lookup Table Label 2 2 2 19" xfId="32291" xr:uid="{00000000-0005-0000-0000-0000C37D0000}"/>
    <cellStyle name="Lookup Table Label 2 2 2 2" xfId="32292" xr:uid="{00000000-0005-0000-0000-0000C47D0000}"/>
    <cellStyle name="Lookup Table Label 2 2 2 2 10" xfId="32293" xr:uid="{00000000-0005-0000-0000-0000C57D0000}"/>
    <cellStyle name="Lookup Table Label 2 2 2 2 10 2" xfId="32294" xr:uid="{00000000-0005-0000-0000-0000C67D0000}"/>
    <cellStyle name="Lookup Table Label 2 2 2 2 10 3" xfId="32295" xr:uid="{00000000-0005-0000-0000-0000C77D0000}"/>
    <cellStyle name="Lookup Table Label 2 2 2 2 11" xfId="32296" xr:uid="{00000000-0005-0000-0000-0000C87D0000}"/>
    <cellStyle name="Lookup Table Label 2 2 2 2 11 2" xfId="32297" xr:uid="{00000000-0005-0000-0000-0000C97D0000}"/>
    <cellStyle name="Lookup Table Label 2 2 2 2 11 3" xfId="32298" xr:uid="{00000000-0005-0000-0000-0000CA7D0000}"/>
    <cellStyle name="Lookup Table Label 2 2 2 2 12" xfId="32299" xr:uid="{00000000-0005-0000-0000-0000CB7D0000}"/>
    <cellStyle name="Lookup Table Label 2 2 2 2 12 2" xfId="32300" xr:uid="{00000000-0005-0000-0000-0000CC7D0000}"/>
    <cellStyle name="Lookup Table Label 2 2 2 2 12 3" xfId="32301" xr:uid="{00000000-0005-0000-0000-0000CD7D0000}"/>
    <cellStyle name="Lookup Table Label 2 2 2 2 13" xfId="32302" xr:uid="{00000000-0005-0000-0000-0000CE7D0000}"/>
    <cellStyle name="Lookup Table Label 2 2 2 2 14" xfId="32303" xr:uid="{00000000-0005-0000-0000-0000CF7D0000}"/>
    <cellStyle name="Lookup Table Label 2 2 2 2 2" xfId="32304" xr:uid="{00000000-0005-0000-0000-0000D07D0000}"/>
    <cellStyle name="Lookup Table Label 2 2 2 2 2 2" xfId="32305" xr:uid="{00000000-0005-0000-0000-0000D17D0000}"/>
    <cellStyle name="Lookup Table Label 2 2 2 2 2 3" xfId="32306" xr:uid="{00000000-0005-0000-0000-0000D27D0000}"/>
    <cellStyle name="Lookup Table Label 2 2 2 2 3" xfId="32307" xr:uid="{00000000-0005-0000-0000-0000D37D0000}"/>
    <cellStyle name="Lookup Table Label 2 2 2 2 3 2" xfId="32308" xr:uid="{00000000-0005-0000-0000-0000D47D0000}"/>
    <cellStyle name="Lookup Table Label 2 2 2 2 3 3" xfId="32309" xr:uid="{00000000-0005-0000-0000-0000D57D0000}"/>
    <cellStyle name="Lookup Table Label 2 2 2 2 4" xfId="32310" xr:uid="{00000000-0005-0000-0000-0000D67D0000}"/>
    <cellStyle name="Lookup Table Label 2 2 2 2 4 2" xfId="32311" xr:uid="{00000000-0005-0000-0000-0000D77D0000}"/>
    <cellStyle name="Lookup Table Label 2 2 2 2 4 3" xfId="32312" xr:uid="{00000000-0005-0000-0000-0000D87D0000}"/>
    <cellStyle name="Lookup Table Label 2 2 2 2 5" xfId="32313" xr:uid="{00000000-0005-0000-0000-0000D97D0000}"/>
    <cellStyle name="Lookup Table Label 2 2 2 2 5 2" xfId="32314" xr:uid="{00000000-0005-0000-0000-0000DA7D0000}"/>
    <cellStyle name="Lookup Table Label 2 2 2 2 5 3" xfId="32315" xr:uid="{00000000-0005-0000-0000-0000DB7D0000}"/>
    <cellStyle name="Lookup Table Label 2 2 2 2 6" xfId="32316" xr:uid="{00000000-0005-0000-0000-0000DC7D0000}"/>
    <cellStyle name="Lookup Table Label 2 2 2 2 6 2" xfId="32317" xr:uid="{00000000-0005-0000-0000-0000DD7D0000}"/>
    <cellStyle name="Lookup Table Label 2 2 2 2 6 3" xfId="32318" xr:uid="{00000000-0005-0000-0000-0000DE7D0000}"/>
    <cellStyle name="Lookup Table Label 2 2 2 2 7" xfId="32319" xr:uid="{00000000-0005-0000-0000-0000DF7D0000}"/>
    <cellStyle name="Lookup Table Label 2 2 2 2 7 2" xfId="32320" xr:uid="{00000000-0005-0000-0000-0000E07D0000}"/>
    <cellStyle name="Lookup Table Label 2 2 2 2 7 3" xfId="32321" xr:uid="{00000000-0005-0000-0000-0000E17D0000}"/>
    <cellStyle name="Lookup Table Label 2 2 2 2 8" xfId="32322" xr:uid="{00000000-0005-0000-0000-0000E27D0000}"/>
    <cellStyle name="Lookup Table Label 2 2 2 2 8 2" xfId="32323" xr:uid="{00000000-0005-0000-0000-0000E37D0000}"/>
    <cellStyle name="Lookup Table Label 2 2 2 2 8 3" xfId="32324" xr:uid="{00000000-0005-0000-0000-0000E47D0000}"/>
    <cellStyle name="Lookup Table Label 2 2 2 2 9" xfId="32325" xr:uid="{00000000-0005-0000-0000-0000E57D0000}"/>
    <cellStyle name="Lookup Table Label 2 2 2 2 9 2" xfId="32326" xr:uid="{00000000-0005-0000-0000-0000E67D0000}"/>
    <cellStyle name="Lookup Table Label 2 2 2 2 9 3" xfId="32327" xr:uid="{00000000-0005-0000-0000-0000E77D0000}"/>
    <cellStyle name="Lookup Table Label 2 2 2 20" xfId="32328" xr:uid="{00000000-0005-0000-0000-0000E87D0000}"/>
    <cellStyle name="Lookup Table Label 2 2 2 3" xfId="32329" xr:uid="{00000000-0005-0000-0000-0000E97D0000}"/>
    <cellStyle name="Lookup Table Label 2 2 2 3 10" xfId="32330" xr:uid="{00000000-0005-0000-0000-0000EA7D0000}"/>
    <cellStyle name="Lookup Table Label 2 2 2 3 10 2" xfId="32331" xr:uid="{00000000-0005-0000-0000-0000EB7D0000}"/>
    <cellStyle name="Lookup Table Label 2 2 2 3 10 3" xfId="32332" xr:uid="{00000000-0005-0000-0000-0000EC7D0000}"/>
    <cellStyle name="Lookup Table Label 2 2 2 3 11" xfId="32333" xr:uid="{00000000-0005-0000-0000-0000ED7D0000}"/>
    <cellStyle name="Lookup Table Label 2 2 2 3 11 2" xfId="32334" xr:uid="{00000000-0005-0000-0000-0000EE7D0000}"/>
    <cellStyle name="Lookup Table Label 2 2 2 3 11 3" xfId="32335" xr:uid="{00000000-0005-0000-0000-0000EF7D0000}"/>
    <cellStyle name="Lookup Table Label 2 2 2 3 12" xfId="32336" xr:uid="{00000000-0005-0000-0000-0000F07D0000}"/>
    <cellStyle name="Lookup Table Label 2 2 2 3 12 2" xfId="32337" xr:uid="{00000000-0005-0000-0000-0000F17D0000}"/>
    <cellStyle name="Lookup Table Label 2 2 2 3 12 3" xfId="32338" xr:uid="{00000000-0005-0000-0000-0000F27D0000}"/>
    <cellStyle name="Lookup Table Label 2 2 2 3 13" xfId="32339" xr:uid="{00000000-0005-0000-0000-0000F37D0000}"/>
    <cellStyle name="Lookup Table Label 2 2 2 3 14" xfId="32340" xr:uid="{00000000-0005-0000-0000-0000F47D0000}"/>
    <cellStyle name="Lookup Table Label 2 2 2 3 2" xfId="32341" xr:uid="{00000000-0005-0000-0000-0000F57D0000}"/>
    <cellStyle name="Lookup Table Label 2 2 2 3 2 2" xfId="32342" xr:uid="{00000000-0005-0000-0000-0000F67D0000}"/>
    <cellStyle name="Lookup Table Label 2 2 2 3 2 3" xfId="32343" xr:uid="{00000000-0005-0000-0000-0000F77D0000}"/>
    <cellStyle name="Lookup Table Label 2 2 2 3 3" xfId="32344" xr:uid="{00000000-0005-0000-0000-0000F87D0000}"/>
    <cellStyle name="Lookup Table Label 2 2 2 3 3 2" xfId="32345" xr:uid="{00000000-0005-0000-0000-0000F97D0000}"/>
    <cellStyle name="Lookup Table Label 2 2 2 3 3 3" xfId="32346" xr:uid="{00000000-0005-0000-0000-0000FA7D0000}"/>
    <cellStyle name="Lookup Table Label 2 2 2 3 4" xfId="32347" xr:uid="{00000000-0005-0000-0000-0000FB7D0000}"/>
    <cellStyle name="Lookup Table Label 2 2 2 3 4 2" xfId="32348" xr:uid="{00000000-0005-0000-0000-0000FC7D0000}"/>
    <cellStyle name="Lookup Table Label 2 2 2 3 4 3" xfId="32349" xr:uid="{00000000-0005-0000-0000-0000FD7D0000}"/>
    <cellStyle name="Lookup Table Label 2 2 2 3 5" xfId="32350" xr:uid="{00000000-0005-0000-0000-0000FE7D0000}"/>
    <cellStyle name="Lookup Table Label 2 2 2 3 5 2" xfId="32351" xr:uid="{00000000-0005-0000-0000-0000FF7D0000}"/>
    <cellStyle name="Lookup Table Label 2 2 2 3 5 3" xfId="32352" xr:uid="{00000000-0005-0000-0000-0000007E0000}"/>
    <cellStyle name="Lookup Table Label 2 2 2 3 6" xfId="32353" xr:uid="{00000000-0005-0000-0000-0000017E0000}"/>
    <cellStyle name="Lookup Table Label 2 2 2 3 6 2" xfId="32354" xr:uid="{00000000-0005-0000-0000-0000027E0000}"/>
    <cellStyle name="Lookup Table Label 2 2 2 3 6 3" xfId="32355" xr:uid="{00000000-0005-0000-0000-0000037E0000}"/>
    <cellStyle name="Lookup Table Label 2 2 2 3 7" xfId="32356" xr:uid="{00000000-0005-0000-0000-0000047E0000}"/>
    <cellStyle name="Lookup Table Label 2 2 2 3 7 2" xfId="32357" xr:uid="{00000000-0005-0000-0000-0000057E0000}"/>
    <cellStyle name="Lookup Table Label 2 2 2 3 7 3" xfId="32358" xr:uid="{00000000-0005-0000-0000-0000067E0000}"/>
    <cellStyle name="Lookup Table Label 2 2 2 3 8" xfId="32359" xr:uid="{00000000-0005-0000-0000-0000077E0000}"/>
    <cellStyle name="Lookup Table Label 2 2 2 3 8 2" xfId="32360" xr:uid="{00000000-0005-0000-0000-0000087E0000}"/>
    <cellStyle name="Lookup Table Label 2 2 2 3 8 3" xfId="32361" xr:uid="{00000000-0005-0000-0000-0000097E0000}"/>
    <cellStyle name="Lookup Table Label 2 2 2 3 9" xfId="32362" xr:uid="{00000000-0005-0000-0000-00000A7E0000}"/>
    <cellStyle name="Lookup Table Label 2 2 2 3 9 2" xfId="32363" xr:uid="{00000000-0005-0000-0000-00000B7E0000}"/>
    <cellStyle name="Lookup Table Label 2 2 2 3 9 3" xfId="32364" xr:uid="{00000000-0005-0000-0000-00000C7E0000}"/>
    <cellStyle name="Lookup Table Label 2 2 2 4" xfId="32365" xr:uid="{00000000-0005-0000-0000-00000D7E0000}"/>
    <cellStyle name="Lookup Table Label 2 2 2 4 10" xfId="32366" xr:uid="{00000000-0005-0000-0000-00000E7E0000}"/>
    <cellStyle name="Lookup Table Label 2 2 2 4 10 2" xfId="32367" xr:uid="{00000000-0005-0000-0000-00000F7E0000}"/>
    <cellStyle name="Lookup Table Label 2 2 2 4 10 3" xfId="32368" xr:uid="{00000000-0005-0000-0000-0000107E0000}"/>
    <cellStyle name="Lookup Table Label 2 2 2 4 11" xfId="32369" xr:uid="{00000000-0005-0000-0000-0000117E0000}"/>
    <cellStyle name="Lookup Table Label 2 2 2 4 11 2" xfId="32370" xr:uid="{00000000-0005-0000-0000-0000127E0000}"/>
    <cellStyle name="Lookup Table Label 2 2 2 4 11 3" xfId="32371" xr:uid="{00000000-0005-0000-0000-0000137E0000}"/>
    <cellStyle name="Lookup Table Label 2 2 2 4 12" xfId="32372" xr:uid="{00000000-0005-0000-0000-0000147E0000}"/>
    <cellStyle name="Lookup Table Label 2 2 2 4 13" xfId="32373" xr:uid="{00000000-0005-0000-0000-0000157E0000}"/>
    <cellStyle name="Lookup Table Label 2 2 2 4 2" xfId="32374" xr:uid="{00000000-0005-0000-0000-0000167E0000}"/>
    <cellStyle name="Lookup Table Label 2 2 2 4 2 2" xfId="32375" xr:uid="{00000000-0005-0000-0000-0000177E0000}"/>
    <cellStyle name="Lookup Table Label 2 2 2 4 2 3" xfId="32376" xr:uid="{00000000-0005-0000-0000-0000187E0000}"/>
    <cellStyle name="Lookup Table Label 2 2 2 4 3" xfId="32377" xr:uid="{00000000-0005-0000-0000-0000197E0000}"/>
    <cellStyle name="Lookup Table Label 2 2 2 4 3 2" xfId="32378" xr:uid="{00000000-0005-0000-0000-00001A7E0000}"/>
    <cellStyle name="Lookup Table Label 2 2 2 4 3 3" xfId="32379" xr:uid="{00000000-0005-0000-0000-00001B7E0000}"/>
    <cellStyle name="Lookup Table Label 2 2 2 4 4" xfId="32380" xr:uid="{00000000-0005-0000-0000-00001C7E0000}"/>
    <cellStyle name="Lookup Table Label 2 2 2 4 4 2" xfId="32381" xr:uid="{00000000-0005-0000-0000-00001D7E0000}"/>
    <cellStyle name="Lookup Table Label 2 2 2 4 4 3" xfId="32382" xr:uid="{00000000-0005-0000-0000-00001E7E0000}"/>
    <cellStyle name="Lookup Table Label 2 2 2 4 5" xfId="32383" xr:uid="{00000000-0005-0000-0000-00001F7E0000}"/>
    <cellStyle name="Lookup Table Label 2 2 2 4 5 2" xfId="32384" xr:uid="{00000000-0005-0000-0000-0000207E0000}"/>
    <cellStyle name="Lookup Table Label 2 2 2 4 5 3" xfId="32385" xr:uid="{00000000-0005-0000-0000-0000217E0000}"/>
    <cellStyle name="Lookup Table Label 2 2 2 4 6" xfId="32386" xr:uid="{00000000-0005-0000-0000-0000227E0000}"/>
    <cellStyle name="Lookup Table Label 2 2 2 4 6 2" xfId="32387" xr:uid="{00000000-0005-0000-0000-0000237E0000}"/>
    <cellStyle name="Lookup Table Label 2 2 2 4 6 3" xfId="32388" xr:uid="{00000000-0005-0000-0000-0000247E0000}"/>
    <cellStyle name="Lookup Table Label 2 2 2 4 7" xfId="32389" xr:uid="{00000000-0005-0000-0000-0000257E0000}"/>
    <cellStyle name="Lookup Table Label 2 2 2 4 7 2" xfId="32390" xr:uid="{00000000-0005-0000-0000-0000267E0000}"/>
    <cellStyle name="Lookup Table Label 2 2 2 4 7 3" xfId="32391" xr:uid="{00000000-0005-0000-0000-0000277E0000}"/>
    <cellStyle name="Lookup Table Label 2 2 2 4 8" xfId="32392" xr:uid="{00000000-0005-0000-0000-0000287E0000}"/>
    <cellStyle name="Lookup Table Label 2 2 2 4 8 2" xfId="32393" xr:uid="{00000000-0005-0000-0000-0000297E0000}"/>
    <cellStyle name="Lookup Table Label 2 2 2 4 8 3" xfId="32394" xr:uid="{00000000-0005-0000-0000-00002A7E0000}"/>
    <cellStyle name="Lookup Table Label 2 2 2 4 9" xfId="32395" xr:uid="{00000000-0005-0000-0000-00002B7E0000}"/>
    <cellStyle name="Lookup Table Label 2 2 2 4 9 2" xfId="32396" xr:uid="{00000000-0005-0000-0000-00002C7E0000}"/>
    <cellStyle name="Lookup Table Label 2 2 2 4 9 3" xfId="32397" xr:uid="{00000000-0005-0000-0000-00002D7E0000}"/>
    <cellStyle name="Lookup Table Label 2 2 2 5" xfId="32398" xr:uid="{00000000-0005-0000-0000-00002E7E0000}"/>
    <cellStyle name="Lookup Table Label 2 2 2 5 10" xfId="32399" xr:uid="{00000000-0005-0000-0000-00002F7E0000}"/>
    <cellStyle name="Lookup Table Label 2 2 2 5 10 2" xfId="32400" xr:uid="{00000000-0005-0000-0000-0000307E0000}"/>
    <cellStyle name="Lookup Table Label 2 2 2 5 10 3" xfId="32401" xr:uid="{00000000-0005-0000-0000-0000317E0000}"/>
    <cellStyle name="Lookup Table Label 2 2 2 5 11" xfId="32402" xr:uid="{00000000-0005-0000-0000-0000327E0000}"/>
    <cellStyle name="Lookup Table Label 2 2 2 5 11 2" xfId="32403" xr:uid="{00000000-0005-0000-0000-0000337E0000}"/>
    <cellStyle name="Lookup Table Label 2 2 2 5 11 3" xfId="32404" xr:uid="{00000000-0005-0000-0000-0000347E0000}"/>
    <cellStyle name="Lookup Table Label 2 2 2 5 12" xfId="32405" xr:uid="{00000000-0005-0000-0000-0000357E0000}"/>
    <cellStyle name="Lookup Table Label 2 2 2 5 13" xfId="32406" xr:uid="{00000000-0005-0000-0000-0000367E0000}"/>
    <cellStyle name="Lookup Table Label 2 2 2 5 2" xfId="32407" xr:uid="{00000000-0005-0000-0000-0000377E0000}"/>
    <cellStyle name="Lookup Table Label 2 2 2 5 2 2" xfId="32408" xr:uid="{00000000-0005-0000-0000-0000387E0000}"/>
    <cellStyle name="Lookup Table Label 2 2 2 5 2 3" xfId="32409" xr:uid="{00000000-0005-0000-0000-0000397E0000}"/>
    <cellStyle name="Lookup Table Label 2 2 2 5 3" xfId="32410" xr:uid="{00000000-0005-0000-0000-00003A7E0000}"/>
    <cellStyle name="Lookup Table Label 2 2 2 5 3 2" xfId="32411" xr:uid="{00000000-0005-0000-0000-00003B7E0000}"/>
    <cellStyle name="Lookup Table Label 2 2 2 5 3 3" xfId="32412" xr:uid="{00000000-0005-0000-0000-00003C7E0000}"/>
    <cellStyle name="Lookup Table Label 2 2 2 5 4" xfId="32413" xr:uid="{00000000-0005-0000-0000-00003D7E0000}"/>
    <cellStyle name="Lookup Table Label 2 2 2 5 4 2" xfId="32414" xr:uid="{00000000-0005-0000-0000-00003E7E0000}"/>
    <cellStyle name="Lookup Table Label 2 2 2 5 4 3" xfId="32415" xr:uid="{00000000-0005-0000-0000-00003F7E0000}"/>
    <cellStyle name="Lookup Table Label 2 2 2 5 5" xfId="32416" xr:uid="{00000000-0005-0000-0000-0000407E0000}"/>
    <cellStyle name="Lookup Table Label 2 2 2 5 5 2" xfId="32417" xr:uid="{00000000-0005-0000-0000-0000417E0000}"/>
    <cellStyle name="Lookup Table Label 2 2 2 5 5 3" xfId="32418" xr:uid="{00000000-0005-0000-0000-0000427E0000}"/>
    <cellStyle name="Lookup Table Label 2 2 2 5 6" xfId="32419" xr:uid="{00000000-0005-0000-0000-0000437E0000}"/>
    <cellStyle name="Lookup Table Label 2 2 2 5 6 2" xfId="32420" xr:uid="{00000000-0005-0000-0000-0000447E0000}"/>
    <cellStyle name="Lookup Table Label 2 2 2 5 6 3" xfId="32421" xr:uid="{00000000-0005-0000-0000-0000457E0000}"/>
    <cellStyle name="Lookup Table Label 2 2 2 5 7" xfId="32422" xr:uid="{00000000-0005-0000-0000-0000467E0000}"/>
    <cellStyle name="Lookup Table Label 2 2 2 5 7 2" xfId="32423" xr:uid="{00000000-0005-0000-0000-0000477E0000}"/>
    <cellStyle name="Lookup Table Label 2 2 2 5 7 3" xfId="32424" xr:uid="{00000000-0005-0000-0000-0000487E0000}"/>
    <cellStyle name="Lookup Table Label 2 2 2 5 8" xfId="32425" xr:uid="{00000000-0005-0000-0000-0000497E0000}"/>
    <cellStyle name="Lookup Table Label 2 2 2 5 8 2" xfId="32426" xr:uid="{00000000-0005-0000-0000-00004A7E0000}"/>
    <cellStyle name="Lookup Table Label 2 2 2 5 8 3" xfId="32427" xr:uid="{00000000-0005-0000-0000-00004B7E0000}"/>
    <cellStyle name="Lookup Table Label 2 2 2 5 9" xfId="32428" xr:uid="{00000000-0005-0000-0000-00004C7E0000}"/>
    <cellStyle name="Lookup Table Label 2 2 2 5 9 2" xfId="32429" xr:uid="{00000000-0005-0000-0000-00004D7E0000}"/>
    <cellStyle name="Lookup Table Label 2 2 2 5 9 3" xfId="32430" xr:uid="{00000000-0005-0000-0000-00004E7E0000}"/>
    <cellStyle name="Lookup Table Label 2 2 2 6" xfId="32431" xr:uid="{00000000-0005-0000-0000-00004F7E0000}"/>
    <cellStyle name="Lookup Table Label 2 2 2 6 10" xfId="32432" xr:uid="{00000000-0005-0000-0000-0000507E0000}"/>
    <cellStyle name="Lookup Table Label 2 2 2 6 10 2" xfId="32433" xr:uid="{00000000-0005-0000-0000-0000517E0000}"/>
    <cellStyle name="Lookup Table Label 2 2 2 6 10 3" xfId="32434" xr:uid="{00000000-0005-0000-0000-0000527E0000}"/>
    <cellStyle name="Lookup Table Label 2 2 2 6 11" xfId="32435" xr:uid="{00000000-0005-0000-0000-0000537E0000}"/>
    <cellStyle name="Lookup Table Label 2 2 2 6 11 2" xfId="32436" xr:uid="{00000000-0005-0000-0000-0000547E0000}"/>
    <cellStyle name="Lookup Table Label 2 2 2 6 11 3" xfId="32437" xr:uid="{00000000-0005-0000-0000-0000557E0000}"/>
    <cellStyle name="Lookup Table Label 2 2 2 6 12" xfId="32438" xr:uid="{00000000-0005-0000-0000-0000567E0000}"/>
    <cellStyle name="Lookup Table Label 2 2 2 6 13" xfId="32439" xr:uid="{00000000-0005-0000-0000-0000577E0000}"/>
    <cellStyle name="Lookup Table Label 2 2 2 6 2" xfId="32440" xr:uid="{00000000-0005-0000-0000-0000587E0000}"/>
    <cellStyle name="Lookup Table Label 2 2 2 6 2 2" xfId="32441" xr:uid="{00000000-0005-0000-0000-0000597E0000}"/>
    <cellStyle name="Lookup Table Label 2 2 2 6 2 3" xfId="32442" xr:uid="{00000000-0005-0000-0000-00005A7E0000}"/>
    <cellStyle name="Lookup Table Label 2 2 2 6 3" xfId="32443" xr:uid="{00000000-0005-0000-0000-00005B7E0000}"/>
    <cellStyle name="Lookup Table Label 2 2 2 6 3 2" xfId="32444" xr:uid="{00000000-0005-0000-0000-00005C7E0000}"/>
    <cellStyle name="Lookup Table Label 2 2 2 6 3 3" xfId="32445" xr:uid="{00000000-0005-0000-0000-00005D7E0000}"/>
    <cellStyle name="Lookup Table Label 2 2 2 6 4" xfId="32446" xr:uid="{00000000-0005-0000-0000-00005E7E0000}"/>
    <cellStyle name="Lookup Table Label 2 2 2 6 4 2" xfId="32447" xr:uid="{00000000-0005-0000-0000-00005F7E0000}"/>
    <cellStyle name="Lookup Table Label 2 2 2 6 4 3" xfId="32448" xr:uid="{00000000-0005-0000-0000-0000607E0000}"/>
    <cellStyle name="Lookup Table Label 2 2 2 6 5" xfId="32449" xr:uid="{00000000-0005-0000-0000-0000617E0000}"/>
    <cellStyle name="Lookup Table Label 2 2 2 6 5 2" xfId="32450" xr:uid="{00000000-0005-0000-0000-0000627E0000}"/>
    <cellStyle name="Lookup Table Label 2 2 2 6 5 3" xfId="32451" xr:uid="{00000000-0005-0000-0000-0000637E0000}"/>
    <cellStyle name="Lookup Table Label 2 2 2 6 6" xfId="32452" xr:uid="{00000000-0005-0000-0000-0000647E0000}"/>
    <cellStyle name="Lookup Table Label 2 2 2 6 6 2" xfId="32453" xr:uid="{00000000-0005-0000-0000-0000657E0000}"/>
    <cellStyle name="Lookup Table Label 2 2 2 6 6 3" xfId="32454" xr:uid="{00000000-0005-0000-0000-0000667E0000}"/>
    <cellStyle name="Lookup Table Label 2 2 2 6 7" xfId="32455" xr:uid="{00000000-0005-0000-0000-0000677E0000}"/>
    <cellStyle name="Lookup Table Label 2 2 2 6 7 2" xfId="32456" xr:uid="{00000000-0005-0000-0000-0000687E0000}"/>
    <cellStyle name="Lookup Table Label 2 2 2 6 7 3" xfId="32457" xr:uid="{00000000-0005-0000-0000-0000697E0000}"/>
    <cellStyle name="Lookup Table Label 2 2 2 6 8" xfId="32458" xr:uid="{00000000-0005-0000-0000-00006A7E0000}"/>
    <cellStyle name="Lookup Table Label 2 2 2 6 8 2" xfId="32459" xr:uid="{00000000-0005-0000-0000-00006B7E0000}"/>
    <cellStyle name="Lookup Table Label 2 2 2 6 8 3" xfId="32460" xr:uid="{00000000-0005-0000-0000-00006C7E0000}"/>
    <cellStyle name="Lookup Table Label 2 2 2 6 9" xfId="32461" xr:uid="{00000000-0005-0000-0000-00006D7E0000}"/>
    <cellStyle name="Lookup Table Label 2 2 2 6 9 2" xfId="32462" xr:uid="{00000000-0005-0000-0000-00006E7E0000}"/>
    <cellStyle name="Lookup Table Label 2 2 2 6 9 3" xfId="32463" xr:uid="{00000000-0005-0000-0000-00006F7E0000}"/>
    <cellStyle name="Lookup Table Label 2 2 2 7" xfId="32464" xr:uid="{00000000-0005-0000-0000-0000707E0000}"/>
    <cellStyle name="Lookup Table Label 2 2 2 7 10" xfId="32465" xr:uid="{00000000-0005-0000-0000-0000717E0000}"/>
    <cellStyle name="Lookup Table Label 2 2 2 7 10 2" xfId="32466" xr:uid="{00000000-0005-0000-0000-0000727E0000}"/>
    <cellStyle name="Lookup Table Label 2 2 2 7 10 3" xfId="32467" xr:uid="{00000000-0005-0000-0000-0000737E0000}"/>
    <cellStyle name="Lookup Table Label 2 2 2 7 11" xfId="32468" xr:uid="{00000000-0005-0000-0000-0000747E0000}"/>
    <cellStyle name="Lookup Table Label 2 2 2 7 11 2" xfId="32469" xr:uid="{00000000-0005-0000-0000-0000757E0000}"/>
    <cellStyle name="Lookup Table Label 2 2 2 7 11 3" xfId="32470" xr:uid="{00000000-0005-0000-0000-0000767E0000}"/>
    <cellStyle name="Lookup Table Label 2 2 2 7 12" xfId="32471" xr:uid="{00000000-0005-0000-0000-0000777E0000}"/>
    <cellStyle name="Lookup Table Label 2 2 2 7 13" xfId="32472" xr:uid="{00000000-0005-0000-0000-0000787E0000}"/>
    <cellStyle name="Lookup Table Label 2 2 2 7 2" xfId="32473" xr:uid="{00000000-0005-0000-0000-0000797E0000}"/>
    <cellStyle name="Lookup Table Label 2 2 2 7 2 2" xfId="32474" xr:uid="{00000000-0005-0000-0000-00007A7E0000}"/>
    <cellStyle name="Lookup Table Label 2 2 2 7 2 3" xfId="32475" xr:uid="{00000000-0005-0000-0000-00007B7E0000}"/>
    <cellStyle name="Lookup Table Label 2 2 2 7 3" xfId="32476" xr:uid="{00000000-0005-0000-0000-00007C7E0000}"/>
    <cellStyle name="Lookup Table Label 2 2 2 7 3 2" xfId="32477" xr:uid="{00000000-0005-0000-0000-00007D7E0000}"/>
    <cellStyle name="Lookup Table Label 2 2 2 7 3 3" xfId="32478" xr:uid="{00000000-0005-0000-0000-00007E7E0000}"/>
    <cellStyle name="Lookup Table Label 2 2 2 7 4" xfId="32479" xr:uid="{00000000-0005-0000-0000-00007F7E0000}"/>
    <cellStyle name="Lookup Table Label 2 2 2 7 4 2" xfId="32480" xr:uid="{00000000-0005-0000-0000-0000807E0000}"/>
    <cellStyle name="Lookup Table Label 2 2 2 7 4 3" xfId="32481" xr:uid="{00000000-0005-0000-0000-0000817E0000}"/>
    <cellStyle name="Lookup Table Label 2 2 2 7 5" xfId="32482" xr:uid="{00000000-0005-0000-0000-0000827E0000}"/>
    <cellStyle name="Lookup Table Label 2 2 2 7 5 2" xfId="32483" xr:uid="{00000000-0005-0000-0000-0000837E0000}"/>
    <cellStyle name="Lookup Table Label 2 2 2 7 5 3" xfId="32484" xr:uid="{00000000-0005-0000-0000-0000847E0000}"/>
    <cellStyle name="Lookup Table Label 2 2 2 7 6" xfId="32485" xr:uid="{00000000-0005-0000-0000-0000857E0000}"/>
    <cellStyle name="Lookup Table Label 2 2 2 7 6 2" xfId="32486" xr:uid="{00000000-0005-0000-0000-0000867E0000}"/>
    <cellStyle name="Lookup Table Label 2 2 2 7 6 3" xfId="32487" xr:uid="{00000000-0005-0000-0000-0000877E0000}"/>
    <cellStyle name="Lookup Table Label 2 2 2 7 7" xfId="32488" xr:uid="{00000000-0005-0000-0000-0000887E0000}"/>
    <cellStyle name="Lookup Table Label 2 2 2 7 7 2" xfId="32489" xr:uid="{00000000-0005-0000-0000-0000897E0000}"/>
    <cellStyle name="Lookup Table Label 2 2 2 7 7 3" xfId="32490" xr:uid="{00000000-0005-0000-0000-00008A7E0000}"/>
    <cellStyle name="Lookup Table Label 2 2 2 7 8" xfId="32491" xr:uid="{00000000-0005-0000-0000-00008B7E0000}"/>
    <cellStyle name="Lookup Table Label 2 2 2 7 8 2" xfId="32492" xr:uid="{00000000-0005-0000-0000-00008C7E0000}"/>
    <cellStyle name="Lookup Table Label 2 2 2 7 8 3" xfId="32493" xr:uid="{00000000-0005-0000-0000-00008D7E0000}"/>
    <cellStyle name="Lookup Table Label 2 2 2 7 9" xfId="32494" xr:uid="{00000000-0005-0000-0000-00008E7E0000}"/>
    <cellStyle name="Lookup Table Label 2 2 2 7 9 2" xfId="32495" xr:uid="{00000000-0005-0000-0000-00008F7E0000}"/>
    <cellStyle name="Lookup Table Label 2 2 2 7 9 3" xfId="32496" xr:uid="{00000000-0005-0000-0000-0000907E0000}"/>
    <cellStyle name="Lookup Table Label 2 2 2 8" xfId="32497" xr:uid="{00000000-0005-0000-0000-0000917E0000}"/>
    <cellStyle name="Lookup Table Label 2 2 2 8 2" xfId="32498" xr:uid="{00000000-0005-0000-0000-0000927E0000}"/>
    <cellStyle name="Lookup Table Label 2 2 2 8 3" xfId="32499" xr:uid="{00000000-0005-0000-0000-0000937E0000}"/>
    <cellStyle name="Lookup Table Label 2 2 2 9" xfId="32500" xr:uid="{00000000-0005-0000-0000-0000947E0000}"/>
    <cellStyle name="Lookup Table Label 2 2 2 9 2" xfId="32501" xr:uid="{00000000-0005-0000-0000-0000957E0000}"/>
    <cellStyle name="Lookup Table Label 2 2 2 9 3" xfId="32502" xr:uid="{00000000-0005-0000-0000-0000967E0000}"/>
    <cellStyle name="Lookup Table Label 2 2 20" xfId="32503" xr:uid="{00000000-0005-0000-0000-0000977E0000}"/>
    <cellStyle name="Lookup Table Label 2 2 3" xfId="32504" xr:uid="{00000000-0005-0000-0000-0000987E0000}"/>
    <cellStyle name="Lookup Table Label 2 2 3 10" xfId="32505" xr:uid="{00000000-0005-0000-0000-0000997E0000}"/>
    <cellStyle name="Lookup Table Label 2 2 3 10 2" xfId="32506" xr:uid="{00000000-0005-0000-0000-00009A7E0000}"/>
    <cellStyle name="Lookup Table Label 2 2 3 10 3" xfId="32507" xr:uid="{00000000-0005-0000-0000-00009B7E0000}"/>
    <cellStyle name="Lookup Table Label 2 2 3 11" xfId="32508" xr:uid="{00000000-0005-0000-0000-00009C7E0000}"/>
    <cellStyle name="Lookup Table Label 2 2 3 11 2" xfId="32509" xr:uid="{00000000-0005-0000-0000-00009D7E0000}"/>
    <cellStyle name="Lookup Table Label 2 2 3 11 3" xfId="32510" xr:uid="{00000000-0005-0000-0000-00009E7E0000}"/>
    <cellStyle name="Lookup Table Label 2 2 3 12" xfId="32511" xr:uid="{00000000-0005-0000-0000-00009F7E0000}"/>
    <cellStyle name="Lookup Table Label 2 2 3 12 2" xfId="32512" xr:uid="{00000000-0005-0000-0000-0000A07E0000}"/>
    <cellStyle name="Lookup Table Label 2 2 3 12 3" xfId="32513" xr:uid="{00000000-0005-0000-0000-0000A17E0000}"/>
    <cellStyle name="Lookup Table Label 2 2 3 13" xfId="32514" xr:uid="{00000000-0005-0000-0000-0000A27E0000}"/>
    <cellStyle name="Lookup Table Label 2 2 3 14" xfId="32515" xr:uid="{00000000-0005-0000-0000-0000A37E0000}"/>
    <cellStyle name="Lookup Table Label 2 2 3 2" xfId="32516" xr:uid="{00000000-0005-0000-0000-0000A47E0000}"/>
    <cellStyle name="Lookup Table Label 2 2 3 2 2" xfId="32517" xr:uid="{00000000-0005-0000-0000-0000A57E0000}"/>
    <cellStyle name="Lookup Table Label 2 2 3 2 3" xfId="32518" xr:uid="{00000000-0005-0000-0000-0000A67E0000}"/>
    <cellStyle name="Lookup Table Label 2 2 3 3" xfId="32519" xr:uid="{00000000-0005-0000-0000-0000A77E0000}"/>
    <cellStyle name="Lookup Table Label 2 2 3 3 2" xfId="32520" xr:uid="{00000000-0005-0000-0000-0000A87E0000}"/>
    <cellStyle name="Lookup Table Label 2 2 3 3 3" xfId="32521" xr:uid="{00000000-0005-0000-0000-0000A97E0000}"/>
    <cellStyle name="Lookup Table Label 2 2 3 4" xfId="32522" xr:uid="{00000000-0005-0000-0000-0000AA7E0000}"/>
    <cellStyle name="Lookup Table Label 2 2 3 4 2" xfId="32523" xr:uid="{00000000-0005-0000-0000-0000AB7E0000}"/>
    <cellStyle name="Lookup Table Label 2 2 3 4 3" xfId="32524" xr:uid="{00000000-0005-0000-0000-0000AC7E0000}"/>
    <cellStyle name="Lookup Table Label 2 2 3 5" xfId="32525" xr:uid="{00000000-0005-0000-0000-0000AD7E0000}"/>
    <cellStyle name="Lookup Table Label 2 2 3 5 2" xfId="32526" xr:uid="{00000000-0005-0000-0000-0000AE7E0000}"/>
    <cellStyle name="Lookup Table Label 2 2 3 5 3" xfId="32527" xr:uid="{00000000-0005-0000-0000-0000AF7E0000}"/>
    <cellStyle name="Lookup Table Label 2 2 3 6" xfId="32528" xr:uid="{00000000-0005-0000-0000-0000B07E0000}"/>
    <cellStyle name="Lookup Table Label 2 2 3 6 2" xfId="32529" xr:uid="{00000000-0005-0000-0000-0000B17E0000}"/>
    <cellStyle name="Lookup Table Label 2 2 3 6 3" xfId="32530" xr:uid="{00000000-0005-0000-0000-0000B27E0000}"/>
    <cellStyle name="Lookup Table Label 2 2 3 7" xfId="32531" xr:uid="{00000000-0005-0000-0000-0000B37E0000}"/>
    <cellStyle name="Lookup Table Label 2 2 3 7 2" xfId="32532" xr:uid="{00000000-0005-0000-0000-0000B47E0000}"/>
    <cellStyle name="Lookup Table Label 2 2 3 7 3" xfId="32533" xr:uid="{00000000-0005-0000-0000-0000B57E0000}"/>
    <cellStyle name="Lookup Table Label 2 2 3 8" xfId="32534" xr:uid="{00000000-0005-0000-0000-0000B67E0000}"/>
    <cellStyle name="Lookup Table Label 2 2 3 8 2" xfId="32535" xr:uid="{00000000-0005-0000-0000-0000B77E0000}"/>
    <cellStyle name="Lookup Table Label 2 2 3 8 3" xfId="32536" xr:uid="{00000000-0005-0000-0000-0000B87E0000}"/>
    <cellStyle name="Lookup Table Label 2 2 3 9" xfId="32537" xr:uid="{00000000-0005-0000-0000-0000B97E0000}"/>
    <cellStyle name="Lookup Table Label 2 2 3 9 2" xfId="32538" xr:uid="{00000000-0005-0000-0000-0000BA7E0000}"/>
    <cellStyle name="Lookup Table Label 2 2 3 9 3" xfId="32539" xr:uid="{00000000-0005-0000-0000-0000BB7E0000}"/>
    <cellStyle name="Lookup Table Label 2 2 4" xfId="32540" xr:uid="{00000000-0005-0000-0000-0000BC7E0000}"/>
    <cellStyle name="Lookup Table Label 2 2 4 10" xfId="32541" xr:uid="{00000000-0005-0000-0000-0000BD7E0000}"/>
    <cellStyle name="Lookup Table Label 2 2 4 10 2" xfId="32542" xr:uid="{00000000-0005-0000-0000-0000BE7E0000}"/>
    <cellStyle name="Lookup Table Label 2 2 4 10 3" xfId="32543" xr:uid="{00000000-0005-0000-0000-0000BF7E0000}"/>
    <cellStyle name="Lookup Table Label 2 2 4 11" xfId="32544" xr:uid="{00000000-0005-0000-0000-0000C07E0000}"/>
    <cellStyle name="Lookup Table Label 2 2 4 11 2" xfId="32545" xr:uid="{00000000-0005-0000-0000-0000C17E0000}"/>
    <cellStyle name="Lookup Table Label 2 2 4 11 3" xfId="32546" xr:uid="{00000000-0005-0000-0000-0000C27E0000}"/>
    <cellStyle name="Lookup Table Label 2 2 4 12" xfId="32547" xr:uid="{00000000-0005-0000-0000-0000C37E0000}"/>
    <cellStyle name="Lookup Table Label 2 2 4 13" xfId="32548" xr:uid="{00000000-0005-0000-0000-0000C47E0000}"/>
    <cellStyle name="Lookup Table Label 2 2 4 2" xfId="32549" xr:uid="{00000000-0005-0000-0000-0000C57E0000}"/>
    <cellStyle name="Lookup Table Label 2 2 4 2 2" xfId="32550" xr:uid="{00000000-0005-0000-0000-0000C67E0000}"/>
    <cellStyle name="Lookup Table Label 2 2 4 2 3" xfId="32551" xr:uid="{00000000-0005-0000-0000-0000C77E0000}"/>
    <cellStyle name="Lookup Table Label 2 2 4 3" xfId="32552" xr:uid="{00000000-0005-0000-0000-0000C87E0000}"/>
    <cellStyle name="Lookup Table Label 2 2 4 3 2" xfId="32553" xr:uid="{00000000-0005-0000-0000-0000C97E0000}"/>
    <cellStyle name="Lookup Table Label 2 2 4 3 3" xfId="32554" xr:uid="{00000000-0005-0000-0000-0000CA7E0000}"/>
    <cellStyle name="Lookup Table Label 2 2 4 4" xfId="32555" xr:uid="{00000000-0005-0000-0000-0000CB7E0000}"/>
    <cellStyle name="Lookup Table Label 2 2 4 4 2" xfId="32556" xr:uid="{00000000-0005-0000-0000-0000CC7E0000}"/>
    <cellStyle name="Lookup Table Label 2 2 4 4 3" xfId="32557" xr:uid="{00000000-0005-0000-0000-0000CD7E0000}"/>
    <cellStyle name="Lookup Table Label 2 2 4 5" xfId="32558" xr:uid="{00000000-0005-0000-0000-0000CE7E0000}"/>
    <cellStyle name="Lookup Table Label 2 2 4 5 2" xfId="32559" xr:uid="{00000000-0005-0000-0000-0000CF7E0000}"/>
    <cellStyle name="Lookup Table Label 2 2 4 5 3" xfId="32560" xr:uid="{00000000-0005-0000-0000-0000D07E0000}"/>
    <cellStyle name="Lookup Table Label 2 2 4 6" xfId="32561" xr:uid="{00000000-0005-0000-0000-0000D17E0000}"/>
    <cellStyle name="Lookup Table Label 2 2 4 6 2" xfId="32562" xr:uid="{00000000-0005-0000-0000-0000D27E0000}"/>
    <cellStyle name="Lookup Table Label 2 2 4 6 3" xfId="32563" xr:uid="{00000000-0005-0000-0000-0000D37E0000}"/>
    <cellStyle name="Lookup Table Label 2 2 4 7" xfId="32564" xr:uid="{00000000-0005-0000-0000-0000D47E0000}"/>
    <cellStyle name="Lookup Table Label 2 2 4 7 2" xfId="32565" xr:uid="{00000000-0005-0000-0000-0000D57E0000}"/>
    <cellStyle name="Lookup Table Label 2 2 4 7 3" xfId="32566" xr:uid="{00000000-0005-0000-0000-0000D67E0000}"/>
    <cellStyle name="Lookup Table Label 2 2 4 8" xfId="32567" xr:uid="{00000000-0005-0000-0000-0000D77E0000}"/>
    <cellStyle name="Lookup Table Label 2 2 4 8 2" xfId="32568" xr:uid="{00000000-0005-0000-0000-0000D87E0000}"/>
    <cellStyle name="Lookup Table Label 2 2 4 8 3" xfId="32569" xr:uid="{00000000-0005-0000-0000-0000D97E0000}"/>
    <cellStyle name="Lookup Table Label 2 2 4 9" xfId="32570" xr:uid="{00000000-0005-0000-0000-0000DA7E0000}"/>
    <cellStyle name="Lookup Table Label 2 2 4 9 2" xfId="32571" xr:uid="{00000000-0005-0000-0000-0000DB7E0000}"/>
    <cellStyle name="Lookup Table Label 2 2 4 9 3" xfId="32572" xr:uid="{00000000-0005-0000-0000-0000DC7E0000}"/>
    <cellStyle name="Lookup Table Label 2 2 5" xfId="32573" xr:uid="{00000000-0005-0000-0000-0000DD7E0000}"/>
    <cellStyle name="Lookup Table Label 2 2 5 10" xfId="32574" xr:uid="{00000000-0005-0000-0000-0000DE7E0000}"/>
    <cellStyle name="Lookup Table Label 2 2 5 10 2" xfId="32575" xr:uid="{00000000-0005-0000-0000-0000DF7E0000}"/>
    <cellStyle name="Lookup Table Label 2 2 5 10 3" xfId="32576" xr:uid="{00000000-0005-0000-0000-0000E07E0000}"/>
    <cellStyle name="Lookup Table Label 2 2 5 11" xfId="32577" xr:uid="{00000000-0005-0000-0000-0000E17E0000}"/>
    <cellStyle name="Lookup Table Label 2 2 5 11 2" xfId="32578" xr:uid="{00000000-0005-0000-0000-0000E27E0000}"/>
    <cellStyle name="Lookup Table Label 2 2 5 11 3" xfId="32579" xr:uid="{00000000-0005-0000-0000-0000E37E0000}"/>
    <cellStyle name="Lookup Table Label 2 2 5 12" xfId="32580" xr:uid="{00000000-0005-0000-0000-0000E47E0000}"/>
    <cellStyle name="Lookup Table Label 2 2 5 13" xfId="32581" xr:uid="{00000000-0005-0000-0000-0000E57E0000}"/>
    <cellStyle name="Lookup Table Label 2 2 5 2" xfId="32582" xr:uid="{00000000-0005-0000-0000-0000E67E0000}"/>
    <cellStyle name="Lookup Table Label 2 2 5 2 2" xfId="32583" xr:uid="{00000000-0005-0000-0000-0000E77E0000}"/>
    <cellStyle name="Lookup Table Label 2 2 5 2 3" xfId="32584" xr:uid="{00000000-0005-0000-0000-0000E87E0000}"/>
    <cellStyle name="Lookup Table Label 2 2 5 3" xfId="32585" xr:uid="{00000000-0005-0000-0000-0000E97E0000}"/>
    <cellStyle name="Lookup Table Label 2 2 5 3 2" xfId="32586" xr:uid="{00000000-0005-0000-0000-0000EA7E0000}"/>
    <cellStyle name="Lookup Table Label 2 2 5 3 3" xfId="32587" xr:uid="{00000000-0005-0000-0000-0000EB7E0000}"/>
    <cellStyle name="Lookup Table Label 2 2 5 4" xfId="32588" xr:uid="{00000000-0005-0000-0000-0000EC7E0000}"/>
    <cellStyle name="Lookup Table Label 2 2 5 4 2" xfId="32589" xr:uid="{00000000-0005-0000-0000-0000ED7E0000}"/>
    <cellStyle name="Lookup Table Label 2 2 5 4 3" xfId="32590" xr:uid="{00000000-0005-0000-0000-0000EE7E0000}"/>
    <cellStyle name="Lookup Table Label 2 2 5 5" xfId="32591" xr:uid="{00000000-0005-0000-0000-0000EF7E0000}"/>
    <cellStyle name="Lookup Table Label 2 2 5 5 2" xfId="32592" xr:uid="{00000000-0005-0000-0000-0000F07E0000}"/>
    <cellStyle name="Lookup Table Label 2 2 5 5 3" xfId="32593" xr:uid="{00000000-0005-0000-0000-0000F17E0000}"/>
    <cellStyle name="Lookup Table Label 2 2 5 6" xfId="32594" xr:uid="{00000000-0005-0000-0000-0000F27E0000}"/>
    <cellStyle name="Lookup Table Label 2 2 5 6 2" xfId="32595" xr:uid="{00000000-0005-0000-0000-0000F37E0000}"/>
    <cellStyle name="Lookup Table Label 2 2 5 6 3" xfId="32596" xr:uid="{00000000-0005-0000-0000-0000F47E0000}"/>
    <cellStyle name="Lookup Table Label 2 2 5 7" xfId="32597" xr:uid="{00000000-0005-0000-0000-0000F57E0000}"/>
    <cellStyle name="Lookup Table Label 2 2 5 7 2" xfId="32598" xr:uid="{00000000-0005-0000-0000-0000F67E0000}"/>
    <cellStyle name="Lookup Table Label 2 2 5 7 3" xfId="32599" xr:uid="{00000000-0005-0000-0000-0000F77E0000}"/>
    <cellStyle name="Lookup Table Label 2 2 5 8" xfId="32600" xr:uid="{00000000-0005-0000-0000-0000F87E0000}"/>
    <cellStyle name="Lookup Table Label 2 2 5 8 2" xfId="32601" xr:uid="{00000000-0005-0000-0000-0000F97E0000}"/>
    <cellStyle name="Lookup Table Label 2 2 5 8 3" xfId="32602" xr:uid="{00000000-0005-0000-0000-0000FA7E0000}"/>
    <cellStyle name="Lookup Table Label 2 2 5 9" xfId="32603" xr:uid="{00000000-0005-0000-0000-0000FB7E0000}"/>
    <cellStyle name="Lookup Table Label 2 2 5 9 2" xfId="32604" xr:uid="{00000000-0005-0000-0000-0000FC7E0000}"/>
    <cellStyle name="Lookup Table Label 2 2 5 9 3" xfId="32605" xr:uid="{00000000-0005-0000-0000-0000FD7E0000}"/>
    <cellStyle name="Lookup Table Label 2 2 6" xfId="32606" xr:uid="{00000000-0005-0000-0000-0000FE7E0000}"/>
    <cellStyle name="Lookup Table Label 2 2 6 10" xfId="32607" xr:uid="{00000000-0005-0000-0000-0000FF7E0000}"/>
    <cellStyle name="Lookup Table Label 2 2 6 10 2" xfId="32608" xr:uid="{00000000-0005-0000-0000-0000007F0000}"/>
    <cellStyle name="Lookup Table Label 2 2 6 10 3" xfId="32609" xr:uid="{00000000-0005-0000-0000-0000017F0000}"/>
    <cellStyle name="Lookup Table Label 2 2 6 11" xfId="32610" xr:uid="{00000000-0005-0000-0000-0000027F0000}"/>
    <cellStyle name="Lookup Table Label 2 2 6 11 2" xfId="32611" xr:uid="{00000000-0005-0000-0000-0000037F0000}"/>
    <cellStyle name="Lookup Table Label 2 2 6 11 3" xfId="32612" xr:uid="{00000000-0005-0000-0000-0000047F0000}"/>
    <cellStyle name="Lookup Table Label 2 2 6 12" xfId="32613" xr:uid="{00000000-0005-0000-0000-0000057F0000}"/>
    <cellStyle name="Lookup Table Label 2 2 6 13" xfId="32614" xr:uid="{00000000-0005-0000-0000-0000067F0000}"/>
    <cellStyle name="Lookup Table Label 2 2 6 2" xfId="32615" xr:uid="{00000000-0005-0000-0000-0000077F0000}"/>
    <cellStyle name="Lookup Table Label 2 2 6 2 2" xfId="32616" xr:uid="{00000000-0005-0000-0000-0000087F0000}"/>
    <cellStyle name="Lookup Table Label 2 2 6 2 3" xfId="32617" xr:uid="{00000000-0005-0000-0000-0000097F0000}"/>
    <cellStyle name="Lookup Table Label 2 2 6 3" xfId="32618" xr:uid="{00000000-0005-0000-0000-00000A7F0000}"/>
    <cellStyle name="Lookup Table Label 2 2 6 3 2" xfId="32619" xr:uid="{00000000-0005-0000-0000-00000B7F0000}"/>
    <cellStyle name="Lookup Table Label 2 2 6 3 3" xfId="32620" xr:uid="{00000000-0005-0000-0000-00000C7F0000}"/>
    <cellStyle name="Lookup Table Label 2 2 6 4" xfId="32621" xr:uid="{00000000-0005-0000-0000-00000D7F0000}"/>
    <cellStyle name="Lookup Table Label 2 2 6 4 2" xfId="32622" xr:uid="{00000000-0005-0000-0000-00000E7F0000}"/>
    <cellStyle name="Lookup Table Label 2 2 6 4 3" xfId="32623" xr:uid="{00000000-0005-0000-0000-00000F7F0000}"/>
    <cellStyle name="Lookup Table Label 2 2 6 5" xfId="32624" xr:uid="{00000000-0005-0000-0000-0000107F0000}"/>
    <cellStyle name="Lookup Table Label 2 2 6 5 2" xfId="32625" xr:uid="{00000000-0005-0000-0000-0000117F0000}"/>
    <cellStyle name="Lookup Table Label 2 2 6 5 3" xfId="32626" xr:uid="{00000000-0005-0000-0000-0000127F0000}"/>
    <cellStyle name="Lookup Table Label 2 2 6 6" xfId="32627" xr:uid="{00000000-0005-0000-0000-0000137F0000}"/>
    <cellStyle name="Lookup Table Label 2 2 6 6 2" xfId="32628" xr:uid="{00000000-0005-0000-0000-0000147F0000}"/>
    <cellStyle name="Lookup Table Label 2 2 6 6 3" xfId="32629" xr:uid="{00000000-0005-0000-0000-0000157F0000}"/>
    <cellStyle name="Lookup Table Label 2 2 6 7" xfId="32630" xr:uid="{00000000-0005-0000-0000-0000167F0000}"/>
    <cellStyle name="Lookup Table Label 2 2 6 7 2" xfId="32631" xr:uid="{00000000-0005-0000-0000-0000177F0000}"/>
    <cellStyle name="Lookup Table Label 2 2 6 7 3" xfId="32632" xr:uid="{00000000-0005-0000-0000-0000187F0000}"/>
    <cellStyle name="Lookup Table Label 2 2 6 8" xfId="32633" xr:uid="{00000000-0005-0000-0000-0000197F0000}"/>
    <cellStyle name="Lookup Table Label 2 2 6 8 2" xfId="32634" xr:uid="{00000000-0005-0000-0000-00001A7F0000}"/>
    <cellStyle name="Lookup Table Label 2 2 6 8 3" xfId="32635" xr:uid="{00000000-0005-0000-0000-00001B7F0000}"/>
    <cellStyle name="Lookup Table Label 2 2 6 9" xfId="32636" xr:uid="{00000000-0005-0000-0000-00001C7F0000}"/>
    <cellStyle name="Lookup Table Label 2 2 6 9 2" xfId="32637" xr:uid="{00000000-0005-0000-0000-00001D7F0000}"/>
    <cellStyle name="Lookup Table Label 2 2 6 9 3" xfId="32638" xr:uid="{00000000-0005-0000-0000-00001E7F0000}"/>
    <cellStyle name="Lookup Table Label 2 2 7" xfId="32639" xr:uid="{00000000-0005-0000-0000-00001F7F0000}"/>
    <cellStyle name="Lookup Table Label 2 2 7 10" xfId="32640" xr:uid="{00000000-0005-0000-0000-0000207F0000}"/>
    <cellStyle name="Lookup Table Label 2 2 7 10 2" xfId="32641" xr:uid="{00000000-0005-0000-0000-0000217F0000}"/>
    <cellStyle name="Lookup Table Label 2 2 7 10 3" xfId="32642" xr:uid="{00000000-0005-0000-0000-0000227F0000}"/>
    <cellStyle name="Lookup Table Label 2 2 7 11" xfId="32643" xr:uid="{00000000-0005-0000-0000-0000237F0000}"/>
    <cellStyle name="Lookup Table Label 2 2 7 11 2" xfId="32644" xr:uid="{00000000-0005-0000-0000-0000247F0000}"/>
    <cellStyle name="Lookup Table Label 2 2 7 11 3" xfId="32645" xr:uid="{00000000-0005-0000-0000-0000257F0000}"/>
    <cellStyle name="Lookup Table Label 2 2 7 12" xfId="32646" xr:uid="{00000000-0005-0000-0000-0000267F0000}"/>
    <cellStyle name="Lookup Table Label 2 2 7 13" xfId="32647" xr:uid="{00000000-0005-0000-0000-0000277F0000}"/>
    <cellStyle name="Lookup Table Label 2 2 7 2" xfId="32648" xr:uid="{00000000-0005-0000-0000-0000287F0000}"/>
    <cellStyle name="Lookup Table Label 2 2 7 2 2" xfId="32649" xr:uid="{00000000-0005-0000-0000-0000297F0000}"/>
    <cellStyle name="Lookup Table Label 2 2 7 2 3" xfId="32650" xr:uid="{00000000-0005-0000-0000-00002A7F0000}"/>
    <cellStyle name="Lookup Table Label 2 2 7 3" xfId="32651" xr:uid="{00000000-0005-0000-0000-00002B7F0000}"/>
    <cellStyle name="Lookup Table Label 2 2 7 3 2" xfId="32652" xr:uid="{00000000-0005-0000-0000-00002C7F0000}"/>
    <cellStyle name="Lookup Table Label 2 2 7 3 3" xfId="32653" xr:uid="{00000000-0005-0000-0000-00002D7F0000}"/>
    <cellStyle name="Lookup Table Label 2 2 7 4" xfId="32654" xr:uid="{00000000-0005-0000-0000-00002E7F0000}"/>
    <cellStyle name="Lookup Table Label 2 2 7 4 2" xfId="32655" xr:uid="{00000000-0005-0000-0000-00002F7F0000}"/>
    <cellStyle name="Lookup Table Label 2 2 7 4 3" xfId="32656" xr:uid="{00000000-0005-0000-0000-0000307F0000}"/>
    <cellStyle name="Lookup Table Label 2 2 7 5" xfId="32657" xr:uid="{00000000-0005-0000-0000-0000317F0000}"/>
    <cellStyle name="Lookup Table Label 2 2 7 5 2" xfId="32658" xr:uid="{00000000-0005-0000-0000-0000327F0000}"/>
    <cellStyle name="Lookup Table Label 2 2 7 5 3" xfId="32659" xr:uid="{00000000-0005-0000-0000-0000337F0000}"/>
    <cellStyle name="Lookup Table Label 2 2 7 6" xfId="32660" xr:uid="{00000000-0005-0000-0000-0000347F0000}"/>
    <cellStyle name="Lookup Table Label 2 2 7 6 2" xfId="32661" xr:uid="{00000000-0005-0000-0000-0000357F0000}"/>
    <cellStyle name="Lookup Table Label 2 2 7 6 3" xfId="32662" xr:uid="{00000000-0005-0000-0000-0000367F0000}"/>
    <cellStyle name="Lookup Table Label 2 2 7 7" xfId="32663" xr:uid="{00000000-0005-0000-0000-0000377F0000}"/>
    <cellStyle name="Lookup Table Label 2 2 7 7 2" xfId="32664" xr:uid="{00000000-0005-0000-0000-0000387F0000}"/>
    <cellStyle name="Lookup Table Label 2 2 7 7 3" xfId="32665" xr:uid="{00000000-0005-0000-0000-0000397F0000}"/>
    <cellStyle name="Lookup Table Label 2 2 7 8" xfId="32666" xr:uid="{00000000-0005-0000-0000-00003A7F0000}"/>
    <cellStyle name="Lookup Table Label 2 2 7 8 2" xfId="32667" xr:uid="{00000000-0005-0000-0000-00003B7F0000}"/>
    <cellStyle name="Lookup Table Label 2 2 7 8 3" xfId="32668" xr:uid="{00000000-0005-0000-0000-00003C7F0000}"/>
    <cellStyle name="Lookup Table Label 2 2 7 9" xfId="32669" xr:uid="{00000000-0005-0000-0000-00003D7F0000}"/>
    <cellStyle name="Lookup Table Label 2 2 7 9 2" xfId="32670" xr:uid="{00000000-0005-0000-0000-00003E7F0000}"/>
    <cellStyle name="Lookup Table Label 2 2 7 9 3" xfId="32671" xr:uid="{00000000-0005-0000-0000-00003F7F0000}"/>
    <cellStyle name="Lookup Table Label 2 2 8" xfId="32672" xr:uid="{00000000-0005-0000-0000-0000407F0000}"/>
    <cellStyle name="Lookup Table Label 2 2 8 2" xfId="32673" xr:uid="{00000000-0005-0000-0000-0000417F0000}"/>
    <cellStyle name="Lookup Table Label 2 2 8 3" xfId="32674" xr:uid="{00000000-0005-0000-0000-0000427F0000}"/>
    <cellStyle name="Lookup Table Label 2 2 9" xfId="32675" xr:uid="{00000000-0005-0000-0000-0000437F0000}"/>
    <cellStyle name="Lookup Table Label 2 2 9 2" xfId="32676" xr:uid="{00000000-0005-0000-0000-0000447F0000}"/>
    <cellStyle name="Lookup Table Label 2 2 9 3" xfId="32677" xr:uid="{00000000-0005-0000-0000-0000457F0000}"/>
    <cellStyle name="Lookup Table Label 2 3" xfId="32678" xr:uid="{00000000-0005-0000-0000-0000467F0000}"/>
    <cellStyle name="Lookup Table Label 2 3 10" xfId="32679" xr:uid="{00000000-0005-0000-0000-0000477F0000}"/>
    <cellStyle name="Lookup Table Label 2 3 10 2" xfId="32680" xr:uid="{00000000-0005-0000-0000-0000487F0000}"/>
    <cellStyle name="Lookup Table Label 2 3 10 3" xfId="32681" xr:uid="{00000000-0005-0000-0000-0000497F0000}"/>
    <cellStyle name="Lookup Table Label 2 3 11" xfId="32682" xr:uid="{00000000-0005-0000-0000-00004A7F0000}"/>
    <cellStyle name="Lookup Table Label 2 3 11 2" xfId="32683" xr:uid="{00000000-0005-0000-0000-00004B7F0000}"/>
    <cellStyle name="Lookup Table Label 2 3 11 3" xfId="32684" xr:uid="{00000000-0005-0000-0000-00004C7F0000}"/>
    <cellStyle name="Lookup Table Label 2 3 12" xfId="32685" xr:uid="{00000000-0005-0000-0000-00004D7F0000}"/>
    <cellStyle name="Lookup Table Label 2 3 12 2" xfId="32686" xr:uid="{00000000-0005-0000-0000-00004E7F0000}"/>
    <cellStyle name="Lookup Table Label 2 3 12 3" xfId="32687" xr:uid="{00000000-0005-0000-0000-00004F7F0000}"/>
    <cellStyle name="Lookup Table Label 2 3 13" xfId="32688" xr:uid="{00000000-0005-0000-0000-0000507F0000}"/>
    <cellStyle name="Lookup Table Label 2 3 13 2" xfId="32689" xr:uid="{00000000-0005-0000-0000-0000517F0000}"/>
    <cellStyle name="Lookup Table Label 2 3 13 3" xfId="32690" xr:uid="{00000000-0005-0000-0000-0000527F0000}"/>
    <cellStyle name="Lookup Table Label 2 3 14" xfId="32691" xr:uid="{00000000-0005-0000-0000-0000537F0000}"/>
    <cellStyle name="Lookup Table Label 2 3 14 2" xfId="32692" xr:uid="{00000000-0005-0000-0000-0000547F0000}"/>
    <cellStyle name="Lookup Table Label 2 3 14 3" xfId="32693" xr:uid="{00000000-0005-0000-0000-0000557F0000}"/>
    <cellStyle name="Lookup Table Label 2 3 15" xfId="32694" xr:uid="{00000000-0005-0000-0000-0000567F0000}"/>
    <cellStyle name="Lookup Table Label 2 3 15 2" xfId="32695" xr:uid="{00000000-0005-0000-0000-0000577F0000}"/>
    <cellStyle name="Lookup Table Label 2 3 15 3" xfId="32696" xr:uid="{00000000-0005-0000-0000-0000587F0000}"/>
    <cellStyle name="Lookup Table Label 2 3 16" xfId="32697" xr:uid="{00000000-0005-0000-0000-0000597F0000}"/>
    <cellStyle name="Lookup Table Label 2 3 16 2" xfId="32698" xr:uid="{00000000-0005-0000-0000-00005A7F0000}"/>
    <cellStyle name="Lookup Table Label 2 3 16 3" xfId="32699" xr:uid="{00000000-0005-0000-0000-00005B7F0000}"/>
    <cellStyle name="Lookup Table Label 2 3 17" xfId="32700" xr:uid="{00000000-0005-0000-0000-00005C7F0000}"/>
    <cellStyle name="Lookup Table Label 2 3 17 2" xfId="32701" xr:uid="{00000000-0005-0000-0000-00005D7F0000}"/>
    <cellStyle name="Lookup Table Label 2 3 17 3" xfId="32702" xr:uid="{00000000-0005-0000-0000-00005E7F0000}"/>
    <cellStyle name="Lookup Table Label 2 3 18" xfId="32703" xr:uid="{00000000-0005-0000-0000-00005F7F0000}"/>
    <cellStyle name="Lookup Table Label 2 3 18 2" xfId="32704" xr:uid="{00000000-0005-0000-0000-0000607F0000}"/>
    <cellStyle name="Lookup Table Label 2 3 18 3" xfId="32705" xr:uid="{00000000-0005-0000-0000-0000617F0000}"/>
    <cellStyle name="Lookup Table Label 2 3 19" xfId="32706" xr:uid="{00000000-0005-0000-0000-0000627F0000}"/>
    <cellStyle name="Lookup Table Label 2 3 2" xfId="32707" xr:uid="{00000000-0005-0000-0000-0000637F0000}"/>
    <cellStyle name="Lookup Table Label 2 3 2 10" xfId="32708" xr:uid="{00000000-0005-0000-0000-0000647F0000}"/>
    <cellStyle name="Lookup Table Label 2 3 2 10 2" xfId="32709" xr:uid="{00000000-0005-0000-0000-0000657F0000}"/>
    <cellStyle name="Lookup Table Label 2 3 2 10 3" xfId="32710" xr:uid="{00000000-0005-0000-0000-0000667F0000}"/>
    <cellStyle name="Lookup Table Label 2 3 2 11" xfId="32711" xr:uid="{00000000-0005-0000-0000-0000677F0000}"/>
    <cellStyle name="Lookup Table Label 2 3 2 11 2" xfId="32712" xr:uid="{00000000-0005-0000-0000-0000687F0000}"/>
    <cellStyle name="Lookup Table Label 2 3 2 11 3" xfId="32713" xr:uid="{00000000-0005-0000-0000-0000697F0000}"/>
    <cellStyle name="Lookup Table Label 2 3 2 12" xfId="32714" xr:uid="{00000000-0005-0000-0000-00006A7F0000}"/>
    <cellStyle name="Lookup Table Label 2 3 2 12 2" xfId="32715" xr:uid="{00000000-0005-0000-0000-00006B7F0000}"/>
    <cellStyle name="Lookup Table Label 2 3 2 12 3" xfId="32716" xr:uid="{00000000-0005-0000-0000-00006C7F0000}"/>
    <cellStyle name="Lookup Table Label 2 3 2 13" xfId="32717" xr:uid="{00000000-0005-0000-0000-00006D7F0000}"/>
    <cellStyle name="Lookup Table Label 2 3 2 14" xfId="32718" xr:uid="{00000000-0005-0000-0000-00006E7F0000}"/>
    <cellStyle name="Lookup Table Label 2 3 2 2" xfId="32719" xr:uid="{00000000-0005-0000-0000-00006F7F0000}"/>
    <cellStyle name="Lookup Table Label 2 3 2 2 2" xfId="32720" xr:uid="{00000000-0005-0000-0000-0000707F0000}"/>
    <cellStyle name="Lookup Table Label 2 3 2 2 3" xfId="32721" xr:uid="{00000000-0005-0000-0000-0000717F0000}"/>
    <cellStyle name="Lookup Table Label 2 3 2 3" xfId="32722" xr:uid="{00000000-0005-0000-0000-0000727F0000}"/>
    <cellStyle name="Lookup Table Label 2 3 2 3 2" xfId="32723" xr:uid="{00000000-0005-0000-0000-0000737F0000}"/>
    <cellStyle name="Lookup Table Label 2 3 2 3 3" xfId="32724" xr:uid="{00000000-0005-0000-0000-0000747F0000}"/>
    <cellStyle name="Lookup Table Label 2 3 2 4" xfId="32725" xr:uid="{00000000-0005-0000-0000-0000757F0000}"/>
    <cellStyle name="Lookup Table Label 2 3 2 4 2" xfId="32726" xr:uid="{00000000-0005-0000-0000-0000767F0000}"/>
    <cellStyle name="Lookup Table Label 2 3 2 4 3" xfId="32727" xr:uid="{00000000-0005-0000-0000-0000777F0000}"/>
    <cellStyle name="Lookup Table Label 2 3 2 5" xfId="32728" xr:uid="{00000000-0005-0000-0000-0000787F0000}"/>
    <cellStyle name="Lookup Table Label 2 3 2 5 2" xfId="32729" xr:uid="{00000000-0005-0000-0000-0000797F0000}"/>
    <cellStyle name="Lookup Table Label 2 3 2 5 3" xfId="32730" xr:uid="{00000000-0005-0000-0000-00007A7F0000}"/>
    <cellStyle name="Lookup Table Label 2 3 2 6" xfId="32731" xr:uid="{00000000-0005-0000-0000-00007B7F0000}"/>
    <cellStyle name="Lookup Table Label 2 3 2 6 2" xfId="32732" xr:uid="{00000000-0005-0000-0000-00007C7F0000}"/>
    <cellStyle name="Lookup Table Label 2 3 2 6 3" xfId="32733" xr:uid="{00000000-0005-0000-0000-00007D7F0000}"/>
    <cellStyle name="Lookup Table Label 2 3 2 7" xfId="32734" xr:uid="{00000000-0005-0000-0000-00007E7F0000}"/>
    <cellStyle name="Lookup Table Label 2 3 2 7 2" xfId="32735" xr:uid="{00000000-0005-0000-0000-00007F7F0000}"/>
    <cellStyle name="Lookup Table Label 2 3 2 7 3" xfId="32736" xr:uid="{00000000-0005-0000-0000-0000807F0000}"/>
    <cellStyle name="Lookup Table Label 2 3 2 8" xfId="32737" xr:uid="{00000000-0005-0000-0000-0000817F0000}"/>
    <cellStyle name="Lookup Table Label 2 3 2 8 2" xfId="32738" xr:uid="{00000000-0005-0000-0000-0000827F0000}"/>
    <cellStyle name="Lookup Table Label 2 3 2 8 3" xfId="32739" xr:uid="{00000000-0005-0000-0000-0000837F0000}"/>
    <cellStyle name="Lookup Table Label 2 3 2 9" xfId="32740" xr:uid="{00000000-0005-0000-0000-0000847F0000}"/>
    <cellStyle name="Lookup Table Label 2 3 2 9 2" xfId="32741" xr:uid="{00000000-0005-0000-0000-0000857F0000}"/>
    <cellStyle name="Lookup Table Label 2 3 2 9 3" xfId="32742" xr:uid="{00000000-0005-0000-0000-0000867F0000}"/>
    <cellStyle name="Lookup Table Label 2 3 20" xfId="32743" xr:uid="{00000000-0005-0000-0000-0000877F0000}"/>
    <cellStyle name="Lookup Table Label 2 3 3" xfId="32744" xr:uid="{00000000-0005-0000-0000-0000887F0000}"/>
    <cellStyle name="Lookup Table Label 2 3 3 10" xfId="32745" xr:uid="{00000000-0005-0000-0000-0000897F0000}"/>
    <cellStyle name="Lookup Table Label 2 3 3 10 2" xfId="32746" xr:uid="{00000000-0005-0000-0000-00008A7F0000}"/>
    <cellStyle name="Lookup Table Label 2 3 3 10 3" xfId="32747" xr:uid="{00000000-0005-0000-0000-00008B7F0000}"/>
    <cellStyle name="Lookup Table Label 2 3 3 11" xfId="32748" xr:uid="{00000000-0005-0000-0000-00008C7F0000}"/>
    <cellStyle name="Lookup Table Label 2 3 3 11 2" xfId="32749" xr:uid="{00000000-0005-0000-0000-00008D7F0000}"/>
    <cellStyle name="Lookup Table Label 2 3 3 11 3" xfId="32750" xr:uid="{00000000-0005-0000-0000-00008E7F0000}"/>
    <cellStyle name="Lookup Table Label 2 3 3 12" xfId="32751" xr:uid="{00000000-0005-0000-0000-00008F7F0000}"/>
    <cellStyle name="Lookup Table Label 2 3 3 12 2" xfId="32752" xr:uid="{00000000-0005-0000-0000-0000907F0000}"/>
    <cellStyle name="Lookup Table Label 2 3 3 12 3" xfId="32753" xr:uid="{00000000-0005-0000-0000-0000917F0000}"/>
    <cellStyle name="Lookup Table Label 2 3 3 13" xfId="32754" xr:uid="{00000000-0005-0000-0000-0000927F0000}"/>
    <cellStyle name="Lookup Table Label 2 3 3 14" xfId="32755" xr:uid="{00000000-0005-0000-0000-0000937F0000}"/>
    <cellStyle name="Lookup Table Label 2 3 3 2" xfId="32756" xr:uid="{00000000-0005-0000-0000-0000947F0000}"/>
    <cellStyle name="Lookup Table Label 2 3 3 2 2" xfId="32757" xr:uid="{00000000-0005-0000-0000-0000957F0000}"/>
    <cellStyle name="Lookup Table Label 2 3 3 2 3" xfId="32758" xr:uid="{00000000-0005-0000-0000-0000967F0000}"/>
    <cellStyle name="Lookup Table Label 2 3 3 3" xfId="32759" xr:uid="{00000000-0005-0000-0000-0000977F0000}"/>
    <cellStyle name="Lookup Table Label 2 3 3 3 2" xfId="32760" xr:uid="{00000000-0005-0000-0000-0000987F0000}"/>
    <cellStyle name="Lookup Table Label 2 3 3 3 3" xfId="32761" xr:uid="{00000000-0005-0000-0000-0000997F0000}"/>
    <cellStyle name="Lookup Table Label 2 3 3 4" xfId="32762" xr:uid="{00000000-0005-0000-0000-00009A7F0000}"/>
    <cellStyle name="Lookup Table Label 2 3 3 4 2" xfId="32763" xr:uid="{00000000-0005-0000-0000-00009B7F0000}"/>
    <cellStyle name="Lookup Table Label 2 3 3 4 3" xfId="32764" xr:uid="{00000000-0005-0000-0000-00009C7F0000}"/>
    <cellStyle name="Lookup Table Label 2 3 3 5" xfId="32765" xr:uid="{00000000-0005-0000-0000-00009D7F0000}"/>
    <cellStyle name="Lookup Table Label 2 3 3 5 2" xfId="32766" xr:uid="{00000000-0005-0000-0000-00009E7F0000}"/>
    <cellStyle name="Lookup Table Label 2 3 3 5 3" xfId="32767" xr:uid="{00000000-0005-0000-0000-00009F7F0000}"/>
    <cellStyle name="Lookup Table Label 2 3 3 6" xfId="32768" xr:uid="{00000000-0005-0000-0000-0000A07F0000}"/>
    <cellStyle name="Lookup Table Label 2 3 3 6 2" xfId="32769" xr:uid="{00000000-0005-0000-0000-0000A17F0000}"/>
    <cellStyle name="Lookup Table Label 2 3 3 6 3" xfId="32770" xr:uid="{00000000-0005-0000-0000-0000A27F0000}"/>
    <cellStyle name="Lookup Table Label 2 3 3 7" xfId="32771" xr:uid="{00000000-0005-0000-0000-0000A37F0000}"/>
    <cellStyle name="Lookup Table Label 2 3 3 7 2" xfId="32772" xr:uid="{00000000-0005-0000-0000-0000A47F0000}"/>
    <cellStyle name="Lookup Table Label 2 3 3 7 3" xfId="32773" xr:uid="{00000000-0005-0000-0000-0000A57F0000}"/>
    <cellStyle name="Lookup Table Label 2 3 3 8" xfId="32774" xr:uid="{00000000-0005-0000-0000-0000A67F0000}"/>
    <cellStyle name="Lookup Table Label 2 3 3 8 2" xfId="32775" xr:uid="{00000000-0005-0000-0000-0000A77F0000}"/>
    <cellStyle name="Lookup Table Label 2 3 3 8 3" xfId="32776" xr:uid="{00000000-0005-0000-0000-0000A87F0000}"/>
    <cellStyle name="Lookup Table Label 2 3 3 9" xfId="32777" xr:uid="{00000000-0005-0000-0000-0000A97F0000}"/>
    <cellStyle name="Lookup Table Label 2 3 3 9 2" xfId="32778" xr:uid="{00000000-0005-0000-0000-0000AA7F0000}"/>
    <cellStyle name="Lookup Table Label 2 3 3 9 3" xfId="32779" xr:uid="{00000000-0005-0000-0000-0000AB7F0000}"/>
    <cellStyle name="Lookup Table Label 2 3 4" xfId="32780" xr:uid="{00000000-0005-0000-0000-0000AC7F0000}"/>
    <cellStyle name="Lookup Table Label 2 3 4 10" xfId="32781" xr:uid="{00000000-0005-0000-0000-0000AD7F0000}"/>
    <cellStyle name="Lookup Table Label 2 3 4 10 2" xfId="32782" xr:uid="{00000000-0005-0000-0000-0000AE7F0000}"/>
    <cellStyle name="Lookup Table Label 2 3 4 10 3" xfId="32783" xr:uid="{00000000-0005-0000-0000-0000AF7F0000}"/>
    <cellStyle name="Lookup Table Label 2 3 4 11" xfId="32784" xr:uid="{00000000-0005-0000-0000-0000B07F0000}"/>
    <cellStyle name="Lookup Table Label 2 3 4 11 2" xfId="32785" xr:uid="{00000000-0005-0000-0000-0000B17F0000}"/>
    <cellStyle name="Lookup Table Label 2 3 4 11 3" xfId="32786" xr:uid="{00000000-0005-0000-0000-0000B27F0000}"/>
    <cellStyle name="Lookup Table Label 2 3 4 12" xfId="32787" xr:uid="{00000000-0005-0000-0000-0000B37F0000}"/>
    <cellStyle name="Lookup Table Label 2 3 4 13" xfId="32788" xr:uid="{00000000-0005-0000-0000-0000B47F0000}"/>
    <cellStyle name="Lookup Table Label 2 3 4 2" xfId="32789" xr:uid="{00000000-0005-0000-0000-0000B57F0000}"/>
    <cellStyle name="Lookup Table Label 2 3 4 2 2" xfId="32790" xr:uid="{00000000-0005-0000-0000-0000B67F0000}"/>
    <cellStyle name="Lookup Table Label 2 3 4 2 3" xfId="32791" xr:uid="{00000000-0005-0000-0000-0000B77F0000}"/>
    <cellStyle name="Lookup Table Label 2 3 4 3" xfId="32792" xr:uid="{00000000-0005-0000-0000-0000B87F0000}"/>
    <cellStyle name="Lookup Table Label 2 3 4 3 2" xfId="32793" xr:uid="{00000000-0005-0000-0000-0000B97F0000}"/>
    <cellStyle name="Lookup Table Label 2 3 4 3 3" xfId="32794" xr:uid="{00000000-0005-0000-0000-0000BA7F0000}"/>
    <cellStyle name="Lookup Table Label 2 3 4 4" xfId="32795" xr:uid="{00000000-0005-0000-0000-0000BB7F0000}"/>
    <cellStyle name="Lookup Table Label 2 3 4 4 2" xfId="32796" xr:uid="{00000000-0005-0000-0000-0000BC7F0000}"/>
    <cellStyle name="Lookup Table Label 2 3 4 4 3" xfId="32797" xr:uid="{00000000-0005-0000-0000-0000BD7F0000}"/>
    <cellStyle name="Lookup Table Label 2 3 4 5" xfId="32798" xr:uid="{00000000-0005-0000-0000-0000BE7F0000}"/>
    <cellStyle name="Lookup Table Label 2 3 4 5 2" xfId="32799" xr:uid="{00000000-0005-0000-0000-0000BF7F0000}"/>
    <cellStyle name="Lookup Table Label 2 3 4 5 3" xfId="32800" xr:uid="{00000000-0005-0000-0000-0000C07F0000}"/>
    <cellStyle name="Lookup Table Label 2 3 4 6" xfId="32801" xr:uid="{00000000-0005-0000-0000-0000C17F0000}"/>
    <cellStyle name="Lookup Table Label 2 3 4 6 2" xfId="32802" xr:uid="{00000000-0005-0000-0000-0000C27F0000}"/>
    <cellStyle name="Lookup Table Label 2 3 4 6 3" xfId="32803" xr:uid="{00000000-0005-0000-0000-0000C37F0000}"/>
    <cellStyle name="Lookup Table Label 2 3 4 7" xfId="32804" xr:uid="{00000000-0005-0000-0000-0000C47F0000}"/>
    <cellStyle name="Lookup Table Label 2 3 4 7 2" xfId="32805" xr:uid="{00000000-0005-0000-0000-0000C57F0000}"/>
    <cellStyle name="Lookup Table Label 2 3 4 7 3" xfId="32806" xr:uid="{00000000-0005-0000-0000-0000C67F0000}"/>
    <cellStyle name="Lookup Table Label 2 3 4 8" xfId="32807" xr:uid="{00000000-0005-0000-0000-0000C77F0000}"/>
    <cellStyle name="Lookup Table Label 2 3 4 8 2" xfId="32808" xr:uid="{00000000-0005-0000-0000-0000C87F0000}"/>
    <cellStyle name="Lookup Table Label 2 3 4 8 3" xfId="32809" xr:uid="{00000000-0005-0000-0000-0000C97F0000}"/>
    <cellStyle name="Lookup Table Label 2 3 4 9" xfId="32810" xr:uid="{00000000-0005-0000-0000-0000CA7F0000}"/>
    <cellStyle name="Lookup Table Label 2 3 4 9 2" xfId="32811" xr:uid="{00000000-0005-0000-0000-0000CB7F0000}"/>
    <cellStyle name="Lookup Table Label 2 3 4 9 3" xfId="32812" xr:uid="{00000000-0005-0000-0000-0000CC7F0000}"/>
    <cellStyle name="Lookup Table Label 2 3 5" xfId="32813" xr:uid="{00000000-0005-0000-0000-0000CD7F0000}"/>
    <cellStyle name="Lookup Table Label 2 3 5 10" xfId="32814" xr:uid="{00000000-0005-0000-0000-0000CE7F0000}"/>
    <cellStyle name="Lookup Table Label 2 3 5 10 2" xfId="32815" xr:uid="{00000000-0005-0000-0000-0000CF7F0000}"/>
    <cellStyle name="Lookup Table Label 2 3 5 10 3" xfId="32816" xr:uid="{00000000-0005-0000-0000-0000D07F0000}"/>
    <cellStyle name="Lookup Table Label 2 3 5 11" xfId="32817" xr:uid="{00000000-0005-0000-0000-0000D17F0000}"/>
    <cellStyle name="Lookup Table Label 2 3 5 11 2" xfId="32818" xr:uid="{00000000-0005-0000-0000-0000D27F0000}"/>
    <cellStyle name="Lookup Table Label 2 3 5 11 3" xfId="32819" xr:uid="{00000000-0005-0000-0000-0000D37F0000}"/>
    <cellStyle name="Lookup Table Label 2 3 5 12" xfId="32820" xr:uid="{00000000-0005-0000-0000-0000D47F0000}"/>
    <cellStyle name="Lookup Table Label 2 3 5 13" xfId="32821" xr:uid="{00000000-0005-0000-0000-0000D57F0000}"/>
    <cellStyle name="Lookup Table Label 2 3 5 2" xfId="32822" xr:uid="{00000000-0005-0000-0000-0000D67F0000}"/>
    <cellStyle name="Lookup Table Label 2 3 5 2 2" xfId="32823" xr:uid="{00000000-0005-0000-0000-0000D77F0000}"/>
    <cellStyle name="Lookup Table Label 2 3 5 2 3" xfId="32824" xr:uid="{00000000-0005-0000-0000-0000D87F0000}"/>
    <cellStyle name="Lookup Table Label 2 3 5 3" xfId="32825" xr:uid="{00000000-0005-0000-0000-0000D97F0000}"/>
    <cellStyle name="Lookup Table Label 2 3 5 3 2" xfId="32826" xr:uid="{00000000-0005-0000-0000-0000DA7F0000}"/>
    <cellStyle name="Lookup Table Label 2 3 5 3 3" xfId="32827" xr:uid="{00000000-0005-0000-0000-0000DB7F0000}"/>
    <cellStyle name="Lookup Table Label 2 3 5 4" xfId="32828" xr:uid="{00000000-0005-0000-0000-0000DC7F0000}"/>
    <cellStyle name="Lookup Table Label 2 3 5 4 2" xfId="32829" xr:uid="{00000000-0005-0000-0000-0000DD7F0000}"/>
    <cellStyle name="Lookup Table Label 2 3 5 4 3" xfId="32830" xr:uid="{00000000-0005-0000-0000-0000DE7F0000}"/>
    <cellStyle name="Lookup Table Label 2 3 5 5" xfId="32831" xr:uid="{00000000-0005-0000-0000-0000DF7F0000}"/>
    <cellStyle name="Lookup Table Label 2 3 5 5 2" xfId="32832" xr:uid="{00000000-0005-0000-0000-0000E07F0000}"/>
    <cellStyle name="Lookup Table Label 2 3 5 5 3" xfId="32833" xr:uid="{00000000-0005-0000-0000-0000E17F0000}"/>
    <cellStyle name="Lookup Table Label 2 3 5 6" xfId="32834" xr:uid="{00000000-0005-0000-0000-0000E27F0000}"/>
    <cellStyle name="Lookup Table Label 2 3 5 6 2" xfId="32835" xr:uid="{00000000-0005-0000-0000-0000E37F0000}"/>
    <cellStyle name="Lookup Table Label 2 3 5 6 3" xfId="32836" xr:uid="{00000000-0005-0000-0000-0000E47F0000}"/>
    <cellStyle name="Lookup Table Label 2 3 5 7" xfId="32837" xr:uid="{00000000-0005-0000-0000-0000E57F0000}"/>
    <cellStyle name="Lookup Table Label 2 3 5 7 2" xfId="32838" xr:uid="{00000000-0005-0000-0000-0000E67F0000}"/>
    <cellStyle name="Lookup Table Label 2 3 5 7 3" xfId="32839" xr:uid="{00000000-0005-0000-0000-0000E77F0000}"/>
    <cellStyle name="Lookup Table Label 2 3 5 8" xfId="32840" xr:uid="{00000000-0005-0000-0000-0000E87F0000}"/>
    <cellStyle name="Lookup Table Label 2 3 5 8 2" xfId="32841" xr:uid="{00000000-0005-0000-0000-0000E97F0000}"/>
    <cellStyle name="Lookup Table Label 2 3 5 8 3" xfId="32842" xr:uid="{00000000-0005-0000-0000-0000EA7F0000}"/>
    <cellStyle name="Lookup Table Label 2 3 5 9" xfId="32843" xr:uid="{00000000-0005-0000-0000-0000EB7F0000}"/>
    <cellStyle name="Lookup Table Label 2 3 5 9 2" xfId="32844" xr:uid="{00000000-0005-0000-0000-0000EC7F0000}"/>
    <cellStyle name="Lookup Table Label 2 3 5 9 3" xfId="32845" xr:uid="{00000000-0005-0000-0000-0000ED7F0000}"/>
    <cellStyle name="Lookup Table Label 2 3 6" xfId="32846" xr:uid="{00000000-0005-0000-0000-0000EE7F0000}"/>
    <cellStyle name="Lookup Table Label 2 3 6 10" xfId="32847" xr:uid="{00000000-0005-0000-0000-0000EF7F0000}"/>
    <cellStyle name="Lookup Table Label 2 3 6 10 2" xfId="32848" xr:uid="{00000000-0005-0000-0000-0000F07F0000}"/>
    <cellStyle name="Lookup Table Label 2 3 6 10 3" xfId="32849" xr:uid="{00000000-0005-0000-0000-0000F17F0000}"/>
    <cellStyle name="Lookup Table Label 2 3 6 11" xfId="32850" xr:uid="{00000000-0005-0000-0000-0000F27F0000}"/>
    <cellStyle name="Lookup Table Label 2 3 6 11 2" xfId="32851" xr:uid="{00000000-0005-0000-0000-0000F37F0000}"/>
    <cellStyle name="Lookup Table Label 2 3 6 11 3" xfId="32852" xr:uid="{00000000-0005-0000-0000-0000F47F0000}"/>
    <cellStyle name="Lookup Table Label 2 3 6 12" xfId="32853" xr:uid="{00000000-0005-0000-0000-0000F57F0000}"/>
    <cellStyle name="Lookup Table Label 2 3 6 13" xfId="32854" xr:uid="{00000000-0005-0000-0000-0000F67F0000}"/>
    <cellStyle name="Lookup Table Label 2 3 6 2" xfId="32855" xr:uid="{00000000-0005-0000-0000-0000F77F0000}"/>
    <cellStyle name="Lookup Table Label 2 3 6 2 2" xfId="32856" xr:uid="{00000000-0005-0000-0000-0000F87F0000}"/>
    <cellStyle name="Lookup Table Label 2 3 6 2 3" xfId="32857" xr:uid="{00000000-0005-0000-0000-0000F97F0000}"/>
    <cellStyle name="Lookup Table Label 2 3 6 3" xfId="32858" xr:uid="{00000000-0005-0000-0000-0000FA7F0000}"/>
    <cellStyle name="Lookup Table Label 2 3 6 3 2" xfId="32859" xr:uid="{00000000-0005-0000-0000-0000FB7F0000}"/>
    <cellStyle name="Lookup Table Label 2 3 6 3 3" xfId="32860" xr:uid="{00000000-0005-0000-0000-0000FC7F0000}"/>
    <cellStyle name="Lookup Table Label 2 3 6 4" xfId="32861" xr:uid="{00000000-0005-0000-0000-0000FD7F0000}"/>
    <cellStyle name="Lookup Table Label 2 3 6 4 2" xfId="32862" xr:uid="{00000000-0005-0000-0000-0000FE7F0000}"/>
    <cellStyle name="Lookup Table Label 2 3 6 4 3" xfId="32863" xr:uid="{00000000-0005-0000-0000-0000FF7F0000}"/>
    <cellStyle name="Lookup Table Label 2 3 6 5" xfId="32864" xr:uid="{00000000-0005-0000-0000-000000800000}"/>
    <cellStyle name="Lookup Table Label 2 3 6 5 2" xfId="32865" xr:uid="{00000000-0005-0000-0000-000001800000}"/>
    <cellStyle name="Lookup Table Label 2 3 6 5 3" xfId="32866" xr:uid="{00000000-0005-0000-0000-000002800000}"/>
    <cellStyle name="Lookup Table Label 2 3 6 6" xfId="32867" xr:uid="{00000000-0005-0000-0000-000003800000}"/>
    <cellStyle name="Lookup Table Label 2 3 6 6 2" xfId="32868" xr:uid="{00000000-0005-0000-0000-000004800000}"/>
    <cellStyle name="Lookup Table Label 2 3 6 6 3" xfId="32869" xr:uid="{00000000-0005-0000-0000-000005800000}"/>
    <cellStyle name="Lookup Table Label 2 3 6 7" xfId="32870" xr:uid="{00000000-0005-0000-0000-000006800000}"/>
    <cellStyle name="Lookup Table Label 2 3 6 7 2" xfId="32871" xr:uid="{00000000-0005-0000-0000-000007800000}"/>
    <cellStyle name="Lookup Table Label 2 3 6 7 3" xfId="32872" xr:uid="{00000000-0005-0000-0000-000008800000}"/>
    <cellStyle name="Lookup Table Label 2 3 6 8" xfId="32873" xr:uid="{00000000-0005-0000-0000-000009800000}"/>
    <cellStyle name="Lookup Table Label 2 3 6 8 2" xfId="32874" xr:uid="{00000000-0005-0000-0000-00000A800000}"/>
    <cellStyle name="Lookup Table Label 2 3 6 8 3" xfId="32875" xr:uid="{00000000-0005-0000-0000-00000B800000}"/>
    <cellStyle name="Lookup Table Label 2 3 6 9" xfId="32876" xr:uid="{00000000-0005-0000-0000-00000C800000}"/>
    <cellStyle name="Lookup Table Label 2 3 6 9 2" xfId="32877" xr:uid="{00000000-0005-0000-0000-00000D800000}"/>
    <cellStyle name="Lookup Table Label 2 3 6 9 3" xfId="32878" xr:uid="{00000000-0005-0000-0000-00000E800000}"/>
    <cellStyle name="Lookup Table Label 2 3 7" xfId="32879" xr:uid="{00000000-0005-0000-0000-00000F800000}"/>
    <cellStyle name="Lookup Table Label 2 3 7 10" xfId="32880" xr:uid="{00000000-0005-0000-0000-000010800000}"/>
    <cellStyle name="Lookup Table Label 2 3 7 10 2" xfId="32881" xr:uid="{00000000-0005-0000-0000-000011800000}"/>
    <cellStyle name="Lookup Table Label 2 3 7 10 3" xfId="32882" xr:uid="{00000000-0005-0000-0000-000012800000}"/>
    <cellStyle name="Lookup Table Label 2 3 7 11" xfId="32883" xr:uid="{00000000-0005-0000-0000-000013800000}"/>
    <cellStyle name="Lookup Table Label 2 3 7 11 2" xfId="32884" xr:uid="{00000000-0005-0000-0000-000014800000}"/>
    <cellStyle name="Lookup Table Label 2 3 7 11 3" xfId="32885" xr:uid="{00000000-0005-0000-0000-000015800000}"/>
    <cellStyle name="Lookup Table Label 2 3 7 12" xfId="32886" xr:uid="{00000000-0005-0000-0000-000016800000}"/>
    <cellStyle name="Lookup Table Label 2 3 7 13" xfId="32887" xr:uid="{00000000-0005-0000-0000-000017800000}"/>
    <cellStyle name="Lookup Table Label 2 3 7 2" xfId="32888" xr:uid="{00000000-0005-0000-0000-000018800000}"/>
    <cellStyle name="Lookup Table Label 2 3 7 2 2" xfId="32889" xr:uid="{00000000-0005-0000-0000-000019800000}"/>
    <cellStyle name="Lookup Table Label 2 3 7 2 3" xfId="32890" xr:uid="{00000000-0005-0000-0000-00001A800000}"/>
    <cellStyle name="Lookup Table Label 2 3 7 3" xfId="32891" xr:uid="{00000000-0005-0000-0000-00001B800000}"/>
    <cellStyle name="Lookup Table Label 2 3 7 3 2" xfId="32892" xr:uid="{00000000-0005-0000-0000-00001C800000}"/>
    <cellStyle name="Lookup Table Label 2 3 7 3 3" xfId="32893" xr:uid="{00000000-0005-0000-0000-00001D800000}"/>
    <cellStyle name="Lookup Table Label 2 3 7 4" xfId="32894" xr:uid="{00000000-0005-0000-0000-00001E800000}"/>
    <cellStyle name="Lookup Table Label 2 3 7 4 2" xfId="32895" xr:uid="{00000000-0005-0000-0000-00001F800000}"/>
    <cellStyle name="Lookup Table Label 2 3 7 4 3" xfId="32896" xr:uid="{00000000-0005-0000-0000-000020800000}"/>
    <cellStyle name="Lookup Table Label 2 3 7 5" xfId="32897" xr:uid="{00000000-0005-0000-0000-000021800000}"/>
    <cellStyle name="Lookup Table Label 2 3 7 5 2" xfId="32898" xr:uid="{00000000-0005-0000-0000-000022800000}"/>
    <cellStyle name="Lookup Table Label 2 3 7 5 3" xfId="32899" xr:uid="{00000000-0005-0000-0000-000023800000}"/>
    <cellStyle name="Lookup Table Label 2 3 7 6" xfId="32900" xr:uid="{00000000-0005-0000-0000-000024800000}"/>
    <cellStyle name="Lookup Table Label 2 3 7 6 2" xfId="32901" xr:uid="{00000000-0005-0000-0000-000025800000}"/>
    <cellStyle name="Lookup Table Label 2 3 7 6 3" xfId="32902" xr:uid="{00000000-0005-0000-0000-000026800000}"/>
    <cellStyle name="Lookup Table Label 2 3 7 7" xfId="32903" xr:uid="{00000000-0005-0000-0000-000027800000}"/>
    <cellStyle name="Lookup Table Label 2 3 7 7 2" xfId="32904" xr:uid="{00000000-0005-0000-0000-000028800000}"/>
    <cellStyle name="Lookup Table Label 2 3 7 7 3" xfId="32905" xr:uid="{00000000-0005-0000-0000-000029800000}"/>
    <cellStyle name="Lookup Table Label 2 3 7 8" xfId="32906" xr:uid="{00000000-0005-0000-0000-00002A800000}"/>
    <cellStyle name="Lookup Table Label 2 3 7 8 2" xfId="32907" xr:uid="{00000000-0005-0000-0000-00002B800000}"/>
    <cellStyle name="Lookup Table Label 2 3 7 8 3" xfId="32908" xr:uid="{00000000-0005-0000-0000-00002C800000}"/>
    <cellStyle name="Lookup Table Label 2 3 7 9" xfId="32909" xr:uid="{00000000-0005-0000-0000-00002D800000}"/>
    <cellStyle name="Lookup Table Label 2 3 7 9 2" xfId="32910" xr:uid="{00000000-0005-0000-0000-00002E800000}"/>
    <cellStyle name="Lookup Table Label 2 3 7 9 3" xfId="32911" xr:uid="{00000000-0005-0000-0000-00002F800000}"/>
    <cellStyle name="Lookup Table Label 2 3 8" xfId="32912" xr:uid="{00000000-0005-0000-0000-000030800000}"/>
    <cellStyle name="Lookup Table Label 2 3 8 2" xfId="32913" xr:uid="{00000000-0005-0000-0000-000031800000}"/>
    <cellStyle name="Lookup Table Label 2 3 8 3" xfId="32914" xr:uid="{00000000-0005-0000-0000-000032800000}"/>
    <cellStyle name="Lookup Table Label 2 3 9" xfId="32915" xr:uid="{00000000-0005-0000-0000-000033800000}"/>
    <cellStyle name="Lookup Table Label 2 3 9 2" xfId="32916" xr:uid="{00000000-0005-0000-0000-000034800000}"/>
    <cellStyle name="Lookup Table Label 2 3 9 3" xfId="32917" xr:uid="{00000000-0005-0000-0000-000035800000}"/>
    <cellStyle name="Lookup Table Label 2 4" xfId="32918" xr:uid="{00000000-0005-0000-0000-000036800000}"/>
    <cellStyle name="Lookup Table Label 2 4 10" xfId="32919" xr:uid="{00000000-0005-0000-0000-000037800000}"/>
    <cellStyle name="Lookup Table Label 2 4 10 2" xfId="32920" xr:uid="{00000000-0005-0000-0000-000038800000}"/>
    <cellStyle name="Lookup Table Label 2 4 10 3" xfId="32921" xr:uid="{00000000-0005-0000-0000-000039800000}"/>
    <cellStyle name="Lookup Table Label 2 4 11" xfId="32922" xr:uid="{00000000-0005-0000-0000-00003A800000}"/>
    <cellStyle name="Lookup Table Label 2 4 11 2" xfId="32923" xr:uid="{00000000-0005-0000-0000-00003B800000}"/>
    <cellStyle name="Lookup Table Label 2 4 11 3" xfId="32924" xr:uid="{00000000-0005-0000-0000-00003C800000}"/>
    <cellStyle name="Lookup Table Label 2 4 12" xfId="32925" xr:uid="{00000000-0005-0000-0000-00003D800000}"/>
    <cellStyle name="Lookup Table Label 2 4 12 2" xfId="32926" xr:uid="{00000000-0005-0000-0000-00003E800000}"/>
    <cellStyle name="Lookup Table Label 2 4 12 3" xfId="32927" xr:uid="{00000000-0005-0000-0000-00003F800000}"/>
    <cellStyle name="Lookup Table Label 2 4 13" xfId="32928" xr:uid="{00000000-0005-0000-0000-000040800000}"/>
    <cellStyle name="Lookup Table Label 2 4 13 2" xfId="32929" xr:uid="{00000000-0005-0000-0000-000041800000}"/>
    <cellStyle name="Lookup Table Label 2 4 13 3" xfId="32930" xr:uid="{00000000-0005-0000-0000-000042800000}"/>
    <cellStyle name="Lookup Table Label 2 4 14" xfId="32931" xr:uid="{00000000-0005-0000-0000-000043800000}"/>
    <cellStyle name="Lookup Table Label 2 4 14 2" xfId="32932" xr:uid="{00000000-0005-0000-0000-000044800000}"/>
    <cellStyle name="Lookup Table Label 2 4 14 3" xfId="32933" xr:uid="{00000000-0005-0000-0000-000045800000}"/>
    <cellStyle name="Lookup Table Label 2 4 15" xfId="32934" xr:uid="{00000000-0005-0000-0000-000046800000}"/>
    <cellStyle name="Lookup Table Label 2 4 15 2" xfId="32935" xr:uid="{00000000-0005-0000-0000-000047800000}"/>
    <cellStyle name="Lookup Table Label 2 4 15 3" xfId="32936" xr:uid="{00000000-0005-0000-0000-000048800000}"/>
    <cellStyle name="Lookup Table Label 2 4 16" xfId="32937" xr:uid="{00000000-0005-0000-0000-000049800000}"/>
    <cellStyle name="Lookup Table Label 2 4 16 2" xfId="32938" xr:uid="{00000000-0005-0000-0000-00004A800000}"/>
    <cellStyle name="Lookup Table Label 2 4 16 3" xfId="32939" xr:uid="{00000000-0005-0000-0000-00004B800000}"/>
    <cellStyle name="Lookup Table Label 2 4 17" xfId="32940" xr:uid="{00000000-0005-0000-0000-00004C800000}"/>
    <cellStyle name="Lookup Table Label 2 4 17 2" xfId="32941" xr:uid="{00000000-0005-0000-0000-00004D800000}"/>
    <cellStyle name="Lookup Table Label 2 4 17 3" xfId="32942" xr:uid="{00000000-0005-0000-0000-00004E800000}"/>
    <cellStyle name="Lookup Table Label 2 4 18" xfId="32943" xr:uid="{00000000-0005-0000-0000-00004F800000}"/>
    <cellStyle name="Lookup Table Label 2 4 18 2" xfId="32944" xr:uid="{00000000-0005-0000-0000-000050800000}"/>
    <cellStyle name="Lookup Table Label 2 4 18 3" xfId="32945" xr:uid="{00000000-0005-0000-0000-000051800000}"/>
    <cellStyle name="Lookup Table Label 2 4 19" xfId="32946" xr:uid="{00000000-0005-0000-0000-000052800000}"/>
    <cellStyle name="Lookup Table Label 2 4 2" xfId="32947" xr:uid="{00000000-0005-0000-0000-000053800000}"/>
    <cellStyle name="Lookup Table Label 2 4 2 10" xfId="32948" xr:uid="{00000000-0005-0000-0000-000054800000}"/>
    <cellStyle name="Lookup Table Label 2 4 2 10 2" xfId="32949" xr:uid="{00000000-0005-0000-0000-000055800000}"/>
    <cellStyle name="Lookup Table Label 2 4 2 10 3" xfId="32950" xr:uid="{00000000-0005-0000-0000-000056800000}"/>
    <cellStyle name="Lookup Table Label 2 4 2 11" xfId="32951" xr:uid="{00000000-0005-0000-0000-000057800000}"/>
    <cellStyle name="Lookup Table Label 2 4 2 11 2" xfId="32952" xr:uid="{00000000-0005-0000-0000-000058800000}"/>
    <cellStyle name="Lookup Table Label 2 4 2 11 3" xfId="32953" xr:uid="{00000000-0005-0000-0000-000059800000}"/>
    <cellStyle name="Lookup Table Label 2 4 2 12" xfId="32954" xr:uid="{00000000-0005-0000-0000-00005A800000}"/>
    <cellStyle name="Lookup Table Label 2 4 2 12 2" xfId="32955" xr:uid="{00000000-0005-0000-0000-00005B800000}"/>
    <cellStyle name="Lookup Table Label 2 4 2 12 3" xfId="32956" xr:uid="{00000000-0005-0000-0000-00005C800000}"/>
    <cellStyle name="Lookup Table Label 2 4 2 13" xfId="32957" xr:uid="{00000000-0005-0000-0000-00005D800000}"/>
    <cellStyle name="Lookup Table Label 2 4 2 14" xfId="32958" xr:uid="{00000000-0005-0000-0000-00005E800000}"/>
    <cellStyle name="Lookup Table Label 2 4 2 2" xfId="32959" xr:uid="{00000000-0005-0000-0000-00005F800000}"/>
    <cellStyle name="Lookup Table Label 2 4 2 2 2" xfId="32960" xr:uid="{00000000-0005-0000-0000-000060800000}"/>
    <cellStyle name="Lookup Table Label 2 4 2 2 3" xfId="32961" xr:uid="{00000000-0005-0000-0000-000061800000}"/>
    <cellStyle name="Lookup Table Label 2 4 2 3" xfId="32962" xr:uid="{00000000-0005-0000-0000-000062800000}"/>
    <cellStyle name="Lookup Table Label 2 4 2 3 2" xfId="32963" xr:uid="{00000000-0005-0000-0000-000063800000}"/>
    <cellStyle name="Lookup Table Label 2 4 2 3 3" xfId="32964" xr:uid="{00000000-0005-0000-0000-000064800000}"/>
    <cellStyle name="Lookup Table Label 2 4 2 4" xfId="32965" xr:uid="{00000000-0005-0000-0000-000065800000}"/>
    <cellStyle name="Lookup Table Label 2 4 2 4 2" xfId="32966" xr:uid="{00000000-0005-0000-0000-000066800000}"/>
    <cellStyle name="Lookup Table Label 2 4 2 4 3" xfId="32967" xr:uid="{00000000-0005-0000-0000-000067800000}"/>
    <cellStyle name="Lookup Table Label 2 4 2 5" xfId="32968" xr:uid="{00000000-0005-0000-0000-000068800000}"/>
    <cellStyle name="Lookup Table Label 2 4 2 5 2" xfId="32969" xr:uid="{00000000-0005-0000-0000-000069800000}"/>
    <cellStyle name="Lookup Table Label 2 4 2 5 3" xfId="32970" xr:uid="{00000000-0005-0000-0000-00006A800000}"/>
    <cellStyle name="Lookup Table Label 2 4 2 6" xfId="32971" xr:uid="{00000000-0005-0000-0000-00006B800000}"/>
    <cellStyle name="Lookup Table Label 2 4 2 6 2" xfId="32972" xr:uid="{00000000-0005-0000-0000-00006C800000}"/>
    <cellStyle name="Lookup Table Label 2 4 2 6 3" xfId="32973" xr:uid="{00000000-0005-0000-0000-00006D800000}"/>
    <cellStyle name="Lookup Table Label 2 4 2 7" xfId="32974" xr:uid="{00000000-0005-0000-0000-00006E800000}"/>
    <cellStyle name="Lookup Table Label 2 4 2 7 2" xfId="32975" xr:uid="{00000000-0005-0000-0000-00006F800000}"/>
    <cellStyle name="Lookup Table Label 2 4 2 7 3" xfId="32976" xr:uid="{00000000-0005-0000-0000-000070800000}"/>
    <cellStyle name="Lookup Table Label 2 4 2 8" xfId="32977" xr:uid="{00000000-0005-0000-0000-000071800000}"/>
    <cellStyle name="Lookup Table Label 2 4 2 8 2" xfId="32978" xr:uid="{00000000-0005-0000-0000-000072800000}"/>
    <cellStyle name="Lookup Table Label 2 4 2 8 3" xfId="32979" xr:uid="{00000000-0005-0000-0000-000073800000}"/>
    <cellStyle name="Lookup Table Label 2 4 2 9" xfId="32980" xr:uid="{00000000-0005-0000-0000-000074800000}"/>
    <cellStyle name="Lookup Table Label 2 4 2 9 2" xfId="32981" xr:uid="{00000000-0005-0000-0000-000075800000}"/>
    <cellStyle name="Lookup Table Label 2 4 2 9 3" xfId="32982" xr:uid="{00000000-0005-0000-0000-000076800000}"/>
    <cellStyle name="Lookup Table Label 2 4 20" xfId="32983" xr:uid="{00000000-0005-0000-0000-000077800000}"/>
    <cellStyle name="Lookup Table Label 2 4 3" xfId="32984" xr:uid="{00000000-0005-0000-0000-000078800000}"/>
    <cellStyle name="Lookup Table Label 2 4 3 10" xfId="32985" xr:uid="{00000000-0005-0000-0000-000079800000}"/>
    <cellStyle name="Lookup Table Label 2 4 3 10 2" xfId="32986" xr:uid="{00000000-0005-0000-0000-00007A800000}"/>
    <cellStyle name="Lookup Table Label 2 4 3 10 3" xfId="32987" xr:uid="{00000000-0005-0000-0000-00007B800000}"/>
    <cellStyle name="Lookup Table Label 2 4 3 11" xfId="32988" xr:uid="{00000000-0005-0000-0000-00007C800000}"/>
    <cellStyle name="Lookup Table Label 2 4 3 11 2" xfId="32989" xr:uid="{00000000-0005-0000-0000-00007D800000}"/>
    <cellStyle name="Lookup Table Label 2 4 3 11 3" xfId="32990" xr:uid="{00000000-0005-0000-0000-00007E800000}"/>
    <cellStyle name="Lookup Table Label 2 4 3 12" xfId="32991" xr:uid="{00000000-0005-0000-0000-00007F800000}"/>
    <cellStyle name="Lookup Table Label 2 4 3 12 2" xfId="32992" xr:uid="{00000000-0005-0000-0000-000080800000}"/>
    <cellStyle name="Lookup Table Label 2 4 3 12 3" xfId="32993" xr:uid="{00000000-0005-0000-0000-000081800000}"/>
    <cellStyle name="Lookup Table Label 2 4 3 13" xfId="32994" xr:uid="{00000000-0005-0000-0000-000082800000}"/>
    <cellStyle name="Lookup Table Label 2 4 3 14" xfId="32995" xr:uid="{00000000-0005-0000-0000-000083800000}"/>
    <cellStyle name="Lookup Table Label 2 4 3 2" xfId="32996" xr:uid="{00000000-0005-0000-0000-000084800000}"/>
    <cellStyle name="Lookup Table Label 2 4 3 2 2" xfId="32997" xr:uid="{00000000-0005-0000-0000-000085800000}"/>
    <cellStyle name="Lookup Table Label 2 4 3 2 3" xfId="32998" xr:uid="{00000000-0005-0000-0000-000086800000}"/>
    <cellStyle name="Lookup Table Label 2 4 3 3" xfId="32999" xr:uid="{00000000-0005-0000-0000-000087800000}"/>
    <cellStyle name="Lookup Table Label 2 4 3 3 2" xfId="33000" xr:uid="{00000000-0005-0000-0000-000088800000}"/>
    <cellStyle name="Lookup Table Label 2 4 3 3 3" xfId="33001" xr:uid="{00000000-0005-0000-0000-000089800000}"/>
    <cellStyle name="Lookup Table Label 2 4 3 4" xfId="33002" xr:uid="{00000000-0005-0000-0000-00008A800000}"/>
    <cellStyle name="Lookup Table Label 2 4 3 4 2" xfId="33003" xr:uid="{00000000-0005-0000-0000-00008B800000}"/>
    <cellStyle name="Lookup Table Label 2 4 3 4 3" xfId="33004" xr:uid="{00000000-0005-0000-0000-00008C800000}"/>
    <cellStyle name="Lookup Table Label 2 4 3 5" xfId="33005" xr:uid="{00000000-0005-0000-0000-00008D800000}"/>
    <cellStyle name="Lookup Table Label 2 4 3 5 2" xfId="33006" xr:uid="{00000000-0005-0000-0000-00008E800000}"/>
    <cellStyle name="Lookup Table Label 2 4 3 5 3" xfId="33007" xr:uid="{00000000-0005-0000-0000-00008F800000}"/>
    <cellStyle name="Lookup Table Label 2 4 3 6" xfId="33008" xr:uid="{00000000-0005-0000-0000-000090800000}"/>
    <cellStyle name="Lookup Table Label 2 4 3 6 2" xfId="33009" xr:uid="{00000000-0005-0000-0000-000091800000}"/>
    <cellStyle name="Lookup Table Label 2 4 3 6 3" xfId="33010" xr:uid="{00000000-0005-0000-0000-000092800000}"/>
    <cellStyle name="Lookup Table Label 2 4 3 7" xfId="33011" xr:uid="{00000000-0005-0000-0000-000093800000}"/>
    <cellStyle name="Lookup Table Label 2 4 3 7 2" xfId="33012" xr:uid="{00000000-0005-0000-0000-000094800000}"/>
    <cellStyle name="Lookup Table Label 2 4 3 7 3" xfId="33013" xr:uid="{00000000-0005-0000-0000-000095800000}"/>
    <cellStyle name="Lookup Table Label 2 4 3 8" xfId="33014" xr:uid="{00000000-0005-0000-0000-000096800000}"/>
    <cellStyle name="Lookup Table Label 2 4 3 8 2" xfId="33015" xr:uid="{00000000-0005-0000-0000-000097800000}"/>
    <cellStyle name="Lookup Table Label 2 4 3 8 3" xfId="33016" xr:uid="{00000000-0005-0000-0000-000098800000}"/>
    <cellStyle name="Lookup Table Label 2 4 3 9" xfId="33017" xr:uid="{00000000-0005-0000-0000-000099800000}"/>
    <cellStyle name="Lookup Table Label 2 4 3 9 2" xfId="33018" xr:uid="{00000000-0005-0000-0000-00009A800000}"/>
    <cellStyle name="Lookup Table Label 2 4 3 9 3" xfId="33019" xr:uid="{00000000-0005-0000-0000-00009B800000}"/>
    <cellStyle name="Lookup Table Label 2 4 4" xfId="33020" xr:uid="{00000000-0005-0000-0000-00009C800000}"/>
    <cellStyle name="Lookup Table Label 2 4 4 10" xfId="33021" xr:uid="{00000000-0005-0000-0000-00009D800000}"/>
    <cellStyle name="Lookup Table Label 2 4 4 10 2" xfId="33022" xr:uid="{00000000-0005-0000-0000-00009E800000}"/>
    <cellStyle name="Lookup Table Label 2 4 4 10 3" xfId="33023" xr:uid="{00000000-0005-0000-0000-00009F800000}"/>
    <cellStyle name="Lookup Table Label 2 4 4 11" xfId="33024" xr:uid="{00000000-0005-0000-0000-0000A0800000}"/>
    <cellStyle name="Lookup Table Label 2 4 4 11 2" xfId="33025" xr:uid="{00000000-0005-0000-0000-0000A1800000}"/>
    <cellStyle name="Lookup Table Label 2 4 4 11 3" xfId="33026" xr:uid="{00000000-0005-0000-0000-0000A2800000}"/>
    <cellStyle name="Lookup Table Label 2 4 4 12" xfId="33027" xr:uid="{00000000-0005-0000-0000-0000A3800000}"/>
    <cellStyle name="Lookup Table Label 2 4 4 13" xfId="33028" xr:uid="{00000000-0005-0000-0000-0000A4800000}"/>
    <cellStyle name="Lookup Table Label 2 4 4 2" xfId="33029" xr:uid="{00000000-0005-0000-0000-0000A5800000}"/>
    <cellStyle name="Lookup Table Label 2 4 4 2 2" xfId="33030" xr:uid="{00000000-0005-0000-0000-0000A6800000}"/>
    <cellStyle name="Lookup Table Label 2 4 4 2 3" xfId="33031" xr:uid="{00000000-0005-0000-0000-0000A7800000}"/>
    <cellStyle name="Lookup Table Label 2 4 4 3" xfId="33032" xr:uid="{00000000-0005-0000-0000-0000A8800000}"/>
    <cellStyle name="Lookup Table Label 2 4 4 3 2" xfId="33033" xr:uid="{00000000-0005-0000-0000-0000A9800000}"/>
    <cellStyle name="Lookup Table Label 2 4 4 3 3" xfId="33034" xr:uid="{00000000-0005-0000-0000-0000AA800000}"/>
    <cellStyle name="Lookup Table Label 2 4 4 4" xfId="33035" xr:uid="{00000000-0005-0000-0000-0000AB800000}"/>
    <cellStyle name="Lookup Table Label 2 4 4 4 2" xfId="33036" xr:uid="{00000000-0005-0000-0000-0000AC800000}"/>
    <cellStyle name="Lookup Table Label 2 4 4 4 3" xfId="33037" xr:uid="{00000000-0005-0000-0000-0000AD800000}"/>
    <cellStyle name="Lookup Table Label 2 4 4 5" xfId="33038" xr:uid="{00000000-0005-0000-0000-0000AE800000}"/>
    <cellStyle name="Lookup Table Label 2 4 4 5 2" xfId="33039" xr:uid="{00000000-0005-0000-0000-0000AF800000}"/>
    <cellStyle name="Lookup Table Label 2 4 4 5 3" xfId="33040" xr:uid="{00000000-0005-0000-0000-0000B0800000}"/>
    <cellStyle name="Lookup Table Label 2 4 4 6" xfId="33041" xr:uid="{00000000-0005-0000-0000-0000B1800000}"/>
    <cellStyle name="Lookup Table Label 2 4 4 6 2" xfId="33042" xr:uid="{00000000-0005-0000-0000-0000B2800000}"/>
    <cellStyle name="Lookup Table Label 2 4 4 6 3" xfId="33043" xr:uid="{00000000-0005-0000-0000-0000B3800000}"/>
    <cellStyle name="Lookup Table Label 2 4 4 7" xfId="33044" xr:uid="{00000000-0005-0000-0000-0000B4800000}"/>
    <cellStyle name="Lookup Table Label 2 4 4 7 2" xfId="33045" xr:uid="{00000000-0005-0000-0000-0000B5800000}"/>
    <cellStyle name="Lookup Table Label 2 4 4 7 3" xfId="33046" xr:uid="{00000000-0005-0000-0000-0000B6800000}"/>
    <cellStyle name="Lookup Table Label 2 4 4 8" xfId="33047" xr:uid="{00000000-0005-0000-0000-0000B7800000}"/>
    <cellStyle name="Lookup Table Label 2 4 4 8 2" xfId="33048" xr:uid="{00000000-0005-0000-0000-0000B8800000}"/>
    <cellStyle name="Lookup Table Label 2 4 4 8 3" xfId="33049" xr:uid="{00000000-0005-0000-0000-0000B9800000}"/>
    <cellStyle name="Lookup Table Label 2 4 4 9" xfId="33050" xr:uid="{00000000-0005-0000-0000-0000BA800000}"/>
    <cellStyle name="Lookup Table Label 2 4 4 9 2" xfId="33051" xr:uid="{00000000-0005-0000-0000-0000BB800000}"/>
    <cellStyle name="Lookup Table Label 2 4 4 9 3" xfId="33052" xr:uid="{00000000-0005-0000-0000-0000BC800000}"/>
    <cellStyle name="Lookup Table Label 2 4 5" xfId="33053" xr:uid="{00000000-0005-0000-0000-0000BD800000}"/>
    <cellStyle name="Lookup Table Label 2 4 5 10" xfId="33054" xr:uid="{00000000-0005-0000-0000-0000BE800000}"/>
    <cellStyle name="Lookup Table Label 2 4 5 10 2" xfId="33055" xr:uid="{00000000-0005-0000-0000-0000BF800000}"/>
    <cellStyle name="Lookup Table Label 2 4 5 10 3" xfId="33056" xr:uid="{00000000-0005-0000-0000-0000C0800000}"/>
    <cellStyle name="Lookup Table Label 2 4 5 11" xfId="33057" xr:uid="{00000000-0005-0000-0000-0000C1800000}"/>
    <cellStyle name="Lookup Table Label 2 4 5 11 2" xfId="33058" xr:uid="{00000000-0005-0000-0000-0000C2800000}"/>
    <cellStyle name="Lookup Table Label 2 4 5 11 3" xfId="33059" xr:uid="{00000000-0005-0000-0000-0000C3800000}"/>
    <cellStyle name="Lookup Table Label 2 4 5 12" xfId="33060" xr:uid="{00000000-0005-0000-0000-0000C4800000}"/>
    <cellStyle name="Lookup Table Label 2 4 5 13" xfId="33061" xr:uid="{00000000-0005-0000-0000-0000C5800000}"/>
    <cellStyle name="Lookup Table Label 2 4 5 2" xfId="33062" xr:uid="{00000000-0005-0000-0000-0000C6800000}"/>
    <cellStyle name="Lookup Table Label 2 4 5 2 2" xfId="33063" xr:uid="{00000000-0005-0000-0000-0000C7800000}"/>
    <cellStyle name="Lookup Table Label 2 4 5 2 3" xfId="33064" xr:uid="{00000000-0005-0000-0000-0000C8800000}"/>
    <cellStyle name="Lookup Table Label 2 4 5 3" xfId="33065" xr:uid="{00000000-0005-0000-0000-0000C9800000}"/>
    <cellStyle name="Lookup Table Label 2 4 5 3 2" xfId="33066" xr:uid="{00000000-0005-0000-0000-0000CA800000}"/>
    <cellStyle name="Lookup Table Label 2 4 5 3 3" xfId="33067" xr:uid="{00000000-0005-0000-0000-0000CB800000}"/>
    <cellStyle name="Lookup Table Label 2 4 5 4" xfId="33068" xr:uid="{00000000-0005-0000-0000-0000CC800000}"/>
    <cellStyle name="Lookup Table Label 2 4 5 4 2" xfId="33069" xr:uid="{00000000-0005-0000-0000-0000CD800000}"/>
    <cellStyle name="Lookup Table Label 2 4 5 4 3" xfId="33070" xr:uid="{00000000-0005-0000-0000-0000CE800000}"/>
    <cellStyle name="Lookup Table Label 2 4 5 5" xfId="33071" xr:uid="{00000000-0005-0000-0000-0000CF800000}"/>
    <cellStyle name="Lookup Table Label 2 4 5 5 2" xfId="33072" xr:uid="{00000000-0005-0000-0000-0000D0800000}"/>
    <cellStyle name="Lookup Table Label 2 4 5 5 3" xfId="33073" xr:uid="{00000000-0005-0000-0000-0000D1800000}"/>
    <cellStyle name="Lookup Table Label 2 4 5 6" xfId="33074" xr:uid="{00000000-0005-0000-0000-0000D2800000}"/>
    <cellStyle name="Lookup Table Label 2 4 5 6 2" xfId="33075" xr:uid="{00000000-0005-0000-0000-0000D3800000}"/>
    <cellStyle name="Lookup Table Label 2 4 5 6 3" xfId="33076" xr:uid="{00000000-0005-0000-0000-0000D4800000}"/>
    <cellStyle name="Lookup Table Label 2 4 5 7" xfId="33077" xr:uid="{00000000-0005-0000-0000-0000D5800000}"/>
    <cellStyle name="Lookup Table Label 2 4 5 7 2" xfId="33078" xr:uid="{00000000-0005-0000-0000-0000D6800000}"/>
    <cellStyle name="Lookup Table Label 2 4 5 7 3" xfId="33079" xr:uid="{00000000-0005-0000-0000-0000D7800000}"/>
    <cellStyle name="Lookup Table Label 2 4 5 8" xfId="33080" xr:uid="{00000000-0005-0000-0000-0000D8800000}"/>
    <cellStyle name="Lookup Table Label 2 4 5 8 2" xfId="33081" xr:uid="{00000000-0005-0000-0000-0000D9800000}"/>
    <cellStyle name="Lookup Table Label 2 4 5 8 3" xfId="33082" xr:uid="{00000000-0005-0000-0000-0000DA800000}"/>
    <cellStyle name="Lookup Table Label 2 4 5 9" xfId="33083" xr:uid="{00000000-0005-0000-0000-0000DB800000}"/>
    <cellStyle name="Lookup Table Label 2 4 5 9 2" xfId="33084" xr:uid="{00000000-0005-0000-0000-0000DC800000}"/>
    <cellStyle name="Lookup Table Label 2 4 5 9 3" xfId="33085" xr:uid="{00000000-0005-0000-0000-0000DD800000}"/>
    <cellStyle name="Lookup Table Label 2 4 6" xfId="33086" xr:uid="{00000000-0005-0000-0000-0000DE800000}"/>
    <cellStyle name="Lookup Table Label 2 4 6 10" xfId="33087" xr:uid="{00000000-0005-0000-0000-0000DF800000}"/>
    <cellStyle name="Lookup Table Label 2 4 6 10 2" xfId="33088" xr:uid="{00000000-0005-0000-0000-0000E0800000}"/>
    <cellStyle name="Lookup Table Label 2 4 6 10 3" xfId="33089" xr:uid="{00000000-0005-0000-0000-0000E1800000}"/>
    <cellStyle name="Lookup Table Label 2 4 6 11" xfId="33090" xr:uid="{00000000-0005-0000-0000-0000E2800000}"/>
    <cellStyle name="Lookup Table Label 2 4 6 11 2" xfId="33091" xr:uid="{00000000-0005-0000-0000-0000E3800000}"/>
    <cellStyle name="Lookup Table Label 2 4 6 11 3" xfId="33092" xr:uid="{00000000-0005-0000-0000-0000E4800000}"/>
    <cellStyle name="Lookup Table Label 2 4 6 12" xfId="33093" xr:uid="{00000000-0005-0000-0000-0000E5800000}"/>
    <cellStyle name="Lookup Table Label 2 4 6 13" xfId="33094" xr:uid="{00000000-0005-0000-0000-0000E6800000}"/>
    <cellStyle name="Lookup Table Label 2 4 6 2" xfId="33095" xr:uid="{00000000-0005-0000-0000-0000E7800000}"/>
    <cellStyle name="Lookup Table Label 2 4 6 2 2" xfId="33096" xr:uid="{00000000-0005-0000-0000-0000E8800000}"/>
    <cellStyle name="Lookup Table Label 2 4 6 2 3" xfId="33097" xr:uid="{00000000-0005-0000-0000-0000E9800000}"/>
    <cellStyle name="Lookup Table Label 2 4 6 3" xfId="33098" xr:uid="{00000000-0005-0000-0000-0000EA800000}"/>
    <cellStyle name="Lookup Table Label 2 4 6 3 2" xfId="33099" xr:uid="{00000000-0005-0000-0000-0000EB800000}"/>
    <cellStyle name="Lookup Table Label 2 4 6 3 3" xfId="33100" xr:uid="{00000000-0005-0000-0000-0000EC800000}"/>
    <cellStyle name="Lookup Table Label 2 4 6 4" xfId="33101" xr:uid="{00000000-0005-0000-0000-0000ED800000}"/>
    <cellStyle name="Lookup Table Label 2 4 6 4 2" xfId="33102" xr:uid="{00000000-0005-0000-0000-0000EE800000}"/>
    <cellStyle name="Lookup Table Label 2 4 6 4 3" xfId="33103" xr:uid="{00000000-0005-0000-0000-0000EF800000}"/>
    <cellStyle name="Lookup Table Label 2 4 6 5" xfId="33104" xr:uid="{00000000-0005-0000-0000-0000F0800000}"/>
    <cellStyle name="Lookup Table Label 2 4 6 5 2" xfId="33105" xr:uid="{00000000-0005-0000-0000-0000F1800000}"/>
    <cellStyle name="Lookup Table Label 2 4 6 5 3" xfId="33106" xr:uid="{00000000-0005-0000-0000-0000F2800000}"/>
    <cellStyle name="Lookup Table Label 2 4 6 6" xfId="33107" xr:uid="{00000000-0005-0000-0000-0000F3800000}"/>
    <cellStyle name="Lookup Table Label 2 4 6 6 2" xfId="33108" xr:uid="{00000000-0005-0000-0000-0000F4800000}"/>
    <cellStyle name="Lookup Table Label 2 4 6 6 3" xfId="33109" xr:uid="{00000000-0005-0000-0000-0000F5800000}"/>
    <cellStyle name="Lookup Table Label 2 4 6 7" xfId="33110" xr:uid="{00000000-0005-0000-0000-0000F6800000}"/>
    <cellStyle name="Lookup Table Label 2 4 6 7 2" xfId="33111" xr:uid="{00000000-0005-0000-0000-0000F7800000}"/>
    <cellStyle name="Lookup Table Label 2 4 6 7 3" xfId="33112" xr:uid="{00000000-0005-0000-0000-0000F8800000}"/>
    <cellStyle name="Lookup Table Label 2 4 6 8" xfId="33113" xr:uid="{00000000-0005-0000-0000-0000F9800000}"/>
    <cellStyle name="Lookup Table Label 2 4 6 8 2" xfId="33114" xr:uid="{00000000-0005-0000-0000-0000FA800000}"/>
    <cellStyle name="Lookup Table Label 2 4 6 8 3" xfId="33115" xr:uid="{00000000-0005-0000-0000-0000FB800000}"/>
    <cellStyle name="Lookup Table Label 2 4 6 9" xfId="33116" xr:uid="{00000000-0005-0000-0000-0000FC800000}"/>
    <cellStyle name="Lookup Table Label 2 4 6 9 2" xfId="33117" xr:uid="{00000000-0005-0000-0000-0000FD800000}"/>
    <cellStyle name="Lookup Table Label 2 4 6 9 3" xfId="33118" xr:uid="{00000000-0005-0000-0000-0000FE800000}"/>
    <cellStyle name="Lookup Table Label 2 4 7" xfId="33119" xr:uid="{00000000-0005-0000-0000-0000FF800000}"/>
    <cellStyle name="Lookup Table Label 2 4 7 10" xfId="33120" xr:uid="{00000000-0005-0000-0000-000000810000}"/>
    <cellStyle name="Lookup Table Label 2 4 7 10 2" xfId="33121" xr:uid="{00000000-0005-0000-0000-000001810000}"/>
    <cellStyle name="Lookup Table Label 2 4 7 10 3" xfId="33122" xr:uid="{00000000-0005-0000-0000-000002810000}"/>
    <cellStyle name="Lookup Table Label 2 4 7 11" xfId="33123" xr:uid="{00000000-0005-0000-0000-000003810000}"/>
    <cellStyle name="Lookup Table Label 2 4 7 11 2" xfId="33124" xr:uid="{00000000-0005-0000-0000-000004810000}"/>
    <cellStyle name="Lookup Table Label 2 4 7 11 3" xfId="33125" xr:uid="{00000000-0005-0000-0000-000005810000}"/>
    <cellStyle name="Lookup Table Label 2 4 7 12" xfId="33126" xr:uid="{00000000-0005-0000-0000-000006810000}"/>
    <cellStyle name="Lookup Table Label 2 4 7 13" xfId="33127" xr:uid="{00000000-0005-0000-0000-000007810000}"/>
    <cellStyle name="Lookup Table Label 2 4 7 2" xfId="33128" xr:uid="{00000000-0005-0000-0000-000008810000}"/>
    <cellStyle name="Lookup Table Label 2 4 7 2 2" xfId="33129" xr:uid="{00000000-0005-0000-0000-000009810000}"/>
    <cellStyle name="Lookup Table Label 2 4 7 2 3" xfId="33130" xr:uid="{00000000-0005-0000-0000-00000A810000}"/>
    <cellStyle name="Lookup Table Label 2 4 7 3" xfId="33131" xr:uid="{00000000-0005-0000-0000-00000B810000}"/>
    <cellStyle name="Lookup Table Label 2 4 7 3 2" xfId="33132" xr:uid="{00000000-0005-0000-0000-00000C810000}"/>
    <cellStyle name="Lookup Table Label 2 4 7 3 3" xfId="33133" xr:uid="{00000000-0005-0000-0000-00000D810000}"/>
    <cellStyle name="Lookup Table Label 2 4 7 4" xfId="33134" xr:uid="{00000000-0005-0000-0000-00000E810000}"/>
    <cellStyle name="Lookup Table Label 2 4 7 4 2" xfId="33135" xr:uid="{00000000-0005-0000-0000-00000F810000}"/>
    <cellStyle name="Lookup Table Label 2 4 7 4 3" xfId="33136" xr:uid="{00000000-0005-0000-0000-000010810000}"/>
    <cellStyle name="Lookup Table Label 2 4 7 5" xfId="33137" xr:uid="{00000000-0005-0000-0000-000011810000}"/>
    <cellStyle name="Lookup Table Label 2 4 7 5 2" xfId="33138" xr:uid="{00000000-0005-0000-0000-000012810000}"/>
    <cellStyle name="Lookup Table Label 2 4 7 5 3" xfId="33139" xr:uid="{00000000-0005-0000-0000-000013810000}"/>
    <cellStyle name="Lookup Table Label 2 4 7 6" xfId="33140" xr:uid="{00000000-0005-0000-0000-000014810000}"/>
    <cellStyle name="Lookup Table Label 2 4 7 6 2" xfId="33141" xr:uid="{00000000-0005-0000-0000-000015810000}"/>
    <cellStyle name="Lookup Table Label 2 4 7 6 3" xfId="33142" xr:uid="{00000000-0005-0000-0000-000016810000}"/>
    <cellStyle name="Lookup Table Label 2 4 7 7" xfId="33143" xr:uid="{00000000-0005-0000-0000-000017810000}"/>
    <cellStyle name="Lookup Table Label 2 4 7 7 2" xfId="33144" xr:uid="{00000000-0005-0000-0000-000018810000}"/>
    <cellStyle name="Lookup Table Label 2 4 7 7 3" xfId="33145" xr:uid="{00000000-0005-0000-0000-000019810000}"/>
    <cellStyle name="Lookup Table Label 2 4 7 8" xfId="33146" xr:uid="{00000000-0005-0000-0000-00001A810000}"/>
    <cellStyle name="Lookup Table Label 2 4 7 8 2" xfId="33147" xr:uid="{00000000-0005-0000-0000-00001B810000}"/>
    <cellStyle name="Lookup Table Label 2 4 7 8 3" xfId="33148" xr:uid="{00000000-0005-0000-0000-00001C810000}"/>
    <cellStyle name="Lookup Table Label 2 4 7 9" xfId="33149" xr:uid="{00000000-0005-0000-0000-00001D810000}"/>
    <cellStyle name="Lookup Table Label 2 4 7 9 2" xfId="33150" xr:uid="{00000000-0005-0000-0000-00001E810000}"/>
    <cellStyle name="Lookup Table Label 2 4 7 9 3" xfId="33151" xr:uid="{00000000-0005-0000-0000-00001F810000}"/>
    <cellStyle name="Lookup Table Label 2 4 8" xfId="33152" xr:uid="{00000000-0005-0000-0000-000020810000}"/>
    <cellStyle name="Lookup Table Label 2 4 8 2" xfId="33153" xr:uid="{00000000-0005-0000-0000-000021810000}"/>
    <cellStyle name="Lookup Table Label 2 4 8 3" xfId="33154" xr:uid="{00000000-0005-0000-0000-000022810000}"/>
    <cellStyle name="Lookup Table Label 2 4 9" xfId="33155" xr:uid="{00000000-0005-0000-0000-000023810000}"/>
    <cellStyle name="Lookup Table Label 2 4 9 2" xfId="33156" xr:uid="{00000000-0005-0000-0000-000024810000}"/>
    <cellStyle name="Lookup Table Label 2 4 9 3" xfId="33157" xr:uid="{00000000-0005-0000-0000-000025810000}"/>
    <cellStyle name="Lookup Table Label 2 5" xfId="33158" xr:uid="{00000000-0005-0000-0000-000026810000}"/>
    <cellStyle name="Lookup Table Label 2 5 10" xfId="33159" xr:uid="{00000000-0005-0000-0000-000027810000}"/>
    <cellStyle name="Lookup Table Label 2 5 10 2" xfId="33160" xr:uid="{00000000-0005-0000-0000-000028810000}"/>
    <cellStyle name="Lookup Table Label 2 5 10 3" xfId="33161" xr:uid="{00000000-0005-0000-0000-000029810000}"/>
    <cellStyle name="Lookup Table Label 2 5 11" xfId="33162" xr:uid="{00000000-0005-0000-0000-00002A810000}"/>
    <cellStyle name="Lookup Table Label 2 5 11 2" xfId="33163" xr:uid="{00000000-0005-0000-0000-00002B810000}"/>
    <cellStyle name="Lookup Table Label 2 5 11 3" xfId="33164" xr:uid="{00000000-0005-0000-0000-00002C810000}"/>
    <cellStyle name="Lookup Table Label 2 5 12" xfId="33165" xr:uid="{00000000-0005-0000-0000-00002D810000}"/>
    <cellStyle name="Lookup Table Label 2 5 12 2" xfId="33166" xr:uid="{00000000-0005-0000-0000-00002E810000}"/>
    <cellStyle name="Lookup Table Label 2 5 12 3" xfId="33167" xr:uid="{00000000-0005-0000-0000-00002F810000}"/>
    <cellStyle name="Lookup Table Label 2 5 13" xfId="33168" xr:uid="{00000000-0005-0000-0000-000030810000}"/>
    <cellStyle name="Lookup Table Label 2 5 13 2" xfId="33169" xr:uid="{00000000-0005-0000-0000-000031810000}"/>
    <cellStyle name="Lookup Table Label 2 5 13 3" xfId="33170" xr:uid="{00000000-0005-0000-0000-000032810000}"/>
    <cellStyle name="Lookup Table Label 2 5 14" xfId="33171" xr:uid="{00000000-0005-0000-0000-000033810000}"/>
    <cellStyle name="Lookup Table Label 2 5 14 2" xfId="33172" xr:uid="{00000000-0005-0000-0000-000034810000}"/>
    <cellStyle name="Lookup Table Label 2 5 14 3" xfId="33173" xr:uid="{00000000-0005-0000-0000-000035810000}"/>
    <cellStyle name="Lookup Table Label 2 5 15" xfId="33174" xr:uid="{00000000-0005-0000-0000-000036810000}"/>
    <cellStyle name="Lookup Table Label 2 5 15 2" xfId="33175" xr:uid="{00000000-0005-0000-0000-000037810000}"/>
    <cellStyle name="Lookup Table Label 2 5 15 3" xfId="33176" xr:uid="{00000000-0005-0000-0000-000038810000}"/>
    <cellStyle name="Lookup Table Label 2 5 16" xfId="33177" xr:uid="{00000000-0005-0000-0000-000039810000}"/>
    <cellStyle name="Lookup Table Label 2 5 16 2" xfId="33178" xr:uid="{00000000-0005-0000-0000-00003A810000}"/>
    <cellStyle name="Lookup Table Label 2 5 16 3" xfId="33179" xr:uid="{00000000-0005-0000-0000-00003B810000}"/>
    <cellStyle name="Lookup Table Label 2 5 17" xfId="33180" xr:uid="{00000000-0005-0000-0000-00003C810000}"/>
    <cellStyle name="Lookup Table Label 2 5 17 2" xfId="33181" xr:uid="{00000000-0005-0000-0000-00003D810000}"/>
    <cellStyle name="Lookup Table Label 2 5 17 3" xfId="33182" xr:uid="{00000000-0005-0000-0000-00003E810000}"/>
    <cellStyle name="Lookup Table Label 2 5 18" xfId="33183" xr:uid="{00000000-0005-0000-0000-00003F810000}"/>
    <cellStyle name="Lookup Table Label 2 5 18 2" xfId="33184" xr:uid="{00000000-0005-0000-0000-000040810000}"/>
    <cellStyle name="Lookup Table Label 2 5 18 3" xfId="33185" xr:uid="{00000000-0005-0000-0000-000041810000}"/>
    <cellStyle name="Lookup Table Label 2 5 19" xfId="33186" xr:uid="{00000000-0005-0000-0000-000042810000}"/>
    <cellStyle name="Lookup Table Label 2 5 2" xfId="33187" xr:uid="{00000000-0005-0000-0000-000043810000}"/>
    <cellStyle name="Lookup Table Label 2 5 2 10" xfId="33188" xr:uid="{00000000-0005-0000-0000-000044810000}"/>
    <cellStyle name="Lookup Table Label 2 5 2 10 2" xfId="33189" xr:uid="{00000000-0005-0000-0000-000045810000}"/>
    <cellStyle name="Lookup Table Label 2 5 2 10 3" xfId="33190" xr:uid="{00000000-0005-0000-0000-000046810000}"/>
    <cellStyle name="Lookup Table Label 2 5 2 11" xfId="33191" xr:uid="{00000000-0005-0000-0000-000047810000}"/>
    <cellStyle name="Lookup Table Label 2 5 2 11 2" xfId="33192" xr:uid="{00000000-0005-0000-0000-000048810000}"/>
    <cellStyle name="Lookup Table Label 2 5 2 11 3" xfId="33193" xr:uid="{00000000-0005-0000-0000-000049810000}"/>
    <cellStyle name="Lookup Table Label 2 5 2 12" xfId="33194" xr:uid="{00000000-0005-0000-0000-00004A810000}"/>
    <cellStyle name="Lookup Table Label 2 5 2 12 2" xfId="33195" xr:uid="{00000000-0005-0000-0000-00004B810000}"/>
    <cellStyle name="Lookup Table Label 2 5 2 12 3" xfId="33196" xr:uid="{00000000-0005-0000-0000-00004C810000}"/>
    <cellStyle name="Lookup Table Label 2 5 2 13" xfId="33197" xr:uid="{00000000-0005-0000-0000-00004D810000}"/>
    <cellStyle name="Lookup Table Label 2 5 2 14" xfId="33198" xr:uid="{00000000-0005-0000-0000-00004E810000}"/>
    <cellStyle name="Lookup Table Label 2 5 2 2" xfId="33199" xr:uid="{00000000-0005-0000-0000-00004F810000}"/>
    <cellStyle name="Lookup Table Label 2 5 2 2 2" xfId="33200" xr:uid="{00000000-0005-0000-0000-000050810000}"/>
    <cellStyle name="Lookup Table Label 2 5 2 2 3" xfId="33201" xr:uid="{00000000-0005-0000-0000-000051810000}"/>
    <cellStyle name="Lookup Table Label 2 5 2 3" xfId="33202" xr:uid="{00000000-0005-0000-0000-000052810000}"/>
    <cellStyle name="Lookup Table Label 2 5 2 3 2" xfId="33203" xr:uid="{00000000-0005-0000-0000-000053810000}"/>
    <cellStyle name="Lookup Table Label 2 5 2 3 3" xfId="33204" xr:uid="{00000000-0005-0000-0000-000054810000}"/>
    <cellStyle name="Lookup Table Label 2 5 2 4" xfId="33205" xr:uid="{00000000-0005-0000-0000-000055810000}"/>
    <cellStyle name="Lookup Table Label 2 5 2 4 2" xfId="33206" xr:uid="{00000000-0005-0000-0000-000056810000}"/>
    <cellStyle name="Lookup Table Label 2 5 2 4 3" xfId="33207" xr:uid="{00000000-0005-0000-0000-000057810000}"/>
    <cellStyle name="Lookup Table Label 2 5 2 5" xfId="33208" xr:uid="{00000000-0005-0000-0000-000058810000}"/>
    <cellStyle name="Lookup Table Label 2 5 2 5 2" xfId="33209" xr:uid="{00000000-0005-0000-0000-000059810000}"/>
    <cellStyle name="Lookup Table Label 2 5 2 5 3" xfId="33210" xr:uid="{00000000-0005-0000-0000-00005A810000}"/>
    <cellStyle name="Lookup Table Label 2 5 2 6" xfId="33211" xr:uid="{00000000-0005-0000-0000-00005B810000}"/>
    <cellStyle name="Lookup Table Label 2 5 2 6 2" xfId="33212" xr:uid="{00000000-0005-0000-0000-00005C810000}"/>
    <cellStyle name="Lookup Table Label 2 5 2 6 3" xfId="33213" xr:uid="{00000000-0005-0000-0000-00005D810000}"/>
    <cellStyle name="Lookup Table Label 2 5 2 7" xfId="33214" xr:uid="{00000000-0005-0000-0000-00005E810000}"/>
    <cellStyle name="Lookup Table Label 2 5 2 7 2" xfId="33215" xr:uid="{00000000-0005-0000-0000-00005F810000}"/>
    <cellStyle name="Lookup Table Label 2 5 2 7 3" xfId="33216" xr:uid="{00000000-0005-0000-0000-000060810000}"/>
    <cellStyle name="Lookup Table Label 2 5 2 8" xfId="33217" xr:uid="{00000000-0005-0000-0000-000061810000}"/>
    <cellStyle name="Lookup Table Label 2 5 2 8 2" xfId="33218" xr:uid="{00000000-0005-0000-0000-000062810000}"/>
    <cellStyle name="Lookup Table Label 2 5 2 8 3" xfId="33219" xr:uid="{00000000-0005-0000-0000-000063810000}"/>
    <cellStyle name="Lookup Table Label 2 5 2 9" xfId="33220" xr:uid="{00000000-0005-0000-0000-000064810000}"/>
    <cellStyle name="Lookup Table Label 2 5 2 9 2" xfId="33221" xr:uid="{00000000-0005-0000-0000-000065810000}"/>
    <cellStyle name="Lookup Table Label 2 5 2 9 3" xfId="33222" xr:uid="{00000000-0005-0000-0000-000066810000}"/>
    <cellStyle name="Lookup Table Label 2 5 20" xfId="33223" xr:uid="{00000000-0005-0000-0000-000067810000}"/>
    <cellStyle name="Lookup Table Label 2 5 3" xfId="33224" xr:uid="{00000000-0005-0000-0000-000068810000}"/>
    <cellStyle name="Lookup Table Label 2 5 3 10" xfId="33225" xr:uid="{00000000-0005-0000-0000-000069810000}"/>
    <cellStyle name="Lookup Table Label 2 5 3 10 2" xfId="33226" xr:uid="{00000000-0005-0000-0000-00006A810000}"/>
    <cellStyle name="Lookup Table Label 2 5 3 10 3" xfId="33227" xr:uid="{00000000-0005-0000-0000-00006B810000}"/>
    <cellStyle name="Lookup Table Label 2 5 3 11" xfId="33228" xr:uid="{00000000-0005-0000-0000-00006C810000}"/>
    <cellStyle name="Lookup Table Label 2 5 3 11 2" xfId="33229" xr:uid="{00000000-0005-0000-0000-00006D810000}"/>
    <cellStyle name="Lookup Table Label 2 5 3 11 3" xfId="33230" xr:uid="{00000000-0005-0000-0000-00006E810000}"/>
    <cellStyle name="Lookup Table Label 2 5 3 12" xfId="33231" xr:uid="{00000000-0005-0000-0000-00006F810000}"/>
    <cellStyle name="Lookup Table Label 2 5 3 12 2" xfId="33232" xr:uid="{00000000-0005-0000-0000-000070810000}"/>
    <cellStyle name="Lookup Table Label 2 5 3 12 3" xfId="33233" xr:uid="{00000000-0005-0000-0000-000071810000}"/>
    <cellStyle name="Lookup Table Label 2 5 3 13" xfId="33234" xr:uid="{00000000-0005-0000-0000-000072810000}"/>
    <cellStyle name="Lookup Table Label 2 5 3 14" xfId="33235" xr:uid="{00000000-0005-0000-0000-000073810000}"/>
    <cellStyle name="Lookup Table Label 2 5 3 2" xfId="33236" xr:uid="{00000000-0005-0000-0000-000074810000}"/>
    <cellStyle name="Lookup Table Label 2 5 3 2 2" xfId="33237" xr:uid="{00000000-0005-0000-0000-000075810000}"/>
    <cellStyle name="Lookup Table Label 2 5 3 2 3" xfId="33238" xr:uid="{00000000-0005-0000-0000-000076810000}"/>
    <cellStyle name="Lookup Table Label 2 5 3 3" xfId="33239" xr:uid="{00000000-0005-0000-0000-000077810000}"/>
    <cellStyle name="Lookup Table Label 2 5 3 3 2" xfId="33240" xr:uid="{00000000-0005-0000-0000-000078810000}"/>
    <cellStyle name="Lookup Table Label 2 5 3 3 3" xfId="33241" xr:uid="{00000000-0005-0000-0000-000079810000}"/>
    <cellStyle name="Lookup Table Label 2 5 3 4" xfId="33242" xr:uid="{00000000-0005-0000-0000-00007A810000}"/>
    <cellStyle name="Lookup Table Label 2 5 3 4 2" xfId="33243" xr:uid="{00000000-0005-0000-0000-00007B810000}"/>
    <cellStyle name="Lookup Table Label 2 5 3 4 3" xfId="33244" xr:uid="{00000000-0005-0000-0000-00007C810000}"/>
    <cellStyle name="Lookup Table Label 2 5 3 5" xfId="33245" xr:uid="{00000000-0005-0000-0000-00007D810000}"/>
    <cellStyle name="Lookup Table Label 2 5 3 5 2" xfId="33246" xr:uid="{00000000-0005-0000-0000-00007E810000}"/>
    <cellStyle name="Lookup Table Label 2 5 3 5 3" xfId="33247" xr:uid="{00000000-0005-0000-0000-00007F810000}"/>
    <cellStyle name="Lookup Table Label 2 5 3 6" xfId="33248" xr:uid="{00000000-0005-0000-0000-000080810000}"/>
    <cellStyle name="Lookup Table Label 2 5 3 6 2" xfId="33249" xr:uid="{00000000-0005-0000-0000-000081810000}"/>
    <cellStyle name="Lookup Table Label 2 5 3 6 3" xfId="33250" xr:uid="{00000000-0005-0000-0000-000082810000}"/>
    <cellStyle name="Lookup Table Label 2 5 3 7" xfId="33251" xr:uid="{00000000-0005-0000-0000-000083810000}"/>
    <cellStyle name="Lookup Table Label 2 5 3 7 2" xfId="33252" xr:uid="{00000000-0005-0000-0000-000084810000}"/>
    <cellStyle name="Lookup Table Label 2 5 3 7 3" xfId="33253" xr:uid="{00000000-0005-0000-0000-000085810000}"/>
    <cellStyle name="Lookup Table Label 2 5 3 8" xfId="33254" xr:uid="{00000000-0005-0000-0000-000086810000}"/>
    <cellStyle name="Lookup Table Label 2 5 3 8 2" xfId="33255" xr:uid="{00000000-0005-0000-0000-000087810000}"/>
    <cellStyle name="Lookup Table Label 2 5 3 8 3" xfId="33256" xr:uid="{00000000-0005-0000-0000-000088810000}"/>
    <cellStyle name="Lookup Table Label 2 5 3 9" xfId="33257" xr:uid="{00000000-0005-0000-0000-000089810000}"/>
    <cellStyle name="Lookup Table Label 2 5 3 9 2" xfId="33258" xr:uid="{00000000-0005-0000-0000-00008A810000}"/>
    <cellStyle name="Lookup Table Label 2 5 3 9 3" xfId="33259" xr:uid="{00000000-0005-0000-0000-00008B810000}"/>
    <cellStyle name="Lookup Table Label 2 5 4" xfId="33260" xr:uid="{00000000-0005-0000-0000-00008C810000}"/>
    <cellStyle name="Lookup Table Label 2 5 4 10" xfId="33261" xr:uid="{00000000-0005-0000-0000-00008D810000}"/>
    <cellStyle name="Lookup Table Label 2 5 4 10 2" xfId="33262" xr:uid="{00000000-0005-0000-0000-00008E810000}"/>
    <cellStyle name="Lookup Table Label 2 5 4 10 3" xfId="33263" xr:uid="{00000000-0005-0000-0000-00008F810000}"/>
    <cellStyle name="Lookup Table Label 2 5 4 11" xfId="33264" xr:uid="{00000000-0005-0000-0000-000090810000}"/>
    <cellStyle name="Lookup Table Label 2 5 4 11 2" xfId="33265" xr:uid="{00000000-0005-0000-0000-000091810000}"/>
    <cellStyle name="Lookup Table Label 2 5 4 11 3" xfId="33266" xr:uid="{00000000-0005-0000-0000-000092810000}"/>
    <cellStyle name="Lookup Table Label 2 5 4 12" xfId="33267" xr:uid="{00000000-0005-0000-0000-000093810000}"/>
    <cellStyle name="Lookup Table Label 2 5 4 13" xfId="33268" xr:uid="{00000000-0005-0000-0000-000094810000}"/>
    <cellStyle name="Lookup Table Label 2 5 4 2" xfId="33269" xr:uid="{00000000-0005-0000-0000-000095810000}"/>
    <cellStyle name="Lookup Table Label 2 5 4 2 2" xfId="33270" xr:uid="{00000000-0005-0000-0000-000096810000}"/>
    <cellStyle name="Lookup Table Label 2 5 4 2 3" xfId="33271" xr:uid="{00000000-0005-0000-0000-000097810000}"/>
    <cellStyle name="Lookup Table Label 2 5 4 3" xfId="33272" xr:uid="{00000000-0005-0000-0000-000098810000}"/>
    <cellStyle name="Lookup Table Label 2 5 4 3 2" xfId="33273" xr:uid="{00000000-0005-0000-0000-000099810000}"/>
    <cellStyle name="Lookup Table Label 2 5 4 3 3" xfId="33274" xr:uid="{00000000-0005-0000-0000-00009A810000}"/>
    <cellStyle name="Lookup Table Label 2 5 4 4" xfId="33275" xr:uid="{00000000-0005-0000-0000-00009B810000}"/>
    <cellStyle name="Lookup Table Label 2 5 4 4 2" xfId="33276" xr:uid="{00000000-0005-0000-0000-00009C810000}"/>
    <cellStyle name="Lookup Table Label 2 5 4 4 3" xfId="33277" xr:uid="{00000000-0005-0000-0000-00009D810000}"/>
    <cellStyle name="Lookup Table Label 2 5 4 5" xfId="33278" xr:uid="{00000000-0005-0000-0000-00009E810000}"/>
    <cellStyle name="Lookup Table Label 2 5 4 5 2" xfId="33279" xr:uid="{00000000-0005-0000-0000-00009F810000}"/>
    <cellStyle name="Lookup Table Label 2 5 4 5 3" xfId="33280" xr:uid="{00000000-0005-0000-0000-0000A0810000}"/>
    <cellStyle name="Lookup Table Label 2 5 4 6" xfId="33281" xr:uid="{00000000-0005-0000-0000-0000A1810000}"/>
    <cellStyle name="Lookup Table Label 2 5 4 6 2" xfId="33282" xr:uid="{00000000-0005-0000-0000-0000A2810000}"/>
    <cellStyle name="Lookup Table Label 2 5 4 6 3" xfId="33283" xr:uid="{00000000-0005-0000-0000-0000A3810000}"/>
    <cellStyle name="Lookup Table Label 2 5 4 7" xfId="33284" xr:uid="{00000000-0005-0000-0000-0000A4810000}"/>
    <cellStyle name="Lookup Table Label 2 5 4 7 2" xfId="33285" xr:uid="{00000000-0005-0000-0000-0000A5810000}"/>
    <cellStyle name="Lookup Table Label 2 5 4 7 3" xfId="33286" xr:uid="{00000000-0005-0000-0000-0000A6810000}"/>
    <cellStyle name="Lookup Table Label 2 5 4 8" xfId="33287" xr:uid="{00000000-0005-0000-0000-0000A7810000}"/>
    <cellStyle name="Lookup Table Label 2 5 4 8 2" xfId="33288" xr:uid="{00000000-0005-0000-0000-0000A8810000}"/>
    <cellStyle name="Lookup Table Label 2 5 4 8 3" xfId="33289" xr:uid="{00000000-0005-0000-0000-0000A9810000}"/>
    <cellStyle name="Lookup Table Label 2 5 4 9" xfId="33290" xr:uid="{00000000-0005-0000-0000-0000AA810000}"/>
    <cellStyle name="Lookup Table Label 2 5 4 9 2" xfId="33291" xr:uid="{00000000-0005-0000-0000-0000AB810000}"/>
    <cellStyle name="Lookup Table Label 2 5 4 9 3" xfId="33292" xr:uid="{00000000-0005-0000-0000-0000AC810000}"/>
    <cellStyle name="Lookup Table Label 2 5 5" xfId="33293" xr:uid="{00000000-0005-0000-0000-0000AD810000}"/>
    <cellStyle name="Lookup Table Label 2 5 5 10" xfId="33294" xr:uid="{00000000-0005-0000-0000-0000AE810000}"/>
    <cellStyle name="Lookup Table Label 2 5 5 10 2" xfId="33295" xr:uid="{00000000-0005-0000-0000-0000AF810000}"/>
    <cellStyle name="Lookup Table Label 2 5 5 10 3" xfId="33296" xr:uid="{00000000-0005-0000-0000-0000B0810000}"/>
    <cellStyle name="Lookup Table Label 2 5 5 11" xfId="33297" xr:uid="{00000000-0005-0000-0000-0000B1810000}"/>
    <cellStyle name="Lookup Table Label 2 5 5 11 2" xfId="33298" xr:uid="{00000000-0005-0000-0000-0000B2810000}"/>
    <cellStyle name="Lookup Table Label 2 5 5 11 3" xfId="33299" xr:uid="{00000000-0005-0000-0000-0000B3810000}"/>
    <cellStyle name="Lookup Table Label 2 5 5 12" xfId="33300" xr:uid="{00000000-0005-0000-0000-0000B4810000}"/>
    <cellStyle name="Lookup Table Label 2 5 5 13" xfId="33301" xr:uid="{00000000-0005-0000-0000-0000B5810000}"/>
    <cellStyle name="Lookup Table Label 2 5 5 2" xfId="33302" xr:uid="{00000000-0005-0000-0000-0000B6810000}"/>
    <cellStyle name="Lookup Table Label 2 5 5 2 2" xfId="33303" xr:uid="{00000000-0005-0000-0000-0000B7810000}"/>
    <cellStyle name="Lookup Table Label 2 5 5 2 3" xfId="33304" xr:uid="{00000000-0005-0000-0000-0000B8810000}"/>
    <cellStyle name="Lookup Table Label 2 5 5 3" xfId="33305" xr:uid="{00000000-0005-0000-0000-0000B9810000}"/>
    <cellStyle name="Lookup Table Label 2 5 5 3 2" xfId="33306" xr:uid="{00000000-0005-0000-0000-0000BA810000}"/>
    <cellStyle name="Lookup Table Label 2 5 5 3 3" xfId="33307" xr:uid="{00000000-0005-0000-0000-0000BB810000}"/>
    <cellStyle name="Lookup Table Label 2 5 5 4" xfId="33308" xr:uid="{00000000-0005-0000-0000-0000BC810000}"/>
    <cellStyle name="Lookup Table Label 2 5 5 4 2" xfId="33309" xr:uid="{00000000-0005-0000-0000-0000BD810000}"/>
    <cellStyle name="Lookup Table Label 2 5 5 4 3" xfId="33310" xr:uid="{00000000-0005-0000-0000-0000BE810000}"/>
    <cellStyle name="Lookup Table Label 2 5 5 5" xfId="33311" xr:uid="{00000000-0005-0000-0000-0000BF810000}"/>
    <cellStyle name="Lookup Table Label 2 5 5 5 2" xfId="33312" xr:uid="{00000000-0005-0000-0000-0000C0810000}"/>
    <cellStyle name="Lookup Table Label 2 5 5 5 3" xfId="33313" xr:uid="{00000000-0005-0000-0000-0000C1810000}"/>
    <cellStyle name="Lookup Table Label 2 5 5 6" xfId="33314" xr:uid="{00000000-0005-0000-0000-0000C2810000}"/>
    <cellStyle name="Lookup Table Label 2 5 5 6 2" xfId="33315" xr:uid="{00000000-0005-0000-0000-0000C3810000}"/>
    <cellStyle name="Lookup Table Label 2 5 5 6 3" xfId="33316" xr:uid="{00000000-0005-0000-0000-0000C4810000}"/>
    <cellStyle name="Lookup Table Label 2 5 5 7" xfId="33317" xr:uid="{00000000-0005-0000-0000-0000C5810000}"/>
    <cellStyle name="Lookup Table Label 2 5 5 7 2" xfId="33318" xr:uid="{00000000-0005-0000-0000-0000C6810000}"/>
    <cellStyle name="Lookup Table Label 2 5 5 7 3" xfId="33319" xr:uid="{00000000-0005-0000-0000-0000C7810000}"/>
    <cellStyle name="Lookup Table Label 2 5 5 8" xfId="33320" xr:uid="{00000000-0005-0000-0000-0000C8810000}"/>
    <cellStyle name="Lookup Table Label 2 5 5 8 2" xfId="33321" xr:uid="{00000000-0005-0000-0000-0000C9810000}"/>
    <cellStyle name="Lookup Table Label 2 5 5 8 3" xfId="33322" xr:uid="{00000000-0005-0000-0000-0000CA810000}"/>
    <cellStyle name="Lookup Table Label 2 5 5 9" xfId="33323" xr:uid="{00000000-0005-0000-0000-0000CB810000}"/>
    <cellStyle name="Lookup Table Label 2 5 5 9 2" xfId="33324" xr:uid="{00000000-0005-0000-0000-0000CC810000}"/>
    <cellStyle name="Lookup Table Label 2 5 5 9 3" xfId="33325" xr:uid="{00000000-0005-0000-0000-0000CD810000}"/>
    <cellStyle name="Lookup Table Label 2 5 6" xfId="33326" xr:uid="{00000000-0005-0000-0000-0000CE810000}"/>
    <cellStyle name="Lookup Table Label 2 5 6 10" xfId="33327" xr:uid="{00000000-0005-0000-0000-0000CF810000}"/>
    <cellStyle name="Lookup Table Label 2 5 6 10 2" xfId="33328" xr:uid="{00000000-0005-0000-0000-0000D0810000}"/>
    <cellStyle name="Lookup Table Label 2 5 6 10 3" xfId="33329" xr:uid="{00000000-0005-0000-0000-0000D1810000}"/>
    <cellStyle name="Lookup Table Label 2 5 6 11" xfId="33330" xr:uid="{00000000-0005-0000-0000-0000D2810000}"/>
    <cellStyle name="Lookup Table Label 2 5 6 11 2" xfId="33331" xr:uid="{00000000-0005-0000-0000-0000D3810000}"/>
    <cellStyle name="Lookup Table Label 2 5 6 11 3" xfId="33332" xr:uid="{00000000-0005-0000-0000-0000D4810000}"/>
    <cellStyle name="Lookup Table Label 2 5 6 12" xfId="33333" xr:uid="{00000000-0005-0000-0000-0000D5810000}"/>
    <cellStyle name="Lookup Table Label 2 5 6 13" xfId="33334" xr:uid="{00000000-0005-0000-0000-0000D6810000}"/>
    <cellStyle name="Lookup Table Label 2 5 6 2" xfId="33335" xr:uid="{00000000-0005-0000-0000-0000D7810000}"/>
    <cellStyle name="Lookup Table Label 2 5 6 2 2" xfId="33336" xr:uid="{00000000-0005-0000-0000-0000D8810000}"/>
    <cellStyle name="Lookup Table Label 2 5 6 2 3" xfId="33337" xr:uid="{00000000-0005-0000-0000-0000D9810000}"/>
    <cellStyle name="Lookup Table Label 2 5 6 3" xfId="33338" xr:uid="{00000000-0005-0000-0000-0000DA810000}"/>
    <cellStyle name="Lookup Table Label 2 5 6 3 2" xfId="33339" xr:uid="{00000000-0005-0000-0000-0000DB810000}"/>
    <cellStyle name="Lookup Table Label 2 5 6 3 3" xfId="33340" xr:uid="{00000000-0005-0000-0000-0000DC810000}"/>
    <cellStyle name="Lookup Table Label 2 5 6 4" xfId="33341" xr:uid="{00000000-0005-0000-0000-0000DD810000}"/>
    <cellStyle name="Lookup Table Label 2 5 6 4 2" xfId="33342" xr:uid="{00000000-0005-0000-0000-0000DE810000}"/>
    <cellStyle name="Lookup Table Label 2 5 6 4 3" xfId="33343" xr:uid="{00000000-0005-0000-0000-0000DF810000}"/>
    <cellStyle name="Lookup Table Label 2 5 6 5" xfId="33344" xr:uid="{00000000-0005-0000-0000-0000E0810000}"/>
    <cellStyle name="Lookup Table Label 2 5 6 5 2" xfId="33345" xr:uid="{00000000-0005-0000-0000-0000E1810000}"/>
    <cellStyle name="Lookup Table Label 2 5 6 5 3" xfId="33346" xr:uid="{00000000-0005-0000-0000-0000E2810000}"/>
    <cellStyle name="Lookup Table Label 2 5 6 6" xfId="33347" xr:uid="{00000000-0005-0000-0000-0000E3810000}"/>
    <cellStyle name="Lookup Table Label 2 5 6 6 2" xfId="33348" xr:uid="{00000000-0005-0000-0000-0000E4810000}"/>
    <cellStyle name="Lookup Table Label 2 5 6 6 3" xfId="33349" xr:uid="{00000000-0005-0000-0000-0000E5810000}"/>
    <cellStyle name="Lookup Table Label 2 5 6 7" xfId="33350" xr:uid="{00000000-0005-0000-0000-0000E6810000}"/>
    <cellStyle name="Lookup Table Label 2 5 6 7 2" xfId="33351" xr:uid="{00000000-0005-0000-0000-0000E7810000}"/>
    <cellStyle name="Lookup Table Label 2 5 6 7 3" xfId="33352" xr:uid="{00000000-0005-0000-0000-0000E8810000}"/>
    <cellStyle name="Lookup Table Label 2 5 6 8" xfId="33353" xr:uid="{00000000-0005-0000-0000-0000E9810000}"/>
    <cellStyle name="Lookup Table Label 2 5 6 8 2" xfId="33354" xr:uid="{00000000-0005-0000-0000-0000EA810000}"/>
    <cellStyle name="Lookup Table Label 2 5 6 8 3" xfId="33355" xr:uid="{00000000-0005-0000-0000-0000EB810000}"/>
    <cellStyle name="Lookup Table Label 2 5 6 9" xfId="33356" xr:uid="{00000000-0005-0000-0000-0000EC810000}"/>
    <cellStyle name="Lookup Table Label 2 5 6 9 2" xfId="33357" xr:uid="{00000000-0005-0000-0000-0000ED810000}"/>
    <cellStyle name="Lookup Table Label 2 5 6 9 3" xfId="33358" xr:uid="{00000000-0005-0000-0000-0000EE810000}"/>
    <cellStyle name="Lookup Table Label 2 5 7" xfId="33359" xr:uid="{00000000-0005-0000-0000-0000EF810000}"/>
    <cellStyle name="Lookup Table Label 2 5 7 10" xfId="33360" xr:uid="{00000000-0005-0000-0000-0000F0810000}"/>
    <cellStyle name="Lookup Table Label 2 5 7 10 2" xfId="33361" xr:uid="{00000000-0005-0000-0000-0000F1810000}"/>
    <cellStyle name="Lookup Table Label 2 5 7 10 3" xfId="33362" xr:uid="{00000000-0005-0000-0000-0000F2810000}"/>
    <cellStyle name="Lookup Table Label 2 5 7 11" xfId="33363" xr:uid="{00000000-0005-0000-0000-0000F3810000}"/>
    <cellStyle name="Lookup Table Label 2 5 7 11 2" xfId="33364" xr:uid="{00000000-0005-0000-0000-0000F4810000}"/>
    <cellStyle name="Lookup Table Label 2 5 7 11 3" xfId="33365" xr:uid="{00000000-0005-0000-0000-0000F5810000}"/>
    <cellStyle name="Lookup Table Label 2 5 7 12" xfId="33366" xr:uid="{00000000-0005-0000-0000-0000F6810000}"/>
    <cellStyle name="Lookup Table Label 2 5 7 13" xfId="33367" xr:uid="{00000000-0005-0000-0000-0000F7810000}"/>
    <cellStyle name="Lookup Table Label 2 5 7 2" xfId="33368" xr:uid="{00000000-0005-0000-0000-0000F8810000}"/>
    <cellStyle name="Lookup Table Label 2 5 7 2 2" xfId="33369" xr:uid="{00000000-0005-0000-0000-0000F9810000}"/>
    <cellStyle name="Lookup Table Label 2 5 7 2 3" xfId="33370" xr:uid="{00000000-0005-0000-0000-0000FA810000}"/>
    <cellStyle name="Lookup Table Label 2 5 7 3" xfId="33371" xr:uid="{00000000-0005-0000-0000-0000FB810000}"/>
    <cellStyle name="Lookup Table Label 2 5 7 3 2" xfId="33372" xr:uid="{00000000-0005-0000-0000-0000FC810000}"/>
    <cellStyle name="Lookup Table Label 2 5 7 3 3" xfId="33373" xr:uid="{00000000-0005-0000-0000-0000FD810000}"/>
    <cellStyle name="Lookup Table Label 2 5 7 4" xfId="33374" xr:uid="{00000000-0005-0000-0000-0000FE810000}"/>
    <cellStyle name="Lookup Table Label 2 5 7 4 2" xfId="33375" xr:uid="{00000000-0005-0000-0000-0000FF810000}"/>
    <cellStyle name="Lookup Table Label 2 5 7 4 3" xfId="33376" xr:uid="{00000000-0005-0000-0000-000000820000}"/>
    <cellStyle name="Lookup Table Label 2 5 7 5" xfId="33377" xr:uid="{00000000-0005-0000-0000-000001820000}"/>
    <cellStyle name="Lookup Table Label 2 5 7 5 2" xfId="33378" xr:uid="{00000000-0005-0000-0000-000002820000}"/>
    <cellStyle name="Lookup Table Label 2 5 7 5 3" xfId="33379" xr:uid="{00000000-0005-0000-0000-000003820000}"/>
    <cellStyle name="Lookup Table Label 2 5 7 6" xfId="33380" xr:uid="{00000000-0005-0000-0000-000004820000}"/>
    <cellStyle name="Lookup Table Label 2 5 7 6 2" xfId="33381" xr:uid="{00000000-0005-0000-0000-000005820000}"/>
    <cellStyle name="Lookup Table Label 2 5 7 6 3" xfId="33382" xr:uid="{00000000-0005-0000-0000-000006820000}"/>
    <cellStyle name="Lookup Table Label 2 5 7 7" xfId="33383" xr:uid="{00000000-0005-0000-0000-000007820000}"/>
    <cellStyle name="Lookup Table Label 2 5 7 7 2" xfId="33384" xr:uid="{00000000-0005-0000-0000-000008820000}"/>
    <cellStyle name="Lookup Table Label 2 5 7 7 3" xfId="33385" xr:uid="{00000000-0005-0000-0000-000009820000}"/>
    <cellStyle name="Lookup Table Label 2 5 7 8" xfId="33386" xr:uid="{00000000-0005-0000-0000-00000A820000}"/>
    <cellStyle name="Lookup Table Label 2 5 7 8 2" xfId="33387" xr:uid="{00000000-0005-0000-0000-00000B820000}"/>
    <cellStyle name="Lookup Table Label 2 5 7 8 3" xfId="33388" xr:uid="{00000000-0005-0000-0000-00000C820000}"/>
    <cellStyle name="Lookup Table Label 2 5 7 9" xfId="33389" xr:uid="{00000000-0005-0000-0000-00000D820000}"/>
    <cellStyle name="Lookup Table Label 2 5 7 9 2" xfId="33390" xr:uid="{00000000-0005-0000-0000-00000E820000}"/>
    <cellStyle name="Lookup Table Label 2 5 7 9 3" xfId="33391" xr:uid="{00000000-0005-0000-0000-00000F820000}"/>
    <cellStyle name="Lookup Table Label 2 5 8" xfId="33392" xr:uid="{00000000-0005-0000-0000-000010820000}"/>
    <cellStyle name="Lookup Table Label 2 5 8 2" xfId="33393" xr:uid="{00000000-0005-0000-0000-000011820000}"/>
    <cellStyle name="Lookup Table Label 2 5 8 3" xfId="33394" xr:uid="{00000000-0005-0000-0000-000012820000}"/>
    <cellStyle name="Lookup Table Label 2 5 9" xfId="33395" xr:uid="{00000000-0005-0000-0000-000013820000}"/>
    <cellStyle name="Lookup Table Label 2 5 9 2" xfId="33396" xr:uid="{00000000-0005-0000-0000-000014820000}"/>
    <cellStyle name="Lookup Table Label 2 5 9 3" xfId="33397" xr:uid="{00000000-0005-0000-0000-000015820000}"/>
    <cellStyle name="Lookup Table Label 2 6" xfId="33398" xr:uid="{00000000-0005-0000-0000-000016820000}"/>
    <cellStyle name="Lookup Table Label 2 6 10" xfId="33399" xr:uid="{00000000-0005-0000-0000-000017820000}"/>
    <cellStyle name="Lookup Table Label 2 6 10 2" xfId="33400" xr:uid="{00000000-0005-0000-0000-000018820000}"/>
    <cellStyle name="Lookup Table Label 2 6 10 3" xfId="33401" xr:uid="{00000000-0005-0000-0000-000019820000}"/>
    <cellStyle name="Lookup Table Label 2 6 11" xfId="33402" xr:uid="{00000000-0005-0000-0000-00001A820000}"/>
    <cellStyle name="Lookup Table Label 2 6 11 2" xfId="33403" xr:uid="{00000000-0005-0000-0000-00001B820000}"/>
    <cellStyle name="Lookup Table Label 2 6 11 3" xfId="33404" xr:uid="{00000000-0005-0000-0000-00001C820000}"/>
    <cellStyle name="Lookup Table Label 2 6 12" xfId="33405" xr:uid="{00000000-0005-0000-0000-00001D820000}"/>
    <cellStyle name="Lookup Table Label 2 6 12 2" xfId="33406" xr:uid="{00000000-0005-0000-0000-00001E820000}"/>
    <cellStyle name="Lookup Table Label 2 6 12 3" xfId="33407" xr:uid="{00000000-0005-0000-0000-00001F820000}"/>
    <cellStyle name="Lookup Table Label 2 6 13" xfId="33408" xr:uid="{00000000-0005-0000-0000-000020820000}"/>
    <cellStyle name="Lookup Table Label 2 6 13 2" xfId="33409" xr:uid="{00000000-0005-0000-0000-000021820000}"/>
    <cellStyle name="Lookup Table Label 2 6 13 3" xfId="33410" xr:uid="{00000000-0005-0000-0000-000022820000}"/>
    <cellStyle name="Lookup Table Label 2 6 14" xfId="33411" xr:uid="{00000000-0005-0000-0000-000023820000}"/>
    <cellStyle name="Lookup Table Label 2 6 14 2" xfId="33412" xr:uid="{00000000-0005-0000-0000-000024820000}"/>
    <cellStyle name="Lookup Table Label 2 6 14 3" xfId="33413" xr:uid="{00000000-0005-0000-0000-000025820000}"/>
    <cellStyle name="Lookup Table Label 2 6 15" xfId="33414" xr:uid="{00000000-0005-0000-0000-000026820000}"/>
    <cellStyle name="Lookup Table Label 2 6 15 2" xfId="33415" xr:uid="{00000000-0005-0000-0000-000027820000}"/>
    <cellStyle name="Lookup Table Label 2 6 15 3" xfId="33416" xr:uid="{00000000-0005-0000-0000-000028820000}"/>
    <cellStyle name="Lookup Table Label 2 6 16" xfId="33417" xr:uid="{00000000-0005-0000-0000-000029820000}"/>
    <cellStyle name="Lookup Table Label 2 6 16 2" xfId="33418" xr:uid="{00000000-0005-0000-0000-00002A820000}"/>
    <cellStyle name="Lookup Table Label 2 6 16 3" xfId="33419" xr:uid="{00000000-0005-0000-0000-00002B820000}"/>
    <cellStyle name="Lookup Table Label 2 6 17" xfId="33420" xr:uid="{00000000-0005-0000-0000-00002C820000}"/>
    <cellStyle name="Lookup Table Label 2 6 17 2" xfId="33421" xr:uid="{00000000-0005-0000-0000-00002D820000}"/>
    <cellStyle name="Lookup Table Label 2 6 17 3" xfId="33422" xr:uid="{00000000-0005-0000-0000-00002E820000}"/>
    <cellStyle name="Lookup Table Label 2 6 18" xfId="33423" xr:uid="{00000000-0005-0000-0000-00002F820000}"/>
    <cellStyle name="Lookup Table Label 2 6 18 2" xfId="33424" xr:uid="{00000000-0005-0000-0000-000030820000}"/>
    <cellStyle name="Lookup Table Label 2 6 18 3" xfId="33425" xr:uid="{00000000-0005-0000-0000-000031820000}"/>
    <cellStyle name="Lookup Table Label 2 6 19" xfId="33426" xr:uid="{00000000-0005-0000-0000-000032820000}"/>
    <cellStyle name="Lookup Table Label 2 6 2" xfId="33427" xr:uid="{00000000-0005-0000-0000-000033820000}"/>
    <cellStyle name="Lookup Table Label 2 6 2 10" xfId="33428" xr:uid="{00000000-0005-0000-0000-000034820000}"/>
    <cellStyle name="Lookup Table Label 2 6 2 10 2" xfId="33429" xr:uid="{00000000-0005-0000-0000-000035820000}"/>
    <cellStyle name="Lookup Table Label 2 6 2 10 3" xfId="33430" xr:uid="{00000000-0005-0000-0000-000036820000}"/>
    <cellStyle name="Lookup Table Label 2 6 2 11" xfId="33431" xr:uid="{00000000-0005-0000-0000-000037820000}"/>
    <cellStyle name="Lookup Table Label 2 6 2 11 2" xfId="33432" xr:uid="{00000000-0005-0000-0000-000038820000}"/>
    <cellStyle name="Lookup Table Label 2 6 2 11 3" xfId="33433" xr:uid="{00000000-0005-0000-0000-000039820000}"/>
    <cellStyle name="Lookup Table Label 2 6 2 12" xfId="33434" xr:uid="{00000000-0005-0000-0000-00003A820000}"/>
    <cellStyle name="Lookup Table Label 2 6 2 12 2" xfId="33435" xr:uid="{00000000-0005-0000-0000-00003B820000}"/>
    <cellStyle name="Lookup Table Label 2 6 2 12 3" xfId="33436" xr:uid="{00000000-0005-0000-0000-00003C820000}"/>
    <cellStyle name="Lookup Table Label 2 6 2 13" xfId="33437" xr:uid="{00000000-0005-0000-0000-00003D820000}"/>
    <cellStyle name="Lookup Table Label 2 6 2 14" xfId="33438" xr:uid="{00000000-0005-0000-0000-00003E820000}"/>
    <cellStyle name="Lookup Table Label 2 6 2 2" xfId="33439" xr:uid="{00000000-0005-0000-0000-00003F820000}"/>
    <cellStyle name="Lookup Table Label 2 6 2 2 2" xfId="33440" xr:uid="{00000000-0005-0000-0000-000040820000}"/>
    <cellStyle name="Lookup Table Label 2 6 2 2 3" xfId="33441" xr:uid="{00000000-0005-0000-0000-000041820000}"/>
    <cellStyle name="Lookup Table Label 2 6 2 3" xfId="33442" xr:uid="{00000000-0005-0000-0000-000042820000}"/>
    <cellStyle name="Lookup Table Label 2 6 2 3 2" xfId="33443" xr:uid="{00000000-0005-0000-0000-000043820000}"/>
    <cellStyle name="Lookup Table Label 2 6 2 3 3" xfId="33444" xr:uid="{00000000-0005-0000-0000-000044820000}"/>
    <cellStyle name="Lookup Table Label 2 6 2 4" xfId="33445" xr:uid="{00000000-0005-0000-0000-000045820000}"/>
    <cellStyle name="Lookup Table Label 2 6 2 4 2" xfId="33446" xr:uid="{00000000-0005-0000-0000-000046820000}"/>
    <cellStyle name="Lookup Table Label 2 6 2 4 3" xfId="33447" xr:uid="{00000000-0005-0000-0000-000047820000}"/>
    <cellStyle name="Lookup Table Label 2 6 2 5" xfId="33448" xr:uid="{00000000-0005-0000-0000-000048820000}"/>
    <cellStyle name="Lookup Table Label 2 6 2 5 2" xfId="33449" xr:uid="{00000000-0005-0000-0000-000049820000}"/>
    <cellStyle name="Lookup Table Label 2 6 2 5 3" xfId="33450" xr:uid="{00000000-0005-0000-0000-00004A820000}"/>
    <cellStyle name="Lookup Table Label 2 6 2 6" xfId="33451" xr:uid="{00000000-0005-0000-0000-00004B820000}"/>
    <cellStyle name="Lookup Table Label 2 6 2 6 2" xfId="33452" xr:uid="{00000000-0005-0000-0000-00004C820000}"/>
    <cellStyle name="Lookup Table Label 2 6 2 6 3" xfId="33453" xr:uid="{00000000-0005-0000-0000-00004D820000}"/>
    <cellStyle name="Lookup Table Label 2 6 2 7" xfId="33454" xr:uid="{00000000-0005-0000-0000-00004E820000}"/>
    <cellStyle name="Lookup Table Label 2 6 2 7 2" xfId="33455" xr:uid="{00000000-0005-0000-0000-00004F820000}"/>
    <cellStyle name="Lookup Table Label 2 6 2 7 3" xfId="33456" xr:uid="{00000000-0005-0000-0000-000050820000}"/>
    <cellStyle name="Lookup Table Label 2 6 2 8" xfId="33457" xr:uid="{00000000-0005-0000-0000-000051820000}"/>
    <cellStyle name="Lookup Table Label 2 6 2 8 2" xfId="33458" xr:uid="{00000000-0005-0000-0000-000052820000}"/>
    <cellStyle name="Lookup Table Label 2 6 2 8 3" xfId="33459" xr:uid="{00000000-0005-0000-0000-000053820000}"/>
    <cellStyle name="Lookup Table Label 2 6 2 9" xfId="33460" xr:uid="{00000000-0005-0000-0000-000054820000}"/>
    <cellStyle name="Lookup Table Label 2 6 2 9 2" xfId="33461" xr:uid="{00000000-0005-0000-0000-000055820000}"/>
    <cellStyle name="Lookup Table Label 2 6 2 9 3" xfId="33462" xr:uid="{00000000-0005-0000-0000-000056820000}"/>
    <cellStyle name="Lookup Table Label 2 6 20" xfId="33463" xr:uid="{00000000-0005-0000-0000-000057820000}"/>
    <cellStyle name="Lookup Table Label 2 6 3" xfId="33464" xr:uid="{00000000-0005-0000-0000-000058820000}"/>
    <cellStyle name="Lookup Table Label 2 6 3 10" xfId="33465" xr:uid="{00000000-0005-0000-0000-000059820000}"/>
    <cellStyle name="Lookup Table Label 2 6 3 10 2" xfId="33466" xr:uid="{00000000-0005-0000-0000-00005A820000}"/>
    <cellStyle name="Lookup Table Label 2 6 3 10 3" xfId="33467" xr:uid="{00000000-0005-0000-0000-00005B820000}"/>
    <cellStyle name="Lookup Table Label 2 6 3 11" xfId="33468" xr:uid="{00000000-0005-0000-0000-00005C820000}"/>
    <cellStyle name="Lookup Table Label 2 6 3 11 2" xfId="33469" xr:uid="{00000000-0005-0000-0000-00005D820000}"/>
    <cellStyle name="Lookup Table Label 2 6 3 11 3" xfId="33470" xr:uid="{00000000-0005-0000-0000-00005E820000}"/>
    <cellStyle name="Lookup Table Label 2 6 3 12" xfId="33471" xr:uid="{00000000-0005-0000-0000-00005F820000}"/>
    <cellStyle name="Lookup Table Label 2 6 3 12 2" xfId="33472" xr:uid="{00000000-0005-0000-0000-000060820000}"/>
    <cellStyle name="Lookup Table Label 2 6 3 12 3" xfId="33473" xr:uid="{00000000-0005-0000-0000-000061820000}"/>
    <cellStyle name="Lookup Table Label 2 6 3 13" xfId="33474" xr:uid="{00000000-0005-0000-0000-000062820000}"/>
    <cellStyle name="Lookup Table Label 2 6 3 14" xfId="33475" xr:uid="{00000000-0005-0000-0000-000063820000}"/>
    <cellStyle name="Lookup Table Label 2 6 3 2" xfId="33476" xr:uid="{00000000-0005-0000-0000-000064820000}"/>
    <cellStyle name="Lookup Table Label 2 6 3 2 2" xfId="33477" xr:uid="{00000000-0005-0000-0000-000065820000}"/>
    <cellStyle name="Lookup Table Label 2 6 3 2 3" xfId="33478" xr:uid="{00000000-0005-0000-0000-000066820000}"/>
    <cellStyle name="Lookup Table Label 2 6 3 3" xfId="33479" xr:uid="{00000000-0005-0000-0000-000067820000}"/>
    <cellStyle name="Lookup Table Label 2 6 3 3 2" xfId="33480" xr:uid="{00000000-0005-0000-0000-000068820000}"/>
    <cellStyle name="Lookup Table Label 2 6 3 3 3" xfId="33481" xr:uid="{00000000-0005-0000-0000-000069820000}"/>
    <cellStyle name="Lookup Table Label 2 6 3 4" xfId="33482" xr:uid="{00000000-0005-0000-0000-00006A820000}"/>
    <cellStyle name="Lookup Table Label 2 6 3 4 2" xfId="33483" xr:uid="{00000000-0005-0000-0000-00006B820000}"/>
    <cellStyle name="Lookup Table Label 2 6 3 4 3" xfId="33484" xr:uid="{00000000-0005-0000-0000-00006C820000}"/>
    <cellStyle name="Lookup Table Label 2 6 3 5" xfId="33485" xr:uid="{00000000-0005-0000-0000-00006D820000}"/>
    <cellStyle name="Lookup Table Label 2 6 3 5 2" xfId="33486" xr:uid="{00000000-0005-0000-0000-00006E820000}"/>
    <cellStyle name="Lookup Table Label 2 6 3 5 3" xfId="33487" xr:uid="{00000000-0005-0000-0000-00006F820000}"/>
    <cellStyle name="Lookup Table Label 2 6 3 6" xfId="33488" xr:uid="{00000000-0005-0000-0000-000070820000}"/>
    <cellStyle name="Lookup Table Label 2 6 3 6 2" xfId="33489" xr:uid="{00000000-0005-0000-0000-000071820000}"/>
    <cellStyle name="Lookup Table Label 2 6 3 6 3" xfId="33490" xr:uid="{00000000-0005-0000-0000-000072820000}"/>
    <cellStyle name="Lookup Table Label 2 6 3 7" xfId="33491" xr:uid="{00000000-0005-0000-0000-000073820000}"/>
    <cellStyle name="Lookup Table Label 2 6 3 7 2" xfId="33492" xr:uid="{00000000-0005-0000-0000-000074820000}"/>
    <cellStyle name="Lookup Table Label 2 6 3 7 3" xfId="33493" xr:uid="{00000000-0005-0000-0000-000075820000}"/>
    <cellStyle name="Lookup Table Label 2 6 3 8" xfId="33494" xr:uid="{00000000-0005-0000-0000-000076820000}"/>
    <cellStyle name="Lookup Table Label 2 6 3 8 2" xfId="33495" xr:uid="{00000000-0005-0000-0000-000077820000}"/>
    <cellStyle name="Lookup Table Label 2 6 3 8 3" xfId="33496" xr:uid="{00000000-0005-0000-0000-000078820000}"/>
    <cellStyle name="Lookup Table Label 2 6 3 9" xfId="33497" xr:uid="{00000000-0005-0000-0000-000079820000}"/>
    <cellStyle name="Lookup Table Label 2 6 3 9 2" xfId="33498" xr:uid="{00000000-0005-0000-0000-00007A820000}"/>
    <cellStyle name="Lookup Table Label 2 6 3 9 3" xfId="33499" xr:uid="{00000000-0005-0000-0000-00007B820000}"/>
    <cellStyle name="Lookup Table Label 2 6 4" xfId="33500" xr:uid="{00000000-0005-0000-0000-00007C820000}"/>
    <cellStyle name="Lookup Table Label 2 6 4 10" xfId="33501" xr:uid="{00000000-0005-0000-0000-00007D820000}"/>
    <cellStyle name="Lookup Table Label 2 6 4 10 2" xfId="33502" xr:uid="{00000000-0005-0000-0000-00007E820000}"/>
    <cellStyle name="Lookup Table Label 2 6 4 10 3" xfId="33503" xr:uid="{00000000-0005-0000-0000-00007F820000}"/>
    <cellStyle name="Lookup Table Label 2 6 4 11" xfId="33504" xr:uid="{00000000-0005-0000-0000-000080820000}"/>
    <cellStyle name="Lookup Table Label 2 6 4 11 2" xfId="33505" xr:uid="{00000000-0005-0000-0000-000081820000}"/>
    <cellStyle name="Lookup Table Label 2 6 4 11 3" xfId="33506" xr:uid="{00000000-0005-0000-0000-000082820000}"/>
    <cellStyle name="Lookup Table Label 2 6 4 12" xfId="33507" xr:uid="{00000000-0005-0000-0000-000083820000}"/>
    <cellStyle name="Lookup Table Label 2 6 4 13" xfId="33508" xr:uid="{00000000-0005-0000-0000-000084820000}"/>
    <cellStyle name="Lookup Table Label 2 6 4 2" xfId="33509" xr:uid="{00000000-0005-0000-0000-000085820000}"/>
    <cellStyle name="Lookup Table Label 2 6 4 2 2" xfId="33510" xr:uid="{00000000-0005-0000-0000-000086820000}"/>
    <cellStyle name="Lookup Table Label 2 6 4 2 3" xfId="33511" xr:uid="{00000000-0005-0000-0000-000087820000}"/>
    <cellStyle name="Lookup Table Label 2 6 4 3" xfId="33512" xr:uid="{00000000-0005-0000-0000-000088820000}"/>
    <cellStyle name="Lookup Table Label 2 6 4 3 2" xfId="33513" xr:uid="{00000000-0005-0000-0000-000089820000}"/>
    <cellStyle name="Lookup Table Label 2 6 4 3 3" xfId="33514" xr:uid="{00000000-0005-0000-0000-00008A820000}"/>
    <cellStyle name="Lookup Table Label 2 6 4 4" xfId="33515" xr:uid="{00000000-0005-0000-0000-00008B820000}"/>
    <cellStyle name="Lookup Table Label 2 6 4 4 2" xfId="33516" xr:uid="{00000000-0005-0000-0000-00008C820000}"/>
    <cellStyle name="Lookup Table Label 2 6 4 4 3" xfId="33517" xr:uid="{00000000-0005-0000-0000-00008D820000}"/>
    <cellStyle name="Lookup Table Label 2 6 4 5" xfId="33518" xr:uid="{00000000-0005-0000-0000-00008E820000}"/>
    <cellStyle name="Lookup Table Label 2 6 4 5 2" xfId="33519" xr:uid="{00000000-0005-0000-0000-00008F820000}"/>
    <cellStyle name="Lookup Table Label 2 6 4 5 3" xfId="33520" xr:uid="{00000000-0005-0000-0000-000090820000}"/>
    <cellStyle name="Lookup Table Label 2 6 4 6" xfId="33521" xr:uid="{00000000-0005-0000-0000-000091820000}"/>
    <cellStyle name="Lookup Table Label 2 6 4 6 2" xfId="33522" xr:uid="{00000000-0005-0000-0000-000092820000}"/>
    <cellStyle name="Lookup Table Label 2 6 4 6 3" xfId="33523" xr:uid="{00000000-0005-0000-0000-000093820000}"/>
    <cellStyle name="Lookup Table Label 2 6 4 7" xfId="33524" xr:uid="{00000000-0005-0000-0000-000094820000}"/>
    <cellStyle name="Lookup Table Label 2 6 4 7 2" xfId="33525" xr:uid="{00000000-0005-0000-0000-000095820000}"/>
    <cellStyle name="Lookup Table Label 2 6 4 7 3" xfId="33526" xr:uid="{00000000-0005-0000-0000-000096820000}"/>
    <cellStyle name="Lookup Table Label 2 6 4 8" xfId="33527" xr:uid="{00000000-0005-0000-0000-000097820000}"/>
    <cellStyle name="Lookup Table Label 2 6 4 8 2" xfId="33528" xr:uid="{00000000-0005-0000-0000-000098820000}"/>
    <cellStyle name="Lookup Table Label 2 6 4 8 3" xfId="33529" xr:uid="{00000000-0005-0000-0000-000099820000}"/>
    <cellStyle name="Lookup Table Label 2 6 4 9" xfId="33530" xr:uid="{00000000-0005-0000-0000-00009A820000}"/>
    <cellStyle name="Lookup Table Label 2 6 4 9 2" xfId="33531" xr:uid="{00000000-0005-0000-0000-00009B820000}"/>
    <cellStyle name="Lookup Table Label 2 6 4 9 3" xfId="33532" xr:uid="{00000000-0005-0000-0000-00009C820000}"/>
    <cellStyle name="Lookup Table Label 2 6 5" xfId="33533" xr:uid="{00000000-0005-0000-0000-00009D820000}"/>
    <cellStyle name="Lookup Table Label 2 6 5 10" xfId="33534" xr:uid="{00000000-0005-0000-0000-00009E820000}"/>
    <cellStyle name="Lookup Table Label 2 6 5 10 2" xfId="33535" xr:uid="{00000000-0005-0000-0000-00009F820000}"/>
    <cellStyle name="Lookup Table Label 2 6 5 10 3" xfId="33536" xr:uid="{00000000-0005-0000-0000-0000A0820000}"/>
    <cellStyle name="Lookup Table Label 2 6 5 11" xfId="33537" xr:uid="{00000000-0005-0000-0000-0000A1820000}"/>
    <cellStyle name="Lookup Table Label 2 6 5 11 2" xfId="33538" xr:uid="{00000000-0005-0000-0000-0000A2820000}"/>
    <cellStyle name="Lookup Table Label 2 6 5 11 3" xfId="33539" xr:uid="{00000000-0005-0000-0000-0000A3820000}"/>
    <cellStyle name="Lookup Table Label 2 6 5 12" xfId="33540" xr:uid="{00000000-0005-0000-0000-0000A4820000}"/>
    <cellStyle name="Lookup Table Label 2 6 5 13" xfId="33541" xr:uid="{00000000-0005-0000-0000-0000A5820000}"/>
    <cellStyle name="Lookup Table Label 2 6 5 2" xfId="33542" xr:uid="{00000000-0005-0000-0000-0000A6820000}"/>
    <cellStyle name="Lookup Table Label 2 6 5 2 2" xfId="33543" xr:uid="{00000000-0005-0000-0000-0000A7820000}"/>
    <cellStyle name="Lookup Table Label 2 6 5 2 3" xfId="33544" xr:uid="{00000000-0005-0000-0000-0000A8820000}"/>
    <cellStyle name="Lookup Table Label 2 6 5 3" xfId="33545" xr:uid="{00000000-0005-0000-0000-0000A9820000}"/>
    <cellStyle name="Lookup Table Label 2 6 5 3 2" xfId="33546" xr:uid="{00000000-0005-0000-0000-0000AA820000}"/>
    <cellStyle name="Lookup Table Label 2 6 5 3 3" xfId="33547" xr:uid="{00000000-0005-0000-0000-0000AB820000}"/>
    <cellStyle name="Lookup Table Label 2 6 5 4" xfId="33548" xr:uid="{00000000-0005-0000-0000-0000AC820000}"/>
    <cellStyle name="Lookup Table Label 2 6 5 4 2" xfId="33549" xr:uid="{00000000-0005-0000-0000-0000AD820000}"/>
    <cellStyle name="Lookup Table Label 2 6 5 4 3" xfId="33550" xr:uid="{00000000-0005-0000-0000-0000AE820000}"/>
    <cellStyle name="Lookup Table Label 2 6 5 5" xfId="33551" xr:uid="{00000000-0005-0000-0000-0000AF820000}"/>
    <cellStyle name="Lookup Table Label 2 6 5 5 2" xfId="33552" xr:uid="{00000000-0005-0000-0000-0000B0820000}"/>
    <cellStyle name="Lookup Table Label 2 6 5 5 3" xfId="33553" xr:uid="{00000000-0005-0000-0000-0000B1820000}"/>
    <cellStyle name="Lookup Table Label 2 6 5 6" xfId="33554" xr:uid="{00000000-0005-0000-0000-0000B2820000}"/>
    <cellStyle name="Lookup Table Label 2 6 5 6 2" xfId="33555" xr:uid="{00000000-0005-0000-0000-0000B3820000}"/>
    <cellStyle name="Lookup Table Label 2 6 5 6 3" xfId="33556" xr:uid="{00000000-0005-0000-0000-0000B4820000}"/>
    <cellStyle name="Lookup Table Label 2 6 5 7" xfId="33557" xr:uid="{00000000-0005-0000-0000-0000B5820000}"/>
    <cellStyle name="Lookup Table Label 2 6 5 7 2" xfId="33558" xr:uid="{00000000-0005-0000-0000-0000B6820000}"/>
    <cellStyle name="Lookup Table Label 2 6 5 7 3" xfId="33559" xr:uid="{00000000-0005-0000-0000-0000B7820000}"/>
    <cellStyle name="Lookup Table Label 2 6 5 8" xfId="33560" xr:uid="{00000000-0005-0000-0000-0000B8820000}"/>
    <cellStyle name="Lookup Table Label 2 6 5 8 2" xfId="33561" xr:uid="{00000000-0005-0000-0000-0000B9820000}"/>
    <cellStyle name="Lookup Table Label 2 6 5 8 3" xfId="33562" xr:uid="{00000000-0005-0000-0000-0000BA820000}"/>
    <cellStyle name="Lookup Table Label 2 6 5 9" xfId="33563" xr:uid="{00000000-0005-0000-0000-0000BB820000}"/>
    <cellStyle name="Lookup Table Label 2 6 5 9 2" xfId="33564" xr:uid="{00000000-0005-0000-0000-0000BC820000}"/>
    <cellStyle name="Lookup Table Label 2 6 5 9 3" xfId="33565" xr:uid="{00000000-0005-0000-0000-0000BD820000}"/>
    <cellStyle name="Lookup Table Label 2 6 6" xfId="33566" xr:uid="{00000000-0005-0000-0000-0000BE820000}"/>
    <cellStyle name="Lookup Table Label 2 6 6 10" xfId="33567" xr:uid="{00000000-0005-0000-0000-0000BF820000}"/>
    <cellStyle name="Lookup Table Label 2 6 6 10 2" xfId="33568" xr:uid="{00000000-0005-0000-0000-0000C0820000}"/>
    <cellStyle name="Lookup Table Label 2 6 6 10 3" xfId="33569" xr:uid="{00000000-0005-0000-0000-0000C1820000}"/>
    <cellStyle name="Lookup Table Label 2 6 6 11" xfId="33570" xr:uid="{00000000-0005-0000-0000-0000C2820000}"/>
    <cellStyle name="Lookup Table Label 2 6 6 11 2" xfId="33571" xr:uid="{00000000-0005-0000-0000-0000C3820000}"/>
    <cellStyle name="Lookup Table Label 2 6 6 11 3" xfId="33572" xr:uid="{00000000-0005-0000-0000-0000C4820000}"/>
    <cellStyle name="Lookup Table Label 2 6 6 12" xfId="33573" xr:uid="{00000000-0005-0000-0000-0000C5820000}"/>
    <cellStyle name="Lookup Table Label 2 6 6 13" xfId="33574" xr:uid="{00000000-0005-0000-0000-0000C6820000}"/>
    <cellStyle name="Lookup Table Label 2 6 6 2" xfId="33575" xr:uid="{00000000-0005-0000-0000-0000C7820000}"/>
    <cellStyle name="Lookup Table Label 2 6 6 2 2" xfId="33576" xr:uid="{00000000-0005-0000-0000-0000C8820000}"/>
    <cellStyle name="Lookup Table Label 2 6 6 2 3" xfId="33577" xr:uid="{00000000-0005-0000-0000-0000C9820000}"/>
    <cellStyle name="Lookup Table Label 2 6 6 3" xfId="33578" xr:uid="{00000000-0005-0000-0000-0000CA820000}"/>
    <cellStyle name="Lookup Table Label 2 6 6 3 2" xfId="33579" xr:uid="{00000000-0005-0000-0000-0000CB820000}"/>
    <cellStyle name="Lookup Table Label 2 6 6 3 3" xfId="33580" xr:uid="{00000000-0005-0000-0000-0000CC820000}"/>
    <cellStyle name="Lookup Table Label 2 6 6 4" xfId="33581" xr:uid="{00000000-0005-0000-0000-0000CD820000}"/>
    <cellStyle name="Lookup Table Label 2 6 6 4 2" xfId="33582" xr:uid="{00000000-0005-0000-0000-0000CE820000}"/>
    <cellStyle name="Lookup Table Label 2 6 6 4 3" xfId="33583" xr:uid="{00000000-0005-0000-0000-0000CF820000}"/>
    <cellStyle name="Lookup Table Label 2 6 6 5" xfId="33584" xr:uid="{00000000-0005-0000-0000-0000D0820000}"/>
    <cellStyle name="Lookup Table Label 2 6 6 5 2" xfId="33585" xr:uid="{00000000-0005-0000-0000-0000D1820000}"/>
    <cellStyle name="Lookup Table Label 2 6 6 5 3" xfId="33586" xr:uid="{00000000-0005-0000-0000-0000D2820000}"/>
    <cellStyle name="Lookup Table Label 2 6 6 6" xfId="33587" xr:uid="{00000000-0005-0000-0000-0000D3820000}"/>
    <cellStyle name="Lookup Table Label 2 6 6 6 2" xfId="33588" xr:uid="{00000000-0005-0000-0000-0000D4820000}"/>
    <cellStyle name="Lookup Table Label 2 6 6 6 3" xfId="33589" xr:uid="{00000000-0005-0000-0000-0000D5820000}"/>
    <cellStyle name="Lookup Table Label 2 6 6 7" xfId="33590" xr:uid="{00000000-0005-0000-0000-0000D6820000}"/>
    <cellStyle name="Lookup Table Label 2 6 6 7 2" xfId="33591" xr:uid="{00000000-0005-0000-0000-0000D7820000}"/>
    <cellStyle name="Lookup Table Label 2 6 6 7 3" xfId="33592" xr:uid="{00000000-0005-0000-0000-0000D8820000}"/>
    <cellStyle name="Lookup Table Label 2 6 6 8" xfId="33593" xr:uid="{00000000-0005-0000-0000-0000D9820000}"/>
    <cellStyle name="Lookup Table Label 2 6 6 8 2" xfId="33594" xr:uid="{00000000-0005-0000-0000-0000DA820000}"/>
    <cellStyle name="Lookup Table Label 2 6 6 8 3" xfId="33595" xr:uid="{00000000-0005-0000-0000-0000DB820000}"/>
    <cellStyle name="Lookup Table Label 2 6 6 9" xfId="33596" xr:uid="{00000000-0005-0000-0000-0000DC820000}"/>
    <cellStyle name="Lookup Table Label 2 6 6 9 2" xfId="33597" xr:uid="{00000000-0005-0000-0000-0000DD820000}"/>
    <cellStyle name="Lookup Table Label 2 6 6 9 3" xfId="33598" xr:uid="{00000000-0005-0000-0000-0000DE820000}"/>
    <cellStyle name="Lookup Table Label 2 6 7" xfId="33599" xr:uid="{00000000-0005-0000-0000-0000DF820000}"/>
    <cellStyle name="Lookup Table Label 2 6 7 10" xfId="33600" xr:uid="{00000000-0005-0000-0000-0000E0820000}"/>
    <cellStyle name="Lookup Table Label 2 6 7 10 2" xfId="33601" xr:uid="{00000000-0005-0000-0000-0000E1820000}"/>
    <cellStyle name="Lookup Table Label 2 6 7 10 3" xfId="33602" xr:uid="{00000000-0005-0000-0000-0000E2820000}"/>
    <cellStyle name="Lookup Table Label 2 6 7 11" xfId="33603" xr:uid="{00000000-0005-0000-0000-0000E3820000}"/>
    <cellStyle name="Lookup Table Label 2 6 7 11 2" xfId="33604" xr:uid="{00000000-0005-0000-0000-0000E4820000}"/>
    <cellStyle name="Lookup Table Label 2 6 7 11 3" xfId="33605" xr:uid="{00000000-0005-0000-0000-0000E5820000}"/>
    <cellStyle name="Lookup Table Label 2 6 7 12" xfId="33606" xr:uid="{00000000-0005-0000-0000-0000E6820000}"/>
    <cellStyle name="Lookup Table Label 2 6 7 13" xfId="33607" xr:uid="{00000000-0005-0000-0000-0000E7820000}"/>
    <cellStyle name="Lookup Table Label 2 6 7 2" xfId="33608" xr:uid="{00000000-0005-0000-0000-0000E8820000}"/>
    <cellStyle name="Lookup Table Label 2 6 7 2 2" xfId="33609" xr:uid="{00000000-0005-0000-0000-0000E9820000}"/>
    <cellStyle name="Lookup Table Label 2 6 7 2 3" xfId="33610" xr:uid="{00000000-0005-0000-0000-0000EA820000}"/>
    <cellStyle name="Lookup Table Label 2 6 7 3" xfId="33611" xr:uid="{00000000-0005-0000-0000-0000EB820000}"/>
    <cellStyle name="Lookup Table Label 2 6 7 3 2" xfId="33612" xr:uid="{00000000-0005-0000-0000-0000EC820000}"/>
    <cellStyle name="Lookup Table Label 2 6 7 3 3" xfId="33613" xr:uid="{00000000-0005-0000-0000-0000ED820000}"/>
    <cellStyle name="Lookup Table Label 2 6 7 4" xfId="33614" xr:uid="{00000000-0005-0000-0000-0000EE820000}"/>
    <cellStyle name="Lookup Table Label 2 6 7 4 2" xfId="33615" xr:uid="{00000000-0005-0000-0000-0000EF820000}"/>
    <cellStyle name="Lookup Table Label 2 6 7 4 3" xfId="33616" xr:uid="{00000000-0005-0000-0000-0000F0820000}"/>
    <cellStyle name="Lookup Table Label 2 6 7 5" xfId="33617" xr:uid="{00000000-0005-0000-0000-0000F1820000}"/>
    <cellStyle name="Lookup Table Label 2 6 7 5 2" xfId="33618" xr:uid="{00000000-0005-0000-0000-0000F2820000}"/>
    <cellStyle name="Lookup Table Label 2 6 7 5 3" xfId="33619" xr:uid="{00000000-0005-0000-0000-0000F3820000}"/>
    <cellStyle name="Lookup Table Label 2 6 7 6" xfId="33620" xr:uid="{00000000-0005-0000-0000-0000F4820000}"/>
    <cellStyle name="Lookup Table Label 2 6 7 6 2" xfId="33621" xr:uid="{00000000-0005-0000-0000-0000F5820000}"/>
    <cellStyle name="Lookup Table Label 2 6 7 6 3" xfId="33622" xr:uid="{00000000-0005-0000-0000-0000F6820000}"/>
    <cellStyle name="Lookup Table Label 2 6 7 7" xfId="33623" xr:uid="{00000000-0005-0000-0000-0000F7820000}"/>
    <cellStyle name="Lookup Table Label 2 6 7 7 2" xfId="33624" xr:uid="{00000000-0005-0000-0000-0000F8820000}"/>
    <cellStyle name="Lookup Table Label 2 6 7 7 3" xfId="33625" xr:uid="{00000000-0005-0000-0000-0000F9820000}"/>
    <cellStyle name="Lookup Table Label 2 6 7 8" xfId="33626" xr:uid="{00000000-0005-0000-0000-0000FA820000}"/>
    <cellStyle name="Lookup Table Label 2 6 7 8 2" xfId="33627" xr:uid="{00000000-0005-0000-0000-0000FB820000}"/>
    <cellStyle name="Lookup Table Label 2 6 7 8 3" xfId="33628" xr:uid="{00000000-0005-0000-0000-0000FC820000}"/>
    <cellStyle name="Lookup Table Label 2 6 7 9" xfId="33629" xr:uid="{00000000-0005-0000-0000-0000FD820000}"/>
    <cellStyle name="Lookup Table Label 2 6 7 9 2" xfId="33630" xr:uid="{00000000-0005-0000-0000-0000FE820000}"/>
    <cellStyle name="Lookup Table Label 2 6 7 9 3" xfId="33631" xr:uid="{00000000-0005-0000-0000-0000FF820000}"/>
    <cellStyle name="Lookup Table Label 2 6 8" xfId="33632" xr:uid="{00000000-0005-0000-0000-000000830000}"/>
    <cellStyle name="Lookup Table Label 2 6 8 2" xfId="33633" xr:uid="{00000000-0005-0000-0000-000001830000}"/>
    <cellStyle name="Lookup Table Label 2 6 8 3" xfId="33634" xr:uid="{00000000-0005-0000-0000-000002830000}"/>
    <cellStyle name="Lookup Table Label 2 6 9" xfId="33635" xr:uid="{00000000-0005-0000-0000-000003830000}"/>
    <cellStyle name="Lookup Table Label 2 6 9 2" xfId="33636" xr:uid="{00000000-0005-0000-0000-000004830000}"/>
    <cellStyle name="Lookup Table Label 2 6 9 3" xfId="33637" xr:uid="{00000000-0005-0000-0000-000005830000}"/>
    <cellStyle name="Lookup Table Label 2 7" xfId="33638" xr:uid="{00000000-0005-0000-0000-000006830000}"/>
    <cellStyle name="Lookup Table Label 2 7 10" xfId="33639" xr:uid="{00000000-0005-0000-0000-000007830000}"/>
    <cellStyle name="Lookup Table Label 2 7 10 2" xfId="33640" xr:uid="{00000000-0005-0000-0000-000008830000}"/>
    <cellStyle name="Lookup Table Label 2 7 10 3" xfId="33641" xr:uid="{00000000-0005-0000-0000-000009830000}"/>
    <cellStyle name="Lookup Table Label 2 7 11" xfId="33642" xr:uid="{00000000-0005-0000-0000-00000A830000}"/>
    <cellStyle name="Lookup Table Label 2 7 11 2" xfId="33643" xr:uid="{00000000-0005-0000-0000-00000B830000}"/>
    <cellStyle name="Lookup Table Label 2 7 11 3" xfId="33644" xr:uid="{00000000-0005-0000-0000-00000C830000}"/>
    <cellStyle name="Lookup Table Label 2 7 12" xfId="33645" xr:uid="{00000000-0005-0000-0000-00000D830000}"/>
    <cellStyle name="Lookup Table Label 2 7 13" xfId="33646" xr:uid="{00000000-0005-0000-0000-00000E830000}"/>
    <cellStyle name="Lookup Table Label 2 7 2" xfId="33647" xr:uid="{00000000-0005-0000-0000-00000F830000}"/>
    <cellStyle name="Lookup Table Label 2 7 2 2" xfId="33648" xr:uid="{00000000-0005-0000-0000-000010830000}"/>
    <cellStyle name="Lookup Table Label 2 7 2 3" xfId="33649" xr:uid="{00000000-0005-0000-0000-000011830000}"/>
    <cellStyle name="Lookup Table Label 2 7 3" xfId="33650" xr:uid="{00000000-0005-0000-0000-000012830000}"/>
    <cellStyle name="Lookup Table Label 2 7 3 2" xfId="33651" xr:uid="{00000000-0005-0000-0000-000013830000}"/>
    <cellStyle name="Lookup Table Label 2 7 3 3" xfId="33652" xr:uid="{00000000-0005-0000-0000-000014830000}"/>
    <cellStyle name="Lookup Table Label 2 7 4" xfId="33653" xr:uid="{00000000-0005-0000-0000-000015830000}"/>
    <cellStyle name="Lookup Table Label 2 7 4 2" xfId="33654" xr:uid="{00000000-0005-0000-0000-000016830000}"/>
    <cellStyle name="Lookup Table Label 2 7 4 3" xfId="33655" xr:uid="{00000000-0005-0000-0000-000017830000}"/>
    <cellStyle name="Lookup Table Label 2 7 5" xfId="33656" xr:uid="{00000000-0005-0000-0000-000018830000}"/>
    <cellStyle name="Lookup Table Label 2 7 5 2" xfId="33657" xr:uid="{00000000-0005-0000-0000-000019830000}"/>
    <cellStyle name="Lookup Table Label 2 7 5 3" xfId="33658" xr:uid="{00000000-0005-0000-0000-00001A830000}"/>
    <cellStyle name="Lookup Table Label 2 7 6" xfId="33659" xr:uid="{00000000-0005-0000-0000-00001B830000}"/>
    <cellStyle name="Lookup Table Label 2 7 6 2" xfId="33660" xr:uid="{00000000-0005-0000-0000-00001C830000}"/>
    <cellStyle name="Lookup Table Label 2 7 6 3" xfId="33661" xr:uid="{00000000-0005-0000-0000-00001D830000}"/>
    <cellStyle name="Lookup Table Label 2 7 7" xfId="33662" xr:uid="{00000000-0005-0000-0000-00001E830000}"/>
    <cellStyle name="Lookup Table Label 2 7 7 2" xfId="33663" xr:uid="{00000000-0005-0000-0000-00001F830000}"/>
    <cellStyle name="Lookup Table Label 2 7 7 3" xfId="33664" xr:uid="{00000000-0005-0000-0000-000020830000}"/>
    <cellStyle name="Lookup Table Label 2 7 8" xfId="33665" xr:uid="{00000000-0005-0000-0000-000021830000}"/>
    <cellStyle name="Lookup Table Label 2 7 8 2" xfId="33666" xr:uid="{00000000-0005-0000-0000-000022830000}"/>
    <cellStyle name="Lookup Table Label 2 7 8 3" xfId="33667" xr:uid="{00000000-0005-0000-0000-000023830000}"/>
    <cellStyle name="Lookup Table Label 2 7 9" xfId="33668" xr:uid="{00000000-0005-0000-0000-000024830000}"/>
    <cellStyle name="Lookup Table Label 2 7 9 2" xfId="33669" xr:uid="{00000000-0005-0000-0000-000025830000}"/>
    <cellStyle name="Lookup Table Label 2 7 9 3" xfId="33670" xr:uid="{00000000-0005-0000-0000-000026830000}"/>
    <cellStyle name="Lookup Table Label 2 8" xfId="33671" xr:uid="{00000000-0005-0000-0000-000027830000}"/>
    <cellStyle name="Lookup Table Label 2 8 2" xfId="33672" xr:uid="{00000000-0005-0000-0000-000028830000}"/>
    <cellStyle name="Lookup Table Label 2 8 3" xfId="33673" xr:uid="{00000000-0005-0000-0000-000029830000}"/>
    <cellStyle name="Lookup Table Label 2 9" xfId="33674" xr:uid="{00000000-0005-0000-0000-00002A830000}"/>
    <cellStyle name="Lookup Table Label 2 9 2" xfId="33675" xr:uid="{00000000-0005-0000-0000-00002B830000}"/>
    <cellStyle name="Lookup Table Label 2 9 3" xfId="33676" xr:uid="{00000000-0005-0000-0000-00002C830000}"/>
    <cellStyle name="Lookup Table Label 20" xfId="33677" xr:uid="{00000000-0005-0000-0000-00002D830000}"/>
    <cellStyle name="Lookup Table Label 20 2" xfId="33678" xr:uid="{00000000-0005-0000-0000-00002E830000}"/>
    <cellStyle name="Lookup Table Label 21" xfId="33679" xr:uid="{00000000-0005-0000-0000-00002F830000}"/>
    <cellStyle name="Lookup Table Label 21 2" xfId="33680" xr:uid="{00000000-0005-0000-0000-000030830000}"/>
    <cellStyle name="Lookup Table Label 22" xfId="33681" xr:uid="{00000000-0005-0000-0000-000031830000}"/>
    <cellStyle name="Lookup Table Label 22 2" xfId="33682" xr:uid="{00000000-0005-0000-0000-000032830000}"/>
    <cellStyle name="Lookup Table Label 23" xfId="33683" xr:uid="{00000000-0005-0000-0000-000033830000}"/>
    <cellStyle name="Lookup Table Label 23 2" xfId="33684" xr:uid="{00000000-0005-0000-0000-000034830000}"/>
    <cellStyle name="Lookup Table Label 24" xfId="33685" xr:uid="{00000000-0005-0000-0000-000035830000}"/>
    <cellStyle name="Lookup Table Label 3" xfId="33686" xr:uid="{00000000-0005-0000-0000-000036830000}"/>
    <cellStyle name="Lookup Table Label 3 10" xfId="33687" xr:uid="{00000000-0005-0000-0000-000037830000}"/>
    <cellStyle name="Lookup Table Label 3 10 2" xfId="33688" xr:uid="{00000000-0005-0000-0000-000038830000}"/>
    <cellStyle name="Lookup Table Label 3 10 3" xfId="33689" xr:uid="{00000000-0005-0000-0000-000039830000}"/>
    <cellStyle name="Lookup Table Label 3 11" xfId="33690" xr:uid="{00000000-0005-0000-0000-00003A830000}"/>
    <cellStyle name="Lookup Table Label 3 11 2" xfId="33691" xr:uid="{00000000-0005-0000-0000-00003B830000}"/>
    <cellStyle name="Lookup Table Label 3 11 3" xfId="33692" xr:uid="{00000000-0005-0000-0000-00003C830000}"/>
    <cellStyle name="Lookup Table Label 3 12" xfId="33693" xr:uid="{00000000-0005-0000-0000-00003D830000}"/>
    <cellStyle name="Lookup Table Label 3 12 2" xfId="33694" xr:uid="{00000000-0005-0000-0000-00003E830000}"/>
    <cellStyle name="Lookup Table Label 3 12 3" xfId="33695" xr:uid="{00000000-0005-0000-0000-00003F830000}"/>
    <cellStyle name="Lookup Table Label 3 13" xfId="33696" xr:uid="{00000000-0005-0000-0000-000040830000}"/>
    <cellStyle name="Lookup Table Label 3 13 2" xfId="33697" xr:uid="{00000000-0005-0000-0000-000041830000}"/>
    <cellStyle name="Lookup Table Label 3 13 3" xfId="33698" xr:uid="{00000000-0005-0000-0000-000042830000}"/>
    <cellStyle name="Lookup Table Label 3 14" xfId="33699" xr:uid="{00000000-0005-0000-0000-000043830000}"/>
    <cellStyle name="Lookup Table Label 3 14 2" xfId="33700" xr:uid="{00000000-0005-0000-0000-000044830000}"/>
    <cellStyle name="Lookup Table Label 3 14 3" xfId="33701" xr:uid="{00000000-0005-0000-0000-000045830000}"/>
    <cellStyle name="Lookup Table Label 3 15" xfId="33702" xr:uid="{00000000-0005-0000-0000-000046830000}"/>
    <cellStyle name="Lookup Table Label 3 15 2" xfId="33703" xr:uid="{00000000-0005-0000-0000-000047830000}"/>
    <cellStyle name="Lookup Table Label 3 15 3" xfId="33704" xr:uid="{00000000-0005-0000-0000-000048830000}"/>
    <cellStyle name="Lookup Table Label 3 16" xfId="33705" xr:uid="{00000000-0005-0000-0000-000049830000}"/>
    <cellStyle name="Lookup Table Label 3 16 2" xfId="33706" xr:uid="{00000000-0005-0000-0000-00004A830000}"/>
    <cellStyle name="Lookup Table Label 3 16 3" xfId="33707" xr:uid="{00000000-0005-0000-0000-00004B830000}"/>
    <cellStyle name="Lookup Table Label 3 17" xfId="33708" xr:uid="{00000000-0005-0000-0000-00004C830000}"/>
    <cellStyle name="Lookup Table Label 3 17 2" xfId="33709" xr:uid="{00000000-0005-0000-0000-00004D830000}"/>
    <cellStyle name="Lookup Table Label 3 17 3" xfId="33710" xr:uid="{00000000-0005-0000-0000-00004E830000}"/>
    <cellStyle name="Lookup Table Label 3 18" xfId="33711" xr:uid="{00000000-0005-0000-0000-00004F830000}"/>
    <cellStyle name="Lookup Table Label 3 18 2" xfId="33712" xr:uid="{00000000-0005-0000-0000-000050830000}"/>
    <cellStyle name="Lookup Table Label 3 18 3" xfId="33713" xr:uid="{00000000-0005-0000-0000-000051830000}"/>
    <cellStyle name="Lookup Table Label 3 19" xfId="33714" xr:uid="{00000000-0005-0000-0000-000052830000}"/>
    <cellStyle name="Lookup Table Label 3 2" xfId="33715" xr:uid="{00000000-0005-0000-0000-000053830000}"/>
    <cellStyle name="Lookup Table Label 3 2 10" xfId="33716" xr:uid="{00000000-0005-0000-0000-000054830000}"/>
    <cellStyle name="Lookup Table Label 3 2 10 2" xfId="33717" xr:uid="{00000000-0005-0000-0000-000055830000}"/>
    <cellStyle name="Lookup Table Label 3 2 10 3" xfId="33718" xr:uid="{00000000-0005-0000-0000-000056830000}"/>
    <cellStyle name="Lookup Table Label 3 2 11" xfId="33719" xr:uid="{00000000-0005-0000-0000-000057830000}"/>
    <cellStyle name="Lookup Table Label 3 2 11 2" xfId="33720" xr:uid="{00000000-0005-0000-0000-000058830000}"/>
    <cellStyle name="Lookup Table Label 3 2 11 3" xfId="33721" xr:uid="{00000000-0005-0000-0000-000059830000}"/>
    <cellStyle name="Lookup Table Label 3 2 12" xfId="33722" xr:uid="{00000000-0005-0000-0000-00005A830000}"/>
    <cellStyle name="Lookup Table Label 3 2 12 2" xfId="33723" xr:uid="{00000000-0005-0000-0000-00005B830000}"/>
    <cellStyle name="Lookup Table Label 3 2 12 3" xfId="33724" xr:uid="{00000000-0005-0000-0000-00005C830000}"/>
    <cellStyle name="Lookup Table Label 3 2 13" xfId="33725" xr:uid="{00000000-0005-0000-0000-00005D830000}"/>
    <cellStyle name="Lookup Table Label 3 2 13 2" xfId="33726" xr:uid="{00000000-0005-0000-0000-00005E830000}"/>
    <cellStyle name="Lookup Table Label 3 2 13 3" xfId="33727" xr:uid="{00000000-0005-0000-0000-00005F830000}"/>
    <cellStyle name="Lookup Table Label 3 2 14" xfId="33728" xr:uid="{00000000-0005-0000-0000-000060830000}"/>
    <cellStyle name="Lookup Table Label 3 2 14 2" xfId="33729" xr:uid="{00000000-0005-0000-0000-000061830000}"/>
    <cellStyle name="Lookup Table Label 3 2 14 3" xfId="33730" xr:uid="{00000000-0005-0000-0000-000062830000}"/>
    <cellStyle name="Lookup Table Label 3 2 15" xfId="33731" xr:uid="{00000000-0005-0000-0000-000063830000}"/>
    <cellStyle name="Lookup Table Label 3 2 15 2" xfId="33732" xr:uid="{00000000-0005-0000-0000-000064830000}"/>
    <cellStyle name="Lookup Table Label 3 2 15 3" xfId="33733" xr:uid="{00000000-0005-0000-0000-000065830000}"/>
    <cellStyle name="Lookup Table Label 3 2 16" xfId="33734" xr:uid="{00000000-0005-0000-0000-000066830000}"/>
    <cellStyle name="Lookup Table Label 3 2 16 2" xfId="33735" xr:uid="{00000000-0005-0000-0000-000067830000}"/>
    <cellStyle name="Lookup Table Label 3 2 16 3" xfId="33736" xr:uid="{00000000-0005-0000-0000-000068830000}"/>
    <cellStyle name="Lookup Table Label 3 2 17" xfId="33737" xr:uid="{00000000-0005-0000-0000-000069830000}"/>
    <cellStyle name="Lookup Table Label 3 2 17 2" xfId="33738" xr:uid="{00000000-0005-0000-0000-00006A830000}"/>
    <cellStyle name="Lookup Table Label 3 2 17 3" xfId="33739" xr:uid="{00000000-0005-0000-0000-00006B830000}"/>
    <cellStyle name="Lookup Table Label 3 2 18" xfId="33740" xr:uid="{00000000-0005-0000-0000-00006C830000}"/>
    <cellStyle name="Lookup Table Label 3 2 18 2" xfId="33741" xr:uid="{00000000-0005-0000-0000-00006D830000}"/>
    <cellStyle name="Lookup Table Label 3 2 18 3" xfId="33742" xr:uid="{00000000-0005-0000-0000-00006E830000}"/>
    <cellStyle name="Lookup Table Label 3 2 19" xfId="33743" xr:uid="{00000000-0005-0000-0000-00006F830000}"/>
    <cellStyle name="Lookup Table Label 3 2 2" xfId="33744" xr:uid="{00000000-0005-0000-0000-000070830000}"/>
    <cellStyle name="Lookup Table Label 3 2 2 10" xfId="33745" xr:uid="{00000000-0005-0000-0000-000071830000}"/>
    <cellStyle name="Lookup Table Label 3 2 2 10 2" xfId="33746" xr:uid="{00000000-0005-0000-0000-000072830000}"/>
    <cellStyle name="Lookup Table Label 3 2 2 10 3" xfId="33747" xr:uid="{00000000-0005-0000-0000-000073830000}"/>
    <cellStyle name="Lookup Table Label 3 2 2 11" xfId="33748" xr:uid="{00000000-0005-0000-0000-000074830000}"/>
    <cellStyle name="Lookup Table Label 3 2 2 11 2" xfId="33749" xr:uid="{00000000-0005-0000-0000-000075830000}"/>
    <cellStyle name="Lookup Table Label 3 2 2 11 3" xfId="33750" xr:uid="{00000000-0005-0000-0000-000076830000}"/>
    <cellStyle name="Lookup Table Label 3 2 2 12" xfId="33751" xr:uid="{00000000-0005-0000-0000-000077830000}"/>
    <cellStyle name="Lookup Table Label 3 2 2 12 2" xfId="33752" xr:uid="{00000000-0005-0000-0000-000078830000}"/>
    <cellStyle name="Lookup Table Label 3 2 2 12 3" xfId="33753" xr:uid="{00000000-0005-0000-0000-000079830000}"/>
    <cellStyle name="Lookup Table Label 3 2 2 13" xfId="33754" xr:uid="{00000000-0005-0000-0000-00007A830000}"/>
    <cellStyle name="Lookup Table Label 3 2 2 14" xfId="33755" xr:uid="{00000000-0005-0000-0000-00007B830000}"/>
    <cellStyle name="Lookup Table Label 3 2 2 2" xfId="33756" xr:uid="{00000000-0005-0000-0000-00007C830000}"/>
    <cellStyle name="Lookup Table Label 3 2 2 2 2" xfId="33757" xr:uid="{00000000-0005-0000-0000-00007D830000}"/>
    <cellStyle name="Lookup Table Label 3 2 2 2 3" xfId="33758" xr:uid="{00000000-0005-0000-0000-00007E830000}"/>
    <cellStyle name="Lookup Table Label 3 2 2 3" xfId="33759" xr:uid="{00000000-0005-0000-0000-00007F830000}"/>
    <cellStyle name="Lookup Table Label 3 2 2 3 2" xfId="33760" xr:uid="{00000000-0005-0000-0000-000080830000}"/>
    <cellStyle name="Lookup Table Label 3 2 2 3 3" xfId="33761" xr:uid="{00000000-0005-0000-0000-000081830000}"/>
    <cellStyle name="Lookup Table Label 3 2 2 4" xfId="33762" xr:uid="{00000000-0005-0000-0000-000082830000}"/>
    <cellStyle name="Lookup Table Label 3 2 2 4 2" xfId="33763" xr:uid="{00000000-0005-0000-0000-000083830000}"/>
    <cellStyle name="Lookup Table Label 3 2 2 4 3" xfId="33764" xr:uid="{00000000-0005-0000-0000-000084830000}"/>
    <cellStyle name="Lookup Table Label 3 2 2 5" xfId="33765" xr:uid="{00000000-0005-0000-0000-000085830000}"/>
    <cellStyle name="Lookup Table Label 3 2 2 5 2" xfId="33766" xr:uid="{00000000-0005-0000-0000-000086830000}"/>
    <cellStyle name="Lookup Table Label 3 2 2 5 3" xfId="33767" xr:uid="{00000000-0005-0000-0000-000087830000}"/>
    <cellStyle name="Lookup Table Label 3 2 2 6" xfId="33768" xr:uid="{00000000-0005-0000-0000-000088830000}"/>
    <cellStyle name="Lookup Table Label 3 2 2 6 2" xfId="33769" xr:uid="{00000000-0005-0000-0000-000089830000}"/>
    <cellStyle name="Lookup Table Label 3 2 2 6 3" xfId="33770" xr:uid="{00000000-0005-0000-0000-00008A830000}"/>
    <cellStyle name="Lookup Table Label 3 2 2 7" xfId="33771" xr:uid="{00000000-0005-0000-0000-00008B830000}"/>
    <cellStyle name="Lookup Table Label 3 2 2 7 2" xfId="33772" xr:uid="{00000000-0005-0000-0000-00008C830000}"/>
    <cellStyle name="Lookup Table Label 3 2 2 7 3" xfId="33773" xr:uid="{00000000-0005-0000-0000-00008D830000}"/>
    <cellStyle name="Lookup Table Label 3 2 2 8" xfId="33774" xr:uid="{00000000-0005-0000-0000-00008E830000}"/>
    <cellStyle name="Lookup Table Label 3 2 2 8 2" xfId="33775" xr:uid="{00000000-0005-0000-0000-00008F830000}"/>
    <cellStyle name="Lookup Table Label 3 2 2 8 3" xfId="33776" xr:uid="{00000000-0005-0000-0000-000090830000}"/>
    <cellStyle name="Lookup Table Label 3 2 2 9" xfId="33777" xr:uid="{00000000-0005-0000-0000-000091830000}"/>
    <cellStyle name="Lookup Table Label 3 2 2 9 2" xfId="33778" xr:uid="{00000000-0005-0000-0000-000092830000}"/>
    <cellStyle name="Lookup Table Label 3 2 2 9 3" xfId="33779" xr:uid="{00000000-0005-0000-0000-000093830000}"/>
    <cellStyle name="Lookup Table Label 3 2 20" xfId="33780" xr:uid="{00000000-0005-0000-0000-000094830000}"/>
    <cellStyle name="Lookup Table Label 3 2 3" xfId="33781" xr:uid="{00000000-0005-0000-0000-000095830000}"/>
    <cellStyle name="Lookup Table Label 3 2 3 10" xfId="33782" xr:uid="{00000000-0005-0000-0000-000096830000}"/>
    <cellStyle name="Lookup Table Label 3 2 3 10 2" xfId="33783" xr:uid="{00000000-0005-0000-0000-000097830000}"/>
    <cellStyle name="Lookup Table Label 3 2 3 10 3" xfId="33784" xr:uid="{00000000-0005-0000-0000-000098830000}"/>
    <cellStyle name="Lookup Table Label 3 2 3 11" xfId="33785" xr:uid="{00000000-0005-0000-0000-000099830000}"/>
    <cellStyle name="Lookup Table Label 3 2 3 11 2" xfId="33786" xr:uid="{00000000-0005-0000-0000-00009A830000}"/>
    <cellStyle name="Lookup Table Label 3 2 3 11 3" xfId="33787" xr:uid="{00000000-0005-0000-0000-00009B830000}"/>
    <cellStyle name="Lookup Table Label 3 2 3 12" xfId="33788" xr:uid="{00000000-0005-0000-0000-00009C830000}"/>
    <cellStyle name="Lookup Table Label 3 2 3 12 2" xfId="33789" xr:uid="{00000000-0005-0000-0000-00009D830000}"/>
    <cellStyle name="Lookup Table Label 3 2 3 12 3" xfId="33790" xr:uid="{00000000-0005-0000-0000-00009E830000}"/>
    <cellStyle name="Lookup Table Label 3 2 3 13" xfId="33791" xr:uid="{00000000-0005-0000-0000-00009F830000}"/>
    <cellStyle name="Lookup Table Label 3 2 3 14" xfId="33792" xr:uid="{00000000-0005-0000-0000-0000A0830000}"/>
    <cellStyle name="Lookup Table Label 3 2 3 2" xfId="33793" xr:uid="{00000000-0005-0000-0000-0000A1830000}"/>
    <cellStyle name="Lookup Table Label 3 2 3 2 2" xfId="33794" xr:uid="{00000000-0005-0000-0000-0000A2830000}"/>
    <cellStyle name="Lookup Table Label 3 2 3 2 3" xfId="33795" xr:uid="{00000000-0005-0000-0000-0000A3830000}"/>
    <cellStyle name="Lookup Table Label 3 2 3 3" xfId="33796" xr:uid="{00000000-0005-0000-0000-0000A4830000}"/>
    <cellStyle name="Lookup Table Label 3 2 3 3 2" xfId="33797" xr:uid="{00000000-0005-0000-0000-0000A5830000}"/>
    <cellStyle name="Lookup Table Label 3 2 3 3 3" xfId="33798" xr:uid="{00000000-0005-0000-0000-0000A6830000}"/>
    <cellStyle name="Lookup Table Label 3 2 3 4" xfId="33799" xr:uid="{00000000-0005-0000-0000-0000A7830000}"/>
    <cellStyle name="Lookup Table Label 3 2 3 4 2" xfId="33800" xr:uid="{00000000-0005-0000-0000-0000A8830000}"/>
    <cellStyle name="Lookup Table Label 3 2 3 4 3" xfId="33801" xr:uid="{00000000-0005-0000-0000-0000A9830000}"/>
    <cellStyle name="Lookup Table Label 3 2 3 5" xfId="33802" xr:uid="{00000000-0005-0000-0000-0000AA830000}"/>
    <cellStyle name="Lookup Table Label 3 2 3 5 2" xfId="33803" xr:uid="{00000000-0005-0000-0000-0000AB830000}"/>
    <cellStyle name="Lookup Table Label 3 2 3 5 3" xfId="33804" xr:uid="{00000000-0005-0000-0000-0000AC830000}"/>
    <cellStyle name="Lookup Table Label 3 2 3 6" xfId="33805" xr:uid="{00000000-0005-0000-0000-0000AD830000}"/>
    <cellStyle name="Lookup Table Label 3 2 3 6 2" xfId="33806" xr:uid="{00000000-0005-0000-0000-0000AE830000}"/>
    <cellStyle name="Lookup Table Label 3 2 3 6 3" xfId="33807" xr:uid="{00000000-0005-0000-0000-0000AF830000}"/>
    <cellStyle name="Lookup Table Label 3 2 3 7" xfId="33808" xr:uid="{00000000-0005-0000-0000-0000B0830000}"/>
    <cellStyle name="Lookup Table Label 3 2 3 7 2" xfId="33809" xr:uid="{00000000-0005-0000-0000-0000B1830000}"/>
    <cellStyle name="Lookup Table Label 3 2 3 7 3" xfId="33810" xr:uid="{00000000-0005-0000-0000-0000B2830000}"/>
    <cellStyle name="Lookup Table Label 3 2 3 8" xfId="33811" xr:uid="{00000000-0005-0000-0000-0000B3830000}"/>
    <cellStyle name="Lookup Table Label 3 2 3 8 2" xfId="33812" xr:uid="{00000000-0005-0000-0000-0000B4830000}"/>
    <cellStyle name="Lookup Table Label 3 2 3 8 3" xfId="33813" xr:uid="{00000000-0005-0000-0000-0000B5830000}"/>
    <cellStyle name="Lookup Table Label 3 2 3 9" xfId="33814" xr:uid="{00000000-0005-0000-0000-0000B6830000}"/>
    <cellStyle name="Lookup Table Label 3 2 3 9 2" xfId="33815" xr:uid="{00000000-0005-0000-0000-0000B7830000}"/>
    <cellStyle name="Lookup Table Label 3 2 3 9 3" xfId="33816" xr:uid="{00000000-0005-0000-0000-0000B8830000}"/>
    <cellStyle name="Lookup Table Label 3 2 4" xfId="33817" xr:uid="{00000000-0005-0000-0000-0000B9830000}"/>
    <cellStyle name="Lookup Table Label 3 2 4 10" xfId="33818" xr:uid="{00000000-0005-0000-0000-0000BA830000}"/>
    <cellStyle name="Lookup Table Label 3 2 4 10 2" xfId="33819" xr:uid="{00000000-0005-0000-0000-0000BB830000}"/>
    <cellStyle name="Lookup Table Label 3 2 4 10 3" xfId="33820" xr:uid="{00000000-0005-0000-0000-0000BC830000}"/>
    <cellStyle name="Lookup Table Label 3 2 4 11" xfId="33821" xr:uid="{00000000-0005-0000-0000-0000BD830000}"/>
    <cellStyle name="Lookup Table Label 3 2 4 11 2" xfId="33822" xr:uid="{00000000-0005-0000-0000-0000BE830000}"/>
    <cellStyle name="Lookup Table Label 3 2 4 11 3" xfId="33823" xr:uid="{00000000-0005-0000-0000-0000BF830000}"/>
    <cellStyle name="Lookup Table Label 3 2 4 12" xfId="33824" xr:uid="{00000000-0005-0000-0000-0000C0830000}"/>
    <cellStyle name="Lookup Table Label 3 2 4 13" xfId="33825" xr:uid="{00000000-0005-0000-0000-0000C1830000}"/>
    <cellStyle name="Lookup Table Label 3 2 4 2" xfId="33826" xr:uid="{00000000-0005-0000-0000-0000C2830000}"/>
    <cellStyle name="Lookup Table Label 3 2 4 2 2" xfId="33827" xr:uid="{00000000-0005-0000-0000-0000C3830000}"/>
    <cellStyle name="Lookup Table Label 3 2 4 2 3" xfId="33828" xr:uid="{00000000-0005-0000-0000-0000C4830000}"/>
    <cellStyle name="Lookup Table Label 3 2 4 3" xfId="33829" xr:uid="{00000000-0005-0000-0000-0000C5830000}"/>
    <cellStyle name="Lookup Table Label 3 2 4 3 2" xfId="33830" xr:uid="{00000000-0005-0000-0000-0000C6830000}"/>
    <cellStyle name="Lookup Table Label 3 2 4 3 3" xfId="33831" xr:uid="{00000000-0005-0000-0000-0000C7830000}"/>
    <cellStyle name="Lookup Table Label 3 2 4 4" xfId="33832" xr:uid="{00000000-0005-0000-0000-0000C8830000}"/>
    <cellStyle name="Lookup Table Label 3 2 4 4 2" xfId="33833" xr:uid="{00000000-0005-0000-0000-0000C9830000}"/>
    <cellStyle name="Lookup Table Label 3 2 4 4 3" xfId="33834" xr:uid="{00000000-0005-0000-0000-0000CA830000}"/>
    <cellStyle name="Lookup Table Label 3 2 4 5" xfId="33835" xr:uid="{00000000-0005-0000-0000-0000CB830000}"/>
    <cellStyle name="Lookup Table Label 3 2 4 5 2" xfId="33836" xr:uid="{00000000-0005-0000-0000-0000CC830000}"/>
    <cellStyle name="Lookup Table Label 3 2 4 5 3" xfId="33837" xr:uid="{00000000-0005-0000-0000-0000CD830000}"/>
    <cellStyle name="Lookup Table Label 3 2 4 6" xfId="33838" xr:uid="{00000000-0005-0000-0000-0000CE830000}"/>
    <cellStyle name="Lookup Table Label 3 2 4 6 2" xfId="33839" xr:uid="{00000000-0005-0000-0000-0000CF830000}"/>
    <cellStyle name="Lookup Table Label 3 2 4 6 3" xfId="33840" xr:uid="{00000000-0005-0000-0000-0000D0830000}"/>
    <cellStyle name="Lookup Table Label 3 2 4 7" xfId="33841" xr:uid="{00000000-0005-0000-0000-0000D1830000}"/>
    <cellStyle name="Lookup Table Label 3 2 4 7 2" xfId="33842" xr:uid="{00000000-0005-0000-0000-0000D2830000}"/>
    <cellStyle name="Lookup Table Label 3 2 4 7 3" xfId="33843" xr:uid="{00000000-0005-0000-0000-0000D3830000}"/>
    <cellStyle name="Lookup Table Label 3 2 4 8" xfId="33844" xr:uid="{00000000-0005-0000-0000-0000D4830000}"/>
    <cellStyle name="Lookup Table Label 3 2 4 8 2" xfId="33845" xr:uid="{00000000-0005-0000-0000-0000D5830000}"/>
    <cellStyle name="Lookup Table Label 3 2 4 8 3" xfId="33846" xr:uid="{00000000-0005-0000-0000-0000D6830000}"/>
    <cellStyle name="Lookup Table Label 3 2 4 9" xfId="33847" xr:uid="{00000000-0005-0000-0000-0000D7830000}"/>
    <cellStyle name="Lookup Table Label 3 2 4 9 2" xfId="33848" xr:uid="{00000000-0005-0000-0000-0000D8830000}"/>
    <cellStyle name="Lookup Table Label 3 2 4 9 3" xfId="33849" xr:uid="{00000000-0005-0000-0000-0000D9830000}"/>
    <cellStyle name="Lookup Table Label 3 2 5" xfId="33850" xr:uid="{00000000-0005-0000-0000-0000DA830000}"/>
    <cellStyle name="Lookup Table Label 3 2 5 10" xfId="33851" xr:uid="{00000000-0005-0000-0000-0000DB830000}"/>
    <cellStyle name="Lookup Table Label 3 2 5 10 2" xfId="33852" xr:uid="{00000000-0005-0000-0000-0000DC830000}"/>
    <cellStyle name="Lookup Table Label 3 2 5 10 3" xfId="33853" xr:uid="{00000000-0005-0000-0000-0000DD830000}"/>
    <cellStyle name="Lookup Table Label 3 2 5 11" xfId="33854" xr:uid="{00000000-0005-0000-0000-0000DE830000}"/>
    <cellStyle name="Lookup Table Label 3 2 5 11 2" xfId="33855" xr:uid="{00000000-0005-0000-0000-0000DF830000}"/>
    <cellStyle name="Lookup Table Label 3 2 5 11 3" xfId="33856" xr:uid="{00000000-0005-0000-0000-0000E0830000}"/>
    <cellStyle name="Lookup Table Label 3 2 5 12" xfId="33857" xr:uid="{00000000-0005-0000-0000-0000E1830000}"/>
    <cellStyle name="Lookup Table Label 3 2 5 13" xfId="33858" xr:uid="{00000000-0005-0000-0000-0000E2830000}"/>
    <cellStyle name="Lookup Table Label 3 2 5 2" xfId="33859" xr:uid="{00000000-0005-0000-0000-0000E3830000}"/>
    <cellStyle name="Lookup Table Label 3 2 5 2 2" xfId="33860" xr:uid="{00000000-0005-0000-0000-0000E4830000}"/>
    <cellStyle name="Lookup Table Label 3 2 5 2 3" xfId="33861" xr:uid="{00000000-0005-0000-0000-0000E5830000}"/>
    <cellStyle name="Lookup Table Label 3 2 5 3" xfId="33862" xr:uid="{00000000-0005-0000-0000-0000E6830000}"/>
    <cellStyle name="Lookup Table Label 3 2 5 3 2" xfId="33863" xr:uid="{00000000-0005-0000-0000-0000E7830000}"/>
    <cellStyle name="Lookup Table Label 3 2 5 3 3" xfId="33864" xr:uid="{00000000-0005-0000-0000-0000E8830000}"/>
    <cellStyle name="Lookup Table Label 3 2 5 4" xfId="33865" xr:uid="{00000000-0005-0000-0000-0000E9830000}"/>
    <cellStyle name="Lookup Table Label 3 2 5 4 2" xfId="33866" xr:uid="{00000000-0005-0000-0000-0000EA830000}"/>
    <cellStyle name="Lookup Table Label 3 2 5 4 3" xfId="33867" xr:uid="{00000000-0005-0000-0000-0000EB830000}"/>
    <cellStyle name="Lookup Table Label 3 2 5 5" xfId="33868" xr:uid="{00000000-0005-0000-0000-0000EC830000}"/>
    <cellStyle name="Lookup Table Label 3 2 5 5 2" xfId="33869" xr:uid="{00000000-0005-0000-0000-0000ED830000}"/>
    <cellStyle name="Lookup Table Label 3 2 5 5 3" xfId="33870" xr:uid="{00000000-0005-0000-0000-0000EE830000}"/>
    <cellStyle name="Lookup Table Label 3 2 5 6" xfId="33871" xr:uid="{00000000-0005-0000-0000-0000EF830000}"/>
    <cellStyle name="Lookup Table Label 3 2 5 6 2" xfId="33872" xr:uid="{00000000-0005-0000-0000-0000F0830000}"/>
    <cellStyle name="Lookup Table Label 3 2 5 6 3" xfId="33873" xr:uid="{00000000-0005-0000-0000-0000F1830000}"/>
    <cellStyle name="Lookup Table Label 3 2 5 7" xfId="33874" xr:uid="{00000000-0005-0000-0000-0000F2830000}"/>
    <cellStyle name="Lookup Table Label 3 2 5 7 2" xfId="33875" xr:uid="{00000000-0005-0000-0000-0000F3830000}"/>
    <cellStyle name="Lookup Table Label 3 2 5 7 3" xfId="33876" xr:uid="{00000000-0005-0000-0000-0000F4830000}"/>
    <cellStyle name="Lookup Table Label 3 2 5 8" xfId="33877" xr:uid="{00000000-0005-0000-0000-0000F5830000}"/>
    <cellStyle name="Lookup Table Label 3 2 5 8 2" xfId="33878" xr:uid="{00000000-0005-0000-0000-0000F6830000}"/>
    <cellStyle name="Lookup Table Label 3 2 5 8 3" xfId="33879" xr:uid="{00000000-0005-0000-0000-0000F7830000}"/>
    <cellStyle name="Lookup Table Label 3 2 5 9" xfId="33880" xr:uid="{00000000-0005-0000-0000-0000F8830000}"/>
    <cellStyle name="Lookup Table Label 3 2 5 9 2" xfId="33881" xr:uid="{00000000-0005-0000-0000-0000F9830000}"/>
    <cellStyle name="Lookup Table Label 3 2 5 9 3" xfId="33882" xr:uid="{00000000-0005-0000-0000-0000FA830000}"/>
    <cellStyle name="Lookup Table Label 3 2 6" xfId="33883" xr:uid="{00000000-0005-0000-0000-0000FB830000}"/>
    <cellStyle name="Lookup Table Label 3 2 6 10" xfId="33884" xr:uid="{00000000-0005-0000-0000-0000FC830000}"/>
    <cellStyle name="Lookup Table Label 3 2 6 10 2" xfId="33885" xr:uid="{00000000-0005-0000-0000-0000FD830000}"/>
    <cellStyle name="Lookup Table Label 3 2 6 10 3" xfId="33886" xr:uid="{00000000-0005-0000-0000-0000FE830000}"/>
    <cellStyle name="Lookup Table Label 3 2 6 11" xfId="33887" xr:uid="{00000000-0005-0000-0000-0000FF830000}"/>
    <cellStyle name="Lookup Table Label 3 2 6 11 2" xfId="33888" xr:uid="{00000000-0005-0000-0000-000000840000}"/>
    <cellStyle name="Lookup Table Label 3 2 6 11 3" xfId="33889" xr:uid="{00000000-0005-0000-0000-000001840000}"/>
    <cellStyle name="Lookup Table Label 3 2 6 12" xfId="33890" xr:uid="{00000000-0005-0000-0000-000002840000}"/>
    <cellStyle name="Lookup Table Label 3 2 6 13" xfId="33891" xr:uid="{00000000-0005-0000-0000-000003840000}"/>
    <cellStyle name="Lookup Table Label 3 2 6 2" xfId="33892" xr:uid="{00000000-0005-0000-0000-000004840000}"/>
    <cellStyle name="Lookup Table Label 3 2 6 2 2" xfId="33893" xr:uid="{00000000-0005-0000-0000-000005840000}"/>
    <cellStyle name="Lookup Table Label 3 2 6 2 3" xfId="33894" xr:uid="{00000000-0005-0000-0000-000006840000}"/>
    <cellStyle name="Lookup Table Label 3 2 6 3" xfId="33895" xr:uid="{00000000-0005-0000-0000-000007840000}"/>
    <cellStyle name="Lookup Table Label 3 2 6 3 2" xfId="33896" xr:uid="{00000000-0005-0000-0000-000008840000}"/>
    <cellStyle name="Lookup Table Label 3 2 6 3 3" xfId="33897" xr:uid="{00000000-0005-0000-0000-000009840000}"/>
    <cellStyle name="Lookup Table Label 3 2 6 4" xfId="33898" xr:uid="{00000000-0005-0000-0000-00000A840000}"/>
    <cellStyle name="Lookup Table Label 3 2 6 4 2" xfId="33899" xr:uid="{00000000-0005-0000-0000-00000B840000}"/>
    <cellStyle name="Lookup Table Label 3 2 6 4 3" xfId="33900" xr:uid="{00000000-0005-0000-0000-00000C840000}"/>
    <cellStyle name="Lookup Table Label 3 2 6 5" xfId="33901" xr:uid="{00000000-0005-0000-0000-00000D840000}"/>
    <cellStyle name="Lookup Table Label 3 2 6 5 2" xfId="33902" xr:uid="{00000000-0005-0000-0000-00000E840000}"/>
    <cellStyle name="Lookup Table Label 3 2 6 5 3" xfId="33903" xr:uid="{00000000-0005-0000-0000-00000F840000}"/>
    <cellStyle name="Lookup Table Label 3 2 6 6" xfId="33904" xr:uid="{00000000-0005-0000-0000-000010840000}"/>
    <cellStyle name="Lookup Table Label 3 2 6 6 2" xfId="33905" xr:uid="{00000000-0005-0000-0000-000011840000}"/>
    <cellStyle name="Lookup Table Label 3 2 6 6 3" xfId="33906" xr:uid="{00000000-0005-0000-0000-000012840000}"/>
    <cellStyle name="Lookup Table Label 3 2 6 7" xfId="33907" xr:uid="{00000000-0005-0000-0000-000013840000}"/>
    <cellStyle name="Lookup Table Label 3 2 6 7 2" xfId="33908" xr:uid="{00000000-0005-0000-0000-000014840000}"/>
    <cellStyle name="Lookup Table Label 3 2 6 7 3" xfId="33909" xr:uid="{00000000-0005-0000-0000-000015840000}"/>
    <cellStyle name="Lookup Table Label 3 2 6 8" xfId="33910" xr:uid="{00000000-0005-0000-0000-000016840000}"/>
    <cellStyle name="Lookup Table Label 3 2 6 8 2" xfId="33911" xr:uid="{00000000-0005-0000-0000-000017840000}"/>
    <cellStyle name="Lookup Table Label 3 2 6 8 3" xfId="33912" xr:uid="{00000000-0005-0000-0000-000018840000}"/>
    <cellStyle name="Lookup Table Label 3 2 6 9" xfId="33913" xr:uid="{00000000-0005-0000-0000-000019840000}"/>
    <cellStyle name="Lookup Table Label 3 2 6 9 2" xfId="33914" xr:uid="{00000000-0005-0000-0000-00001A840000}"/>
    <cellStyle name="Lookup Table Label 3 2 6 9 3" xfId="33915" xr:uid="{00000000-0005-0000-0000-00001B840000}"/>
    <cellStyle name="Lookup Table Label 3 2 7" xfId="33916" xr:uid="{00000000-0005-0000-0000-00001C840000}"/>
    <cellStyle name="Lookup Table Label 3 2 7 10" xfId="33917" xr:uid="{00000000-0005-0000-0000-00001D840000}"/>
    <cellStyle name="Lookup Table Label 3 2 7 10 2" xfId="33918" xr:uid="{00000000-0005-0000-0000-00001E840000}"/>
    <cellStyle name="Lookup Table Label 3 2 7 10 3" xfId="33919" xr:uid="{00000000-0005-0000-0000-00001F840000}"/>
    <cellStyle name="Lookup Table Label 3 2 7 11" xfId="33920" xr:uid="{00000000-0005-0000-0000-000020840000}"/>
    <cellStyle name="Lookup Table Label 3 2 7 11 2" xfId="33921" xr:uid="{00000000-0005-0000-0000-000021840000}"/>
    <cellStyle name="Lookup Table Label 3 2 7 11 3" xfId="33922" xr:uid="{00000000-0005-0000-0000-000022840000}"/>
    <cellStyle name="Lookup Table Label 3 2 7 12" xfId="33923" xr:uid="{00000000-0005-0000-0000-000023840000}"/>
    <cellStyle name="Lookup Table Label 3 2 7 13" xfId="33924" xr:uid="{00000000-0005-0000-0000-000024840000}"/>
    <cellStyle name="Lookup Table Label 3 2 7 2" xfId="33925" xr:uid="{00000000-0005-0000-0000-000025840000}"/>
    <cellStyle name="Lookup Table Label 3 2 7 2 2" xfId="33926" xr:uid="{00000000-0005-0000-0000-000026840000}"/>
    <cellStyle name="Lookup Table Label 3 2 7 2 3" xfId="33927" xr:uid="{00000000-0005-0000-0000-000027840000}"/>
    <cellStyle name="Lookup Table Label 3 2 7 3" xfId="33928" xr:uid="{00000000-0005-0000-0000-000028840000}"/>
    <cellStyle name="Lookup Table Label 3 2 7 3 2" xfId="33929" xr:uid="{00000000-0005-0000-0000-000029840000}"/>
    <cellStyle name="Lookup Table Label 3 2 7 3 3" xfId="33930" xr:uid="{00000000-0005-0000-0000-00002A840000}"/>
    <cellStyle name="Lookup Table Label 3 2 7 4" xfId="33931" xr:uid="{00000000-0005-0000-0000-00002B840000}"/>
    <cellStyle name="Lookup Table Label 3 2 7 4 2" xfId="33932" xr:uid="{00000000-0005-0000-0000-00002C840000}"/>
    <cellStyle name="Lookup Table Label 3 2 7 4 3" xfId="33933" xr:uid="{00000000-0005-0000-0000-00002D840000}"/>
    <cellStyle name="Lookup Table Label 3 2 7 5" xfId="33934" xr:uid="{00000000-0005-0000-0000-00002E840000}"/>
    <cellStyle name="Lookup Table Label 3 2 7 5 2" xfId="33935" xr:uid="{00000000-0005-0000-0000-00002F840000}"/>
    <cellStyle name="Lookup Table Label 3 2 7 5 3" xfId="33936" xr:uid="{00000000-0005-0000-0000-000030840000}"/>
    <cellStyle name="Lookup Table Label 3 2 7 6" xfId="33937" xr:uid="{00000000-0005-0000-0000-000031840000}"/>
    <cellStyle name="Lookup Table Label 3 2 7 6 2" xfId="33938" xr:uid="{00000000-0005-0000-0000-000032840000}"/>
    <cellStyle name="Lookup Table Label 3 2 7 6 3" xfId="33939" xr:uid="{00000000-0005-0000-0000-000033840000}"/>
    <cellStyle name="Lookup Table Label 3 2 7 7" xfId="33940" xr:uid="{00000000-0005-0000-0000-000034840000}"/>
    <cellStyle name="Lookup Table Label 3 2 7 7 2" xfId="33941" xr:uid="{00000000-0005-0000-0000-000035840000}"/>
    <cellStyle name="Lookup Table Label 3 2 7 7 3" xfId="33942" xr:uid="{00000000-0005-0000-0000-000036840000}"/>
    <cellStyle name="Lookup Table Label 3 2 7 8" xfId="33943" xr:uid="{00000000-0005-0000-0000-000037840000}"/>
    <cellStyle name="Lookup Table Label 3 2 7 8 2" xfId="33944" xr:uid="{00000000-0005-0000-0000-000038840000}"/>
    <cellStyle name="Lookup Table Label 3 2 7 8 3" xfId="33945" xr:uid="{00000000-0005-0000-0000-000039840000}"/>
    <cellStyle name="Lookup Table Label 3 2 7 9" xfId="33946" xr:uid="{00000000-0005-0000-0000-00003A840000}"/>
    <cellStyle name="Lookup Table Label 3 2 7 9 2" xfId="33947" xr:uid="{00000000-0005-0000-0000-00003B840000}"/>
    <cellStyle name="Lookup Table Label 3 2 7 9 3" xfId="33948" xr:uid="{00000000-0005-0000-0000-00003C840000}"/>
    <cellStyle name="Lookup Table Label 3 2 8" xfId="33949" xr:uid="{00000000-0005-0000-0000-00003D840000}"/>
    <cellStyle name="Lookup Table Label 3 2 8 2" xfId="33950" xr:uid="{00000000-0005-0000-0000-00003E840000}"/>
    <cellStyle name="Lookup Table Label 3 2 8 3" xfId="33951" xr:uid="{00000000-0005-0000-0000-00003F840000}"/>
    <cellStyle name="Lookup Table Label 3 2 9" xfId="33952" xr:uid="{00000000-0005-0000-0000-000040840000}"/>
    <cellStyle name="Lookup Table Label 3 2 9 2" xfId="33953" xr:uid="{00000000-0005-0000-0000-000041840000}"/>
    <cellStyle name="Lookup Table Label 3 2 9 3" xfId="33954" xr:uid="{00000000-0005-0000-0000-000042840000}"/>
    <cellStyle name="Lookup Table Label 3 20" xfId="33955" xr:uid="{00000000-0005-0000-0000-000043840000}"/>
    <cellStyle name="Lookup Table Label 3 3" xfId="33956" xr:uid="{00000000-0005-0000-0000-000044840000}"/>
    <cellStyle name="Lookup Table Label 3 3 10" xfId="33957" xr:uid="{00000000-0005-0000-0000-000045840000}"/>
    <cellStyle name="Lookup Table Label 3 3 10 2" xfId="33958" xr:uid="{00000000-0005-0000-0000-000046840000}"/>
    <cellStyle name="Lookup Table Label 3 3 10 3" xfId="33959" xr:uid="{00000000-0005-0000-0000-000047840000}"/>
    <cellStyle name="Lookup Table Label 3 3 11" xfId="33960" xr:uid="{00000000-0005-0000-0000-000048840000}"/>
    <cellStyle name="Lookup Table Label 3 3 11 2" xfId="33961" xr:uid="{00000000-0005-0000-0000-000049840000}"/>
    <cellStyle name="Lookup Table Label 3 3 11 3" xfId="33962" xr:uid="{00000000-0005-0000-0000-00004A840000}"/>
    <cellStyle name="Lookup Table Label 3 3 12" xfId="33963" xr:uid="{00000000-0005-0000-0000-00004B840000}"/>
    <cellStyle name="Lookup Table Label 3 3 12 2" xfId="33964" xr:uid="{00000000-0005-0000-0000-00004C840000}"/>
    <cellStyle name="Lookup Table Label 3 3 12 3" xfId="33965" xr:uid="{00000000-0005-0000-0000-00004D840000}"/>
    <cellStyle name="Lookup Table Label 3 3 13" xfId="33966" xr:uid="{00000000-0005-0000-0000-00004E840000}"/>
    <cellStyle name="Lookup Table Label 3 3 14" xfId="33967" xr:uid="{00000000-0005-0000-0000-00004F840000}"/>
    <cellStyle name="Lookup Table Label 3 3 2" xfId="33968" xr:uid="{00000000-0005-0000-0000-000050840000}"/>
    <cellStyle name="Lookup Table Label 3 3 2 2" xfId="33969" xr:uid="{00000000-0005-0000-0000-000051840000}"/>
    <cellStyle name="Lookup Table Label 3 3 2 3" xfId="33970" xr:uid="{00000000-0005-0000-0000-000052840000}"/>
    <cellStyle name="Lookup Table Label 3 3 3" xfId="33971" xr:uid="{00000000-0005-0000-0000-000053840000}"/>
    <cellStyle name="Lookup Table Label 3 3 3 2" xfId="33972" xr:uid="{00000000-0005-0000-0000-000054840000}"/>
    <cellStyle name="Lookup Table Label 3 3 3 3" xfId="33973" xr:uid="{00000000-0005-0000-0000-000055840000}"/>
    <cellStyle name="Lookup Table Label 3 3 4" xfId="33974" xr:uid="{00000000-0005-0000-0000-000056840000}"/>
    <cellStyle name="Lookup Table Label 3 3 4 2" xfId="33975" xr:uid="{00000000-0005-0000-0000-000057840000}"/>
    <cellStyle name="Lookup Table Label 3 3 4 3" xfId="33976" xr:uid="{00000000-0005-0000-0000-000058840000}"/>
    <cellStyle name="Lookup Table Label 3 3 5" xfId="33977" xr:uid="{00000000-0005-0000-0000-000059840000}"/>
    <cellStyle name="Lookup Table Label 3 3 5 2" xfId="33978" xr:uid="{00000000-0005-0000-0000-00005A840000}"/>
    <cellStyle name="Lookup Table Label 3 3 5 3" xfId="33979" xr:uid="{00000000-0005-0000-0000-00005B840000}"/>
    <cellStyle name="Lookup Table Label 3 3 6" xfId="33980" xr:uid="{00000000-0005-0000-0000-00005C840000}"/>
    <cellStyle name="Lookup Table Label 3 3 6 2" xfId="33981" xr:uid="{00000000-0005-0000-0000-00005D840000}"/>
    <cellStyle name="Lookup Table Label 3 3 6 3" xfId="33982" xr:uid="{00000000-0005-0000-0000-00005E840000}"/>
    <cellStyle name="Lookup Table Label 3 3 7" xfId="33983" xr:uid="{00000000-0005-0000-0000-00005F840000}"/>
    <cellStyle name="Lookup Table Label 3 3 7 2" xfId="33984" xr:uid="{00000000-0005-0000-0000-000060840000}"/>
    <cellStyle name="Lookup Table Label 3 3 7 3" xfId="33985" xr:uid="{00000000-0005-0000-0000-000061840000}"/>
    <cellStyle name="Lookup Table Label 3 3 8" xfId="33986" xr:uid="{00000000-0005-0000-0000-000062840000}"/>
    <cellStyle name="Lookup Table Label 3 3 8 2" xfId="33987" xr:uid="{00000000-0005-0000-0000-000063840000}"/>
    <cellStyle name="Lookup Table Label 3 3 8 3" xfId="33988" xr:uid="{00000000-0005-0000-0000-000064840000}"/>
    <cellStyle name="Lookup Table Label 3 3 9" xfId="33989" xr:uid="{00000000-0005-0000-0000-000065840000}"/>
    <cellStyle name="Lookup Table Label 3 3 9 2" xfId="33990" xr:uid="{00000000-0005-0000-0000-000066840000}"/>
    <cellStyle name="Lookup Table Label 3 3 9 3" xfId="33991" xr:uid="{00000000-0005-0000-0000-000067840000}"/>
    <cellStyle name="Lookup Table Label 3 4" xfId="33992" xr:uid="{00000000-0005-0000-0000-000068840000}"/>
    <cellStyle name="Lookup Table Label 3 4 10" xfId="33993" xr:uid="{00000000-0005-0000-0000-000069840000}"/>
    <cellStyle name="Lookup Table Label 3 4 10 2" xfId="33994" xr:uid="{00000000-0005-0000-0000-00006A840000}"/>
    <cellStyle name="Lookup Table Label 3 4 10 3" xfId="33995" xr:uid="{00000000-0005-0000-0000-00006B840000}"/>
    <cellStyle name="Lookup Table Label 3 4 11" xfId="33996" xr:uid="{00000000-0005-0000-0000-00006C840000}"/>
    <cellStyle name="Lookup Table Label 3 4 11 2" xfId="33997" xr:uid="{00000000-0005-0000-0000-00006D840000}"/>
    <cellStyle name="Lookup Table Label 3 4 11 3" xfId="33998" xr:uid="{00000000-0005-0000-0000-00006E840000}"/>
    <cellStyle name="Lookup Table Label 3 4 12" xfId="33999" xr:uid="{00000000-0005-0000-0000-00006F840000}"/>
    <cellStyle name="Lookup Table Label 3 4 13" xfId="34000" xr:uid="{00000000-0005-0000-0000-000070840000}"/>
    <cellStyle name="Lookup Table Label 3 4 2" xfId="34001" xr:uid="{00000000-0005-0000-0000-000071840000}"/>
    <cellStyle name="Lookup Table Label 3 4 2 2" xfId="34002" xr:uid="{00000000-0005-0000-0000-000072840000}"/>
    <cellStyle name="Lookup Table Label 3 4 2 3" xfId="34003" xr:uid="{00000000-0005-0000-0000-000073840000}"/>
    <cellStyle name="Lookup Table Label 3 4 3" xfId="34004" xr:uid="{00000000-0005-0000-0000-000074840000}"/>
    <cellStyle name="Lookup Table Label 3 4 3 2" xfId="34005" xr:uid="{00000000-0005-0000-0000-000075840000}"/>
    <cellStyle name="Lookup Table Label 3 4 3 3" xfId="34006" xr:uid="{00000000-0005-0000-0000-000076840000}"/>
    <cellStyle name="Lookup Table Label 3 4 4" xfId="34007" xr:uid="{00000000-0005-0000-0000-000077840000}"/>
    <cellStyle name="Lookup Table Label 3 4 4 2" xfId="34008" xr:uid="{00000000-0005-0000-0000-000078840000}"/>
    <cellStyle name="Lookup Table Label 3 4 4 3" xfId="34009" xr:uid="{00000000-0005-0000-0000-000079840000}"/>
    <cellStyle name="Lookup Table Label 3 4 5" xfId="34010" xr:uid="{00000000-0005-0000-0000-00007A840000}"/>
    <cellStyle name="Lookup Table Label 3 4 5 2" xfId="34011" xr:uid="{00000000-0005-0000-0000-00007B840000}"/>
    <cellStyle name="Lookup Table Label 3 4 5 3" xfId="34012" xr:uid="{00000000-0005-0000-0000-00007C840000}"/>
    <cellStyle name="Lookup Table Label 3 4 6" xfId="34013" xr:uid="{00000000-0005-0000-0000-00007D840000}"/>
    <cellStyle name="Lookup Table Label 3 4 6 2" xfId="34014" xr:uid="{00000000-0005-0000-0000-00007E840000}"/>
    <cellStyle name="Lookup Table Label 3 4 6 3" xfId="34015" xr:uid="{00000000-0005-0000-0000-00007F840000}"/>
    <cellStyle name="Lookup Table Label 3 4 7" xfId="34016" xr:uid="{00000000-0005-0000-0000-000080840000}"/>
    <cellStyle name="Lookup Table Label 3 4 7 2" xfId="34017" xr:uid="{00000000-0005-0000-0000-000081840000}"/>
    <cellStyle name="Lookup Table Label 3 4 7 3" xfId="34018" xr:uid="{00000000-0005-0000-0000-000082840000}"/>
    <cellStyle name="Lookup Table Label 3 4 8" xfId="34019" xr:uid="{00000000-0005-0000-0000-000083840000}"/>
    <cellStyle name="Lookup Table Label 3 4 8 2" xfId="34020" xr:uid="{00000000-0005-0000-0000-000084840000}"/>
    <cellStyle name="Lookup Table Label 3 4 8 3" xfId="34021" xr:uid="{00000000-0005-0000-0000-000085840000}"/>
    <cellStyle name="Lookup Table Label 3 4 9" xfId="34022" xr:uid="{00000000-0005-0000-0000-000086840000}"/>
    <cellStyle name="Lookup Table Label 3 4 9 2" xfId="34023" xr:uid="{00000000-0005-0000-0000-000087840000}"/>
    <cellStyle name="Lookup Table Label 3 4 9 3" xfId="34024" xr:uid="{00000000-0005-0000-0000-000088840000}"/>
    <cellStyle name="Lookup Table Label 3 5" xfId="34025" xr:uid="{00000000-0005-0000-0000-000089840000}"/>
    <cellStyle name="Lookup Table Label 3 5 10" xfId="34026" xr:uid="{00000000-0005-0000-0000-00008A840000}"/>
    <cellStyle name="Lookup Table Label 3 5 10 2" xfId="34027" xr:uid="{00000000-0005-0000-0000-00008B840000}"/>
    <cellStyle name="Lookup Table Label 3 5 10 3" xfId="34028" xr:uid="{00000000-0005-0000-0000-00008C840000}"/>
    <cellStyle name="Lookup Table Label 3 5 11" xfId="34029" xr:uid="{00000000-0005-0000-0000-00008D840000}"/>
    <cellStyle name="Lookup Table Label 3 5 11 2" xfId="34030" xr:uid="{00000000-0005-0000-0000-00008E840000}"/>
    <cellStyle name="Lookup Table Label 3 5 11 3" xfId="34031" xr:uid="{00000000-0005-0000-0000-00008F840000}"/>
    <cellStyle name="Lookup Table Label 3 5 12" xfId="34032" xr:uid="{00000000-0005-0000-0000-000090840000}"/>
    <cellStyle name="Lookup Table Label 3 5 13" xfId="34033" xr:uid="{00000000-0005-0000-0000-000091840000}"/>
    <cellStyle name="Lookup Table Label 3 5 2" xfId="34034" xr:uid="{00000000-0005-0000-0000-000092840000}"/>
    <cellStyle name="Lookup Table Label 3 5 2 2" xfId="34035" xr:uid="{00000000-0005-0000-0000-000093840000}"/>
    <cellStyle name="Lookup Table Label 3 5 2 3" xfId="34036" xr:uid="{00000000-0005-0000-0000-000094840000}"/>
    <cellStyle name="Lookup Table Label 3 5 3" xfId="34037" xr:uid="{00000000-0005-0000-0000-000095840000}"/>
    <cellStyle name="Lookup Table Label 3 5 3 2" xfId="34038" xr:uid="{00000000-0005-0000-0000-000096840000}"/>
    <cellStyle name="Lookup Table Label 3 5 3 3" xfId="34039" xr:uid="{00000000-0005-0000-0000-000097840000}"/>
    <cellStyle name="Lookup Table Label 3 5 4" xfId="34040" xr:uid="{00000000-0005-0000-0000-000098840000}"/>
    <cellStyle name="Lookup Table Label 3 5 4 2" xfId="34041" xr:uid="{00000000-0005-0000-0000-000099840000}"/>
    <cellStyle name="Lookup Table Label 3 5 4 3" xfId="34042" xr:uid="{00000000-0005-0000-0000-00009A840000}"/>
    <cellStyle name="Lookup Table Label 3 5 5" xfId="34043" xr:uid="{00000000-0005-0000-0000-00009B840000}"/>
    <cellStyle name="Lookup Table Label 3 5 5 2" xfId="34044" xr:uid="{00000000-0005-0000-0000-00009C840000}"/>
    <cellStyle name="Lookup Table Label 3 5 5 3" xfId="34045" xr:uid="{00000000-0005-0000-0000-00009D840000}"/>
    <cellStyle name="Lookup Table Label 3 5 6" xfId="34046" xr:uid="{00000000-0005-0000-0000-00009E840000}"/>
    <cellStyle name="Lookup Table Label 3 5 6 2" xfId="34047" xr:uid="{00000000-0005-0000-0000-00009F840000}"/>
    <cellStyle name="Lookup Table Label 3 5 6 3" xfId="34048" xr:uid="{00000000-0005-0000-0000-0000A0840000}"/>
    <cellStyle name="Lookup Table Label 3 5 7" xfId="34049" xr:uid="{00000000-0005-0000-0000-0000A1840000}"/>
    <cellStyle name="Lookup Table Label 3 5 7 2" xfId="34050" xr:uid="{00000000-0005-0000-0000-0000A2840000}"/>
    <cellStyle name="Lookup Table Label 3 5 7 3" xfId="34051" xr:uid="{00000000-0005-0000-0000-0000A3840000}"/>
    <cellStyle name="Lookup Table Label 3 5 8" xfId="34052" xr:uid="{00000000-0005-0000-0000-0000A4840000}"/>
    <cellStyle name="Lookup Table Label 3 5 8 2" xfId="34053" xr:uid="{00000000-0005-0000-0000-0000A5840000}"/>
    <cellStyle name="Lookup Table Label 3 5 8 3" xfId="34054" xr:uid="{00000000-0005-0000-0000-0000A6840000}"/>
    <cellStyle name="Lookup Table Label 3 5 9" xfId="34055" xr:uid="{00000000-0005-0000-0000-0000A7840000}"/>
    <cellStyle name="Lookup Table Label 3 5 9 2" xfId="34056" xr:uid="{00000000-0005-0000-0000-0000A8840000}"/>
    <cellStyle name="Lookup Table Label 3 5 9 3" xfId="34057" xr:uid="{00000000-0005-0000-0000-0000A9840000}"/>
    <cellStyle name="Lookup Table Label 3 6" xfId="34058" xr:uid="{00000000-0005-0000-0000-0000AA840000}"/>
    <cellStyle name="Lookup Table Label 3 6 10" xfId="34059" xr:uid="{00000000-0005-0000-0000-0000AB840000}"/>
    <cellStyle name="Lookup Table Label 3 6 10 2" xfId="34060" xr:uid="{00000000-0005-0000-0000-0000AC840000}"/>
    <cellStyle name="Lookup Table Label 3 6 10 3" xfId="34061" xr:uid="{00000000-0005-0000-0000-0000AD840000}"/>
    <cellStyle name="Lookup Table Label 3 6 11" xfId="34062" xr:uid="{00000000-0005-0000-0000-0000AE840000}"/>
    <cellStyle name="Lookup Table Label 3 6 11 2" xfId="34063" xr:uid="{00000000-0005-0000-0000-0000AF840000}"/>
    <cellStyle name="Lookup Table Label 3 6 11 3" xfId="34064" xr:uid="{00000000-0005-0000-0000-0000B0840000}"/>
    <cellStyle name="Lookup Table Label 3 6 12" xfId="34065" xr:uid="{00000000-0005-0000-0000-0000B1840000}"/>
    <cellStyle name="Lookup Table Label 3 6 13" xfId="34066" xr:uid="{00000000-0005-0000-0000-0000B2840000}"/>
    <cellStyle name="Lookup Table Label 3 6 2" xfId="34067" xr:uid="{00000000-0005-0000-0000-0000B3840000}"/>
    <cellStyle name="Lookup Table Label 3 6 2 2" xfId="34068" xr:uid="{00000000-0005-0000-0000-0000B4840000}"/>
    <cellStyle name="Lookup Table Label 3 6 2 3" xfId="34069" xr:uid="{00000000-0005-0000-0000-0000B5840000}"/>
    <cellStyle name="Lookup Table Label 3 6 3" xfId="34070" xr:uid="{00000000-0005-0000-0000-0000B6840000}"/>
    <cellStyle name="Lookup Table Label 3 6 3 2" xfId="34071" xr:uid="{00000000-0005-0000-0000-0000B7840000}"/>
    <cellStyle name="Lookup Table Label 3 6 3 3" xfId="34072" xr:uid="{00000000-0005-0000-0000-0000B8840000}"/>
    <cellStyle name="Lookup Table Label 3 6 4" xfId="34073" xr:uid="{00000000-0005-0000-0000-0000B9840000}"/>
    <cellStyle name="Lookup Table Label 3 6 4 2" xfId="34074" xr:uid="{00000000-0005-0000-0000-0000BA840000}"/>
    <cellStyle name="Lookup Table Label 3 6 4 3" xfId="34075" xr:uid="{00000000-0005-0000-0000-0000BB840000}"/>
    <cellStyle name="Lookup Table Label 3 6 5" xfId="34076" xr:uid="{00000000-0005-0000-0000-0000BC840000}"/>
    <cellStyle name="Lookup Table Label 3 6 5 2" xfId="34077" xr:uid="{00000000-0005-0000-0000-0000BD840000}"/>
    <cellStyle name="Lookup Table Label 3 6 5 3" xfId="34078" xr:uid="{00000000-0005-0000-0000-0000BE840000}"/>
    <cellStyle name="Lookup Table Label 3 6 6" xfId="34079" xr:uid="{00000000-0005-0000-0000-0000BF840000}"/>
    <cellStyle name="Lookup Table Label 3 6 6 2" xfId="34080" xr:uid="{00000000-0005-0000-0000-0000C0840000}"/>
    <cellStyle name="Lookup Table Label 3 6 6 3" xfId="34081" xr:uid="{00000000-0005-0000-0000-0000C1840000}"/>
    <cellStyle name="Lookup Table Label 3 6 7" xfId="34082" xr:uid="{00000000-0005-0000-0000-0000C2840000}"/>
    <cellStyle name="Lookup Table Label 3 6 7 2" xfId="34083" xr:uid="{00000000-0005-0000-0000-0000C3840000}"/>
    <cellStyle name="Lookup Table Label 3 6 7 3" xfId="34084" xr:uid="{00000000-0005-0000-0000-0000C4840000}"/>
    <cellStyle name="Lookup Table Label 3 6 8" xfId="34085" xr:uid="{00000000-0005-0000-0000-0000C5840000}"/>
    <cellStyle name="Lookup Table Label 3 6 8 2" xfId="34086" xr:uid="{00000000-0005-0000-0000-0000C6840000}"/>
    <cellStyle name="Lookup Table Label 3 6 8 3" xfId="34087" xr:uid="{00000000-0005-0000-0000-0000C7840000}"/>
    <cellStyle name="Lookup Table Label 3 6 9" xfId="34088" xr:uid="{00000000-0005-0000-0000-0000C8840000}"/>
    <cellStyle name="Lookup Table Label 3 6 9 2" xfId="34089" xr:uid="{00000000-0005-0000-0000-0000C9840000}"/>
    <cellStyle name="Lookup Table Label 3 6 9 3" xfId="34090" xr:uid="{00000000-0005-0000-0000-0000CA840000}"/>
    <cellStyle name="Lookup Table Label 3 7" xfId="34091" xr:uid="{00000000-0005-0000-0000-0000CB840000}"/>
    <cellStyle name="Lookup Table Label 3 7 10" xfId="34092" xr:uid="{00000000-0005-0000-0000-0000CC840000}"/>
    <cellStyle name="Lookup Table Label 3 7 10 2" xfId="34093" xr:uid="{00000000-0005-0000-0000-0000CD840000}"/>
    <cellStyle name="Lookup Table Label 3 7 10 3" xfId="34094" xr:uid="{00000000-0005-0000-0000-0000CE840000}"/>
    <cellStyle name="Lookup Table Label 3 7 11" xfId="34095" xr:uid="{00000000-0005-0000-0000-0000CF840000}"/>
    <cellStyle name="Lookup Table Label 3 7 11 2" xfId="34096" xr:uid="{00000000-0005-0000-0000-0000D0840000}"/>
    <cellStyle name="Lookup Table Label 3 7 11 3" xfId="34097" xr:uid="{00000000-0005-0000-0000-0000D1840000}"/>
    <cellStyle name="Lookup Table Label 3 7 12" xfId="34098" xr:uid="{00000000-0005-0000-0000-0000D2840000}"/>
    <cellStyle name="Lookup Table Label 3 7 13" xfId="34099" xr:uid="{00000000-0005-0000-0000-0000D3840000}"/>
    <cellStyle name="Lookup Table Label 3 7 2" xfId="34100" xr:uid="{00000000-0005-0000-0000-0000D4840000}"/>
    <cellStyle name="Lookup Table Label 3 7 2 2" xfId="34101" xr:uid="{00000000-0005-0000-0000-0000D5840000}"/>
    <cellStyle name="Lookup Table Label 3 7 2 3" xfId="34102" xr:uid="{00000000-0005-0000-0000-0000D6840000}"/>
    <cellStyle name="Lookup Table Label 3 7 3" xfId="34103" xr:uid="{00000000-0005-0000-0000-0000D7840000}"/>
    <cellStyle name="Lookup Table Label 3 7 3 2" xfId="34104" xr:uid="{00000000-0005-0000-0000-0000D8840000}"/>
    <cellStyle name="Lookup Table Label 3 7 3 3" xfId="34105" xr:uid="{00000000-0005-0000-0000-0000D9840000}"/>
    <cellStyle name="Lookup Table Label 3 7 4" xfId="34106" xr:uid="{00000000-0005-0000-0000-0000DA840000}"/>
    <cellStyle name="Lookup Table Label 3 7 4 2" xfId="34107" xr:uid="{00000000-0005-0000-0000-0000DB840000}"/>
    <cellStyle name="Lookup Table Label 3 7 4 3" xfId="34108" xr:uid="{00000000-0005-0000-0000-0000DC840000}"/>
    <cellStyle name="Lookup Table Label 3 7 5" xfId="34109" xr:uid="{00000000-0005-0000-0000-0000DD840000}"/>
    <cellStyle name="Lookup Table Label 3 7 5 2" xfId="34110" xr:uid="{00000000-0005-0000-0000-0000DE840000}"/>
    <cellStyle name="Lookup Table Label 3 7 5 3" xfId="34111" xr:uid="{00000000-0005-0000-0000-0000DF840000}"/>
    <cellStyle name="Lookup Table Label 3 7 6" xfId="34112" xr:uid="{00000000-0005-0000-0000-0000E0840000}"/>
    <cellStyle name="Lookup Table Label 3 7 6 2" xfId="34113" xr:uid="{00000000-0005-0000-0000-0000E1840000}"/>
    <cellStyle name="Lookup Table Label 3 7 6 3" xfId="34114" xr:uid="{00000000-0005-0000-0000-0000E2840000}"/>
    <cellStyle name="Lookup Table Label 3 7 7" xfId="34115" xr:uid="{00000000-0005-0000-0000-0000E3840000}"/>
    <cellStyle name="Lookup Table Label 3 7 7 2" xfId="34116" xr:uid="{00000000-0005-0000-0000-0000E4840000}"/>
    <cellStyle name="Lookup Table Label 3 7 7 3" xfId="34117" xr:uid="{00000000-0005-0000-0000-0000E5840000}"/>
    <cellStyle name="Lookup Table Label 3 7 8" xfId="34118" xr:uid="{00000000-0005-0000-0000-0000E6840000}"/>
    <cellStyle name="Lookup Table Label 3 7 8 2" xfId="34119" xr:uid="{00000000-0005-0000-0000-0000E7840000}"/>
    <cellStyle name="Lookup Table Label 3 7 8 3" xfId="34120" xr:uid="{00000000-0005-0000-0000-0000E8840000}"/>
    <cellStyle name="Lookup Table Label 3 7 9" xfId="34121" xr:uid="{00000000-0005-0000-0000-0000E9840000}"/>
    <cellStyle name="Lookup Table Label 3 7 9 2" xfId="34122" xr:uid="{00000000-0005-0000-0000-0000EA840000}"/>
    <cellStyle name="Lookup Table Label 3 7 9 3" xfId="34123" xr:uid="{00000000-0005-0000-0000-0000EB840000}"/>
    <cellStyle name="Lookup Table Label 3 8" xfId="34124" xr:uid="{00000000-0005-0000-0000-0000EC840000}"/>
    <cellStyle name="Lookup Table Label 3 8 2" xfId="34125" xr:uid="{00000000-0005-0000-0000-0000ED840000}"/>
    <cellStyle name="Lookup Table Label 3 8 3" xfId="34126" xr:uid="{00000000-0005-0000-0000-0000EE840000}"/>
    <cellStyle name="Lookup Table Label 3 9" xfId="34127" xr:uid="{00000000-0005-0000-0000-0000EF840000}"/>
    <cellStyle name="Lookup Table Label 3 9 2" xfId="34128" xr:uid="{00000000-0005-0000-0000-0000F0840000}"/>
    <cellStyle name="Lookup Table Label 3 9 3" xfId="34129" xr:uid="{00000000-0005-0000-0000-0000F1840000}"/>
    <cellStyle name="Lookup Table Label 4" xfId="34130" xr:uid="{00000000-0005-0000-0000-0000F2840000}"/>
    <cellStyle name="Lookup Table Label 4 10" xfId="34131" xr:uid="{00000000-0005-0000-0000-0000F3840000}"/>
    <cellStyle name="Lookup Table Label 4 10 2" xfId="34132" xr:uid="{00000000-0005-0000-0000-0000F4840000}"/>
    <cellStyle name="Lookup Table Label 4 10 3" xfId="34133" xr:uid="{00000000-0005-0000-0000-0000F5840000}"/>
    <cellStyle name="Lookup Table Label 4 11" xfId="34134" xr:uid="{00000000-0005-0000-0000-0000F6840000}"/>
    <cellStyle name="Lookup Table Label 4 11 2" xfId="34135" xr:uid="{00000000-0005-0000-0000-0000F7840000}"/>
    <cellStyle name="Lookup Table Label 4 11 3" xfId="34136" xr:uid="{00000000-0005-0000-0000-0000F8840000}"/>
    <cellStyle name="Lookup Table Label 4 12" xfId="34137" xr:uid="{00000000-0005-0000-0000-0000F9840000}"/>
    <cellStyle name="Lookup Table Label 4 12 2" xfId="34138" xr:uid="{00000000-0005-0000-0000-0000FA840000}"/>
    <cellStyle name="Lookup Table Label 4 12 3" xfId="34139" xr:uid="{00000000-0005-0000-0000-0000FB840000}"/>
    <cellStyle name="Lookup Table Label 4 13" xfId="34140" xr:uid="{00000000-0005-0000-0000-0000FC840000}"/>
    <cellStyle name="Lookup Table Label 4 13 2" xfId="34141" xr:uid="{00000000-0005-0000-0000-0000FD840000}"/>
    <cellStyle name="Lookup Table Label 4 13 3" xfId="34142" xr:uid="{00000000-0005-0000-0000-0000FE840000}"/>
    <cellStyle name="Lookup Table Label 4 14" xfId="34143" xr:uid="{00000000-0005-0000-0000-0000FF840000}"/>
    <cellStyle name="Lookup Table Label 4 14 2" xfId="34144" xr:uid="{00000000-0005-0000-0000-000000850000}"/>
    <cellStyle name="Lookup Table Label 4 14 3" xfId="34145" xr:uid="{00000000-0005-0000-0000-000001850000}"/>
    <cellStyle name="Lookup Table Label 4 15" xfId="34146" xr:uid="{00000000-0005-0000-0000-000002850000}"/>
    <cellStyle name="Lookup Table Label 4 15 2" xfId="34147" xr:uid="{00000000-0005-0000-0000-000003850000}"/>
    <cellStyle name="Lookup Table Label 4 15 3" xfId="34148" xr:uid="{00000000-0005-0000-0000-000004850000}"/>
    <cellStyle name="Lookup Table Label 4 16" xfId="34149" xr:uid="{00000000-0005-0000-0000-000005850000}"/>
    <cellStyle name="Lookup Table Label 4 16 2" xfId="34150" xr:uid="{00000000-0005-0000-0000-000006850000}"/>
    <cellStyle name="Lookup Table Label 4 16 3" xfId="34151" xr:uid="{00000000-0005-0000-0000-000007850000}"/>
    <cellStyle name="Lookup Table Label 4 17" xfId="34152" xr:uid="{00000000-0005-0000-0000-000008850000}"/>
    <cellStyle name="Lookup Table Label 4 17 2" xfId="34153" xr:uid="{00000000-0005-0000-0000-000009850000}"/>
    <cellStyle name="Lookup Table Label 4 17 3" xfId="34154" xr:uid="{00000000-0005-0000-0000-00000A850000}"/>
    <cellStyle name="Lookup Table Label 4 18" xfId="34155" xr:uid="{00000000-0005-0000-0000-00000B850000}"/>
    <cellStyle name="Lookup Table Label 4 18 2" xfId="34156" xr:uid="{00000000-0005-0000-0000-00000C850000}"/>
    <cellStyle name="Lookup Table Label 4 18 3" xfId="34157" xr:uid="{00000000-0005-0000-0000-00000D850000}"/>
    <cellStyle name="Lookup Table Label 4 19" xfId="34158" xr:uid="{00000000-0005-0000-0000-00000E850000}"/>
    <cellStyle name="Lookup Table Label 4 2" xfId="34159" xr:uid="{00000000-0005-0000-0000-00000F850000}"/>
    <cellStyle name="Lookup Table Label 4 2 10" xfId="34160" xr:uid="{00000000-0005-0000-0000-000010850000}"/>
    <cellStyle name="Lookup Table Label 4 2 10 2" xfId="34161" xr:uid="{00000000-0005-0000-0000-000011850000}"/>
    <cellStyle name="Lookup Table Label 4 2 10 3" xfId="34162" xr:uid="{00000000-0005-0000-0000-000012850000}"/>
    <cellStyle name="Lookup Table Label 4 2 11" xfId="34163" xr:uid="{00000000-0005-0000-0000-000013850000}"/>
    <cellStyle name="Lookup Table Label 4 2 11 2" xfId="34164" xr:uid="{00000000-0005-0000-0000-000014850000}"/>
    <cellStyle name="Lookup Table Label 4 2 11 3" xfId="34165" xr:uid="{00000000-0005-0000-0000-000015850000}"/>
    <cellStyle name="Lookup Table Label 4 2 12" xfId="34166" xr:uid="{00000000-0005-0000-0000-000016850000}"/>
    <cellStyle name="Lookup Table Label 4 2 12 2" xfId="34167" xr:uid="{00000000-0005-0000-0000-000017850000}"/>
    <cellStyle name="Lookup Table Label 4 2 12 3" xfId="34168" xr:uid="{00000000-0005-0000-0000-000018850000}"/>
    <cellStyle name="Lookup Table Label 4 2 13" xfId="34169" xr:uid="{00000000-0005-0000-0000-000019850000}"/>
    <cellStyle name="Lookup Table Label 4 2 14" xfId="34170" xr:uid="{00000000-0005-0000-0000-00001A850000}"/>
    <cellStyle name="Lookup Table Label 4 2 2" xfId="34171" xr:uid="{00000000-0005-0000-0000-00001B850000}"/>
    <cellStyle name="Lookup Table Label 4 2 2 2" xfId="34172" xr:uid="{00000000-0005-0000-0000-00001C850000}"/>
    <cellStyle name="Lookup Table Label 4 2 2 3" xfId="34173" xr:uid="{00000000-0005-0000-0000-00001D850000}"/>
    <cellStyle name="Lookup Table Label 4 2 3" xfId="34174" xr:uid="{00000000-0005-0000-0000-00001E850000}"/>
    <cellStyle name="Lookup Table Label 4 2 3 2" xfId="34175" xr:uid="{00000000-0005-0000-0000-00001F850000}"/>
    <cellStyle name="Lookup Table Label 4 2 3 3" xfId="34176" xr:uid="{00000000-0005-0000-0000-000020850000}"/>
    <cellStyle name="Lookup Table Label 4 2 4" xfId="34177" xr:uid="{00000000-0005-0000-0000-000021850000}"/>
    <cellStyle name="Lookup Table Label 4 2 4 2" xfId="34178" xr:uid="{00000000-0005-0000-0000-000022850000}"/>
    <cellStyle name="Lookup Table Label 4 2 4 3" xfId="34179" xr:uid="{00000000-0005-0000-0000-000023850000}"/>
    <cellStyle name="Lookup Table Label 4 2 5" xfId="34180" xr:uid="{00000000-0005-0000-0000-000024850000}"/>
    <cellStyle name="Lookup Table Label 4 2 5 2" xfId="34181" xr:uid="{00000000-0005-0000-0000-000025850000}"/>
    <cellStyle name="Lookup Table Label 4 2 5 3" xfId="34182" xr:uid="{00000000-0005-0000-0000-000026850000}"/>
    <cellStyle name="Lookup Table Label 4 2 6" xfId="34183" xr:uid="{00000000-0005-0000-0000-000027850000}"/>
    <cellStyle name="Lookup Table Label 4 2 6 2" xfId="34184" xr:uid="{00000000-0005-0000-0000-000028850000}"/>
    <cellStyle name="Lookup Table Label 4 2 6 3" xfId="34185" xr:uid="{00000000-0005-0000-0000-000029850000}"/>
    <cellStyle name="Lookup Table Label 4 2 7" xfId="34186" xr:uid="{00000000-0005-0000-0000-00002A850000}"/>
    <cellStyle name="Lookup Table Label 4 2 7 2" xfId="34187" xr:uid="{00000000-0005-0000-0000-00002B850000}"/>
    <cellStyle name="Lookup Table Label 4 2 7 3" xfId="34188" xr:uid="{00000000-0005-0000-0000-00002C850000}"/>
    <cellStyle name="Lookup Table Label 4 2 8" xfId="34189" xr:uid="{00000000-0005-0000-0000-00002D850000}"/>
    <cellStyle name="Lookup Table Label 4 2 8 2" xfId="34190" xr:uid="{00000000-0005-0000-0000-00002E850000}"/>
    <cellStyle name="Lookup Table Label 4 2 8 3" xfId="34191" xr:uid="{00000000-0005-0000-0000-00002F850000}"/>
    <cellStyle name="Lookup Table Label 4 2 9" xfId="34192" xr:uid="{00000000-0005-0000-0000-000030850000}"/>
    <cellStyle name="Lookup Table Label 4 2 9 2" xfId="34193" xr:uid="{00000000-0005-0000-0000-000031850000}"/>
    <cellStyle name="Lookup Table Label 4 2 9 3" xfId="34194" xr:uid="{00000000-0005-0000-0000-000032850000}"/>
    <cellStyle name="Lookup Table Label 4 20" xfId="34195" xr:uid="{00000000-0005-0000-0000-000033850000}"/>
    <cellStyle name="Lookup Table Label 4 3" xfId="34196" xr:uid="{00000000-0005-0000-0000-000034850000}"/>
    <cellStyle name="Lookup Table Label 4 3 10" xfId="34197" xr:uid="{00000000-0005-0000-0000-000035850000}"/>
    <cellStyle name="Lookup Table Label 4 3 10 2" xfId="34198" xr:uid="{00000000-0005-0000-0000-000036850000}"/>
    <cellStyle name="Lookup Table Label 4 3 10 3" xfId="34199" xr:uid="{00000000-0005-0000-0000-000037850000}"/>
    <cellStyle name="Lookup Table Label 4 3 11" xfId="34200" xr:uid="{00000000-0005-0000-0000-000038850000}"/>
    <cellStyle name="Lookup Table Label 4 3 11 2" xfId="34201" xr:uid="{00000000-0005-0000-0000-000039850000}"/>
    <cellStyle name="Lookup Table Label 4 3 11 3" xfId="34202" xr:uid="{00000000-0005-0000-0000-00003A850000}"/>
    <cellStyle name="Lookup Table Label 4 3 12" xfId="34203" xr:uid="{00000000-0005-0000-0000-00003B850000}"/>
    <cellStyle name="Lookup Table Label 4 3 12 2" xfId="34204" xr:uid="{00000000-0005-0000-0000-00003C850000}"/>
    <cellStyle name="Lookup Table Label 4 3 12 3" xfId="34205" xr:uid="{00000000-0005-0000-0000-00003D850000}"/>
    <cellStyle name="Lookup Table Label 4 3 13" xfId="34206" xr:uid="{00000000-0005-0000-0000-00003E850000}"/>
    <cellStyle name="Lookup Table Label 4 3 14" xfId="34207" xr:uid="{00000000-0005-0000-0000-00003F850000}"/>
    <cellStyle name="Lookup Table Label 4 3 2" xfId="34208" xr:uid="{00000000-0005-0000-0000-000040850000}"/>
    <cellStyle name="Lookup Table Label 4 3 2 2" xfId="34209" xr:uid="{00000000-0005-0000-0000-000041850000}"/>
    <cellStyle name="Lookup Table Label 4 3 2 3" xfId="34210" xr:uid="{00000000-0005-0000-0000-000042850000}"/>
    <cellStyle name="Lookup Table Label 4 3 3" xfId="34211" xr:uid="{00000000-0005-0000-0000-000043850000}"/>
    <cellStyle name="Lookup Table Label 4 3 3 2" xfId="34212" xr:uid="{00000000-0005-0000-0000-000044850000}"/>
    <cellStyle name="Lookup Table Label 4 3 3 3" xfId="34213" xr:uid="{00000000-0005-0000-0000-000045850000}"/>
    <cellStyle name="Lookup Table Label 4 3 4" xfId="34214" xr:uid="{00000000-0005-0000-0000-000046850000}"/>
    <cellStyle name="Lookup Table Label 4 3 4 2" xfId="34215" xr:uid="{00000000-0005-0000-0000-000047850000}"/>
    <cellStyle name="Lookup Table Label 4 3 4 3" xfId="34216" xr:uid="{00000000-0005-0000-0000-000048850000}"/>
    <cellStyle name="Lookup Table Label 4 3 5" xfId="34217" xr:uid="{00000000-0005-0000-0000-000049850000}"/>
    <cellStyle name="Lookup Table Label 4 3 5 2" xfId="34218" xr:uid="{00000000-0005-0000-0000-00004A850000}"/>
    <cellStyle name="Lookup Table Label 4 3 5 3" xfId="34219" xr:uid="{00000000-0005-0000-0000-00004B850000}"/>
    <cellStyle name="Lookup Table Label 4 3 6" xfId="34220" xr:uid="{00000000-0005-0000-0000-00004C850000}"/>
    <cellStyle name="Lookup Table Label 4 3 6 2" xfId="34221" xr:uid="{00000000-0005-0000-0000-00004D850000}"/>
    <cellStyle name="Lookup Table Label 4 3 6 3" xfId="34222" xr:uid="{00000000-0005-0000-0000-00004E850000}"/>
    <cellStyle name="Lookup Table Label 4 3 7" xfId="34223" xr:uid="{00000000-0005-0000-0000-00004F850000}"/>
    <cellStyle name="Lookup Table Label 4 3 7 2" xfId="34224" xr:uid="{00000000-0005-0000-0000-000050850000}"/>
    <cellStyle name="Lookup Table Label 4 3 7 3" xfId="34225" xr:uid="{00000000-0005-0000-0000-000051850000}"/>
    <cellStyle name="Lookup Table Label 4 3 8" xfId="34226" xr:uid="{00000000-0005-0000-0000-000052850000}"/>
    <cellStyle name="Lookup Table Label 4 3 8 2" xfId="34227" xr:uid="{00000000-0005-0000-0000-000053850000}"/>
    <cellStyle name="Lookup Table Label 4 3 8 3" xfId="34228" xr:uid="{00000000-0005-0000-0000-000054850000}"/>
    <cellStyle name="Lookup Table Label 4 3 9" xfId="34229" xr:uid="{00000000-0005-0000-0000-000055850000}"/>
    <cellStyle name="Lookup Table Label 4 3 9 2" xfId="34230" xr:uid="{00000000-0005-0000-0000-000056850000}"/>
    <cellStyle name="Lookup Table Label 4 3 9 3" xfId="34231" xr:uid="{00000000-0005-0000-0000-000057850000}"/>
    <cellStyle name="Lookup Table Label 4 4" xfId="34232" xr:uid="{00000000-0005-0000-0000-000058850000}"/>
    <cellStyle name="Lookup Table Label 4 4 10" xfId="34233" xr:uid="{00000000-0005-0000-0000-000059850000}"/>
    <cellStyle name="Lookup Table Label 4 4 10 2" xfId="34234" xr:uid="{00000000-0005-0000-0000-00005A850000}"/>
    <cellStyle name="Lookup Table Label 4 4 10 3" xfId="34235" xr:uid="{00000000-0005-0000-0000-00005B850000}"/>
    <cellStyle name="Lookup Table Label 4 4 11" xfId="34236" xr:uid="{00000000-0005-0000-0000-00005C850000}"/>
    <cellStyle name="Lookup Table Label 4 4 11 2" xfId="34237" xr:uid="{00000000-0005-0000-0000-00005D850000}"/>
    <cellStyle name="Lookup Table Label 4 4 11 3" xfId="34238" xr:uid="{00000000-0005-0000-0000-00005E850000}"/>
    <cellStyle name="Lookup Table Label 4 4 12" xfId="34239" xr:uid="{00000000-0005-0000-0000-00005F850000}"/>
    <cellStyle name="Lookup Table Label 4 4 13" xfId="34240" xr:uid="{00000000-0005-0000-0000-000060850000}"/>
    <cellStyle name="Lookup Table Label 4 4 2" xfId="34241" xr:uid="{00000000-0005-0000-0000-000061850000}"/>
    <cellStyle name="Lookup Table Label 4 4 2 2" xfId="34242" xr:uid="{00000000-0005-0000-0000-000062850000}"/>
    <cellStyle name="Lookup Table Label 4 4 2 3" xfId="34243" xr:uid="{00000000-0005-0000-0000-000063850000}"/>
    <cellStyle name="Lookup Table Label 4 4 3" xfId="34244" xr:uid="{00000000-0005-0000-0000-000064850000}"/>
    <cellStyle name="Lookup Table Label 4 4 3 2" xfId="34245" xr:uid="{00000000-0005-0000-0000-000065850000}"/>
    <cellStyle name="Lookup Table Label 4 4 3 3" xfId="34246" xr:uid="{00000000-0005-0000-0000-000066850000}"/>
    <cellStyle name="Lookup Table Label 4 4 4" xfId="34247" xr:uid="{00000000-0005-0000-0000-000067850000}"/>
    <cellStyle name="Lookup Table Label 4 4 4 2" xfId="34248" xr:uid="{00000000-0005-0000-0000-000068850000}"/>
    <cellStyle name="Lookup Table Label 4 4 4 3" xfId="34249" xr:uid="{00000000-0005-0000-0000-000069850000}"/>
    <cellStyle name="Lookup Table Label 4 4 5" xfId="34250" xr:uid="{00000000-0005-0000-0000-00006A850000}"/>
    <cellStyle name="Lookup Table Label 4 4 5 2" xfId="34251" xr:uid="{00000000-0005-0000-0000-00006B850000}"/>
    <cellStyle name="Lookup Table Label 4 4 5 3" xfId="34252" xr:uid="{00000000-0005-0000-0000-00006C850000}"/>
    <cellStyle name="Lookup Table Label 4 4 6" xfId="34253" xr:uid="{00000000-0005-0000-0000-00006D850000}"/>
    <cellStyle name="Lookup Table Label 4 4 6 2" xfId="34254" xr:uid="{00000000-0005-0000-0000-00006E850000}"/>
    <cellStyle name="Lookup Table Label 4 4 6 3" xfId="34255" xr:uid="{00000000-0005-0000-0000-00006F850000}"/>
    <cellStyle name="Lookup Table Label 4 4 7" xfId="34256" xr:uid="{00000000-0005-0000-0000-000070850000}"/>
    <cellStyle name="Lookup Table Label 4 4 7 2" xfId="34257" xr:uid="{00000000-0005-0000-0000-000071850000}"/>
    <cellStyle name="Lookup Table Label 4 4 7 3" xfId="34258" xr:uid="{00000000-0005-0000-0000-000072850000}"/>
    <cellStyle name="Lookup Table Label 4 4 8" xfId="34259" xr:uid="{00000000-0005-0000-0000-000073850000}"/>
    <cellStyle name="Lookup Table Label 4 4 8 2" xfId="34260" xr:uid="{00000000-0005-0000-0000-000074850000}"/>
    <cellStyle name="Lookup Table Label 4 4 8 3" xfId="34261" xr:uid="{00000000-0005-0000-0000-000075850000}"/>
    <cellStyle name="Lookup Table Label 4 4 9" xfId="34262" xr:uid="{00000000-0005-0000-0000-000076850000}"/>
    <cellStyle name="Lookup Table Label 4 4 9 2" xfId="34263" xr:uid="{00000000-0005-0000-0000-000077850000}"/>
    <cellStyle name="Lookup Table Label 4 4 9 3" xfId="34264" xr:uid="{00000000-0005-0000-0000-000078850000}"/>
    <cellStyle name="Lookup Table Label 4 5" xfId="34265" xr:uid="{00000000-0005-0000-0000-000079850000}"/>
    <cellStyle name="Lookup Table Label 4 5 10" xfId="34266" xr:uid="{00000000-0005-0000-0000-00007A850000}"/>
    <cellStyle name="Lookup Table Label 4 5 10 2" xfId="34267" xr:uid="{00000000-0005-0000-0000-00007B850000}"/>
    <cellStyle name="Lookup Table Label 4 5 10 3" xfId="34268" xr:uid="{00000000-0005-0000-0000-00007C850000}"/>
    <cellStyle name="Lookup Table Label 4 5 11" xfId="34269" xr:uid="{00000000-0005-0000-0000-00007D850000}"/>
    <cellStyle name="Lookup Table Label 4 5 11 2" xfId="34270" xr:uid="{00000000-0005-0000-0000-00007E850000}"/>
    <cellStyle name="Lookup Table Label 4 5 11 3" xfId="34271" xr:uid="{00000000-0005-0000-0000-00007F850000}"/>
    <cellStyle name="Lookup Table Label 4 5 12" xfId="34272" xr:uid="{00000000-0005-0000-0000-000080850000}"/>
    <cellStyle name="Lookup Table Label 4 5 13" xfId="34273" xr:uid="{00000000-0005-0000-0000-000081850000}"/>
    <cellStyle name="Lookup Table Label 4 5 2" xfId="34274" xr:uid="{00000000-0005-0000-0000-000082850000}"/>
    <cellStyle name="Lookup Table Label 4 5 2 2" xfId="34275" xr:uid="{00000000-0005-0000-0000-000083850000}"/>
    <cellStyle name="Lookup Table Label 4 5 2 3" xfId="34276" xr:uid="{00000000-0005-0000-0000-000084850000}"/>
    <cellStyle name="Lookup Table Label 4 5 3" xfId="34277" xr:uid="{00000000-0005-0000-0000-000085850000}"/>
    <cellStyle name="Lookup Table Label 4 5 3 2" xfId="34278" xr:uid="{00000000-0005-0000-0000-000086850000}"/>
    <cellStyle name="Lookup Table Label 4 5 3 3" xfId="34279" xr:uid="{00000000-0005-0000-0000-000087850000}"/>
    <cellStyle name="Lookup Table Label 4 5 4" xfId="34280" xr:uid="{00000000-0005-0000-0000-000088850000}"/>
    <cellStyle name="Lookup Table Label 4 5 4 2" xfId="34281" xr:uid="{00000000-0005-0000-0000-000089850000}"/>
    <cellStyle name="Lookup Table Label 4 5 4 3" xfId="34282" xr:uid="{00000000-0005-0000-0000-00008A850000}"/>
    <cellStyle name="Lookup Table Label 4 5 5" xfId="34283" xr:uid="{00000000-0005-0000-0000-00008B850000}"/>
    <cellStyle name="Lookup Table Label 4 5 5 2" xfId="34284" xr:uid="{00000000-0005-0000-0000-00008C850000}"/>
    <cellStyle name="Lookup Table Label 4 5 5 3" xfId="34285" xr:uid="{00000000-0005-0000-0000-00008D850000}"/>
    <cellStyle name="Lookup Table Label 4 5 6" xfId="34286" xr:uid="{00000000-0005-0000-0000-00008E850000}"/>
    <cellStyle name="Lookup Table Label 4 5 6 2" xfId="34287" xr:uid="{00000000-0005-0000-0000-00008F850000}"/>
    <cellStyle name="Lookup Table Label 4 5 6 3" xfId="34288" xr:uid="{00000000-0005-0000-0000-000090850000}"/>
    <cellStyle name="Lookup Table Label 4 5 7" xfId="34289" xr:uid="{00000000-0005-0000-0000-000091850000}"/>
    <cellStyle name="Lookup Table Label 4 5 7 2" xfId="34290" xr:uid="{00000000-0005-0000-0000-000092850000}"/>
    <cellStyle name="Lookup Table Label 4 5 7 3" xfId="34291" xr:uid="{00000000-0005-0000-0000-000093850000}"/>
    <cellStyle name="Lookup Table Label 4 5 8" xfId="34292" xr:uid="{00000000-0005-0000-0000-000094850000}"/>
    <cellStyle name="Lookup Table Label 4 5 8 2" xfId="34293" xr:uid="{00000000-0005-0000-0000-000095850000}"/>
    <cellStyle name="Lookup Table Label 4 5 8 3" xfId="34294" xr:uid="{00000000-0005-0000-0000-000096850000}"/>
    <cellStyle name="Lookup Table Label 4 5 9" xfId="34295" xr:uid="{00000000-0005-0000-0000-000097850000}"/>
    <cellStyle name="Lookup Table Label 4 5 9 2" xfId="34296" xr:uid="{00000000-0005-0000-0000-000098850000}"/>
    <cellStyle name="Lookup Table Label 4 5 9 3" xfId="34297" xr:uid="{00000000-0005-0000-0000-000099850000}"/>
    <cellStyle name="Lookup Table Label 4 6" xfId="34298" xr:uid="{00000000-0005-0000-0000-00009A850000}"/>
    <cellStyle name="Lookup Table Label 4 6 10" xfId="34299" xr:uid="{00000000-0005-0000-0000-00009B850000}"/>
    <cellStyle name="Lookup Table Label 4 6 10 2" xfId="34300" xr:uid="{00000000-0005-0000-0000-00009C850000}"/>
    <cellStyle name="Lookup Table Label 4 6 10 3" xfId="34301" xr:uid="{00000000-0005-0000-0000-00009D850000}"/>
    <cellStyle name="Lookup Table Label 4 6 11" xfId="34302" xr:uid="{00000000-0005-0000-0000-00009E850000}"/>
    <cellStyle name="Lookup Table Label 4 6 11 2" xfId="34303" xr:uid="{00000000-0005-0000-0000-00009F850000}"/>
    <cellStyle name="Lookup Table Label 4 6 11 3" xfId="34304" xr:uid="{00000000-0005-0000-0000-0000A0850000}"/>
    <cellStyle name="Lookup Table Label 4 6 12" xfId="34305" xr:uid="{00000000-0005-0000-0000-0000A1850000}"/>
    <cellStyle name="Lookup Table Label 4 6 13" xfId="34306" xr:uid="{00000000-0005-0000-0000-0000A2850000}"/>
    <cellStyle name="Lookup Table Label 4 6 2" xfId="34307" xr:uid="{00000000-0005-0000-0000-0000A3850000}"/>
    <cellStyle name="Lookup Table Label 4 6 2 2" xfId="34308" xr:uid="{00000000-0005-0000-0000-0000A4850000}"/>
    <cellStyle name="Lookup Table Label 4 6 2 3" xfId="34309" xr:uid="{00000000-0005-0000-0000-0000A5850000}"/>
    <cellStyle name="Lookup Table Label 4 6 3" xfId="34310" xr:uid="{00000000-0005-0000-0000-0000A6850000}"/>
    <cellStyle name="Lookup Table Label 4 6 3 2" xfId="34311" xr:uid="{00000000-0005-0000-0000-0000A7850000}"/>
    <cellStyle name="Lookup Table Label 4 6 3 3" xfId="34312" xr:uid="{00000000-0005-0000-0000-0000A8850000}"/>
    <cellStyle name="Lookup Table Label 4 6 4" xfId="34313" xr:uid="{00000000-0005-0000-0000-0000A9850000}"/>
    <cellStyle name="Lookup Table Label 4 6 4 2" xfId="34314" xr:uid="{00000000-0005-0000-0000-0000AA850000}"/>
    <cellStyle name="Lookup Table Label 4 6 4 3" xfId="34315" xr:uid="{00000000-0005-0000-0000-0000AB850000}"/>
    <cellStyle name="Lookup Table Label 4 6 5" xfId="34316" xr:uid="{00000000-0005-0000-0000-0000AC850000}"/>
    <cellStyle name="Lookup Table Label 4 6 5 2" xfId="34317" xr:uid="{00000000-0005-0000-0000-0000AD850000}"/>
    <cellStyle name="Lookup Table Label 4 6 5 3" xfId="34318" xr:uid="{00000000-0005-0000-0000-0000AE850000}"/>
    <cellStyle name="Lookup Table Label 4 6 6" xfId="34319" xr:uid="{00000000-0005-0000-0000-0000AF850000}"/>
    <cellStyle name="Lookup Table Label 4 6 6 2" xfId="34320" xr:uid="{00000000-0005-0000-0000-0000B0850000}"/>
    <cellStyle name="Lookup Table Label 4 6 6 3" xfId="34321" xr:uid="{00000000-0005-0000-0000-0000B1850000}"/>
    <cellStyle name="Lookup Table Label 4 6 7" xfId="34322" xr:uid="{00000000-0005-0000-0000-0000B2850000}"/>
    <cellStyle name="Lookup Table Label 4 6 7 2" xfId="34323" xr:uid="{00000000-0005-0000-0000-0000B3850000}"/>
    <cellStyle name="Lookup Table Label 4 6 7 3" xfId="34324" xr:uid="{00000000-0005-0000-0000-0000B4850000}"/>
    <cellStyle name="Lookup Table Label 4 6 8" xfId="34325" xr:uid="{00000000-0005-0000-0000-0000B5850000}"/>
    <cellStyle name="Lookup Table Label 4 6 8 2" xfId="34326" xr:uid="{00000000-0005-0000-0000-0000B6850000}"/>
    <cellStyle name="Lookup Table Label 4 6 8 3" xfId="34327" xr:uid="{00000000-0005-0000-0000-0000B7850000}"/>
    <cellStyle name="Lookup Table Label 4 6 9" xfId="34328" xr:uid="{00000000-0005-0000-0000-0000B8850000}"/>
    <cellStyle name="Lookup Table Label 4 6 9 2" xfId="34329" xr:uid="{00000000-0005-0000-0000-0000B9850000}"/>
    <cellStyle name="Lookup Table Label 4 6 9 3" xfId="34330" xr:uid="{00000000-0005-0000-0000-0000BA850000}"/>
    <cellStyle name="Lookup Table Label 4 7" xfId="34331" xr:uid="{00000000-0005-0000-0000-0000BB850000}"/>
    <cellStyle name="Lookup Table Label 4 7 10" xfId="34332" xr:uid="{00000000-0005-0000-0000-0000BC850000}"/>
    <cellStyle name="Lookup Table Label 4 7 10 2" xfId="34333" xr:uid="{00000000-0005-0000-0000-0000BD850000}"/>
    <cellStyle name="Lookup Table Label 4 7 10 3" xfId="34334" xr:uid="{00000000-0005-0000-0000-0000BE850000}"/>
    <cellStyle name="Lookup Table Label 4 7 11" xfId="34335" xr:uid="{00000000-0005-0000-0000-0000BF850000}"/>
    <cellStyle name="Lookup Table Label 4 7 11 2" xfId="34336" xr:uid="{00000000-0005-0000-0000-0000C0850000}"/>
    <cellStyle name="Lookup Table Label 4 7 11 3" xfId="34337" xr:uid="{00000000-0005-0000-0000-0000C1850000}"/>
    <cellStyle name="Lookup Table Label 4 7 12" xfId="34338" xr:uid="{00000000-0005-0000-0000-0000C2850000}"/>
    <cellStyle name="Lookup Table Label 4 7 13" xfId="34339" xr:uid="{00000000-0005-0000-0000-0000C3850000}"/>
    <cellStyle name="Lookup Table Label 4 7 2" xfId="34340" xr:uid="{00000000-0005-0000-0000-0000C4850000}"/>
    <cellStyle name="Lookup Table Label 4 7 2 2" xfId="34341" xr:uid="{00000000-0005-0000-0000-0000C5850000}"/>
    <cellStyle name="Lookup Table Label 4 7 2 3" xfId="34342" xr:uid="{00000000-0005-0000-0000-0000C6850000}"/>
    <cellStyle name="Lookup Table Label 4 7 3" xfId="34343" xr:uid="{00000000-0005-0000-0000-0000C7850000}"/>
    <cellStyle name="Lookup Table Label 4 7 3 2" xfId="34344" xr:uid="{00000000-0005-0000-0000-0000C8850000}"/>
    <cellStyle name="Lookup Table Label 4 7 3 3" xfId="34345" xr:uid="{00000000-0005-0000-0000-0000C9850000}"/>
    <cellStyle name="Lookup Table Label 4 7 4" xfId="34346" xr:uid="{00000000-0005-0000-0000-0000CA850000}"/>
    <cellStyle name="Lookup Table Label 4 7 4 2" xfId="34347" xr:uid="{00000000-0005-0000-0000-0000CB850000}"/>
    <cellStyle name="Lookup Table Label 4 7 4 3" xfId="34348" xr:uid="{00000000-0005-0000-0000-0000CC850000}"/>
    <cellStyle name="Lookup Table Label 4 7 5" xfId="34349" xr:uid="{00000000-0005-0000-0000-0000CD850000}"/>
    <cellStyle name="Lookup Table Label 4 7 5 2" xfId="34350" xr:uid="{00000000-0005-0000-0000-0000CE850000}"/>
    <cellStyle name="Lookup Table Label 4 7 5 3" xfId="34351" xr:uid="{00000000-0005-0000-0000-0000CF850000}"/>
    <cellStyle name="Lookup Table Label 4 7 6" xfId="34352" xr:uid="{00000000-0005-0000-0000-0000D0850000}"/>
    <cellStyle name="Lookup Table Label 4 7 6 2" xfId="34353" xr:uid="{00000000-0005-0000-0000-0000D1850000}"/>
    <cellStyle name="Lookup Table Label 4 7 6 3" xfId="34354" xr:uid="{00000000-0005-0000-0000-0000D2850000}"/>
    <cellStyle name="Lookup Table Label 4 7 7" xfId="34355" xr:uid="{00000000-0005-0000-0000-0000D3850000}"/>
    <cellStyle name="Lookup Table Label 4 7 7 2" xfId="34356" xr:uid="{00000000-0005-0000-0000-0000D4850000}"/>
    <cellStyle name="Lookup Table Label 4 7 7 3" xfId="34357" xr:uid="{00000000-0005-0000-0000-0000D5850000}"/>
    <cellStyle name="Lookup Table Label 4 7 8" xfId="34358" xr:uid="{00000000-0005-0000-0000-0000D6850000}"/>
    <cellStyle name="Lookup Table Label 4 7 8 2" xfId="34359" xr:uid="{00000000-0005-0000-0000-0000D7850000}"/>
    <cellStyle name="Lookup Table Label 4 7 8 3" xfId="34360" xr:uid="{00000000-0005-0000-0000-0000D8850000}"/>
    <cellStyle name="Lookup Table Label 4 7 9" xfId="34361" xr:uid="{00000000-0005-0000-0000-0000D9850000}"/>
    <cellStyle name="Lookup Table Label 4 7 9 2" xfId="34362" xr:uid="{00000000-0005-0000-0000-0000DA850000}"/>
    <cellStyle name="Lookup Table Label 4 7 9 3" xfId="34363" xr:uid="{00000000-0005-0000-0000-0000DB850000}"/>
    <cellStyle name="Lookup Table Label 4 8" xfId="34364" xr:uid="{00000000-0005-0000-0000-0000DC850000}"/>
    <cellStyle name="Lookup Table Label 4 8 2" xfId="34365" xr:uid="{00000000-0005-0000-0000-0000DD850000}"/>
    <cellStyle name="Lookup Table Label 4 8 3" xfId="34366" xr:uid="{00000000-0005-0000-0000-0000DE850000}"/>
    <cellStyle name="Lookup Table Label 4 9" xfId="34367" xr:uid="{00000000-0005-0000-0000-0000DF850000}"/>
    <cellStyle name="Lookup Table Label 4 9 2" xfId="34368" xr:uid="{00000000-0005-0000-0000-0000E0850000}"/>
    <cellStyle name="Lookup Table Label 4 9 3" xfId="34369" xr:uid="{00000000-0005-0000-0000-0000E1850000}"/>
    <cellStyle name="Lookup Table Label 5" xfId="34370" xr:uid="{00000000-0005-0000-0000-0000E2850000}"/>
    <cellStyle name="Lookup Table Label 5 10" xfId="34371" xr:uid="{00000000-0005-0000-0000-0000E3850000}"/>
    <cellStyle name="Lookup Table Label 5 10 2" xfId="34372" xr:uid="{00000000-0005-0000-0000-0000E4850000}"/>
    <cellStyle name="Lookup Table Label 5 10 3" xfId="34373" xr:uid="{00000000-0005-0000-0000-0000E5850000}"/>
    <cellStyle name="Lookup Table Label 5 11" xfId="34374" xr:uid="{00000000-0005-0000-0000-0000E6850000}"/>
    <cellStyle name="Lookup Table Label 5 11 2" xfId="34375" xr:uid="{00000000-0005-0000-0000-0000E7850000}"/>
    <cellStyle name="Lookup Table Label 5 11 3" xfId="34376" xr:uid="{00000000-0005-0000-0000-0000E8850000}"/>
    <cellStyle name="Lookup Table Label 5 12" xfId="34377" xr:uid="{00000000-0005-0000-0000-0000E9850000}"/>
    <cellStyle name="Lookup Table Label 5 12 2" xfId="34378" xr:uid="{00000000-0005-0000-0000-0000EA850000}"/>
    <cellStyle name="Lookup Table Label 5 12 3" xfId="34379" xr:uid="{00000000-0005-0000-0000-0000EB850000}"/>
    <cellStyle name="Lookup Table Label 5 13" xfId="34380" xr:uid="{00000000-0005-0000-0000-0000EC850000}"/>
    <cellStyle name="Lookup Table Label 5 13 2" xfId="34381" xr:uid="{00000000-0005-0000-0000-0000ED850000}"/>
    <cellStyle name="Lookup Table Label 5 13 3" xfId="34382" xr:uid="{00000000-0005-0000-0000-0000EE850000}"/>
    <cellStyle name="Lookup Table Label 5 14" xfId="34383" xr:uid="{00000000-0005-0000-0000-0000EF850000}"/>
    <cellStyle name="Lookup Table Label 5 14 2" xfId="34384" xr:uid="{00000000-0005-0000-0000-0000F0850000}"/>
    <cellStyle name="Lookup Table Label 5 14 3" xfId="34385" xr:uid="{00000000-0005-0000-0000-0000F1850000}"/>
    <cellStyle name="Lookup Table Label 5 15" xfId="34386" xr:uid="{00000000-0005-0000-0000-0000F2850000}"/>
    <cellStyle name="Lookup Table Label 5 15 2" xfId="34387" xr:uid="{00000000-0005-0000-0000-0000F3850000}"/>
    <cellStyle name="Lookup Table Label 5 15 3" xfId="34388" xr:uid="{00000000-0005-0000-0000-0000F4850000}"/>
    <cellStyle name="Lookup Table Label 5 16" xfId="34389" xr:uid="{00000000-0005-0000-0000-0000F5850000}"/>
    <cellStyle name="Lookup Table Label 5 16 2" xfId="34390" xr:uid="{00000000-0005-0000-0000-0000F6850000}"/>
    <cellStyle name="Lookup Table Label 5 16 3" xfId="34391" xr:uid="{00000000-0005-0000-0000-0000F7850000}"/>
    <cellStyle name="Lookup Table Label 5 17" xfId="34392" xr:uid="{00000000-0005-0000-0000-0000F8850000}"/>
    <cellStyle name="Lookup Table Label 5 17 2" xfId="34393" xr:uid="{00000000-0005-0000-0000-0000F9850000}"/>
    <cellStyle name="Lookup Table Label 5 17 3" xfId="34394" xr:uid="{00000000-0005-0000-0000-0000FA850000}"/>
    <cellStyle name="Lookup Table Label 5 18" xfId="34395" xr:uid="{00000000-0005-0000-0000-0000FB850000}"/>
    <cellStyle name="Lookup Table Label 5 18 2" xfId="34396" xr:uid="{00000000-0005-0000-0000-0000FC850000}"/>
    <cellStyle name="Lookup Table Label 5 18 3" xfId="34397" xr:uid="{00000000-0005-0000-0000-0000FD850000}"/>
    <cellStyle name="Lookup Table Label 5 19" xfId="34398" xr:uid="{00000000-0005-0000-0000-0000FE850000}"/>
    <cellStyle name="Lookup Table Label 5 2" xfId="34399" xr:uid="{00000000-0005-0000-0000-0000FF850000}"/>
    <cellStyle name="Lookup Table Label 5 2 10" xfId="34400" xr:uid="{00000000-0005-0000-0000-000000860000}"/>
    <cellStyle name="Lookup Table Label 5 2 10 2" xfId="34401" xr:uid="{00000000-0005-0000-0000-000001860000}"/>
    <cellStyle name="Lookup Table Label 5 2 10 3" xfId="34402" xr:uid="{00000000-0005-0000-0000-000002860000}"/>
    <cellStyle name="Lookup Table Label 5 2 11" xfId="34403" xr:uid="{00000000-0005-0000-0000-000003860000}"/>
    <cellStyle name="Lookup Table Label 5 2 11 2" xfId="34404" xr:uid="{00000000-0005-0000-0000-000004860000}"/>
    <cellStyle name="Lookup Table Label 5 2 11 3" xfId="34405" xr:uid="{00000000-0005-0000-0000-000005860000}"/>
    <cellStyle name="Lookup Table Label 5 2 12" xfId="34406" xr:uid="{00000000-0005-0000-0000-000006860000}"/>
    <cellStyle name="Lookup Table Label 5 2 12 2" xfId="34407" xr:uid="{00000000-0005-0000-0000-000007860000}"/>
    <cellStyle name="Lookup Table Label 5 2 12 3" xfId="34408" xr:uid="{00000000-0005-0000-0000-000008860000}"/>
    <cellStyle name="Lookup Table Label 5 2 13" xfId="34409" xr:uid="{00000000-0005-0000-0000-000009860000}"/>
    <cellStyle name="Lookup Table Label 5 2 14" xfId="34410" xr:uid="{00000000-0005-0000-0000-00000A860000}"/>
    <cellStyle name="Lookup Table Label 5 2 2" xfId="34411" xr:uid="{00000000-0005-0000-0000-00000B860000}"/>
    <cellStyle name="Lookup Table Label 5 2 2 2" xfId="34412" xr:uid="{00000000-0005-0000-0000-00000C860000}"/>
    <cellStyle name="Lookup Table Label 5 2 2 3" xfId="34413" xr:uid="{00000000-0005-0000-0000-00000D860000}"/>
    <cellStyle name="Lookup Table Label 5 2 3" xfId="34414" xr:uid="{00000000-0005-0000-0000-00000E860000}"/>
    <cellStyle name="Lookup Table Label 5 2 3 2" xfId="34415" xr:uid="{00000000-0005-0000-0000-00000F860000}"/>
    <cellStyle name="Lookup Table Label 5 2 3 3" xfId="34416" xr:uid="{00000000-0005-0000-0000-000010860000}"/>
    <cellStyle name="Lookup Table Label 5 2 4" xfId="34417" xr:uid="{00000000-0005-0000-0000-000011860000}"/>
    <cellStyle name="Lookup Table Label 5 2 4 2" xfId="34418" xr:uid="{00000000-0005-0000-0000-000012860000}"/>
    <cellStyle name="Lookup Table Label 5 2 4 3" xfId="34419" xr:uid="{00000000-0005-0000-0000-000013860000}"/>
    <cellStyle name="Lookup Table Label 5 2 5" xfId="34420" xr:uid="{00000000-0005-0000-0000-000014860000}"/>
    <cellStyle name="Lookup Table Label 5 2 5 2" xfId="34421" xr:uid="{00000000-0005-0000-0000-000015860000}"/>
    <cellStyle name="Lookup Table Label 5 2 5 3" xfId="34422" xr:uid="{00000000-0005-0000-0000-000016860000}"/>
    <cellStyle name="Lookup Table Label 5 2 6" xfId="34423" xr:uid="{00000000-0005-0000-0000-000017860000}"/>
    <cellStyle name="Lookup Table Label 5 2 6 2" xfId="34424" xr:uid="{00000000-0005-0000-0000-000018860000}"/>
    <cellStyle name="Lookup Table Label 5 2 6 3" xfId="34425" xr:uid="{00000000-0005-0000-0000-000019860000}"/>
    <cellStyle name="Lookup Table Label 5 2 7" xfId="34426" xr:uid="{00000000-0005-0000-0000-00001A860000}"/>
    <cellStyle name="Lookup Table Label 5 2 7 2" xfId="34427" xr:uid="{00000000-0005-0000-0000-00001B860000}"/>
    <cellStyle name="Lookup Table Label 5 2 7 3" xfId="34428" xr:uid="{00000000-0005-0000-0000-00001C860000}"/>
    <cellStyle name="Lookup Table Label 5 2 8" xfId="34429" xr:uid="{00000000-0005-0000-0000-00001D860000}"/>
    <cellStyle name="Lookup Table Label 5 2 8 2" xfId="34430" xr:uid="{00000000-0005-0000-0000-00001E860000}"/>
    <cellStyle name="Lookup Table Label 5 2 8 3" xfId="34431" xr:uid="{00000000-0005-0000-0000-00001F860000}"/>
    <cellStyle name="Lookup Table Label 5 2 9" xfId="34432" xr:uid="{00000000-0005-0000-0000-000020860000}"/>
    <cellStyle name="Lookup Table Label 5 2 9 2" xfId="34433" xr:uid="{00000000-0005-0000-0000-000021860000}"/>
    <cellStyle name="Lookup Table Label 5 2 9 3" xfId="34434" xr:uid="{00000000-0005-0000-0000-000022860000}"/>
    <cellStyle name="Lookup Table Label 5 20" xfId="34435" xr:uid="{00000000-0005-0000-0000-000023860000}"/>
    <cellStyle name="Lookup Table Label 5 3" xfId="34436" xr:uid="{00000000-0005-0000-0000-000024860000}"/>
    <cellStyle name="Lookup Table Label 5 3 10" xfId="34437" xr:uid="{00000000-0005-0000-0000-000025860000}"/>
    <cellStyle name="Lookup Table Label 5 3 10 2" xfId="34438" xr:uid="{00000000-0005-0000-0000-000026860000}"/>
    <cellStyle name="Lookup Table Label 5 3 10 3" xfId="34439" xr:uid="{00000000-0005-0000-0000-000027860000}"/>
    <cellStyle name="Lookup Table Label 5 3 11" xfId="34440" xr:uid="{00000000-0005-0000-0000-000028860000}"/>
    <cellStyle name="Lookup Table Label 5 3 11 2" xfId="34441" xr:uid="{00000000-0005-0000-0000-000029860000}"/>
    <cellStyle name="Lookup Table Label 5 3 11 3" xfId="34442" xr:uid="{00000000-0005-0000-0000-00002A860000}"/>
    <cellStyle name="Lookup Table Label 5 3 12" xfId="34443" xr:uid="{00000000-0005-0000-0000-00002B860000}"/>
    <cellStyle name="Lookup Table Label 5 3 12 2" xfId="34444" xr:uid="{00000000-0005-0000-0000-00002C860000}"/>
    <cellStyle name="Lookup Table Label 5 3 12 3" xfId="34445" xr:uid="{00000000-0005-0000-0000-00002D860000}"/>
    <cellStyle name="Lookup Table Label 5 3 13" xfId="34446" xr:uid="{00000000-0005-0000-0000-00002E860000}"/>
    <cellStyle name="Lookup Table Label 5 3 14" xfId="34447" xr:uid="{00000000-0005-0000-0000-00002F860000}"/>
    <cellStyle name="Lookup Table Label 5 3 2" xfId="34448" xr:uid="{00000000-0005-0000-0000-000030860000}"/>
    <cellStyle name="Lookup Table Label 5 3 2 2" xfId="34449" xr:uid="{00000000-0005-0000-0000-000031860000}"/>
    <cellStyle name="Lookup Table Label 5 3 2 3" xfId="34450" xr:uid="{00000000-0005-0000-0000-000032860000}"/>
    <cellStyle name="Lookup Table Label 5 3 3" xfId="34451" xr:uid="{00000000-0005-0000-0000-000033860000}"/>
    <cellStyle name="Lookup Table Label 5 3 3 2" xfId="34452" xr:uid="{00000000-0005-0000-0000-000034860000}"/>
    <cellStyle name="Lookup Table Label 5 3 3 3" xfId="34453" xr:uid="{00000000-0005-0000-0000-000035860000}"/>
    <cellStyle name="Lookup Table Label 5 3 4" xfId="34454" xr:uid="{00000000-0005-0000-0000-000036860000}"/>
    <cellStyle name="Lookup Table Label 5 3 4 2" xfId="34455" xr:uid="{00000000-0005-0000-0000-000037860000}"/>
    <cellStyle name="Lookup Table Label 5 3 4 3" xfId="34456" xr:uid="{00000000-0005-0000-0000-000038860000}"/>
    <cellStyle name="Lookup Table Label 5 3 5" xfId="34457" xr:uid="{00000000-0005-0000-0000-000039860000}"/>
    <cellStyle name="Lookup Table Label 5 3 5 2" xfId="34458" xr:uid="{00000000-0005-0000-0000-00003A860000}"/>
    <cellStyle name="Lookup Table Label 5 3 5 3" xfId="34459" xr:uid="{00000000-0005-0000-0000-00003B860000}"/>
    <cellStyle name="Lookup Table Label 5 3 6" xfId="34460" xr:uid="{00000000-0005-0000-0000-00003C860000}"/>
    <cellStyle name="Lookup Table Label 5 3 6 2" xfId="34461" xr:uid="{00000000-0005-0000-0000-00003D860000}"/>
    <cellStyle name="Lookup Table Label 5 3 6 3" xfId="34462" xr:uid="{00000000-0005-0000-0000-00003E860000}"/>
    <cellStyle name="Lookup Table Label 5 3 7" xfId="34463" xr:uid="{00000000-0005-0000-0000-00003F860000}"/>
    <cellStyle name="Lookup Table Label 5 3 7 2" xfId="34464" xr:uid="{00000000-0005-0000-0000-000040860000}"/>
    <cellStyle name="Lookup Table Label 5 3 7 3" xfId="34465" xr:uid="{00000000-0005-0000-0000-000041860000}"/>
    <cellStyle name="Lookup Table Label 5 3 8" xfId="34466" xr:uid="{00000000-0005-0000-0000-000042860000}"/>
    <cellStyle name="Lookup Table Label 5 3 8 2" xfId="34467" xr:uid="{00000000-0005-0000-0000-000043860000}"/>
    <cellStyle name="Lookup Table Label 5 3 8 3" xfId="34468" xr:uid="{00000000-0005-0000-0000-000044860000}"/>
    <cellStyle name="Lookup Table Label 5 3 9" xfId="34469" xr:uid="{00000000-0005-0000-0000-000045860000}"/>
    <cellStyle name="Lookup Table Label 5 3 9 2" xfId="34470" xr:uid="{00000000-0005-0000-0000-000046860000}"/>
    <cellStyle name="Lookup Table Label 5 3 9 3" xfId="34471" xr:uid="{00000000-0005-0000-0000-000047860000}"/>
    <cellStyle name="Lookup Table Label 5 4" xfId="34472" xr:uid="{00000000-0005-0000-0000-000048860000}"/>
    <cellStyle name="Lookup Table Label 5 4 10" xfId="34473" xr:uid="{00000000-0005-0000-0000-000049860000}"/>
    <cellStyle name="Lookup Table Label 5 4 10 2" xfId="34474" xr:uid="{00000000-0005-0000-0000-00004A860000}"/>
    <cellStyle name="Lookup Table Label 5 4 10 3" xfId="34475" xr:uid="{00000000-0005-0000-0000-00004B860000}"/>
    <cellStyle name="Lookup Table Label 5 4 11" xfId="34476" xr:uid="{00000000-0005-0000-0000-00004C860000}"/>
    <cellStyle name="Lookup Table Label 5 4 11 2" xfId="34477" xr:uid="{00000000-0005-0000-0000-00004D860000}"/>
    <cellStyle name="Lookup Table Label 5 4 11 3" xfId="34478" xr:uid="{00000000-0005-0000-0000-00004E860000}"/>
    <cellStyle name="Lookup Table Label 5 4 12" xfId="34479" xr:uid="{00000000-0005-0000-0000-00004F860000}"/>
    <cellStyle name="Lookup Table Label 5 4 13" xfId="34480" xr:uid="{00000000-0005-0000-0000-000050860000}"/>
    <cellStyle name="Lookup Table Label 5 4 2" xfId="34481" xr:uid="{00000000-0005-0000-0000-000051860000}"/>
    <cellStyle name="Lookup Table Label 5 4 2 2" xfId="34482" xr:uid="{00000000-0005-0000-0000-000052860000}"/>
    <cellStyle name="Lookup Table Label 5 4 2 3" xfId="34483" xr:uid="{00000000-0005-0000-0000-000053860000}"/>
    <cellStyle name="Lookup Table Label 5 4 3" xfId="34484" xr:uid="{00000000-0005-0000-0000-000054860000}"/>
    <cellStyle name="Lookup Table Label 5 4 3 2" xfId="34485" xr:uid="{00000000-0005-0000-0000-000055860000}"/>
    <cellStyle name="Lookup Table Label 5 4 3 3" xfId="34486" xr:uid="{00000000-0005-0000-0000-000056860000}"/>
    <cellStyle name="Lookup Table Label 5 4 4" xfId="34487" xr:uid="{00000000-0005-0000-0000-000057860000}"/>
    <cellStyle name="Lookup Table Label 5 4 4 2" xfId="34488" xr:uid="{00000000-0005-0000-0000-000058860000}"/>
    <cellStyle name="Lookup Table Label 5 4 4 3" xfId="34489" xr:uid="{00000000-0005-0000-0000-000059860000}"/>
    <cellStyle name="Lookup Table Label 5 4 5" xfId="34490" xr:uid="{00000000-0005-0000-0000-00005A860000}"/>
    <cellStyle name="Lookup Table Label 5 4 5 2" xfId="34491" xr:uid="{00000000-0005-0000-0000-00005B860000}"/>
    <cellStyle name="Lookup Table Label 5 4 5 3" xfId="34492" xr:uid="{00000000-0005-0000-0000-00005C860000}"/>
    <cellStyle name="Lookup Table Label 5 4 6" xfId="34493" xr:uid="{00000000-0005-0000-0000-00005D860000}"/>
    <cellStyle name="Lookup Table Label 5 4 6 2" xfId="34494" xr:uid="{00000000-0005-0000-0000-00005E860000}"/>
    <cellStyle name="Lookup Table Label 5 4 6 3" xfId="34495" xr:uid="{00000000-0005-0000-0000-00005F860000}"/>
    <cellStyle name="Lookup Table Label 5 4 7" xfId="34496" xr:uid="{00000000-0005-0000-0000-000060860000}"/>
    <cellStyle name="Lookup Table Label 5 4 7 2" xfId="34497" xr:uid="{00000000-0005-0000-0000-000061860000}"/>
    <cellStyle name="Lookup Table Label 5 4 7 3" xfId="34498" xr:uid="{00000000-0005-0000-0000-000062860000}"/>
    <cellStyle name="Lookup Table Label 5 4 8" xfId="34499" xr:uid="{00000000-0005-0000-0000-000063860000}"/>
    <cellStyle name="Lookup Table Label 5 4 8 2" xfId="34500" xr:uid="{00000000-0005-0000-0000-000064860000}"/>
    <cellStyle name="Lookup Table Label 5 4 8 3" xfId="34501" xr:uid="{00000000-0005-0000-0000-000065860000}"/>
    <cellStyle name="Lookup Table Label 5 4 9" xfId="34502" xr:uid="{00000000-0005-0000-0000-000066860000}"/>
    <cellStyle name="Lookup Table Label 5 4 9 2" xfId="34503" xr:uid="{00000000-0005-0000-0000-000067860000}"/>
    <cellStyle name="Lookup Table Label 5 4 9 3" xfId="34504" xr:uid="{00000000-0005-0000-0000-000068860000}"/>
    <cellStyle name="Lookup Table Label 5 5" xfId="34505" xr:uid="{00000000-0005-0000-0000-000069860000}"/>
    <cellStyle name="Lookup Table Label 5 5 10" xfId="34506" xr:uid="{00000000-0005-0000-0000-00006A860000}"/>
    <cellStyle name="Lookup Table Label 5 5 10 2" xfId="34507" xr:uid="{00000000-0005-0000-0000-00006B860000}"/>
    <cellStyle name="Lookup Table Label 5 5 10 3" xfId="34508" xr:uid="{00000000-0005-0000-0000-00006C860000}"/>
    <cellStyle name="Lookup Table Label 5 5 11" xfId="34509" xr:uid="{00000000-0005-0000-0000-00006D860000}"/>
    <cellStyle name="Lookup Table Label 5 5 11 2" xfId="34510" xr:uid="{00000000-0005-0000-0000-00006E860000}"/>
    <cellStyle name="Lookup Table Label 5 5 11 3" xfId="34511" xr:uid="{00000000-0005-0000-0000-00006F860000}"/>
    <cellStyle name="Lookup Table Label 5 5 12" xfId="34512" xr:uid="{00000000-0005-0000-0000-000070860000}"/>
    <cellStyle name="Lookup Table Label 5 5 13" xfId="34513" xr:uid="{00000000-0005-0000-0000-000071860000}"/>
    <cellStyle name="Lookup Table Label 5 5 2" xfId="34514" xr:uid="{00000000-0005-0000-0000-000072860000}"/>
    <cellStyle name="Lookup Table Label 5 5 2 2" xfId="34515" xr:uid="{00000000-0005-0000-0000-000073860000}"/>
    <cellStyle name="Lookup Table Label 5 5 2 3" xfId="34516" xr:uid="{00000000-0005-0000-0000-000074860000}"/>
    <cellStyle name="Lookup Table Label 5 5 3" xfId="34517" xr:uid="{00000000-0005-0000-0000-000075860000}"/>
    <cellStyle name="Lookup Table Label 5 5 3 2" xfId="34518" xr:uid="{00000000-0005-0000-0000-000076860000}"/>
    <cellStyle name="Lookup Table Label 5 5 3 3" xfId="34519" xr:uid="{00000000-0005-0000-0000-000077860000}"/>
    <cellStyle name="Lookup Table Label 5 5 4" xfId="34520" xr:uid="{00000000-0005-0000-0000-000078860000}"/>
    <cellStyle name="Lookup Table Label 5 5 4 2" xfId="34521" xr:uid="{00000000-0005-0000-0000-000079860000}"/>
    <cellStyle name="Lookup Table Label 5 5 4 3" xfId="34522" xr:uid="{00000000-0005-0000-0000-00007A860000}"/>
    <cellStyle name="Lookup Table Label 5 5 5" xfId="34523" xr:uid="{00000000-0005-0000-0000-00007B860000}"/>
    <cellStyle name="Lookup Table Label 5 5 5 2" xfId="34524" xr:uid="{00000000-0005-0000-0000-00007C860000}"/>
    <cellStyle name="Lookup Table Label 5 5 5 3" xfId="34525" xr:uid="{00000000-0005-0000-0000-00007D860000}"/>
    <cellStyle name="Lookup Table Label 5 5 6" xfId="34526" xr:uid="{00000000-0005-0000-0000-00007E860000}"/>
    <cellStyle name="Lookup Table Label 5 5 6 2" xfId="34527" xr:uid="{00000000-0005-0000-0000-00007F860000}"/>
    <cellStyle name="Lookup Table Label 5 5 6 3" xfId="34528" xr:uid="{00000000-0005-0000-0000-000080860000}"/>
    <cellStyle name="Lookup Table Label 5 5 7" xfId="34529" xr:uid="{00000000-0005-0000-0000-000081860000}"/>
    <cellStyle name="Lookup Table Label 5 5 7 2" xfId="34530" xr:uid="{00000000-0005-0000-0000-000082860000}"/>
    <cellStyle name="Lookup Table Label 5 5 7 3" xfId="34531" xr:uid="{00000000-0005-0000-0000-000083860000}"/>
    <cellStyle name="Lookup Table Label 5 5 8" xfId="34532" xr:uid="{00000000-0005-0000-0000-000084860000}"/>
    <cellStyle name="Lookup Table Label 5 5 8 2" xfId="34533" xr:uid="{00000000-0005-0000-0000-000085860000}"/>
    <cellStyle name="Lookup Table Label 5 5 8 3" xfId="34534" xr:uid="{00000000-0005-0000-0000-000086860000}"/>
    <cellStyle name="Lookup Table Label 5 5 9" xfId="34535" xr:uid="{00000000-0005-0000-0000-000087860000}"/>
    <cellStyle name="Lookup Table Label 5 5 9 2" xfId="34536" xr:uid="{00000000-0005-0000-0000-000088860000}"/>
    <cellStyle name="Lookup Table Label 5 5 9 3" xfId="34537" xr:uid="{00000000-0005-0000-0000-000089860000}"/>
    <cellStyle name="Lookup Table Label 5 6" xfId="34538" xr:uid="{00000000-0005-0000-0000-00008A860000}"/>
    <cellStyle name="Lookup Table Label 5 6 10" xfId="34539" xr:uid="{00000000-0005-0000-0000-00008B860000}"/>
    <cellStyle name="Lookup Table Label 5 6 10 2" xfId="34540" xr:uid="{00000000-0005-0000-0000-00008C860000}"/>
    <cellStyle name="Lookup Table Label 5 6 10 3" xfId="34541" xr:uid="{00000000-0005-0000-0000-00008D860000}"/>
    <cellStyle name="Lookup Table Label 5 6 11" xfId="34542" xr:uid="{00000000-0005-0000-0000-00008E860000}"/>
    <cellStyle name="Lookup Table Label 5 6 11 2" xfId="34543" xr:uid="{00000000-0005-0000-0000-00008F860000}"/>
    <cellStyle name="Lookup Table Label 5 6 11 3" xfId="34544" xr:uid="{00000000-0005-0000-0000-000090860000}"/>
    <cellStyle name="Lookup Table Label 5 6 12" xfId="34545" xr:uid="{00000000-0005-0000-0000-000091860000}"/>
    <cellStyle name="Lookup Table Label 5 6 13" xfId="34546" xr:uid="{00000000-0005-0000-0000-000092860000}"/>
    <cellStyle name="Lookup Table Label 5 6 2" xfId="34547" xr:uid="{00000000-0005-0000-0000-000093860000}"/>
    <cellStyle name="Lookup Table Label 5 6 2 2" xfId="34548" xr:uid="{00000000-0005-0000-0000-000094860000}"/>
    <cellStyle name="Lookup Table Label 5 6 2 3" xfId="34549" xr:uid="{00000000-0005-0000-0000-000095860000}"/>
    <cellStyle name="Lookup Table Label 5 6 3" xfId="34550" xr:uid="{00000000-0005-0000-0000-000096860000}"/>
    <cellStyle name="Lookup Table Label 5 6 3 2" xfId="34551" xr:uid="{00000000-0005-0000-0000-000097860000}"/>
    <cellStyle name="Lookup Table Label 5 6 3 3" xfId="34552" xr:uid="{00000000-0005-0000-0000-000098860000}"/>
    <cellStyle name="Lookup Table Label 5 6 4" xfId="34553" xr:uid="{00000000-0005-0000-0000-000099860000}"/>
    <cellStyle name="Lookup Table Label 5 6 4 2" xfId="34554" xr:uid="{00000000-0005-0000-0000-00009A860000}"/>
    <cellStyle name="Lookup Table Label 5 6 4 3" xfId="34555" xr:uid="{00000000-0005-0000-0000-00009B860000}"/>
    <cellStyle name="Lookup Table Label 5 6 5" xfId="34556" xr:uid="{00000000-0005-0000-0000-00009C860000}"/>
    <cellStyle name="Lookup Table Label 5 6 5 2" xfId="34557" xr:uid="{00000000-0005-0000-0000-00009D860000}"/>
    <cellStyle name="Lookup Table Label 5 6 5 3" xfId="34558" xr:uid="{00000000-0005-0000-0000-00009E860000}"/>
    <cellStyle name="Lookup Table Label 5 6 6" xfId="34559" xr:uid="{00000000-0005-0000-0000-00009F860000}"/>
    <cellStyle name="Lookup Table Label 5 6 6 2" xfId="34560" xr:uid="{00000000-0005-0000-0000-0000A0860000}"/>
    <cellStyle name="Lookup Table Label 5 6 6 3" xfId="34561" xr:uid="{00000000-0005-0000-0000-0000A1860000}"/>
    <cellStyle name="Lookup Table Label 5 6 7" xfId="34562" xr:uid="{00000000-0005-0000-0000-0000A2860000}"/>
    <cellStyle name="Lookup Table Label 5 6 7 2" xfId="34563" xr:uid="{00000000-0005-0000-0000-0000A3860000}"/>
    <cellStyle name="Lookup Table Label 5 6 7 3" xfId="34564" xr:uid="{00000000-0005-0000-0000-0000A4860000}"/>
    <cellStyle name="Lookup Table Label 5 6 8" xfId="34565" xr:uid="{00000000-0005-0000-0000-0000A5860000}"/>
    <cellStyle name="Lookup Table Label 5 6 8 2" xfId="34566" xr:uid="{00000000-0005-0000-0000-0000A6860000}"/>
    <cellStyle name="Lookup Table Label 5 6 8 3" xfId="34567" xr:uid="{00000000-0005-0000-0000-0000A7860000}"/>
    <cellStyle name="Lookup Table Label 5 6 9" xfId="34568" xr:uid="{00000000-0005-0000-0000-0000A8860000}"/>
    <cellStyle name="Lookup Table Label 5 6 9 2" xfId="34569" xr:uid="{00000000-0005-0000-0000-0000A9860000}"/>
    <cellStyle name="Lookup Table Label 5 6 9 3" xfId="34570" xr:uid="{00000000-0005-0000-0000-0000AA860000}"/>
    <cellStyle name="Lookup Table Label 5 7" xfId="34571" xr:uid="{00000000-0005-0000-0000-0000AB860000}"/>
    <cellStyle name="Lookup Table Label 5 7 10" xfId="34572" xr:uid="{00000000-0005-0000-0000-0000AC860000}"/>
    <cellStyle name="Lookup Table Label 5 7 10 2" xfId="34573" xr:uid="{00000000-0005-0000-0000-0000AD860000}"/>
    <cellStyle name="Lookup Table Label 5 7 10 3" xfId="34574" xr:uid="{00000000-0005-0000-0000-0000AE860000}"/>
    <cellStyle name="Lookup Table Label 5 7 11" xfId="34575" xr:uid="{00000000-0005-0000-0000-0000AF860000}"/>
    <cellStyle name="Lookup Table Label 5 7 11 2" xfId="34576" xr:uid="{00000000-0005-0000-0000-0000B0860000}"/>
    <cellStyle name="Lookup Table Label 5 7 11 3" xfId="34577" xr:uid="{00000000-0005-0000-0000-0000B1860000}"/>
    <cellStyle name="Lookup Table Label 5 7 12" xfId="34578" xr:uid="{00000000-0005-0000-0000-0000B2860000}"/>
    <cellStyle name="Lookup Table Label 5 7 13" xfId="34579" xr:uid="{00000000-0005-0000-0000-0000B3860000}"/>
    <cellStyle name="Lookup Table Label 5 7 2" xfId="34580" xr:uid="{00000000-0005-0000-0000-0000B4860000}"/>
    <cellStyle name="Lookup Table Label 5 7 2 2" xfId="34581" xr:uid="{00000000-0005-0000-0000-0000B5860000}"/>
    <cellStyle name="Lookup Table Label 5 7 2 3" xfId="34582" xr:uid="{00000000-0005-0000-0000-0000B6860000}"/>
    <cellStyle name="Lookup Table Label 5 7 3" xfId="34583" xr:uid="{00000000-0005-0000-0000-0000B7860000}"/>
    <cellStyle name="Lookup Table Label 5 7 3 2" xfId="34584" xr:uid="{00000000-0005-0000-0000-0000B8860000}"/>
    <cellStyle name="Lookup Table Label 5 7 3 3" xfId="34585" xr:uid="{00000000-0005-0000-0000-0000B9860000}"/>
    <cellStyle name="Lookup Table Label 5 7 4" xfId="34586" xr:uid="{00000000-0005-0000-0000-0000BA860000}"/>
    <cellStyle name="Lookup Table Label 5 7 4 2" xfId="34587" xr:uid="{00000000-0005-0000-0000-0000BB860000}"/>
    <cellStyle name="Lookup Table Label 5 7 4 3" xfId="34588" xr:uid="{00000000-0005-0000-0000-0000BC860000}"/>
    <cellStyle name="Lookup Table Label 5 7 5" xfId="34589" xr:uid="{00000000-0005-0000-0000-0000BD860000}"/>
    <cellStyle name="Lookup Table Label 5 7 5 2" xfId="34590" xr:uid="{00000000-0005-0000-0000-0000BE860000}"/>
    <cellStyle name="Lookup Table Label 5 7 5 3" xfId="34591" xr:uid="{00000000-0005-0000-0000-0000BF860000}"/>
    <cellStyle name="Lookup Table Label 5 7 6" xfId="34592" xr:uid="{00000000-0005-0000-0000-0000C0860000}"/>
    <cellStyle name="Lookup Table Label 5 7 6 2" xfId="34593" xr:uid="{00000000-0005-0000-0000-0000C1860000}"/>
    <cellStyle name="Lookup Table Label 5 7 6 3" xfId="34594" xr:uid="{00000000-0005-0000-0000-0000C2860000}"/>
    <cellStyle name="Lookup Table Label 5 7 7" xfId="34595" xr:uid="{00000000-0005-0000-0000-0000C3860000}"/>
    <cellStyle name="Lookup Table Label 5 7 7 2" xfId="34596" xr:uid="{00000000-0005-0000-0000-0000C4860000}"/>
    <cellStyle name="Lookup Table Label 5 7 7 3" xfId="34597" xr:uid="{00000000-0005-0000-0000-0000C5860000}"/>
    <cellStyle name="Lookup Table Label 5 7 8" xfId="34598" xr:uid="{00000000-0005-0000-0000-0000C6860000}"/>
    <cellStyle name="Lookup Table Label 5 7 8 2" xfId="34599" xr:uid="{00000000-0005-0000-0000-0000C7860000}"/>
    <cellStyle name="Lookup Table Label 5 7 8 3" xfId="34600" xr:uid="{00000000-0005-0000-0000-0000C8860000}"/>
    <cellStyle name="Lookup Table Label 5 7 9" xfId="34601" xr:uid="{00000000-0005-0000-0000-0000C9860000}"/>
    <cellStyle name="Lookup Table Label 5 7 9 2" xfId="34602" xr:uid="{00000000-0005-0000-0000-0000CA860000}"/>
    <cellStyle name="Lookup Table Label 5 7 9 3" xfId="34603" xr:uid="{00000000-0005-0000-0000-0000CB860000}"/>
    <cellStyle name="Lookup Table Label 5 8" xfId="34604" xr:uid="{00000000-0005-0000-0000-0000CC860000}"/>
    <cellStyle name="Lookup Table Label 5 8 2" xfId="34605" xr:uid="{00000000-0005-0000-0000-0000CD860000}"/>
    <cellStyle name="Lookup Table Label 5 8 3" xfId="34606" xr:uid="{00000000-0005-0000-0000-0000CE860000}"/>
    <cellStyle name="Lookup Table Label 5 9" xfId="34607" xr:uid="{00000000-0005-0000-0000-0000CF860000}"/>
    <cellStyle name="Lookup Table Label 5 9 2" xfId="34608" xr:uid="{00000000-0005-0000-0000-0000D0860000}"/>
    <cellStyle name="Lookup Table Label 5 9 3" xfId="34609" xr:uid="{00000000-0005-0000-0000-0000D1860000}"/>
    <cellStyle name="Lookup Table Label 6" xfId="34610" xr:uid="{00000000-0005-0000-0000-0000D2860000}"/>
    <cellStyle name="Lookup Table Label 6 10" xfId="34611" xr:uid="{00000000-0005-0000-0000-0000D3860000}"/>
    <cellStyle name="Lookup Table Label 6 10 2" xfId="34612" xr:uid="{00000000-0005-0000-0000-0000D4860000}"/>
    <cellStyle name="Lookup Table Label 6 10 3" xfId="34613" xr:uid="{00000000-0005-0000-0000-0000D5860000}"/>
    <cellStyle name="Lookup Table Label 6 11" xfId="34614" xr:uid="{00000000-0005-0000-0000-0000D6860000}"/>
    <cellStyle name="Lookup Table Label 6 11 2" xfId="34615" xr:uid="{00000000-0005-0000-0000-0000D7860000}"/>
    <cellStyle name="Lookup Table Label 6 11 3" xfId="34616" xr:uid="{00000000-0005-0000-0000-0000D8860000}"/>
    <cellStyle name="Lookup Table Label 6 12" xfId="34617" xr:uid="{00000000-0005-0000-0000-0000D9860000}"/>
    <cellStyle name="Lookup Table Label 6 12 2" xfId="34618" xr:uid="{00000000-0005-0000-0000-0000DA860000}"/>
    <cellStyle name="Lookup Table Label 6 12 3" xfId="34619" xr:uid="{00000000-0005-0000-0000-0000DB860000}"/>
    <cellStyle name="Lookup Table Label 6 13" xfId="34620" xr:uid="{00000000-0005-0000-0000-0000DC860000}"/>
    <cellStyle name="Lookup Table Label 6 13 2" xfId="34621" xr:uid="{00000000-0005-0000-0000-0000DD860000}"/>
    <cellStyle name="Lookup Table Label 6 13 3" xfId="34622" xr:uid="{00000000-0005-0000-0000-0000DE860000}"/>
    <cellStyle name="Lookup Table Label 6 14" xfId="34623" xr:uid="{00000000-0005-0000-0000-0000DF860000}"/>
    <cellStyle name="Lookup Table Label 6 14 2" xfId="34624" xr:uid="{00000000-0005-0000-0000-0000E0860000}"/>
    <cellStyle name="Lookup Table Label 6 14 3" xfId="34625" xr:uid="{00000000-0005-0000-0000-0000E1860000}"/>
    <cellStyle name="Lookup Table Label 6 15" xfId="34626" xr:uid="{00000000-0005-0000-0000-0000E2860000}"/>
    <cellStyle name="Lookup Table Label 6 15 2" xfId="34627" xr:uid="{00000000-0005-0000-0000-0000E3860000}"/>
    <cellStyle name="Lookup Table Label 6 15 3" xfId="34628" xr:uid="{00000000-0005-0000-0000-0000E4860000}"/>
    <cellStyle name="Lookup Table Label 6 16" xfId="34629" xr:uid="{00000000-0005-0000-0000-0000E5860000}"/>
    <cellStyle name="Lookup Table Label 6 16 2" xfId="34630" xr:uid="{00000000-0005-0000-0000-0000E6860000}"/>
    <cellStyle name="Lookup Table Label 6 16 3" xfId="34631" xr:uid="{00000000-0005-0000-0000-0000E7860000}"/>
    <cellStyle name="Lookup Table Label 6 17" xfId="34632" xr:uid="{00000000-0005-0000-0000-0000E8860000}"/>
    <cellStyle name="Lookup Table Label 6 17 2" xfId="34633" xr:uid="{00000000-0005-0000-0000-0000E9860000}"/>
    <cellStyle name="Lookup Table Label 6 17 3" xfId="34634" xr:uid="{00000000-0005-0000-0000-0000EA860000}"/>
    <cellStyle name="Lookup Table Label 6 18" xfId="34635" xr:uid="{00000000-0005-0000-0000-0000EB860000}"/>
    <cellStyle name="Lookup Table Label 6 18 2" xfId="34636" xr:uid="{00000000-0005-0000-0000-0000EC860000}"/>
    <cellStyle name="Lookup Table Label 6 18 3" xfId="34637" xr:uid="{00000000-0005-0000-0000-0000ED860000}"/>
    <cellStyle name="Lookup Table Label 6 19" xfId="34638" xr:uid="{00000000-0005-0000-0000-0000EE860000}"/>
    <cellStyle name="Lookup Table Label 6 2" xfId="34639" xr:uid="{00000000-0005-0000-0000-0000EF860000}"/>
    <cellStyle name="Lookup Table Label 6 2 10" xfId="34640" xr:uid="{00000000-0005-0000-0000-0000F0860000}"/>
    <cellStyle name="Lookup Table Label 6 2 10 2" xfId="34641" xr:uid="{00000000-0005-0000-0000-0000F1860000}"/>
    <cellStyle name="Lookup Table Label 6 2 10 3" xfId="34642" xr:uid="{00000000-0005-0000-0000-0000F2860000}"/>
    <cellStyle name="Lookup Table Label 6 2 11" xfId="34643" xr:uid="{00000000-0005-0000-0000-0000F3860000}"/>
    <cellStyle name="Lookup Table Label 6 2 11 2" xfId="34644" xr:uid="{00000000-0005-0000-0000-0000F4860000}"/>
    <cellStyle name="Lookup Table Label 6 2 11 3" xfId="34645" xr:uid="{00000000-0005-0000-0000-0000F5860000}"/>
    <cellStyle name="Lookup Table Label 6 2 12" xfId="34646" xr:uid="{00000000-0005-0000-0000-0000F6860000}"/>
    <cellStyle name="Lookup Table Label 6 2 12 2" xfId="34647" xr:uid="{00000000-0005-0000-0000-0000F7860000}"/>
    <cellStyle name="Lookup Table Label 6 2 12 3" xfId="34648" xr:uid="{00000000-0005-0000-0000-0000F8860000}"/>
    <cellStyle name="Lookup Table Label 6 2 13" xfId="34649" xr:uid="{00000000-0005-0000-0000-0000F9860000}"/>
    <cellStyle name="Lookup Table Label 6 2 14" xfId="34650" xr:uid="{00000000-0005-0000-0000-0000FA860000}"/>
    <cellStyle name="Lookup Table Label 6 2 2" xfId="34651" xr:uid="{00000000-0005-0000-0000-0000FB860000}"/>
    <cellStyle name="Lookup Table Label 6 2 2 2" xfId="34652" xr:uid="{00000000-0005-0000-0000-0000FC860000}"/>
    <cellStyle name="Lookup Table Label 6 2 2 3" xfId="34653" xr:uid="{00000000-0005-0000-0000-0000FD860000}"/>
    <cellStyle name="Lookup Table Label 6 2 3" xfId="34654" xr:uid="{00000000-0005-0000-0000-0000FE860000}"/>
    <cellStyle name="Lookup Table Label 6 2 3 2" xfId="34655" xr:uid="{00000000-0005-0000-0000-0000FF860000}"/>
    <cellStyle name="Lookup Table Label 6 2 3 3" xfId="34656" xr:uid="{00000000-0005-0000-0000-000000870000}"/>
    <cellStyle name="Lookup Table Label 6 2 4" xfId="34657" xr:uid="{00000000-0005-0000-0000-000001870000}"/>
    <cellStyle name="Lookup Table Label 6 2 4 2" xfId="34658" xr:uid="{00000000-0005-0000-0000-000002870000}"/>
    <cellStyle name="Lookup Table Label 6 2 4 3" xfId="34659" xr:uid="{00000000-0005-0000-0000-000003870000}"/>
    <cellStyle name="Lookup Table Label 6 2 5" xfId="34660" xr:uid="{00000000-0005-0000-0000-000004870000}"/>
    <cellStyle name="Lookup Table Label 6 2 5 2" xfId="34661" xr:uid="{00000000-0005-0000-0000-000005870000}"/>
    <cellStyle name="Lookup Table Label 6 2 5 3" xfId="34662" xr:uid="{00000000-0005-0000-0000-000006870000}"/>
    <cellStyle name="Lookup Table Label 6 2 6" xfId="34663" xr:uid="{00000000-0005-0000-0000-000007870000}"/>
    <cellStyle name="Lookup Table Label 6 2 6 2" xfId="34664" xr:uid="{00000000-0005-0000-0000-000008870000}"/>
    <cellStyle name="Lookup Table Label 6 2 6 3" xfId="34665" xr:uid="{00000000-0005-0000-0000-000009870000}"/>
    <cellStyle name="Lookup Table Label 6 2 7" xfId="34666" xr:uid="{00000000-0005-0000-0000-00000A870000}"/>
    <cellStyle name="Lookup Table Label 6 2 7 2" xfId="34667" xr:uid="{00000000-0005-0000-0000-00000B870000}"/>
    <cellStyle name="Lookup Table Label 6 2 7 3" xfId="34668" xr:uid="{00000000-0005-0000-0000-00000C870000}"/>
    <cellStyle name="Lookup Table Label 6 2 8" xfId="34669" xr:uid="{00000000-0005-0000-0000-00000D870000}"/>
    <cellStyle name="Lookup Table Label 6 2 8 2" xfId="34670" xr:uid="{00000000-0005-0000-0000-00000E870000}"/>
    <cellStyle name="Lookup Table Label 6 2 8 3" xfId="34671" xr:uid="{00000000-0005-0000-0000-00000F870000}"/>
    <cellStyle name="Lookup Table Label 6 2 9" xfId="34672" xr:uid="{00000000-0005-0000-0000-000010870000}"/>
    <cellStyle name="Lookup Table Label 6 2 9 2" xfId="34673" xr:uid="{00000000-0005-0000-0000-000011870000}"/>
    <cellStyle name="Lookup Table Label 6 2 9 3" xfId="34674" xr:uid="{00000000-0005-0000-0000-000012870000}"/>
    <cellStyle name="Lookup Table Label 6 20" xfId="34675" xr:uid="{00000000-0005-0000-0000-000013870000}"/>
    <cellStyle name="Lookup Table Label 6 3" xfId="34676" xr:uid="{00000000-0005-0000-0000-000014870000}"/>
    <cellStyle name="Lookup Table Label 6 3 10" xfId="34677" xr:uid="{00000000-0005-0000-0000-000015870000}"/>
    <cellStyle name="Lookup Table Label 6 3 10 2" xfId="34678" xr:uid="{00000000-0005-0000-0000-000016870000}"/>
    <cellStyle name="Lookup Table Label 6 3 10 3" xfId="34679" xr:uid="{00000000-0005-0000-0000-000017870000}"/>
    <cellStyle name="Lookup Table Label 6 3 11" xfId="34680" xr:uid="{00000000-0005-0000-0000-000018870000}"/>
    <cellStyle name="Lookup Table Label 6 3 11 2" xfId="34681" xr:uid="{00000000-0005-0000-0000-000019870000}"/>
    <cellStyle name="Lookup Table Label 6 3 11 3" xfId="34682" xr:uid="{00000000-0005-0000-0000-00001A870000}"/>
    <cellStyle name="Lookup Table Label 6 3 12" xfId="34683" xr:uid="{00000000-0005-0000-0000-00001B870000}"/>
    <cellStyle name="Lookup Table Label 6 3 12 2" xfId="34684" xr:uid="{00000000-0005-0000-0000-00001C870000}"/>
    <cellStyle name="Lookup Table Label 6 3 12 3" xfId="34685" xr:uid="{00000000-0005-0000-0000-00001D870000}"/>
    <cellStyle name="Lookup Table Label 6 3 13" xfId="34686" xr:uid="{00000000-0005-0000-0000-00001E870000}"/>
    <cellStyle name="Lookup Table Label 6 3 14" xfId="34687" xr:uid="{00000000-0005-0000-0000-00001F870000}"/>
    <cellStyle name="Lookup Table Label 6 3 2" xfId="34688" xr:uid="{00000000-0005-0000-0000-000020870000}"/>
    <cellStyle name="Lookup Table Label 6 3 2 2" xfId="34689" xr:uid="{00000000-0005-0000-0000-000021870000}"/>
    <cellStyle name="Lookup Table Label 6 3 2 3" xfId="34690" xr:uid="{00000000-0005-0000-0000-000022870000}"/>
    <cellStyle name="Lookup Table Label 6 3 3" xfId="34691" xr:uid="{00000000-0005-0000-0000-000023870000}"/>
    <cellStyle name="Lookup Table Label 6 3 3 2" xfId="34692" xr:uid="{00000000-0005-0000-0000-000024870000}"/>
    <cellStyle name="Lookup Table Label 6 3 3 3" xfId="34693" xr:uid="{00000000-0005-0000-0000-000025870000}"/>
    <cellStyle name="Lookup Table Label 6 3 4" xfId="34694" xr:uid="{00000000-0005-0000-0000-000026870000}"/>
    <cellStyle name="Lookup Table Label 6 3 4 2" xfId="34695" xr:uid="{00000000-0005-0000-0000-000027870000}"/>
    <cellStyle name="Lookup Table Label 6 3 4 3" xfId="34696" xr:uid="{00000000-0005-0000-0000-000028870000}"/>
    <cellStyle name="Lookup Table Label 6 3 5" xfId="34697" xr:uid="{00000000-0005-0000-0000-000029870000}"/>
    <cellStyle name="Lookup Table Label 6 3 5 2" xfId="34698" xr:uid="{00000000-0005-0000-0000-00002A870000}"/>
    <cellStyle name="Lookup Table Label 6 3 5 3" xfId="34699" xr:uid="{00000000-0005-0000-0000-00002B870000}"/>
    <cellStyle name="Lookup Table Label 6 3 6" xfId="34700" xr:uid="{00000000-0005-0000-0000-00002C870000}"/>
    <cellStyle name="Lookup Table Label 6 3 6 2" xfId="34701" xr:uid="{00000000-0005-0000-0000-00002D870000}"/>
    <cellStyle name="Lookup Table Label 6 3 6 3" xfId="34702" xr:uid="{00000000-0005-0000-0000-00002E870000}"/>
    <cellStyle name="Lookup Table Label 6 3 7" xfId="34703" xr:uid="{00000000-0005-0000-0000-00002F870000}"/>
    <cellStyle name="Lookup Table Label 6 3 7 2" xfId="34704" xr:uid="{00000000-0005-0000-0000-000030870000}"/>
    <cellStyle name="Lookup Table Label 6 3 7 3" xfId="34705" xr:uid="{00000000-0005-0000-0000-000031870000}"/>
    <cellStyle name="Lookup Table Label 6 3 8" xfId="34706" xr:uid="{00000000-0005-0000-0000-000032870000}"/>
    <cellStyle name="Lookup Table Label 6 3 8 2" xfId="34707" xr:uid="{00000000-0005-0000-0000-000033870000}"/>
    <cellStyle name="Lookup Table Label 6 3 8 3" xfId="34708" xr:uid="{00000000-0005-0000-0000-000034870000}"/>
    <cellStyle name="Lookup Table Label 6 3 9" xfId="34709" xr:uid="{00000000-0005-0000-0000-000035870000}"/>
    <cellStyle name="Lookup Table Label 6 3 9 2" xfId="34710" xr:uid="{00000000-0005-0000-0000-000036870000}"/>
    <cellStyle name="Lookup Table Label 6 3 9 3" xfId="34711" xr:uid="{00000000-0005-0000-0000-000037870000}"/>
    <cellStyle name="Lookup Table Label 6 4" xfId="34712" xr:uid="{00000000-0005-0000-0000-000038870000}"/>
    <cellStyle name="Lookup Table Label 6 4 10" xfId="34713" xr:uid="{00000000-0005-0000-0000-000039870000}"/>
    <cellStyle name="Lookup Table Label 6 4 10 2" xfId="34714" xr:uid="{00000000-0005-0000-0000-00003A870000}"/>
    <cellStyle name="Lookup Table Label 6 4 10 3" xfId="34715" xr:uid="{00000000-0005-0000-0000-00003B870000}"/>
    <cellStyle name="Lookup Table Label 6 4 11" xfId="34716" xr:uid="{00000000-0005-0000-0000-00003C870000}"/>
    <cellStyle name="Lookup Table Label 6 4 11 2" xfId="34717" xr:uid="{00000000-0005-0000-0000-00003D870000}"/>
    <cellStyle name="Lookup Table Label 6 4 11 3" xfId="34718" xr:uid="{00000000-0005-0000-0000-00003E870000}"/>
    <cellStyle name="Lookup Table Label 6 4 12" xfId="34719" xr:uid="{00000000-0005-0000-0000-00003F870000}"/>
    <cellStyle name="Lookup Table Label 6 4 13" xfId="34720" xr:uid="{00000000-0005-0000-0000-000040870000}"/>
    <cellStyle name="Lookup Table Label 6 4 2" xfId="34721" xr:uid="{00000000-0005-0000-0000-000041870000}"/>
    <cellStyle name="Lookup Table Label 6 4 2 2" xfId="34722" xr:uid="{00000000-0005-0000-0000-000042870000}"/>
    <cellStyle name="Lookup Table Label 6 4 2 3" xfId="34723" xr:uid="{00000000-0005-0000-0000-000043870000}"/>
    <cellStyle name="Lookup Table Label 6 4 3" xfId="34724" xr:uid="{00000000-0005-0000-0000-000044870000}"/>
    <cellStyle name="Lookup Table Label 6 4 3 2" xfId="34725" xr:uid="{00000000-0005-0000-0000-000045870000}"/>
    <cellStyle name="Lookup Table Label 6 4 3 3" xfId="34726" xr:uid="{00000000-0005-0000-0000-000046870000}"/>
    <cellStyle name="Lookup Table Label 6 4 4" xfId="34727" xr:uid="{00000000-0005-0000-0000-000047870000}"/>
    <cellStyle name="Lookup Table Label 6 4 4 2" xfId="34728" xr:uid="{00000000-0005-0000-0000-000048870000}"/>
    <cellStyle name="Lookup Table Label 6 4 4 3" xfId="34729" xr:uid="{00000000-0005-0000-0000-000049870000}"/>
    <cellStyle name="Lookup Table Label 6 4 5" xfId="34730" xr:uid="{00000000-0005-0000-0000-00004A870000}"/>
    <cellStyle name="Lookup Table Label 6 4 5 2" xfId="34731" xr:uid="{00000000-0005-0000-0000-00004B870000}"/>
    <cellStyle name="Lookup Table Label 6 4 5 3" xfId="34732" xr:uid="{00000000-0005-0000-0000-00004C870000}"/>
    <cellStyle name="Lookup Table Label 6 4 6" xfId="34733" xr:uid="{00000000-0005-0000-0000-00004D870000}"/>
    <cellStyle name="Lookup Table Label 6 4 6 2" xfId="34734" xr:uid="{00000000-0005-0000-0000-00004E870000}"/>
    <cellStyle name="Lookup Table Label 6 4 6 3" xfId="34735" xr:uid="{00000000-0005-0000-0000-00004F870000}"/>
    <cellStyle name="Lookup Table Label 6 4 7" xfId="34736" xr:uid="{00000000-0005-0000-0000-000050870000}"/>
    <cellStyle name="Lookup Table Label 6 4 7 2" xfId="34737" xr:uid="{00000000-0005-0000-0000-000051870000}"/>
    <cellStyle name="Lookup Table Label 6 4 7 3" xfId="34738" xr:uid="{00000000-0005-0000-0000-000052870000}"/>
    <cellStyle name="Lookup Table Label 6 4 8" xfId="34739" xr:uid="{00000000-0005-0000-0000-000053870000}"/>
    <cellStyle name="Lookup Table Label 6 4 8 2" xfId="34740" xr:uid="{00000000-0005-0000-0000-000054870000}"/>
    <cellStyle name="Lookup Table Label 6 4 8 3" xfId="34741" xr:uid="{00000000-0005-0000-0000-000055870000}"/>
    <cellStyle name="Lookup Table Label 6 4 9" xfId="34742" xr:uid="{00000000-0005-0000-0000-000056870000}"/>
    <cellStyle name="Lookup Table Label 6 4 9 2" xfId="34743" xr:uid="{00000000-0005-0000-0000-000057870000}"/>
    <cellStyle name="Lookup Table Label 6 4 9 3" xfId="34744" xr:uid="{00000000-0005-0000-0000-000058870000}"/>
    <cellStyle name="Lookup Table Label 6 5" xfId="34745" xr:uid="{00000000-0005-0000-0000-000059870000}"/>
    <cellStyle name="Lookup Table Label 6 5 10" xfId="34746" xr:uid="{00000000-0005-0000-0000-00005A870000}"/>
    <cellStyle name="Lookup Table Label 6 5 10 2" xfId="34747" xr:uid="{00000000-0005-0000-0000-00005B870000}"/>
    <cellStyle name="Lookup Table Label 6 5 10 3" xfId="34748" xr:uid="{00000000-0005-0000-0000-00005C870000}"/>
    <cellStyle name="Lookup Table Label 6 5 11" xfId="34749" xr:uid="{00000000-0005-0000-0000-00005D870000}"/>
    <cellStyle name="Lookup Table Label 6 5 11 2" xfId="34750" xr:uid="{00000000-0005-0000-0000-00005E870000}"/>
    <cellStyle name="Lookup Table Label 6 5 11 3" xfId="34751" xr:uid="{00000000-0005-0000-0000-00005F870000}"/>
    <cellStyle name="Lookup Table Label 6 5 12" xfId="34752" xr:uid="{00000000-0005-0000-0000-000060870000}"/>
    <cellStyle name="Lookup Table Label 6 5 13" xfId="34753" xr:uid="{00000000-0005-0000-0000-000061870000}"/>
    <cellStyle name="Lookup Table Label 6 5 2" xfId="34754" xr:uid="{00000000-0005-0000-0000-000062870000}"/>
    <cellStyle name="Lookup Table Label 6 5 2 2" xfId="34755" xr:uid="{00000000-0005-0000-0000-000063870000}"/>
    <cellStyle name="Lookup Table Label 6 5 2 3" xfId="34756" xr:uid="{00000000-0005-0000-0000-000064870000}"/>
    <cellStyle name="Lookup Table Label 6 5 3" xfId="34757" xr:uid="{00000000-0005-0000-0000-000065870000}"/>
    <cellStyle name="Lookup Table Label 6 5 3 2" xfId="34758" xr:uid="{00000000-0005-0000-0000-000066870000}"/>
    <cellStyle name="Lookup Table Label 6 5 3 3" xfId="34759" xr:uid="{00000000-0005-0000-0000-000067870000}"/>
    <cellStyle name="Lookup Table Label 6 5 4" xfId="34760" xr:uid="{00000000-0005-0000-0000-000068870000}"/>
    <cellStyle name="Lookup Table Label 6 5 4 2" xfId="34761" xr:uid="{00000000-0005-0000-0000-000069870000}"/>
    <cellStyle name="Lookup Table Label 6 5 4 3" xfId="34762" xr:uid="{00000000-0005-0000-0000-00006A870000}"/>
    <cellStyle name="Lookup Table Label 6 5 5" xfId="34763" xr:uid="{00000000-0005-0000-0000-00006B870000}"/>
    <cellStyle name="Lookup Table Label 6 5 5 2" xfId="34764" xr:uid="{00000000-0005-0000-0000-00006C870000}"/>
    <cellStyle name="Lookup Table Label 6 5 5 3" xfId="34765" xr:uid="{00000000-0005-0000-0000-00006D870000}"/>
    <cellStyle name="Lookup Table Label 6 5 6" xfId="34766" xr:uid="{00000000-0005-0000-0000-00006E870000}"/>
    <cellStyle name="Lookup Table Label 6 5 6 2" xfId="34767" xr:uid="{00000000-0005-0000-0000-00006F870000}"/>
    <cellStyle name="Lookup Table Label 6 5 6 3" xfId="34768" xr:uid="{00000000-0005-0000-0000-000070870000}"/>
    <cellStyle name="Lookup Table Label 6 5 7" xfId="34769" xr:uid="{00000000-0005-0000-0000-000071870000}"/>
    <cellStyle name="Lookup Table Label 6 5 7 2" xfId="34770" xr:uid="{00000000-0005-0000-0000-000072870000}"/>
    <cellStyle name="Lookup Table Label 6 5 7 3" xfId="34771" xr:uid="{00000000-0005-0000-0000-000073870000}"/>
    <cellStyle name="Lookup Table Label 6 5 8" xfId="34772" xr:uid="{00000000-0005-0000-0000-000074870000}"/>
    <cellStyle name="Lookup Table Label 6 5 8 2" xfId="34773" xr:uid="{00000000-0005-0000-0000-000075870000}"/>
    <cellStyle name="Lookup Table Label 6 5 8 3" xfId="34774" xr:uid="{00000000-0005-0000-0000-000076870000}"/>
    <cellStyle name="Lookup Table Label 6 5 9" xfId="34775" xr:uid="{00000000-0005-0000-0000-000077870000}"/>
    <cellStyle name="Lookup Table Label 6 5 9 2" xfId="34776" xr:uid="{00000000-0005-0000-0000-000078870000}"/>
    <cellStyle name="Lookup Table Label 6 5 9 3" xfId="34777" xr:uid="{00000000-0005-0000-0000-000079870000}"/>
    <cellStyle name="Lookup Table Label 6 6" xfId="34778" xr:uid="{00000000-0005-0000-0000-00007A870000}"/>
    <cellStyle name="Lookup Table Label 6 6 10" xfId="34779" xr:uid="{00000000-0005-0000-0000-00007B870000}"/>
    <cellStyle name="Lookup Table Label 6 6 10 2" xfId="34780" xr:uid="{00000000-0005-0000-0000-00007C870000}"/>
    <cellStyle name="Lookup Table Label 6 6 10 3" xfId="34781" xr:uid="{00000000-0005-0000-0000-00007D870000}"/>
    <cellStyle name="Lookup Table Label 6 6 11" xfId="34782" xr:uid="{00000000-0005-0000-0000-00007E870000}"/>
    <cellStyle name="Lookup Table Label 6 6 11 2" xfId="34783" xr:uid="{00000000-0005-0000-0000-00007F870000}"/>
    <cellStyle name="Lookup Table Label 6 6 11 3" xfId="34784" xr:uid="{00000000-0005-0000-0000-000080870000}"/>
    <cellStyle name="Lookup Table Label 6 6 12" xfId="34785" xr:uid="{00000000-0005-0000-0000-000081870000}"/>
    <cellStyle name="Lookup Table Label 6 6 13" xfId="34786" xr:uid="{00000000-0005-0000-0000-000082870000}"/>
    <cellStyle name="Lookup Table Label 6 6 2" xfId="34787" xr:uid="{00000000-0005-0000-0000-000083870000}"/>
    <cellStyle name="Lookup Table Label 6 6 2 2" xfId="34788" xr:uid="{00000000-0005-0000-0000-000084870000}"/>
    <cellStyle name="Lookup Table Label 6 6 2 3" xfId="34789" xr:uid="{00000000-0005-0000-0000-000085870000}"/>
    <cellStyle name="Lookup Table Label 6 6 3" xfId="34790" xr:uid="{00000000-0005-0000-0000-000086870000}"/>
    <cellStyle name="Lookup Table Label 6 6 3 2" xfId="34791" xr:uid="{00000000-0005-0000-0000-000087870000}"/>
    <cellStyle name="Lookup Table Label 6 6 3 3" xfId="34792" xr:uid="{00000000-0005-0000-0000-000088870000}"/>
    <cellStyle name="Lookup Table Label 6 6 4" xfId="34793" xr:uid="{00000000-0005-0000-0000-000089870000}"/>
    <cellStyle name="Lookup Table Label 6 6 4 2" xfId="34794" xr:uid="{00000000-0005-0000-0000-00008A870000}"/>
    <cellStyle name="Lookup Table Label 6 6 4 3" xfId="34795" xr:uid="{00000000-0005-0000-0000-00008B870000}"/>
    <cellStyle name="Lookup Table Label 6 6 5" xfId="34796" xr:uid="{00000000-0005-0000-0000-00008C870000}"/>
    <cellStyle name="Lookup Table Label 6 6 5 2" xfId="34797" xr:uid="{00000000-0005-0000-0000-00008D870000}"/>
    <cellStyle name="Lookup Table Label 6 6 5 3" xfId="34798" xr:uid="{00000000-0005-0000-0000-00008E870000}"/>
    <cellStyle name="Lookup Table Label 6 6 6" xfId="34799" xr:uid="{00000000-0005-0000-0000-00008F870000}"/>
    <cellStyle name="Lookup Table Label 6 6 6 2" xfId="34800" xr:uid="{00000000-0005-0000-0000-000090870000}"/>
    <cellStyle name="Lookup Table Label 6 6 6 3" xfId="34801" xr:uid="{00000000-0005-0000-0000-000091870000}"/>
    <cellStyle name="Lookup Table Label 6 6 7" xfId="34802" xr:uid="{00000000-0005-0000-0000-000092870000}"/>
    <cellStyle name="Lookup Table Label 6 6 7 2" xfId="34803" xr:uid="{00000000-0005-0000-0000-000093870000}"/>
    <cellStyle name="Lookup Table Label 6 6 7 3" xfId="34804" xr:uid="{00000000-0005-0000-0000-000094870000}"/>
    <cellStyle name="Lookup Table Label 6 6 8" xfId="34805" xr:uid="{00000000-0005-0000-0000-000095870000}"/>
    <cellStyle name="Lookup Table Label 6 6 8 2" xfId="34806" xr:uid="{00000000-0005-0000-0000-000096870000}"/>
    <cellStyle name="Lookup Table Label 6 6 8 3" xfId="34807" xr:uid="{00000000-0005-0000-0000-000097870000}"/>
    <cellStyle name="Lookup Table Label 6 6 9" xfId="34808" xr:uid="{00000000-0005-0000-0000-000098870000}"/>
    <cellStyle name="Lookup Table Label 6 6 9 2" xfId="34809" xr:uid="{00000000-0005-0000-0000-000099870000}"/>
    <cellStyle name="Lookup Table Label 6 6 9 3" xfId="34810" xr:uid="{00000000-0005-0000-0000-00009A870000}"/>
    <cellStyle name="Lookup Table Label 6 7" xfId="34811" xr:uid="{00000000-0005-0000-0000-00009B870000}"/>
    <cellStyle name="Lookup Table Label 6 7 10" xfId="34812" xr:uid="{00000000-0005-0000-0000-00009C870000}"/>
    <cellStyle name="Lookup Table Label 6 7 10 2" xfId="34813" xr:uid="{00000000-0005-0000-0000-00009D870000}"/>
    <cellStyle name="Lookup Table Label 6 7 10 3" xfId="34814" xr:uid="{00000000-0005-0000-0000-00009E870000}"/>
    <cellStyle name="Lookup Table Label 6 7 11" xfId="34815" xr:uid="{00000000-0005-0000-0000-00009F870000}"/>
    <cellStyle name="Lookup Table Label 6 7 11 2" xfId="34816" xr:uid="{00000000-0005-0000-0000-0000A0870000}"/>
    <cellStyle name="Lookup Table Label 6 7 11 3" xfId="34817" xr:uid="{00000000-0005-0000-0000-0000A1870000}"/>
    <cellStyle name="Lookup Table Label 6 7 12" xfId="34818" xr:uid="{00000000-0005-0000-0000-0000A2870000}"/>
    <cellStyle name="Lookup Table Label 6 7 13" xfId="34819" xr:uid="{00000000-0005-0000-0000-0000A3870000}"/>
    <cellStyle name="Lookup Table Label 6 7 2" xfId="34820" xr:uid="{00000000-0005-0000-0000-0000A4870000}"/>
    <cellStyle name="Lookup Table Label 6 7 2 2" xfId="34821" xr:uid="{00000000-0005-0000-0000-0000A5870000}"/>
    <cellStyle name="Lookup Table Label 6 7 2 3" xfId="34822" xr:uid="{00000000-0005-0000-0000-0000A6870000}"/>
    <cellStyle name="Lookup Table Label 6 7 3" xfId="34823" xr:uid="{00000000-0005-0000-0000-0000A7870000}"/>
    <cellStyle name="Lookup Table Label 6 7 3 2" xfId="34824" xr:uid="{00000000-0005-0000-0000-0000A8870000}"/>
    <cellStyle name="Lookup Table Label 6 7 3 3" xfId="34825" xr:uid="{00000000-0005-0000-0000-0000A9870000}"/>
    <cellStyle name="Lookup Table Label 6 7 4" xfId="34826" xr:uid="{00000000-0005-0000-0000-0000AA870000}"/>
    <cellStyle name="Lookup Table Label 6 7 4 2" xfId="34827" xr:uid="{00000000-0005-0000-0000-0000AB870000}"/>
    <cellStyle name="Lookup Table Label 6 7 4 3" xfId="34828" xr:uid="{00000000-0005-0000-0000-0000AC870000}"/>
    <cellStyle name="Lookup Table Label 6 7 5" xfId="34829" xr:uid="{00000000-0005-0000-0000-0000AD870000}"/>
    <cellStyle name="Lookup Table Label 6 7 5 2" xfId="34830" xr:uid="{00000000-0005-0000-0000-0000AE870000}"/>
    <cellStyle name="Lookup Table Label 6 7 5 3" xfId="34831" xr:uid="{00000000-0005-0000-0000-0000AF870000}"/>
    <cellStyle name="Lookup Table Label 6 7 6" xfId="34832" xr:uid="{00000000-0005-0000-0000-0000B0870000}"/>
    <cellStyle name="Lookup Table Label 6 7 6 2" xfId="34833" xr:uid="{00000000-0005-0000-0000-0000B1870000}"/>
    <cellStyle name="Lookup Table Label 6 7 6 3" xfId="34834" xr:uid="{00000000-0005-0000-0000-0000B2870000}"/>
    <cellStyle name="Lookup Table Label 6 7 7" xfId="34835" xr:uid="{00000000-0005-0000-0000-0000B3870000}"/>
    <cellStyle name="Lookup Table Label 6 7 7 2" xfId="34836" xr:uid="{00000000-0005-0000-0000-0000B4870000}"/>
    <cellStyle name="Lookup Table Label 6 7 7 3" xfId="34837" xr:uid="{00000000-0005-0000-0000-0000B5870000}"/>
    <cellStyle name="Lookup Table Label 6 7 8" xfId="34838" xr:uid="{00000000-0005-0000-0000-0000B6870000}"/>
    <cellStyle name="Lookup Table Label 6 7 8 2" xfId="34839" xr:uid="{00000000-0005-0000-0000-0000B7870000}"/>
    <cellStyle name="Lookup Table Label 6 7 8 3" xfId="34840" xr:uid="{00000000-0005-0000-0000-0000B8870000}"/>
    <cellStyle name="Lookup Table Label 6 7 9" xfId="34841" xr:uid="{00000000-0005-0000-0000-0000B9870000}"/>
    <cellStyle name="Lookup Table Label 6 7 9 2" xfId="34842" xr:uid="{00000000-0005-0000-0000-0000BA870000}"/>
    <cellStyle name="Lookup Table Label 6 7 9 3" xfId="34843" xr:uid="{00000000-0005-0000-0000-0000BB870000}"/>
    <cellStyle name="Lookup Table Label 6 8" xfId="34844" xr:uid="{00000000-0005-0000-0000-0000BC870000}"/>
    <cellStyle name="Lookup Table Label 6 8 2" xfId="34845" xr:uid="{00000000-0005-0000-0000-0000BD870000}"/>
    <cellStyle name="Lookup Table Label 6 8 3" xfId="34846" xr:uid="{00000000-0005-0000-0000-0000BE870000}"/>
    <cellStyle name="Lookup Table Label 6 9" xfId="34847" xr:uid="{00000000-0005-0000-0000-0000BF870000}"/>
    <cellStyle name="Lookup Table Label 6 9 2" xfId="34848" xr:uid="{00000000-0005-0000-0000-0000C0870000}"/>
    <cellStyle name="Lookup Table Label 6 9 3" xfId="34849" xr:uid="{00000000-0005-0000-0000-0000C1870000}"/>
    <cellStyle name="Lookup Table Label 7" xfId="34850" xr:uid="{00000000-0005-0000-0000-0000C2870000}"/>
    <cellStyle name="Lookup Table Label 7 10" xfId="34851" xr:uid="{00000000-0005-0000-0000-0000C3870000}"/>
    <cellStyle name="Lookup Table Label 7 10 2" xfId="34852" xr:uid="{00000000-0005-0000-0000-0000C4870000}"/>
    <cellStyle name="Lookup Table Label 7 10 3" xfId="34853" xr:uid="{00000000-0005-0000-0000-0000C5870000}"/>
    <cellStyle name="Lookup Table Label 7 11" xfId="34854" xr:uid="{00000000-0005-0000-0000-0000C6870000}"/>
    <cellStyle name="Lookup Table Label 7 11 2" xfId="34855" xr:uid="{00000000-0005-0000-0000-0000C7870000}"/>
    <cellStyle name="Lookup Table Label 7 11 3" xfId="34856" xr:uid="{00000000-0005-0000-0000-0000C8870000}"/>
    <cellStyle name="Lookup Table Label 7 12" xfId="34857" xr:uid="{00000000-0005-0000-0000-0000C9870000}"/>
    <cellStyle name="Lookup Table Label 7 12 2" xfId="34858" xr:uid="{00000000-0005-0000-0000-0000CA870000}"/>
    <cellStyle name="Lookup Table Label 7 12 3" xfId="34859" xr:uid="{00000000-0005-0000-0000-0000CB870000}"/>
    <cellStyle name="Lookup Table Label 7 13" xfId="34860" xr:uid="{00000000-0005-0000-0000-0000CC870000}"/>
    <cellStyle name="Lookup Table Label 7 13 2" xfId="34861" xr:uid="{00000000-0005-0000-0000-0000CD870000}"/>
    <cellStyle name="Lookup Table Label 7 13 3" xfId="34862" xr:uid="{00000000-0005-0000-0000-0000CE870000}"/>
    <cellStyle name="Lookup Table Label 7 14" xfId="34863" xr:uid="{00000000-0005-0000-0000-0000CF870000}"/>
    <cellStyle name="Lookup Table Label 7 14 2" xfId="34864" xr:uid="{00000000-0005-0000-0000-0000D0870000}"/>
    <cellStyle name="Lookup Table Label 7 14 3" xfId="34865" xr:uid="{00000000-0005-0000-0000-0000D1870000}"/>
    <cellStyle name="Lookup Table Label 7 15" xfId="34866" xr:uid="{00000000-0005-0000-0000-0000D2870000}"/>
    <cellStyle name="Lookup Table Label 7 15 2" xfId="34867" xr:uid="{00000000-0005-0000-0000-0000D3870000}"/>
    <cellStyle name="Lookup Table Label 7 15 3" xfId="34868" xr:uid="{00000000-0005-0000-0000-0000D4870000}"/>
    <cellStyle name="Lookup Table Label 7 16" xfId="34869" xr:uid="{00000000-0005-0000-0000-0000D5870000}"/>
    <cellStyle name="Lookup Table Label 7 16 2" xfId="34870" xr:uid="{00000000-0005-0000-0000-0000D6870000}"/>
    <cellStyle name="Lookup Table Label 7 16 3" xfId="34871" xr:uid="{00000000-0005-0000-0000-0000D7870000}"/>
    <cellStyle name="Lookup Table Label 7 17" xfId="34872" xr:uid="{00000000-0005-0000-0000-0000D8870000}"/>
    <cellStyle name="Lookup Table Label 7 17 2" xfId="34873" xr:uid="{00000000-0005-0000-0000-0000D9870000}"/>
    <cellStyle name="Lookup Table Label 7 17 3" xfId="34874" xr:uid="{00000000-0005-0000-0000-0000DA870000}"/>
    <cellStyle name="Lookup Table Label 7 18" xfId="34875" xr:uid="{00000000-0005-0000-0000-0000DB870000}"/>
    <cellStyle name="Lookup Table Label 7 18 2" xfId="34876" xr:uid="{00000000-0005-0000-0000-0000DC870000}"/>
    <cellStyle name="Lookup Table Label 7 18 3" xfId="34877" xr:uid="{00000000-0005-0000-0000-0000DD870000}"/>
    <cellStyle name="Lookup Table Label 7 19" xfId="34878" xr:uid="{00000000-0005-0000-0000-0000DE870000}"/>
    <cellStyle name="Lookup Table Label 7 2" xfId="34879" xr:uid="{00000000-0005-0000-0000-0000DF870000}"/>
    <cellStyle name="Lookup Table Label 7 2 10" xfId="34880" xr:uid="{00000000-0005-0000-0000-0000E0870000}"/>
    <cellStyle name="Lookup Table Label 7 2 10 2" xfId="34881" xr:uid="{00000000-0005-0000-0000-0000E1870000}"/>
    <cellStyle name="Lookup Table Label 7 2 10 3" xfId="34882" xr:uid="{00000000-0005-0000-0000-0000E2870000}"/>
    <cellStyle name="Lookup Table Label 7 2 11" xfId="34883" xr:uid="{00000000-0005-0000-0000-0000E3870000}"/>
    <cellStyle name="Lookup Table Label 7 2 11 2" xfId="34884" xr:uid="{00000000-0005-0000-0000-0000E4870000}"/>
    <cellStyle name="Lookup Table Label 7 2 11 3" xfId="34885" xr:uid="{00000000-0005-0000-0000-0000E5870000}"/>
    <cellStyle name="Lookup Table Label 7 2 12" xfId="34886" xr:uid="{00000000-0005-0000-0000-0000E6870000}"/>
    <cellStyle name="Lookup Table Label 7 2 12 2" xfId="34887" xr:uid="{00000000-0005-0000-0000-0000E7870000}"/>
    <cellStyle name="Lookup Table Label 7 2 12 3" xfId="34888" xr:uid="{00000000-0005-0000-0000-0000E8870000}"/>
    <cellStyle name="Lookup Table Label 7 2 13" xfId="34889" xr:uid="{00000000-0005-0000-0000-0000E9870000}"/>
    <cellStyle name="Lookup Table Label 7 2 14" xfId="34890" xr:uid="{00000000-0005-0000-0000-0000EA870000}"/>
    <cellStyle name="Lookup Table Label 7 2 2" xfId="34891" xr:uid="{00000000-0005-0000-0000-0000EB870000}"/>
    <cellStyle name="Lookup Table Label 7 2 2 2" xfId="34892" xr:uid="{00000000-0005-0000-0000-0000EC870000}"/>
    <cellStyle name="Lookup Table Label 7 2 2 3" xfId="34893" xr:uid="{00000000-0005-0000-0000-0000ED870000}"/>
    <cellStyle name="Lookup Table Label 7 2 3" xfId="34894" xr:uid="{00000000-0005-0000-0000-0000EE870000}"/>
    <cellStyle name="Lookup Table Label 7 2 3 2" xfId="34895" xr:uid="{00000000-0005-0000-0000-0000EF870000}"/>
    <cellStyle name="Lookup Table Label 7 2 3 3" xfId="34896" xr:uid="{00000000-0005-0000-0000-0000F0870000}"/>
    <cellStyle name="Lookup Table Label 7 2 4" xfId="34897" xr:uid="{00000000-0005-0000-0000-0000F1870000}"/>
    <cellStyle name="Lookup Table Label 7 2 4 2" xfId="34898" xr:uid="{00000000-0005-0000-0000-0000F2870000}"/>
    <cellStyle name="Lookup Table Label 7 2 4 3" xfId="34899" xr:uid="{00000000-0005-0000-0000-0000F3870000}"/>
    <cellStyle name="Lookup Table Label 7 2 5" xfId="34900" xr:uid="{00000000-0005-0000-0000-0000F4870000}"/>
    <cellStyle name="Lookup Table Label 7 2 5 2" xfId="34901" xr:uid="{00000000-0005-0000-0000-0000F5870000}"/>
    <cellStyle name="Lookup Table Label 7 2 5 3" xfId="34902" xr:uid="{00000000-0005-0000-0000-0000F6870000}"/>
    <cellStyle name="Lookup Table Label 7 2 6" xfId="34903" xr:uid="{00000000-0005-0000-0000-0000F7870000}"/>
    <cellStyle name="Lookup Table Label 7 2 6 2" xfId="34904" xr:uid="{00000000-0005-0000-0000-0000F8870000}"/>
    <cellStyle name="Lookup Table Label 7 2 6 3" xfId="34905" xr:uid="{00000000-0005-0000-0000-0000F9870000}"/>
    <cellStyle name="Lookup Table Label 7 2 7" xfId="34906" xr:uid="{00000000-0005-0000-0000-0000FA870000}"/>
    <cellStyle name="Lookup Table Label 7 2 7 2" xfId="34907" xr:uid="{00000000-0005-0000-0000-0000FB870000}"/>
    <cellStyle name="Lookup Table Label 7 2 7 3" xfId="34908" xr:uid="{00000000-0005-0000-0000-0000FC870000}"/>
    <cellStyle name="Lookup Table Label 7 2 8" xfId="34909" xr:uid="{00000000-0005-0000-0000-0000FD870000}"/>
    <cellStyle name="Lookup Table Label 7 2 8 2" xfId="34910" xr:uid="{00000000-0005-0000-0000-0000FE870000}"/>
    <cellStyle name="Lookup Table Label 7 2 8 3" xfId="34911" xr:uid="{00000000-0005-0000-0000-0000FF870000}"/>
    <cellStyle name="Lookup Table Label 7 2 9" xfId="34912" xr:uid="{00000000-0005-0000-0000-000000880000}"/>
    <cellStyle name="Lookup Table Label 7 2 9 2" xfId="34913" xr:uid="{00000000-0005-0000-0000-000001880000}"/>
    <cellStyle name="Lookup Table Label 7 2 9 3" xfId="34914" xr:uid="{00000000-0005-0000-0000-000002880000}"/>
    <cellStyle name="Lookup Table Label 7 20" xfId="34915" xr:uid="{00000000-0005-0000-0000-000003880000}"/>
    <cellStyle name="Lookup Table Label 7 3" xfId="34916" xr:uid="{00000000-0005-0000-0000-000004880000}"/>
    <cellStyle name="Lookup Table Label 7 3 10" xfId="34917" xr:uid="{00000000-0005-0000-0000-000005880000}"/>
    <cellStyle name="Lookup Table Label 7 3 10 2" xfId="34918" xr:uid="{00000000-0005-0000-0000-000006880000}"/>
    <cellStyle name="Lookup Table Label 7 3 10 3" xfId="34919" xr:uid="{00000000-0005-0000-0000-000007880000}"/>
    <cellStyle name="Lookup Table Label 7 3 11" xfId="34920" xr:uid="{00000000-0005-0000-0000-000008880000}"/>
    <cellStyle name="Lookup Table Label 7 3 11 2" xfId="34921" xr:uid="{00000000-0005-0000-0000-000009880000}"/>
    <cellStyle name="Lookup Table Label 7 3 11 3" xfId="34922" xr:uid="{00000000-0005-0000-0000-00000A880000}"/>
    <cellStyle name="Lookup Table Label 7 3 12" xfId="34923" xr:uid="{00000000-0005-0000-0000-00000B880000}"/>
    <cellStyle name="Lookup Table Label 7 3 12 2" xfId="34924" xr:uid="{00000000-0005-0000-0000-00000C880000}"/>
    <cellStyle name="Lookup Table Label 7 3 12 3" xfId="34925" xr:uid="{00000000-0005-0000-0000-00000D880000}"/>
    <cellStyle name="Lookup Table Label 7 3 13" xfId="34926" xr:uid="{00000000-0005-0000-0000-00000E880000}"/>
    <cellStyle name="Lookup Table Label 7 3 14" xfId="34927" xr:uid="{00000000-0005-0000-0000-00000F880000}"/>
    <cellStyle name="Lookup Table Label 7 3 2" xfId="34928" xr:uid="{00000000-0005-0000-0000-000010880000}"/>
    <cellStyle name="Lookup Table Label 7 3 2 2" xfId="34929" xr:uid="{00000000-0005-0000-0000-000011880000}"/>
    <cellStyle name="Lookup Table Label 7 3 2 3" xfId="34930" xr:uid="{00000000-0005-0000-0000-000012880000}"/>
    <cellStyle name="Lookup Table Label 7 3 3" xfId="34931" xr:uid="{00000000-0005-0000-0000-000013880000}"/>
    <cellStyle name="Lookup Table Label 7 3 3 2" xfId="34932" xr:uid="{00000000-0005-0000-0000-000014880000}"/>
    <cellStyle name="Lookup Table Label 7 3 3 3" xfId="34933" xr:uid="{00000000-0005-0000-0000-000015880000}"/>
    <cellStyle name="Lookup Table Label 7 3 4" xfId="34934" xr:uid="{00000000-0005-0000-0000-000016880000}"/>
    <cellStyle name="Lookup Table Label 7 3 4 2" xfId="34935" xr:uid="{00000000-0005-0000-0000-000017880000}"/>
    <cellStyle name="Lookup Table Label 7 3 4 3" xfId="34936" xr:uid="{00000000-0005-0000-0000-000018880000}"/>
    <cellStyle name="Lookup Table Label 7 3 5" xfId="34937" xr:uid="{00000000-0005-0000-0000-000019880000}"/>
    <cellStyle name="Lookup Table Label 7 3 5 2" xfId="34938" xr:uid="{00000000-0005-0000-0000-00001A880000}"/>
    <cellStyle name="Lookup Table Label 7 3 5 3" xfId="34939" xr:uid="{00000000-0005-0000-0000-00001B880000}"/>
    <cellStyle name="Lookup Table Label 7 3 6" xfId="34940" xr:uid="{00000000-0005-0000-0000-00001C880000}"/>
    <cellStyle name="Lookup Table Label 7 3 6 2" xfId="34941" xr:uid="{00000000-0005-0000-0000-00001D880000}"/>
    <cellStyle name="Lookup Table Label 7 3 6 3" xfId="34942" xr:uid="{00000000-0005-0000-0000-00001E880000}"/>
    <cellStyle name="Lookup Table Label 7 3 7" xfId="34943" xr:uid="{00000000-0005-0000-0000-00001F880000}"/>
    <cellStyle name="Lookup Table Label 7 3 7 2" xfId="34944" xr:uid="{00000000-0005-0000-0000-000020880000}"/>
    <cellStyle name="Lookup Table Label 7 3 7 3" xfId="34945" xr:uid="{00000000-0005-0000-0000-000021880000}"/>
    <cellStyle name="Lookup Table Label 7 3 8" xfId="34946" xr:uid="{00000000-0005-0000-0000-000022880000}"/>
    <cellStyle name="Lookup Table Label 7 3 8 2" xfId="34947" xr:uid="{00000000-0005-0000-0000-000023880000}"/>
    <cellStyle name="Lookup Table Label 7 3 8 3" xfId="34948" xr:uid="{00000000-0005-0000-0000-000024880000}"/>
    <cellStyle name="Lookup Table Label 7 3 9" xfId="34949" xr:uid="{00000000-0005-0000-0000-000025880000}"/>
    <cellStyle name="Lookup Table Label 7 3 9 2" xfId="34950" xr:uid="{00000000-0005-0000-0000-000026880000}"/>
    <cellStyle name="Lookup Table Label 7 3 9 3" xfId="34951" xr:uid="{00000000-0005-0000-0000-000027880000}"/>
    <cellStyle name="Lookup Table Label 7 4" xfId="34952" xr:uid="{00000000-0005-0000-0000-000028880000}"/>
    <cellStyle name="Lookup Table Label 7 4 10" xfId="34953" xr:uid="{00000000-0005-0000-0000-000029880000}"/>
    <cellStyle name="Lookup Table Label 7 4 10 2" xfId="34954" xr:uid="{00000000-0005-0000-0000-00002A880000}"/>
    <cellStyle name="Lookup Table Label 7 4 10 3" xfId="34955" xr:uid="{00000000-0005-0000-0000-00002B880000}"/>
    <cellStyle name="Lookup Table Label 7 4 11" xfId="34956" xr:uid="{00000000-0005-0000-0000-00002C880000}"/>
    <cellStyle name="Lookup Table Label 7 4 11 2" xfId="34957" xr:uid="{00000000-0005-0000-0000-00002D880000}"/>
    <cellStyle name="Lookup Table Label 7 4 11 3" xfId="34958" xr:uid="{00000000-0005-0000-0000-00002E880000}"/>
    <cellStyle name="Lookup Table Label 7 4 12" xfId="34959" xr:uid="{00000000-0005-0000-0000-00002F880000}"/>
    <cellStyle name="Lookup Table Label 7 4 13" xfId="34960" xr:uid="{00000000-0005-0000-0000-000030880000}"/>
    <cellStyle name="Lookup Table Label 7 4 2" xfId="34961" xr:uid="{00000000-0005-0000-0000-000031880000}"/>
    <cellStyle name="Lookup Table Label 7 4 2 2" xfId="34962" xr:uid="{00000000-0005-0000-0000-000032880000}"/>
    <cellStyle name="Lookup Table Label 7 4 2 3" xfId="34963" xr:uid="{00000000-0005-0000-0000-000033880000}"/>
    <cellStyle name="Lookup Table Label 7 4 3" xfId="34964" xr:uid="{00000000-0005-0000-0000-000034880000}"/>
    <cellStyle name="Lookup Table Label 7 4 3 2" xfId="34965" xr:uid="{00000000-0005-0000-0000-000035880000}"/>
    <cellStyle name="Lookup Table Label 7 4 3 3" xfId="34966" xr:uid="{00000000-0005-0000-0000-000036880000}"/>
    <cellStyle name="Lookup Table Label 7 4 4" xfId="34967" xr:uid="{00000000-0005-0000-0000-000037880000}"/>
    <cellStyle name="Lookup Table Label 7 4 4 2" xfId="34968" xr:uid="{00000000-0005-0000-0000-000038880000}"/>
    <cellStyle name="Lookup Table Label 7 4 4 3" xfId="34969" xr:uid="{00000000-0005-0000-0000-000039880000}"/>
    <cellStyle name="Lookup Table Label 7 4 5" xfId="34970" xr:uid="{00000000-0005-0000-0000-00003A880000}"/>
    <cellStyle name="Lookup Table Label 7 4 5 2" xfId="34971" xr:uid="{00000000-0005-0000-0000-00003B880000}"/>
    <cellStyle name="Lookup Table Label 7 4 5 3" xfId="34972" xr:uid="{00000000-0005-0000-0000-00003C880000}"/>
    <cellStyle name="Lookup Table Label 7 4 6" xfId="34973" xr:uid="{00000000-0005-0000-0000-00003D880000}"/>
    <cellStyle name="Lookup Table Label 7 4 6 2" xfId="34974" xr:uid="{00000000-0005-0000-0000-00003E880000}"/>
    <cellStyle name="Lookup Table Label 7 4 6 3" xfId="34975" xr:uid="{00000000-0005-0000-0000-00003F880000}"/>
    <cellStyle name="Lookup Table Label 7 4 7" xfId="34976" xr:uid="{00000000-0005-0000-0000-000040880000}"/>
    <cellStyle name="Lookup Table Label 7 4 7 2" xfId="34977" xr:uid="{00000000-0005-0000-0000-000041880000}"/>
    <cellStyle name="Lookup Table Label 7 4 7 3" xfId="34978" xr:uid="{00000000-0005-0000-0000-000042880000}"/>
    <cellStyle name="Lookup Table Label 7 4 8" xfId="34979" xr:uid="{00000000-0005-0000-0000-000043880000}"/>
    <cellStyle name="Lookup Table Label 7 4 8 2" xfId="34980" xr:uid="{00000000-0005-0000-0000-000044880000}"/>
    <cellStyle name="Lookup Table Label 7 4 8 3" xfId="34981" xr:uid="{00000000-0005-0000-0000-000045880000}"/>
    <cellStyle name="Lookup Table Label 7 4 9" xfId="34982" xr:uid="{00000000-0005-0000-0000-000046880000}"/>
    <cellStyle name="Lookup Table Label 7 4 9 2" xfId="34983" xr:uid="{00000000-0005-0000-0000-000047880000}"/>
    <cellStyle name="Lookup Table Label 7 4 9 3" xfId="34984" xr:uid="{00000000-0005-0000-0000-000048880000}"/>
    <cellStyle name="Lookup Table Label 7 5" xfId="34985" xr:uid="{00000000-0005-0000-0000-000049880000}"/>
    <cellStyle name="Lookup Table Label 7 5 10" xfId="34986" xr:uid="{00000000-0005-0000-0000-00004A880000}"/>
    <cellStyle name="Lookup Table Label 7 5 10 2" xfId="34987" xr:uid="{00000000-0005-0000-0000-00004B880000}"/>
    <cellStyle name="Lookup Table Label 7 5 10 3" xfId="34988" xr:uid="{00000000-0005-0000-0000-00004C880000}"/>
    <cellStyle name="Lookup Table Label 7 5 11" xfId="34989" xr:uid="{00000000-0005-0000-0000-00004D880000}"/>
    <cellStyle name="Lookup Table Label 7 5 11 2" xfId="34990" xr:uid="{00000000-0005-0000-0000-00004E880000}"/>
    <cellStyle name="Lookup Table Label 7 5 11 3" xfId="34991" xr:uid="{00000000-0005-0000-0000-00004F880000}"/>
    <cellStyle name="Lookup Table Label 7 5 12" xfId="34992" xr:uid="{00000000-0005-0000-0000-000050880000}"/>
    <cellStyle name="Lookup Table Label 7 5 13" xfId="34993" xr:uid="{00000000-0005-0000-0000-000051880000}"/>
    <cellStyle name="Lookup Table Label 7 5 2" xfId="34994" xr:uid="{00000000-0005-0000-0000-000052880000}"/>
    <cellStyle name="Lookup Table Label 7 5 2 2" xfId="34995" xr:uid="{00000000-0005-0000-0000-000053880000}"/>
    <cellStyle name="Lookup Table Label 7 5 2 3" xfId="34996" xr:uid="{00000000-0005-0000-0000-000054880000}"/>
    <cellStyle name="Lookup Table Label 7 5 3" xfId="34997" xr:uid="{00000000-0005-0000-0000-000055880000}"/>
    <cellStyle name="Lookup Table Label 7 5 3 2" xfId="34998" xr:uid="{00000000-0005-0000-0000-000056880000}"/>
    <cellStyle name="Lookup Table Label 7 5 3 3" xfId="34999" xr:uid="{00000000-0005-0000-0000-000057880000}"/>
    <cellStyle name="Lookup Table Label 7 5 4" xfId="35000" xr:uid="{00000000-0005-0000-0000-000058880000}"/>
    <cellStyle name="Lookup Table Label 7 5 4 2" xfId="35001" xr:uid="{00000000-0005-0000-0000-000059880000}"/>
    <cellStyle name="Lookup Table Label 7 5 4 3" xfId="35002" xr:uid="{00000000-0005-0000-0000-00005A880000}"/>
    <cellStyle name="Lookup Table Label 7 5 5" xfId="35003" xr:uid="{00000000-0005-0000-0000-00005B880000}"/>
    <cellStyle name="Lookup Table Label 7 5 5 2" xfId="35004" xr:uid="{00000000-0005-0000-0000-00005C880000}"/>
    <cellStyle name="Lookup Table Label 7 5 5 3" xfId="35005" xr:uid="{00000000-0005-0000-0000-00005D880000}"/>
    <cellStyle name="Lookup Table Label 7 5 6" xfId="35006" xr:uid="{00000000-0005-0000-0000-00005E880000}"/>
    <cellStyle name="Lookup Table Label 7 5 6 2" xfId="35007" xr:uid="{00000000-0005-0000-0000-00005F880000}"/>
    <cellStyle name="Lookup Table Label 7 5 6 3" xfId="35008" xr:uid="{00000000-0005-0000-0000-000060880000}"/>
    <cellStyle name="Lookup Table Label 7 5 7" xfId="35009" xr:uid="{00000000-0005-0000-0000-000061880000}"/>
    <cellStyle name="Lookup Table Label 7 5 7 2" xfId="35010" xr:uid="{00000000-0005-0000-0000-000062880000}"/>
    <cellStyle name="Lookup Table Label 7 5 7 3" xfId="35011" xr:uid="{00000000-0005-0000-0000-000063880000}"/>
    <cellStyle name="Lookup Table Label 7 5 8" xfId="35012" xr:uid="{00000000-0005-0000-0000-000064880000}"/>
    <cellStyle name="Lookup Table Label 7 5 8 2" xfId="35013" xr:uid="{00000000-0005-0000-0000-000065880000}"/>
    <cellStyle name="Lookup Table Label 7 5 8 3" xfId="35014" xr:uid="{00000000-0005-0000-0000-000066880000}"/>
    <cellStyle name="Lookup Table Label 7 5 9" xfId="35015" xr:uid="{00000000-0005-0000-0000-000067880000}"/>
    <cellStyle name="Lookup Table Label 7 5 9 2" xfId="35016" xr:uid="{00000000-0005-0000-0000-000068880000}"/>
    <cellStyle name="Lookup Table Label 7 5 9 3" xfId="35017" xr:uid="{00000000-0005-0000-0000-000069880000}"/>
    <cellStyle name="Lookup Table Label 7 6" xfId="35018" xr:uid="{00000000-0005-0000-0000-00006A880000}"/>
    <cellStyle name="Lookup Table Label 7 6 10" xfId="35019" xr:uid="{00000000-0005-0000-0000-00006B880000}"/>
    <cellStyle name="Lookup Table Label 7 6 10 2" xfId="35020" xr:uid="{00000000-0005-0000-0000-00006C880000}"/>
    <cellStyle name="Lookup Table Label 7 6 10 3" xfId="35021" xr:uid="{00000000-0005-0000-0000-00006D880000}"/>
    <cellStyle name="Lookup Table Label 7 6 11" xfId="35022" xr:uid="{00000000-0005-0000-0000-00006E880000}"/>
    <cellStyle name="Lookup Table Label 7 6 11 2" xfId="35023" xr:uid="{00000000-0005-0000-0000-00006F880000}"/>
    <cellStyle name="Lookup Table Label 7 6 11 3" xfId="35024" xr:uid="{00000000-0005-0000-0000-000070880000}"/>
    <cellStyle name="Lookup Table Label 7 6 12" xfId="35025" xr:uid="{00000000-0005-0000-0000-000071880000}"/>
    <cellStyle name="Lookup Table Label 7 6 13" xfId="35026" xr:uid="{00000000-0005-0000-0000-000072880000}"/>
    <cellStyle name="Lookup Table Label 7 6 2" xfId="35027" xr:uid="{00000000-0005-0000-0000-000073880000}"/>
    <cellStyle name="Lookup Table Label 7 6 2 2" xfId="35028" xr:uid="{00000000-0005-0000-0000-000074880000}"/>
    <cellStyle name="Lookup Table Label 7 6 2 3" xfId="35029" xr:uid="{00000000-0005-0000-0000-000075880000}"/>
    <cellStyle name="Lookup Table Label 7 6 3" xfId="35030" xr:uid="{00000000-0005-0000-0000-000076880000}"/>
    <cellStyle name="Lookup Table Label 7 6 3 2" xfId="35031" xr:uid="{00000000-0005-0000-0000-000077880000}"/>
    <cellStyle name="Lookup Table Label 7 6 3 3" xfId="35032" xr:uid="{00000000-0005-0000-0000-000078880000}"/>
    <cellStyle name="Lookup Table Label 7 6 4" xfId="35033" xr:uid="{00000000-0005-0000-0000-000079880000}"/>
    <cellStyle name="Lookup Table Label 7 6 4 2" xfId="35034" xr:uid="{00000000-0005-0000-0000-00007A880000}"/>
    <cellStyle name="Lookup Table Label 7 6 4 3" xfId="35035" xr:uid="{00000000-0005-0000-0000-00007B880000}"/>
    <cellStyle name="Lookup Table Label 7 6 5" xfId="35036" xr:uid="{00000000-0005-0000-0000-00007C880000}"/>
    <cellStyle name="Lookup Table Label 7 6 5 2" xfId="35037" xr:uid="{00000000-0005-0000-0000-00007D880000}"/>
    <cellStyle name="Lookup Table Label 7 6 5 3" xfId="35038" xr:uid="{00000000-0005-0000-0000-00007E880000}"/>
    <cellStyle name="Lookup Table Label 7 6 6" xfId="35039" xr:uid="{00000000-0005-0000-0000-00007F880000}"/>
    <cellStyle name="Lookup Table Label 7 6 6 2" xfId="35040" xr:uid="{00000000-0005-0000-0000-000080880000}"/>
    <cellStyle name="Lookup Table Label 7 6 6 3" xfId="35041" xr:uid="{00000000-0005-0000-0000-000081880000}"/>
    <cellStyle name="Lookup Table Label 7 6 7" xfId="35042" xr:uid="{00000000-0005-0000-0000-000082880000}"/>
    <cellStyle name="Lookup Table Label 7 6 7 2" xfId="35043" xr:uid="{00000000-0005-0000-0000-000083880000}"/>
    <cellStyle name="Lookup Table Label 7 6 7 3" xfId="35044" xr:uid="{00000000-0005-0000-0000-000084880000}"/>
    <cellStyle name="Lookup Table Label 7 6 8" xfId="35045" xr:uid="{00000000-0005-0000-0000-000085880000}"/>
    <cellStyle name="Lookup Table Label 7 6 8 2" xfId="35046" xr:uid="{00000000-0005-0000-0000-000086880000}"/>
    <cellStyle name="Lookup Table Label 7 6 8 3" xfId="35047" xr:uid="{00000000-0005-0000-0000-000087880000}"/>
    <cellStyle name="Lookup Table Label 7 6 9" xfId="35048" xr:uid="{00000000-0005-0000-0000-000088880000}"/>
    <cellStyle name="Lookup Table Label 7 6 9 2" xfId="35049" xr:uid="{00000000-0005-0000-0000-000089880000}"/>
    <cellStyle name="Lookup Table Label 7 6 9 3" xfId="35050" xr:uid="{00000000-0005-0000-0000-00008A880000}"/>
    <cellStyle name="Lookup Table Label 7 7" xfId="35051" xr:uid="{00000000-0005-0000-0000-00008B880000}"/>
    <cellStyle name="Lookup Table Label 7 7 10" xfId="35052" xr:uid="{00000000-0005-0000-0000-00008C880000}"/>
    <cellStyle name="Lookup Table Label 7 7 10 2" xfId="35053" xr:uid="{00000000-0005-0000-0000-00008D880000}"/>
    <cellStyle name="Lookup Table Label 7 7 10 3" xfId="35054" xr:uid="{00000000-0005-0000-0000-00008E880000}"/>
    <cellStyle name="Lookup Table Label 7 7 11" xfId="35055" xr:uid="{00000000-0005-0000-0000-00008F880000}"/>
    <cellStyle name="Lookup Table Label 7 7 11 2" xfId="35056" xr:uid="{00000000-0005-0000-0000-000090880000}"/>
    <cellStyle name="Lookup Table Label 7 7 11 3" xfId="35057" xr:uid="{00000000-0005-0000-0000-000091880000}"/>
    <cellStyle name="Lookup Table Label 7 7 12" xfId="35058" xr:uid="{00000000-0005-0000-0000-000092880000}"/>
    <cellStyle name="Lookup Table Label 7 7 13" xfId="35059" xr:uid="{00000000-0005-0000-0000-000093880000}"/>
    <cellStyle name="Lookup Table Label 7 7 2" xfId="35060" xr:uid="{00000000-0005-0000-0000-000094880000}"/>
    <cellStyle name="Lookup Table Label 7 7 2 2" xfId="35061" xr:uid="{00000000-0005-0000-0000-000095880000}"/>
    <cellStyle name="Lookup Table Label 7 7 2 3" xfId="35062" xr:uid="{00000000-0005-0000-0000-000096880000}"/>
    <cellStyle name="Lookup Table Label 7 7 3" xfId="35063" xr:uid="{00000000-0005-0000-0000-000097880000}"/>
    <cellStyle name="Lookup Table Label 7 7 3 2" xfId="35064" xr:uid="{00000000-0005-0000-0000-000098880000}"/>
    <cellStyle name="Lookup Table Label 7 7 3 3" xfId="35065" xr:uid="{00000000-0005-0000-0000-000099880000}"/>
    <cellStyle name="Lookup Table Label 7 7 4" xfId="35066" xr:uid="{00000000-0005-0000-0000-00009A880000}"/>
    <cellStyle name="Lookup Table Label 7 7 4 2" xfId="35067" xr:uid="{00000000-0005-0000-0000-00009B880000}"/>
    <cellStyle name="Lookup Table Label 7 7 4 3" xfId="35068" xr:uid="{00000000-0005-0000-0000-00009C880000}"/>
    <cellStyle name="Lookup Table Label 7 7 5" xfId="35069" xr:uid="{00000000-0005-0000-0000-00009D880000}"/>
    <cellStyle name="Lookup Table Label 7 7 5 2" xfId="35070" xr:uid="{00000000-0005-0000-0000-00009E880000}"/>
    <cellStyle name="Lookup Table Label 7 7 5 3" xfId="35071" xr:uid="{00000000-0005-0000-0000-00009F880000}"/>
    <cellStyle name="Lookup Table Label 7 7 6" xfId="35072" xr:uid="{00000000-0005-0000-0000-0000A0880000}"/>
    <cellStyle name="Lookup Table Label 7 7 6 2" xfId="35073" xr:uid="{00000000-0005-0000-0000-0000A1880000}"/>
    <cellStyle name="Lookup Table Label 7 7 6 3" xfId="35074" xr:uid="{00000000-0005-0000-0000-0000A2880000}"/>
    <cellStyle name="Lookup Table Label 7 7 7" xfId="35075" xr:uid="{00000000-0005-0000-0000-0000A3880000}"/>
    <cellStyle name="Lookup Table Label 7 7 7 2" xfId="35076" xr:uid="{00000000-0005-0000-0000-0000A4880000}"/>
    <cellStyle name="Lookup Table Label 7 7 7 3" xfId="35077" xr:uid="{00000000-0005-0000-0000-0000A5880000}"/>
    <cellStyle name="Lookup Table Label 7 7 8" xfId="35078" xr:uid="{00000000-0005-0000-0000-0000A6880000}"/>
    <cellStyle name="Lookup Table Label 7 7 8 2" xfId="35079" xr:uid="{00000000-0005-0000-0000-0000A7880000}"/>
    <cellStyle name="Lookup Table Label 7 7 8 3" xfId="35080" xr:uid="{00000000-0005-0000-0000-0000A8880000}"/>
    <cellStyle name="Lookup Table Label 7 7 9" xfId="35081" xr:uid="{00000000-0005-0000-0000-0000A9880000}"/>
    <cellStyle name="Lookup Table Label 7 7 9 2" xfId="35082" xr:uid="{00000000-0005-0000-0000-0000AA880000}"/>
    <cellStyle name="Lookup Table Label 7 7 9 3" xfId="35083" xr:uid="{00000000-0005-0000-0000-0000AB880000}"/>
    <cellStyle name="Lookup Table Label 7 8" xfId="35084" xr:uid="{00000000-0005-0000-0000-0000AC880000}"/>
    <cellStyle name="Lookup Table Label 7 8 2" xfId="35085" xr:uid="{00000000-0005-0000-0000-0000AD880000}"/>
    <cellStyle name="Lookup Table Label 7 8 3" xfId="35086" xr:uid="{00000000-0005-0000-0000-0000AE880000}"/>
    <cellStyle name="Lookup Table Label 7 9" xfId="35087" xr:uid="{00000000-0005-0000-0000-0000AF880000}"/>
    <cellStyle name="Lookup Table Label 7 9 2" xfId="35088" xr:uid="{00000000-0005-0000-0000-0000B0880000}"/>
    <cellStyle name="Lookup Table Label 7 9 3" xfId="35089" xr:uid="{00000000-0005-0000-0000-0000B1880000}"/>
    <cellStyle name="Lookup Table Label 8" xfId="35090" xr:uid="{00000000-0005-0000-0000-0000B2880000}"/>
    <cellStyle name="Lookup Table Label 8 10" xfId="35091" xr:uid="{00000000-0005-0000-0000-0000B3880000}"/>
    <cellStyle name="Lookup Table Label 8 10 2" xfId="35092" xr:uid="{00000000-0005-0000-0000-0000B4880000}"/>
    <cellStyle name="Lookup Table Label 8 10 3" xfId="35093" xr:uid="{00000000-0005-0000-0000-0000B5880000}"/>
    <cellStyle name="Lookup Table Label 8 11" xfId="35094" xr:uid="{00000000-0005-0000-0000-0000B6880000}"/>
    <cellStyle name="Lookup Table Label 8 11 2" xfId="35095" xr:uid="{00000000-0005-0000-0000-0000B7880000}"/>
    <cellStyle name="Lookup Table Label 8 11 3" xfId="35096" xr:uid="{00000000-0005-0000-0000-0000B8880000}"/>
    <cellStyle name="Lookup Table Label 8 12" xfId="35097" xr:uid="{00000000-0005-0000-0000-0000B9880000}"/>
    <cellStyle name="Lookup Table Label 8 13" xfId="35098" xr:uid="{00000000-0005-0000-0000-0000BA880000}"/>
    <cellStyle name="Lookup Table Label 8 2" xfId="35099" xr:uid="{00000000-0005-0000-0000-0000BB880000}"/>
    <cellStyle name="Lookup Table Label 8 2 2" xfId="35100" xr:uid="{00000000-0005-0000-0000-0000BC880000}"/>
    <cellStyle name="Lookup Table Label 8 2 3" xfId="35101" xr:uid="{00000000-0005-0000-0000-0000BD880000}"/>
    <cellStyle name="Lookup Table Label 8 3" xfId="35102" xr:uid="{00000000-0005-0000-0000-0000BE880000}"/>
    <cellStyle name="Lookup Table Label 8 3 2" xfId="35103" xr:uid="{00000000-0005-0000-0000-0000BF880000}"/>
    <cellStyle name="Lookup Table Label 8 3 3" xfId="35104" xr:uid="{00000000-0005-0000-0000-0000C0880000}"/>
    <cellStyle name="Lookup Table Label 8 4" xfId="35105" xr:uid="{00000000-0005-0000-0000-0000C1880000}"/>
    <cellStyle name="Lookup Table Label 8 4 2" xfId="35106" xr:uid="{00000000-0005-0000-0000-0000C2880000}"/>
    <cellStyle name="Lookup Table Label 8 4 3" xfId="35107" xr:uid="{00000000-0005-0000-0000-0000C3880000}"/>
    <cellStyle name="Lookup Table Label 8 5" xfId="35108" xr:uid="{00000000-0005-0000-0000-0000C4880000}"/>
    <cellStyle name="Lookup Table Label 8 5 2" xfId="35109" xr:uid="{00000000-0005-0000-0000-0000C5880000}"/>
    <cellStyle name="Lookup Table Label 8 5 3" xfId="35110" xr:uid="{00000000-0005-0000-0000-0000C6880000}"/>
    <cellStyle name="Lookup Table Label 8 6" xfId="35111" xr:uid="{00000000-0005-0000-0000-0000C7880000}"/>
    <cellStyle name="Lookup Table Label 8 6 2" xfId="35112" xr:uid="{00000000-0005-0000-0000-0000C8880000}"/>
    <cellStyle name="Lookup Table Label 8 6 3" xfId="35113" xr:uid="{00000000-0005-0000-0000-0000C9880000}"/>
    <cellStyle name="Lookup Table Label 8 7" xfId="35114" xr:uid="{00000000-0005-0000-0000-0000CA880000}"/>
    <cellStyle name="Lookup Table Label 8 7 2" xfId="35115" xr:uid="{00000000-0005-0000-0000-0000CB880000}"/>
    <cellStyle name="Lookup Table Label 8 7 3" xfId="35116" xr:uid="{00000000-0005-0000-0000-0000CC880000}"/>
    <cellStyle name="Lookup Table Label 8 8" xfId="35117" xr:uid="{00000000-0005-0000-0000-0000CD880000}"/>
    <cellStyle name="Lookup Table Label 8 8 2" xfId="35118" xr:uid="{00000000-0005-0000-0000-0000CE880000}"/>
    <cellStyle name="Lookup Table Label 8 8 3" xfId="35119" xr:uid="{00000000-0005-0000-0000-0000CF880000}"/>
    <cellStyle name="Lookup Table Label 8 9" xfId="35120" xr:uid="{00000000-0005-0000-0000-0000D0880000}"/>
    <cellStyle name="Lookup Table Label 8 9 2" xfId="35121" xr:uid="{00000000-0005-0000-0000-0000D1880000}"/>
    <cellStyle name="Lookup Table Label 8 9 3" xfId="35122" xr:uid="{00000000-0005-0000-0000-0000D2880000}"/>
    <cellStyle name="Lookup Table Label 9" xfId="35123" xr:uid="{00000000-0005-0000-0000-0000D3880000}"/>
    <cellStyle name="Lookup Table Label 9 2" xfId="35124" xr:uid="{00000000-0005-0000-0000-0000D4880000}"/>
    <cellStyle name="Lookup Table Label 9 3" xfId="35125" xr:uid="{00000000-0005-0000-0000-0000D5880000}"/>
    <cellStyle name="Lookup Table Number" xfId="35126" xr:uid="{00000000-0005-0000-0000-0000D6880000}"/>
    <cellStyle name="Lookup Table Number 10" xfId="35127" xr:uid="{00000000-0005-0000-0000-0000D7880000}"/>
    <cellStyle name="Lookup Table Number 10 2" xfId="35128" xr:uid="{00000000-0005-0000-0000-0000D8880000}"/>
    <cellStyle name="Lookup Table Number 10 3" xfId="35129" xr:uid="{00000000-0005-0000-0000-0000D9880000}"/>
    <cellStyle name="Lookup Table Number 11" xfId="35130" xr:uid="{00000000-0005-0000-0000-0000DA880000}"/>
    <cellStyle name="Lookup Table Number 11 2" xfId="35131" xr:uid="{00000000-0005-0000-0000-0000DB880000}"/>
    <cellStyle name="Lookup Table Number 11 3" xfId="35132" xr:uid="{00000000-0005-0000-0000-0000DC880000}"/>
    <cellStyle name="Lookup Table Number 12" xfId="35133" xr:uid="{00000000-0005-0000-0000-0000DD880000}"/>
    <cellStyle name="Lookup Table Number 12 2" xfId="35134" xr:uid="{00000000-0005-0000-0000-0000DE880000}"/>
    <cellStyle name="Lookup Table Number 12 3" xfId="35135" xr:uid="{00000000-0005-0000-0000-0000DF880000}"/>
    <cellStyle name="Lookup Table Number 13" xfId="35136" xr:uid="{00000000-0005-0000-0000-0000E0880000}"/>
    <cellStyle name="Lookup Table Number 13 2" xfId="35137" xr:uid="{00000000-0005-0000-0000-0000E1880000}"/>
    <cellStyle name="Lookup Table Number 13 3" xfId="35138" xr:uid="{00000000-0005-0000-0000-0000E2880000}"/>
    <cellStyle name="Lookup Table Number 14" xfId="35139" xr:uid="{00000000-0005-0000-0000-0000E3880000}"/>
    <cellStyle name="Lookup Table Number 14 2" xfId="35140" xr:uid="{00000000-0005-0000-0000-0000E4880000}"/>
    <cellStyle name="Lookup Table Number 14 3" xfId="35141" xr:uid="{00000000-0005-0000-0000-0000E5880000}"/>
    <cellStyle name="Lookup Table Number 15" xfId="35142" xr:uid="{00000000-0005-0000-0000-0000E6880000}"/>
    <cellStyle name="Lookup Table Number 15 2" xfId="35143" xr:uid="{00000000-0005-0000-0000-0000E7880000}"/>
    <cellStyle name="Lookup Table Number 15 3" xfId="35144" xr:uid="{00000000-0005-0000-0000-0000E8880000}"/>
    <cellStyle name="Lookup Table Number 16" xfId="35145" xr:uid="{00000000-0005-0000-0000-0000E9880000}"/>
    <cellStyle name="Lookup Table Number 16 2" xfId="35146" xr:uid="{00000000-0005-0000-0000-0000EA880000}"/>
    <cellStyle name="Lookup Table Number 17" xfId="35147" xr:uid="{00000000-0005-0000-0000-0000EB880000}"/>
    <cellStyle name="Lookup Table Number 17 2" xfId="35148" xr:uid="{00000000-0005-0000-0000-0000EC880000}"/>
    <cellStyle name="Lookup Table Number 18" xfId="35149" xr:uid="{00000000-0005-0000-0000-0000ED880000}"/>
    <cellStyle name="Lookup Table Number 18 2" xfId="35150" xr:uid="{00000000-0005-0000-0000-0000EE880000}"/>
    <cellStyle name="Lookup Table Number 19" xfId="35151" xr:uid="{00000000-0005-0000-0000-0000EF880000}"/>
    <cellStyle name="Lookup Table Number 19 2" xfId="35152" xr:uid="{00000000-0005-0000-0000-0000F0880000}"/>
    <cellStyle name="Lookup Table Number 2" xfId="35153" xr:uid="{00000000-0005-0000-0000-0000F1880000}"/>
    <cellStyle name="Lookup Table Number 2 10" xfId="35154" xr:uid="{00000000-0005-0000-0000-0000F2880000}"/>
    <cellStyle name="Lookup Table Number 2 10 2" xfId="35155" xr:uid="{00000000-0005-0000-0000-0000F3880000}"/>
    <cellStyle name="Lookup Table Number 2 10 3" xfId="35156" xr:uid="{00000000-0005-0000-0000-0000F4880000}"/>
    <cellStyle name="Lookup Table Number 2 11" xfId="35157" xr:uid="{00000000-0005-0000-0000-0000F5880000}"/>
    <cellStyle name="Lookup Table Number 2 11 2" xfId="35158" xr:uid="{00000000-0005-0000-0000-0000F6880000}"/>
    <cellStyle name="Lookup Table Number 2 11 3" xfId="35159" xr:uid="{00000000-0005-0000-0000-0000F7880000}"/>
    <cellStyle name="Lookup Table Number 2 12" xfId="35160" xr:uid="{00000000-0005-0000-0000-0000F8880000}"/>
    <cellStyle name="Lookup Table Number 2 12 2" xfId="35161" xr:uid="{00000000-0005-0000-0000-0000F9880000}"/>
    <cellStyle name="Lookup Table Number 2 12 3" xfId="35162" xr:uid="{00000000-0005-0000-0000-0000FA880000}"/>
    <cellStyle name="Lookup Table Number 2 13" xfId="35163" xr:uid="{00000000-0005-0000-0000-0000FB880000}"/>
    <cellStyle name="Lookup Table Number 2 13 2" xfId="35164" xr:uid="{00000000-0005-0000-0000-0000FC880000}"/>
    <cellStyle name="Lookup Table Number 2 13 3" xfId="35165" xr:uid="{00000000-0005-0000-0000-0000FD880000}"/>
    <cellStyle name="Lookup Table Number 2 14" xfId="35166" xr:uid="{00000000-0005-0000-0000-0000FE880000}"/>
    <cellStyle name="Lookup Table Number 2 14 2" xfId="35167" xr:uid="{00000000-0005-0000-0000-0000FF880000}"/>
    <cellStyle name="Lookup Table Number 2 14 3" xfId="35168" xr:uid="{00000000-0005-0000-0000-000000890000}"/>
    <cellStyle name="Lookup Table Number 2 15" xfId="35169" xr:uid="{00000000-0005-0000-0000-000001890000}"/>
    <cellStyle name="Lookup Table Number 2 16" xfId="35170" xr:uid="{00000000-0005-0000-0000-000002890000}"/>
    <cellStyle name="Lookup Table Number 2 17" xfId="35171" xr:uid="{00000000-0005-0000-0000-000003890000}"/>
    <cellStyle name="Lookup Table Number 2 2" xfId="35172" xr:uid="{00000000-0005-0000-0000-000004890000}"/>
    <cellStyle name="Lookup Table Number 2 2 10" xfId="35173" xr:uid="{00000000-0005-0000-0000-000005890000}"/>
    <cellStyle name="Lookup Table Number 2 2 10 2" xfId="35174" xr:uid="{00000000-0005-0000-0000-000006890000}"/>
    <cellStyle name="Lookup Table Number 2 2 10 3" xfId="35175" xr:uid="{00000000-0005-0000-0000-000007890000}"/>
    <cellStyle name="Lookup Table Number 2 2 11" xfId="35176" xr:uid="{00000000-0005-0000-0000-000008890000}"/>
    <cellStyle name="Lookup Table Number 2 2 11 2" xfId="35177" xr:uid="{00000000-0005-0000-0000-000009890000}"/>
    <cellStyle name="Lookup Table Number 2 2 11 3" xfId="35178" xr:uid="{00000000-0005-0000-0000-00000A890000}"/>
    <cellStyle name="Lookup Table Number 2 2 12" xfId="35179" xr:uid="{00000000-0005-0000-0000-00000B890000}"/>
    <cellStyle name="Lookup Table Number 2 2 12 2" xfId="35180" xr:uid="{00000000-0005-0000-0000-00000C890000}"/>
    <cellStyle name="Lookup Table Number 2 2 12 3" xfId="35181" xr:uid="{00000000-0005-0000-0000-00000D890000}"/>
    <cellStyle name="Lookup Table Number 2 2 13" xfId="35182" xr:uid="{00000000-0005-0000-0000-00000E890000}"/>
    <cellStyle name="Lookup Table Number 2 2 13 2" xfId="35183" xr:uid="{00000000-0005-0000-0000-00000F890000}"/>
    <cellStyle name="Lookup Table Number 2 2 13 3" xfId="35184" xr:uid="{00000000-0005-0000-0000-000010890000}"/>
    <cellStyle name="Lookup Table Number 2 2 14" xfId="35185" xr:uid="{00000000-0005-0000-0000-000011890000}"/>
    <cellStyle name="Lookup Table Number 2 2 14 2" xfId="35186" xr:uid="{00000000-0005-0000-0000-000012890000}"/>
    <cellStyle name="Lookup Table Number 2 2 14 3" xfId="35187" xr:uid="{00000000-0005-0000-0000-000013890000}"/>
    <cellStyle name="Lookup Table Number 2 2 15" xfId="35188" xr:uid="{00000000-0005-0000-0000-000014890000}"/>
    <cellStyle name="Lookup Table Number 2 2 15 2" xfId="35189" xr:uid="{00000000-0005-0000-0000-000015890000}"/>
    <cellStyle name="Lookup Table Number 2 2 15 3" xfId="35190" xr:uid="{00000000-0005-0000-0000-000016890000}"/>
    <cellStyle name="Lookup Table Number 2 2 16" xfId="35191" xr:uid="{00000000-0005-0000-0000-000017890000}"/>
    <cellStyle name="Lookup Table Number 2 2 16 2" xfId="35192" xr:uid="{00000000-0005-0000-0000-000018890000}"/>
    <cellStyle name="Lookup Table Number 2 2 16 3" xfId="35193" xr:uid="{00000000-0005-0000-0000-000019890000}"/>
    <cellStyle name="Lookup Table Number 2 2 17" xfId="35194" xr:uid="{00000000-0005-0000-0000-00001A890000}"/>
    <cellStyle name="Lookup Table Number 2 2 17 2" xfId="35195" xr:uid="{00000000-0005-0000-0000-00001B890000}"/>
    <cellStyle name="Lookup Table Number 2 2 17 3" xfId="35196" xr:uid="{00000000-0005-0000-0000-00001C890000}"/>
    <cellStyle name="Lookup Table Number 2 2 18" xfId="35197" xr:uid="{00000000-0005-0000-0000-00001D890000}"/>
    <cellStyle name="Lookup Table Number 2 2 18 2" xfId="35198" xr:uid="{00000000-0005-0000-0000-00001E890000}"/>
    <cellStyle name="Lookup Table Number 2 2 18 3" xfId="35199" xr:uid="{00000000-0005-0000-0000-00001F890000}"/>
    <cellStyle name="Lookup Table Number 2 2 19" xfId="35200" xr:uid="{00000000-0005-0000-0000-000020890000}"/>
    <cellStyle name="Lookup Table Number 2 2 2" xfId="35201" xr:uid="{00000000-0005-0000-0000-000021890000}"/>
    <cellStyle name="Lookup Table Number 2 2 2 10" xfId="35202" xr:uid="{00000000-0005-0000-0000-000022890000}"/>
    <cellStyle name="Lookup Table Number 2 2 2 10 2" xfId="35203" xr:uid="{00000000-0005-0000-0000-000023890000}"/>
    <cellStyle name="Lookup Table Number 2 2 2 10 3" xfId="35204" xr:uid="{00000000-0005-0000-0000-000024890000}"/>
    <cellStyle name="Lookup Table Number 2 2 2 11" xfId="35205" xr:uid="{00000000-0005-0000-0000-000025890000}"/>
    <cellStyle name="Lookup Table Number 2 2 2 11 2" xfId="35206" xr:uid="{00000000-0005-0000-0000-000026890000}"/>
    <cellStyle name="Lookup Table Number 2 2 2 11 3" xfId="35207" xr:uid="{00000000-0005-0000-0000-000027890000}"/>
    <cellStyle name="Lookup Table Number 2 2 2 12" xfId="35208" xr:uid="{00000000-0005-0000-0000-000028890000}"/>
    <cellStyle name="Lookup Table Number 2 2 2 12 2" xfId="35209" xr:uid="{00000000-0005-0000-0000-000029890000}"/>
    <cellStyle name="Lookup Table Number 2 2 2 12 3" xfId="35210" xr:uid="{00000000-0005-0000-0000-00002A890000}"/>
    <cellStyle name="Lookup Table Number 2 2 2 13" xfId="35211" xr:uid="{00000000-0005-0000-0000-00002B890000}"/>
    <cellStyle name="Lookup Table Number 2 2 2 13 2" xfId="35212" xr:uid="{00000000-0005-0000-0000-00002C890000}"/>
    <cellStyle name="Lookup Table Number 2 2 2 13 3" xfId="35213" xr:uid="{00000000-0005-0000-0000-00002D890000}"/>
    <cellStyle name="Lookup Table Number 2 2 2 14" xfId="35214" xr:uid="{00000000-0005-0000-0000-00002E890000}"/>
    <cellStyle name="Lookup Table Number 2 2 2 14 2" xfId="35215" xr:uid="{00000000-0005-0000-0000-00002F890000}"/>
    <cellStyle name="Lookup Table Number 2 2 2 14 3" xfId="35216" xr:uid="{00000000-0005-0000-0000-000030890000}"/>
    <cellStyle name="Lookup Table Number 2 2 2 15" xfId="35217" xr:uid="{00000000-0005-0000-0000-000031890000}"/>
    <cellStyle name="Lookup Table Number 2 2 2 15 2" xfId="35218" xr:uid="{00000000-0005-0000-0000-000032890000}"/>
    <cellStyle name="Lookup Table Number 2 2 2 15 3" xfId="35219" xr:uid="{00000000-0005-0000-0000-000033890000}"/>
    <cellStyle name="Lookup Table Number 2 2 2 16" xfId="35220" xr:uid="{00000000-0005-0000-0000-000034890000}"/>
    <cellStyle name="Lookup Table Number 2 2 2 16 2" xfId="35221" xr:uid="{00000000-0005-0000-0000-000035890000}"/>
    <cellStyle name="Lookup Table Number 2 2 2 16 3" xfId="35222" xr:uid="{00000000-0005-0000-0000-000036890000}"/>
    <cellStyle name="Lookup Table Number 2 2 2 17" xfId="35223" xr:uid="{00000000-0005-0000-0000-000037890000}"/>
    <cellStyle name="Lookup Table Number 2 2 2 17 2" xfId="35224" xr:uid="{00000000-0005-0000-0000-000038890000}"/>
    <cellStyle name="Lookup Table Number 2 2 2 17 3" xfId="35225" xr:uid="{00000000-0005-0000-0000-000039890000}"/>
    <cellStyle name="Lookup Table Number 2 2 2 18" xfId="35226" xr:uid="{00000000-0005-0000-0000-00003A890000}"/>
    <cellStyle name="Lookup Table Number 2 2 2 18 2" xfId="35227" xr:uid="{00000000-0005-0000-0000-00003B890000}"/>
    <cellStyle name="Lookup Table Number 2 2 2 18 3" xfId="35228" xr:uid="{00000000-0005-0000-0000-00003C890000}"/>
    <cellStyle name="Lookup Table Number 2 2 2 19" xfId="35229" xr:uid="{00000000-0005-0000-0000-00003D890000}"/>
    <cellStyle name="Lookup Table Number 2 2 2 2" xfId="35230" xr:uid="{00000000-0005-0000-0000-00003E890000}"/>
    <cellStyle name="Lookup Table Number 2 2 2 2 10" xfId="35231" xr:uid="{00000000-0005-0000-0000-00003F890000}"/>
    <cellStyle name="Lookup Table Number 2 2 2 2 10 2" xfId="35232" xr:uid="{00000000-0005-0000-0000-000040890000}"/>
    <cellStyle name="Lookup Table Number 2 2 2 2 10 3" xfId="35233" xr:uid="{00000000-0005-0000-0000-000041890000}"/>
    <cellStyle name="Lookup Table Number 2 2 2 2 11" xfId="35234" xr:uid="{00000000-0005-0000-0000-000042890000}"/>
    <cellStyle name="Lookup Table Number 2 2 2 2 11 2" xfId="35235" xr:uid="{00000000-0005-0000-0000-000043890000}"/>
    <cellStyle name="Lookup Table Number 2 2 2 2 11 3" xfId="35236" xr:uid="{00000000-0005-0000-0000-000044890000}"/>
    <cellStyle name="Lookup Table Number 2 2 2 2 12" xfId="35237" xr:uid="{00000000-0005-0000-0000-000045890000}"/>
    <cellStyle name="Lookup Table Number 2 2 2 2 12 2" xfId="35238" xr:uid="{00000000-0005-0000-0000-000046890000}"/>
    <cellStyle name="Lookup Table Number 2 2 2 2 12 3" xfId="35239" xr:uid="{00000000-0005-0000-0000-000047890000}"/>
    <cellStyle name="Lookup Table Number 2 2 2 2 13" xfId="35240" xr:uid="{00000000-0005-0000-0000-000048890000}"/>
    <cellStyle name="Lookup Table Number 2 2 2 2 14" xfId="35241" xr:uid="{00000000-0005-0000-0000-000049890000}"/>
    <cellStyle name="Lookup Table Number 2 2 2 2 2" xfId="35242" xr:uid="{00000000-0005-0000-0000-00004A890000}"/>
    <cellStyle name="Lookup Table Number 2 2 2 2 2 2" xfId="35243" xr:uid="{00000000-0005-0000-0000-00004B890000}"/>
    <cellStyle name="Lookup Table Number 2 2 2 2 2 3" xfId="35244" xr:uid="{00000000-0005-0000-0000-00004C890000}"/>
    <cellStyle name="Lookup Table Number 2 2 2 2 3" xfId="35245" xr:uid="{00000000-0005-0000-0000-00004D890000}"/>
    <cellStyle name="Lookup Table Number 2 2 2 2 3 2" xfId="35246" xr:uid="{00000000-0005-0000-0000-00004E890000}"/>
    <cellStyle name="Lookup Table Number 2 2 2 2 3 3" xfId="35247" xr:uid="{00000000-0005-0000-0000-00004F890000}"/>
    <cellStyle name="Lookup Table Number 2 2 2 2 4" xfId="35248" xr:uid="{00000000-0005-0000-0000-000050890000}"/>
    <cellStyle name="Lookup Table Number 2 2 2 2 4 2" xfId="35249" xr:uid="{00000000-0005-0000-0000-000051890000}"/>
    <cellStyle name="Lookup Table Number 2 2 2 2 4 3" xfId="35250" xr:uid="{00000000-0005-0000-0000-000052890000}"/>
    <cellStyle name="Lookup Table Number 2 2 2 2 5" xfId="35251" xr:uid="{00000000-0005-0000-0000-000053890000}"/>
    <cellStyle name="Lookup Table Number 2 2 2 2 5 2" xfId="35252" xr:uid="{00000000-0005-0000-0000-000054890000}"/>
    <cellStyle name="Lookup Table Number 2 2 2 2 5 3" xfId="35253" xr:uid="{00000000-0005-0000-0000-000055890000}"/>
    <cellStyle name="Lookup Table Number 2 2 2 2 6" xfId="35254" xr:uid="{00000000-0005-0000-0000-000056890000}"/>
    <cellStyle name="Lookup Table Number 2 2 2 2 6 2" xfId="35255" xr:uid="{00000000-0005-0000-0000-000057890000}"/>
    <cellStyle name="Lookup Table Number 2 2 2 2 6 3" xfId="35256" xr:uid="{00000000-0005-0000-0000-000058890000}"/>
    <cellStyle name="Lookup Table Number 2 2 2 2 7" xfId="35257" xr:uid="{00000000-0005-0000-0000-000059890000}"/>
    <cellStyle name="Lookup Table Number 2 2 2 2 7 2" xfId="35258" xr:uid="{00000000-0005-0000-0000-00005A890000}"/>
    <cellStyle name="Lookup Table Number 2 2 2 2 7 3" xfId="35259" xr:uid="{00000000-0005-0000-0000-00005B890000}"/>
    <cellStyle name="Lookup Table Number 2 2 2 2 8" xfId="35260" xr:uid="{00000000-0005-0000-0000-00005C890000}"/>
    <cellStyle name="Lookup Table Number 2 2 2 2 8 2" xfId="35261" xr:uid="{00000000-0005-0000-0000-00005D890000}"/>
    <cellStyle name="Lookup Table Number 2 2 2 2 8 3" xfId="35262" xr:uid="{00000000-0005-0000-0000-00005E890000}"/>
    <cellStyle name="Lookup Table Number 2 2 2 2 9" xfId="35263" xr:uid="{00000000-0005-0000-0000-00005F890000}"/>
    <cellStyle name="Lookup Table Number 2 2 2 2 9 2" xfId="35264" xr:uid="{00000000-0005-0000-0000-000060890000}"/>
    <cellStyle name="Lookup Table Number 2 2 2 2 9 3" xfId="35265" xr:uid="{00000000-0005-0000-0000-000061890000}"/>
    <cellStyle name="Lookup Table Number 2 2 2 20" xfId="35266" xr:uid="{00000000-0005-0000-0000-000062890000}"/>
    <cellStyle name="Lookup Table Number 2 2 2 3" xfId="35267" xr:uid="{00000000-0005-0000-0000-000063890000}"/>
    <cellStyle name="Lookup Table Number 2 2 2 3 10" xfId="35268" xr:uid="{00000000-0005-0000-0000-000064890000}"/>
    <cellStyle name="Lookup Table Number 2 2 2 3 10 2" xfId="35269" xr:uid="{00000000-0005-0000-0000-000065890000}"/>
    <cellStyle name="Lookup Table Number 2 2 2 3 10 3" xfId="35270" xr:uid="{00000000-0005-0000-0000-000066890000}"/>
    <cellStyle name="Lookup Table Number 2 2 2 3 11" xfId="35271" xr:uid="{00000000-0005-0000-0000-000067890000}"/>
    <cellStyle name="Lookup Table Number 2 2 2 3 11 2" xfId="35272" xr:uid="{00000000-0005-0000-0000-000068890000}"/>
    <cellStyle name="Lookup Table Number 2 2 2 3 11 3" xfId="35273" xr:uid="{00000000-0005-0000-0000-000069890000}"/>
    <cellStyle name="Lookup Table Number 2 2 2 3 12" xfId="35274" xr:uid="{00000000-0005-0000-0000-00006A890000}"/>
    <cellStyle name="Lookup Table Number 2 2 2 3 12 2" xfId="35275" xr:uid="{00000000-0005-0000-0000-00006B890000}"/>
    <cellStyle name="Lookup Table Number 2 2 2 3 12 3" xfId="35276" xr:uid="{00000000-0005-0000-0000-00006C890000}"/>
    <cellStyle name="Lookup Table Number 2 2 2 3 13" xfId="35277" xr:uid="{00000000-0005-0000-0000-00006D890000}"/>
    <cellStyle name="Lookup Table Number 2 2 2 3 14" xfId="35278" xr:uid="{00000000-0005-0000-0000-00006E890000}"/>
    <cellStyle name="Lookup Table Number 2 2 2 3 2" xfId="35279" xr:uid="{00000000-0005-0000-0000-00006F890000}"/>
    <cellStyle name="Lookup Table Number 2 2 2 3 2 2" xfId="35280" xr:uid="{00000000-0005-0000-0000-000070890000}"/>
    <cellStyle name="Lookup Table Number 2 2 2 3 2 3" xfId="35281" xr:uid="{00000000-0005-0000-0000-000071890000}"/>
    <cellStyle name="Lookup Table Number 2 2 2 3 3" xfId="35282" xr:uid="{00000000-0005-0000-0000-000072890000}"/>
    <cellStyle name="Lookup Table Number 2 2 2 3 3 2" xfId="35283" xr:uid="{00000000-0005-0000-0000-000073890000}"/>
    <cellStyle name="Lookup Table Number 2 2 2 3 3 3" xfId="35284" xr:uid="{00000000-0005-0000-0000-000074890000}"/>
    <cellStyle name="Lookup Table Number 2 2 2 3 4" xfId="35285" xr:uid="{00000000-0005-0000-0000-000075890000}"/>
    <cellStyle name="Lookup Table Number 2 2 2 3 4 2" xfId="35286" xr:uid="{00000000-0005-0000-0000-000076890000}"/>
    <cellStyle name="Lookup Table Number 2 2 2 3 4 3" xfId="35287" xr:uid="{00000000-0005-0000-0000-000077890000}"/>
    <cellStyle name="Lookup Table Number 2 2 2 3 5" xfId="35288" xr:uid="{00000000-0005-0000-0000-000078890000}"/>
    <cellStyle name="Lookup Table Number 2 2 2 3 5 2" xfId="35289" xr:uid="{00000000-0005-0000-0000-000079890000}"/>
    <cellStyle name="Lookup Table Number 2 2 2 3 5 3" xfId="35290" xr:uid="{00000000-0005-0000-0000-00007A890000}"/>
    <cellStyle name="Lookup Table Number 2 2 2 3 6" xfId="35291" xr:uid="{00000000-0005-0000-0000-00007B890000}"/>
    <cellStyle name="Lookup Table Number 2 2 2 3 6 2" xfId="35292" xr:uid="{00000000-0005-0000-0000-00007C890000}"/>
    <cellStyle name="Lookup Table Number 2 2 2 3 6 3" xfId="35293" xr:uid="{00000000-0005-0000-0000-00007D890000}"/>
    <cellStyle name="Lookup Table Number 2 2 2 3 7" xfId="35294" xr:uid="{00000000-0005-0000-0000-00007E890000}"/>
    <cellStyle name="Lookup Table Number 2 2 2 3 7 2" xfId="35295" xr:uid="{00000000-0005-0000-0000-00007F890000}"/>
    <cellStyle name="Lookup Table Number 2 2 2 3 7 3" xfId="35296" xr:uid="{00000000-0005-0000-0000-000080890000}"/>
    <cellStyle name="Lookup Table Number 2 2 2 3 8" xfId="35297" xr:uid="{00000000-0005-0000-0000-000081890000}"/>
    <cellStyle name="Lookup Table Number 2 2 2 3 8 2" xfId="35298" xr:uid="{00000000-0005-0000-0000-000082890000}"/>
    <cellStyle name="Lookup Table Number 2 2 2 3 8 3" xfId="35299" xr:uid="{00000000-0005-0000-0000-000083890000}"/>
    <cellStyle name="Lookup Table Number 2 2 2 3 9" xfId="35300" xr:uid="{00000000-0005-0000-0000-000084890000}"/>
    <cellStyle name="Lookup Table Number 2 2 2 3 9 2" xfId="35301" xr:uid="{00000000-0005-0000-0000-000085890000}"/>
    <cellStyle name="Lookup Table Number 2 2 2 3 9 3" xfId="35302" xr:uid="{00000000-0005-0000-0000-000086890000}"/>
    <cellStyle name="Lookup Table Number 2 2 2 4" xfId="35303" xr:uid="{00000000-0005-0000-0000-000087890000}"/>
    <cellStyle name="Lookup Table Number 2 2 2 4 10" xfId="35304" xr:uid="{00000000-0005-0000-0000-000088890000}"/>
    <cellStyle name="Lookup Table Number 2 2 2 4 10 2" xfId="35305" xr:uid="{00000000-0005-0000-0000-000089890000}"/>
    <cellStyle name="Lookup Table Number 2 2 2 4 10 3" xfId="35306" xr:uid="{00000000-0005-0000-0000-00008A890000}"/>
    <cellStyle name="Lookup Table Number 2 2 2 4 11" xfId="35307" xr:uid="{00000000-0005-0000-0000-00008B890000}"/>
    <cellStyle name="Lookup Table Number 2 2 2 4 11 2" xfId="35308" xr:uid="{00000000-0005-0000-0000-00008C890000}"/>
    <cellStyle name="Lookup Table Number 2 2 2 4 11 3" xfId="35309" xr:uid="{00000000-0005-0000-0000-00008D890000}"/>
    <cellStyle name="Lookup Table Number 2 2 2 4 12" xfId="35310" xr:uid="{00000000-0005-0000-0000-00008E890000}"/>
    <cellStyle name="Lookup Table Number 2 2 2 4 13" xfId="35311" xr:uid="{00000000-0005-0000-0000-00008F890000}"/>
    <cellStyle name="Lookup Table Number 2 2 2 4 2" xfId="35312" xr:uid="{00000000-0005-0000-0000-000090890000}"/>
    <cellStyle name="Lookup Table Number 2 2 2 4 2 2" xfId="35313" xr:uid="{00000000-0005-0000-0000-000091890000}"/>
    <cellStyle name="Lookup Table Number 2 2 2 4 2 3" xfId="35314" xr:uid="{00000000-0005-0000-0000-000092890000}"/>
    <cellStyle name="Lookup Table Number 2 2 2 4 3" xfId="35315" xr:uid="{00000000-0005-0000-0000-000093890000}"/>
    <cellStyle name="Lookup Table Number 2 2 2 4 3 2" xfId="35316" xr:uid="{00000000-0005-0000-0000-000094890000}"/>
    <cellStyle name="Lookup Table Number 2 2 2 4 3 3" xfId="35317" xr:uid="{00000000-0005-0000-0000-000095890000}"/>
    <cellStyle name="Lookup Table Number 2 2 2 4 4" xfId="35318" xr:uid="{00000000-0005-0000-0000-000096890000}"/>
    <cellStyle name="Lookup Table Number 2 2 2 4 4 2" xfId="35319" xr:uid="{00000000-0005-0000-0000-000097890000}"/>
    <cellStyle name="Lookup Table Number 2 2 2 4 4 3" xfId="35320" xr:uid="{00000000-0005-0000-0000-000098890000}"/>
    <cellStyle name="Lookup Table Number 2 2 2 4 5" xfId="35321" xr:uid="{00000000-0005-0000-0000-000099890000}"/>
    <cellStyle name="Lookup Table Number 2 2 2 4 5 2" xfId="35322" xr:uid="{00000000-0005-0000-0000-00009A890000}"/>
    <cellStyle name="Lookup Table Number 2 2 2 4 5 3" xfId="35323" xr:uid="{00000000-0005-0000-0000-00009B890000}"/>
    <cellStyle name="Lookup Table Number 2 2 2 4 6" xfId="35324" xr:uid="{00000000-0005-0000-0000-00009C890000}"/>
    <cellStyle name="Lookup Table Number 2 2 2 4 6 2" xfId="35325" xr:uid="{00000000-0005-0000-0000-00009D890000}"/>
    <cellStyle name="Lookup Table Number 2 2 2 4 6 3" xfId="35326" xr:uid="{00000000-0005-0000-0000-00009E890000}"/>
    <cellStyle name="Lookup Table Number 2 2 2 4 7" xfId="35327" xr:uid="{00000000-0005-0000-0000-00009F890000}"/>
    <cellStyle name="Lookup Table Number 2 2 2 4 7 2" xfId="35328" xr:uid="{00000000-0005-0000-0000-0000A0890000}"/>
    <cellStyle name="Lookup Table Number 2 2 2 4 7 3" xfId="35329" xr:uid="{00000000-0005-0000-0000-0000A1890000}"/>
    <cellStyle name="Lookup Table Number 2 2 2 4 8" xfId="35330" xr:uid="{00000000-0005-0000-0000-0000A2890000}"/>
    <cellStyle name="Lookup Table Number 2 2 2 4 8 2" xfId="35331" xr:uid="{00000000-0005-0000-0000-0000A3890000}"/>
    <cellStyle name="Lookup Table Number 2 2 2 4 8 3" xfId="35332" xr:uid="{00000000-0005-0000-0000-0000A4890000}"/>
    <cellStyle name="Lookup Table Number 2 2 2 4 9" xfId="35333" xr:uid="{00000000-0005-0000-0000-0000A5890000}"/>
    <cellStyle name="Lookup Table Number 2 2 2 4 9 2" xfId="35334" xr:uid="{00000000-0005-0000-0000-0000A6890000}"/>
    <cellStyle name="Lookup Table Number 2 2 2 4 9 3" xfId="35335" xr:uid="{00000000-0005-0000-0000-0000A7890000}"/>
    <cellStyle name="Lookup Table Number 2 2 2 5" xfId="35336" xr:uid="{00000000-0005-0000-0000-0000A8890000}"/>
    <cellStyle name="Lookup Table Number 2 2 2 5 10" xfId="35337" xr:uid="{00000000-0005-0000-0000-0000A9890000}"/>
    <cellStyle name="Lookup Table Number 2 2 2 5 10 2" xfId="35338" xr:uid="{00000000-0005-0000-0000-0000AA890000}"/>
    <cellStyle name="Lookup Table Number 2 2 2 5 10 3" xfId="35339" xr:uid="{00000000-0005-0000-0000-0000AB890000}"/>
    <cellStyle name="Lookup Table Number 2 2 2 5 11" xfId="35340" xr:uid="{00000000-0005-0000-0000-0000AC890000}"/>
    <cellStyle name="Lookup Table Number 2 2 2 5 11 2" xfId="35341" xr:uid="{00000000-0005-0000-0000-0000AD890000}"/>
    <cellStyle name="Lookup Table Number 2 2 2 5 11 3" xfId="35342" xr:uid="{00000000-0005-0000-0000-0000AE890000}"/>
    <cellStyle name="Lookup Table Number 2 2 2 5 12" xfId="35343" xr:uid="{00000000-0005-0000-0000-0000AF890000}"/>
    <cellStyle name="Lookup Table Number 2 2 2 5 13" xfId="35344" xr:uid="{00000000-0005-0000-0000-0000B0890000}"/>
    <cellStyle name="Lookup Table Number 2 2 2 5 2" xfId="35345" xr:uid="{00000000-0005-0000-0000-0000B1890000}"/>
    <cellStyle name="Lookup Table Number 2 2 2 5 2 2" xfId="35346" xr:uid="{00000000-0005-0000-0000-0000B2890000}"/>
    <cellStyle name="Lookup Table Number 2 2 2 5 2 3" xfId="35347" xr:uid="{00000000-0005-0000-0000-0000B3890000}"/>
    <cellStyle name="Lookup Table Number 2 2 2 5 3" xfId="35348" xr:uid="{00000000-0005-0000-0000-0000B4890000}"/>
    <cellStyle name="Lookup Table Number 2 2 2 5 3 2" xfId="35349" xr:uid="{00000000-0005-0000-0000-0000B5890000}"/>
    <cellStyle name="Lookup Table Number 2 2 2 5 3 3" xfId="35350" xr:uid="{00000000-0005-0000-0000-0000B6890000}"/>
    <cellStyle name="Lookup Table Number 2 2 2 5 4" xfId="35351" xr:uid="{00000000-0005-0000-0000-0000B7890000}"/>
    <cellStyle name="Lookup Table Number 2 2 2 5 4 2" xfId="35352" xr:uid="{00000000-0005-0000-0000-0000B8890000}"/>
    <cellStyle name="Lookup Table Number 2 2 2 5 4 3" xfId="35353" xr:uid="{00000000-0005-0000-0000-0000B9890000}"/>
    <cellStyle name="Lookup Table Number 2 2 2 5 5" xfId="35354" xr:uid="{00000000-0005-0000-0000-0000BA890000}"/>
    <cellStyle name="Lookup Table Number 2 2 2 5 5 2" xfId="35355" xr:uid="{00000000-0005-0000-0000-0000BB890000}"/>
    <cellStyle name="Lookup Table Number 2 2 2 5 5 3" xfId="35356" xr:uid="{00000000-0005-0000-0000-0000BC890000}"/>
    <cellStyle name="Lookup Table Number 2 2 2 5 6" xfId="35357" xr:uid="{00000000-0005-0000-0000-0000BD890000}"/>
    <cellStyle name="Lookup Table Number 2 2 2 5 6 2" xfId="35358" xr:uid="{00000000-0005-0000-0000-0000BE890000}"/>
    <cellStyle name="Lookup Table Number 2 2 2 5 6 3" xfId="35359" xr:uid="{00000000-0005-0000-0000-0000BF890000}"/>
    <cellStyle name="Lookup Table Number 2 2 2 5 7" xfId="35360" xr:uid="{00000000-0005-0000-0000-0000C0890000}"/>
    <cellStyle name="Lookup Table Number 2 2 2 5 7 2" xfId="35361" xr:uid="{00000000-0005-0000-0000-0000C1890000}"/>
    <cellStyle name="Lookup Table Number 2 2 2 5 7 3" xfId="35362" xr:uid="{00000000-0005-0000-0000-0000C2890000}"/>
    <cellStyle name="Lookup Table Number 2 2 2 5 8" xfId="35363" xr:uid="{00000000-0005-0000-0000-0000C3890000}"/>
    <cellStyle name="Lookup Table Number 2 2 2 5 8 2" xfId="35364" xr:uid="{00000000-0005-0000-0000-0000C4890000}"/>
    <cellStyle name="Lookup Table Number 2 2 2 5 8 3" xfId="35365" xr:uid="{00000000-0005-0000-0000-0000C5890000}"/>
    <cellStyle name="Lookup Table Number 2 2 2 5 9" xfId="35366" xr:uid="{00000000-0005-0000-0000-0000C6890000}"/>
    <cellStyle name="Lookup Table Number 2 2 2 5 9 2" xfId="35367" xr:uid="{00000000-0005-0000-0000-0000C7890000}"/>
    <cellStyle name="Lookup Table Number 2 2 2 5 9 3" xfId="35368" xr:uid="{00000000-0005-0000-0000-0000C8890000}"/>
    <cellStyle name="Lookup Table Number 2 2 2 6" xfId="35369" xr:uid="{00000000-0005-0000-0000-0000C9890000}"/>
    <cellStyle name="Lookup Table Number 2 2 2 6 10" xfId="35370" xr:uid="{00000000-0005-0000-0000-0000CA890000}"/>
    <cellStyle name="Lookup Table Number 2 2 2 6 10 2" xfId="35371" xr:uid="{00000000-0005-0000-0000-0000CB890000}"/>
    <cellStyle name="Lookup Table Number 2 2 2 6 10 3" xfId="35372" xr:uid="{00000000-0005-0000-0000-0000CC890000}"/>
    <cellStyle name="Lookup Table Number 2 2 2 6 11" xfId="35373" xr:uid="{00000000-0005-0000-0000-0000CD890000}"/>
    <cellStyle name="Lookup Table Number 2 2 2 6 11 2" xfId="35374" xr:uid="{00000000-0005-0000-0000-0000CE890000}"/>
    <cellStyle name="Lookup Table Number 2 2 2 6 11 3" xfId="35375" xr:uid="{00000000-0005-0000-0000-0000CF890000}"/>
    <cellStyle name="Lookup Table Number 2 2 2 6 12" xfId="35376" xr:uid="{00000000-0005-0000-0000-0000D0890000}"/>
    <cellStyle name="Lookup Table Number 2 2 2 6 13" xfId="35377" xr:uid="{00000000-0005-0000-0000-0000D1890000}"/>
    <cellStyle name="Lookup Table Number 2 2 2 6 2" xfId="35378" xr:uid="{00000000-0005-0000-0000-0000D2890000}"/>
    <cellStyle name="Lookup Table Number 2 2 2 6 2 2" xfId="35379" xr:uid="{00000000-0005-0000-0000-0000D3890000}"/>
    <cellStyle name="Lookup Table Number 2 2 2 6 2 3" xfId="35380" xr:uid="{00000000-0005-0000-0000-0000D4890000}"/>
    <cellStyle name="Lookup Table Number 2 2 2 6 3" xfId="35381" xr:uid="{00000000-0005-0000-0000-0000D5890000}"/>
    <cellStyle name="Lookup Table Number 2 2 2 6 3 2" xfId="35382" xr:uid="{00000000-0005-0000-0000-0000D6890000}"/>
    <cellStyle name="Lookup Table Number 2 2 2 6 3 3" xfId="35383" xr:uid="{00000000-0005-0000-0000-0000D7890000}"/>
    <cellStyle name="Lookup Table Number 2 2 2 6 4" xfId="35384" xr:uid="{00000000-0005-0000-0000-0000D8890000}"/>
    <cellStyle name="Lookup Table Number 2 2 2 6 4 2" xfId="35385" xr:uid="{00000000-0005-0000-0000-0000D9890000}"/>
    <cellStyle name="Lookup Table Number 2 2 2 6 4 3" xfId="35386" xr:uid="{00000000-0005-0000-0000-0000DA890000}"/>
    <cellStyle name="Lookup Table Number 2 2 2 6 5" xfId="35387" xr:uid="{00000000-0005-0000-0000-0000DB890000}"/>
    <cellStyle name="Lookup Table Number 2 2 2 6 5 2" xfId="35388" xr:uid="{00000000-0005-0000-0000-0000DC890000}"/>
    <cellStyle name="Lookup Table Number 2 2 2 6 5 3" xfId="35389" xr:uid="{00000000-0005-0000-0000-0000DD890000}"/>
    <cellStyle name="Lookup Table Number 2 2 2 6 6" xfId="35390" xr:uid="{00000000-0005-0000-0000-0000DE890000}"/>
    <cellStyle name="Lookup Table Number 2 2 2 6 6 2" xfId="35391" xr:uid="{00000000-0005-0000-0000-0000DF890000}"/>
    <cellStyle name="Lookup Table Number 2 2 2 6 6 3" xfId="35392" xr:uid="{00000000-0005-0000-0000-0000E0890000}"/>
    <cellStyle name="Lookup Table Number 2 2 2 6 7" xfId="35393" xr:uid="{00000000-0005-0000-0000-0000E1890000}"/>
    <cellStyle name="Lookup Table Number 2 2 2 6 7 2" xfId="35394" xr:uid="{00000000-0005-0000-0000-0000E2890000}"/>
    <cellStyle name="Lookup Table Number 2 2 2 6 7 3" xfId="35395" xr:uid="{00000000-0005-0000-0000-0000E3890000}"/>
    <cellStyle name="Lookup Table Number 2 2 2 6 8" xfId="35396" xr:uid="{00000000-0005-0000-0000-0000E4890000}"/>
    <cellStyle name="Lookup Table Number 2 2 2 6 8 2" xfId="35397" xr:uid="{00000000-0005-0000-0000-0000E5890000}"/>
    <cellStyle name="Lookup Table Number 2 2 2 6 8 3" xfId="35398" xr:uid="{00000000-0005-0000-0000-0000E6890000}"/>
    <cellStyle name="Lookup Table Number 2 2 2 6 9" xfId="35399" xr:uid="{00000000-0005-0000-0000-0000E7890000}"/>
    <cellStyle name="Lookup Table Number 2 2 2 6 9 2" xfId="35400" xr:uid="{00000000-0005-0000-0000-0000E8890000}"/>
    <cellStyle name="Lookup Table Number 2 2 2 6 9 3" xfId="35401" xr:uid="{00000000-0005-0000-0000-0000E9890000}"/>
    <cellStyle name="Lookup Table Number 2 2 2 7" xfId="35402" xr:uid="{00000000-0005-0000-0000-0000EA890000}"/>
    <cellStyle name="Lookup Table Number 2 2 2 7 10" xfId="35403" xr:uid="{00000000-0005-0000-0000-0000EB890000}"/>
    <cellStyle name="Lookup Table Number 2 2 2 7 10 2" xfId="35404" xr:uid="{00000000-0005-0000-0000-0000EC890000}"/>
    <cellStyle name="Lookup Table Number 2 2 2 7 10 3" xfId="35405" xr:uid="{00000000-0005-0000-0000-0000ED890000}"/>
    <cellStyle name="Lookup Table Number 2 2 2 7 11" xfId="35406" xr:uid="{00000000-0005-0000-0000-0000EE890000}"/>
    <cellStyle name="Lookup Table Number 2 2 2 7 11 2" xfId="35407" xr:uid="{00000000-0005-0000-0000-0000EF890000}"/>
    <cellStyle name="Lookup Table Number 2 2 2 7 11 3" xfId="35408" xr:uid="{00000000-0005-0000-0000-0000F0890000}"/>
    <cellStyle name="Lookup Table Number 2 2 2 7 12" xfId="35409" xr:uid="{00000000-0005-0000-0000-0000F1890000}"/>
    <cellStyle name="Lookup Table Number 2 2 2 7 13" xfId="35410" xr:uid="{00000000-0005-0000-0000-0000F2890000}"/>
    <cellStyle name="Lookup Table Number 2 2 2 7 2" xfId="35411" xr:uid="{00000000-0005-0000-0000-0000F3890000}"/>
    <cellStyle name="Lookup Table Number 2 2 2 7 2 2" xfId="35412" xr:uid="{00000000-0005-0000-0000-0000F4890000}"/>
    <cellStyle name="Lookup Table Number 2 2 2 7 2 3" xfId="35413" xr:uid="{00000000-0005-0000-0000-0000F5890000}"/>
    <cellStyle name="Lookup Table Number 2 2 2 7 3" xfId="35414" xr:uid="{00000000-0005-0000-0000-0000F6890000}"/>
    <cellStyle name="Lookup Table Number 2 2 2 7 3 2" xfId="35415" xr:uid="{00000000-0005-0000-0000-0000F7890000}"/>
    <cellStyle name="Lookup Table Number 2 2 2 7 3 3" xfId="35416" xr:uid="{00000000-0005-0000-0000-0000F8890000}"/>
    <cellStyle name="Lookup Table Number 2 2 2 7 4" xfId="35417" xr:uid="{00000000-0005-0000-0000-0000F9890000}"/>
    <cellStyle name="Lookup Table Number 2 2 2 7 4 2" xfId="35418" xr:uid="{00000000-0005-0000-0000-0000FA890000}"/>
    <cellStyle name="Lookup Table Number 2 2 2 7 4 3" xfId="35419" xr:uid="{00000000-0005-0000-0000-0000FB890000}"/>
    <cellStyle name="Lookup Table Number 2 2 2 7 5" xfId="35420" xr:uid="{00000000-0005-0000-0000-0000FC890000}"/>
    <cellStyle name="Lookup Table Number 2 2 2 7 5 2" xfId="35421" xr:uid="{00000000-0005-0000-0000-0000FD890000}"/>
    <cellStyle name="Lookup Table Number 2 2 2 7 5 3" xfId="35422" xr:uid="{00000000-0005-0000-0000-0000FE890000}"/>
    <cellStyle name="Lookup Table Number 2 2 2 7 6" xfId="35423" xr:uid="{00000000-0005-0000-0000-0000FF890000}"/>
    <cellStyle name="Lookup Table Number 2 2 2 7 6 2" xfId="35424" xr:uid="{00000000-0005-0000-0000-0000008A0000}"/>
    <cellStyle name="Lookup Table Number 2 2 2 7 6 3" xfId="35425" xr:uid="{00000000-0005-0000-0000-0000018A0000}"/>
    <cellStyle name="Lookup Table Number 2 2 2 7 7" xfId="35426" xr:uid="{00000000-0005-0000-0000-0000028A0000}"/>
    <cellStyle name="Lookup Table Number 2 2 2 7 7 2" xfId="35427" xr:uid="{00000000-0005-0000-0000-0000038A0000}"/>
    <cellStyle name="Lookup Table Number 2 2 2 7 7 3" xfId="35428" xr:uid="{00000000-0005-0000-0000-0000048A0000}"/>
    <cellStyle name="Lookup Table Number 2 2 2 7 8" xfId="35429" xr:uid="{00000000-0005-0000-0000-0000058A0000}"/>
    <cellStyle name="Lookup Table Number 2 2 2 7 8 2" xfId="35430" xr:uid="{00000000-0005-0000-0000-0000068A0000}"/>
    <cellStyle name="Lookup Table Number 2 2 2 7 8 3" xfId="35431" xr:uid="{00000000-0005-0000-0000-0000078A0000}"/>
    <cellStyle name="Lookup Table Number 2 2 2 7 9" xfId="35432" xr:uid="{00000000-0005-0000-0000-0000088A0000}"/>
    <cellStyle name="Lookup Table Number 2 2 2 7 9 2" xfId="35433" xr:uid="{00000000-0005-0000-0000-0000098A0000}"/>
    <cellStyle name="Lookup Table Number 2 2 2 7 9 3" xfId="35434" xr:uid="{00000000-0005-0000-0000-00000A8A0000}"/>
    <cellStyle name="Lookup Table Number 2 2 2 8" xfId="35435" xr:uid="{00000000-0005-0000-0000-00000B8A0000}"/>
    <cellStyle name="Lookup Table Number 2 2 2 8 2" xfId="35436" xr:uid="{00000000-0005-0000-0000-00000C8A0000}"/>
    <cellStyle name="Lookup Table Number 2 2 2 8 3" xfId="35437" xr:uid="{00000000-0005-0000-0000-00000D8A0000}"/>
    <cellStyle name="Lookup Table Number 2 2 2 9" xfId="35438" xr:uid="{00000000-0005-0000-0000-00000E8A0000}"/>
    <cellStyle name="Lookup Table Number 2 2 2 9 2" xfId="35439" xr:uid="{00000000-0005-0000-0000-00000F8A0000}"/>
    <cellStyle name="Lookup Table Number 2 2 2 9 3" xfId="35440" xr:uid="{00000000-0005-0000-0000-0000108A0000}"/>
    <cellStyle name="Lookup Table Number 2 2 20" xfId="35441" xr:uid="{00000000-0005-0000-0000-0000118A0000}"/>
    <cellStyle name="Lookup Table Number 2 2 3" xfId="35442" xr:uid="{00000000-0005-0000-0000-0000128A0000}"/>
    <cellStyle name="Lookup Table Number 2 2 3 10" xfId="35443" xr:uid="{00000000-0005-0000-0000-0000138A0000}"/>
    <cellStyle name="Lookup Table Number 2 2 3 10 2" xfId="35444" xr:uid="{00000000-0005-0000-0000-0000148A0000}"/>
    <cellStyle name="Lookup Table Number 2 2 3 10 3" xfId="35445" xr:uid="{00000000-0005-0000-0000-0000158A0000}"/>
    <cellStyle name="Lookup Table Number 2 2 3 11" xfId="35446" xr:uid="{00000000-0005-0000-0000-0000168A0000}"/>
    <cellStyle name="Lookup Table Number 2 2 3 11 2" xfId="35447" xr:uid="{00000000-0005-0000-0000-0000178A0000}"/>
    <cellStyle name="Lookup Table Number 2 2 3 11 3" xfId="35448" xr:uid="{00000000-0005-0000-0000-0000188A0000}"/>
    <cellStyle name="Lookup Table Number 2 2 3 12" xfId="35449" xr:uid="{00000000-0005-0000-0000-0000198A0000}"/>
    <cellStyle name="Lookup Table Number 2 2 3 12 2" xfId="35450" xr:uid="{00000000-0005-0000-0000-00001A8A0000}"/>
    <cellStyle name="Lookup Table Number 2 2 3 12 3" xfId="35451" xr:uid="{00000000-0005-0000-0000-00001B8A0000}"/>
    <cellStyle name="Lookup Table Number 2 2 3 13" xfId="35452" xr:uid="{00000000-0005-0000-0000-00001C8A0000}"/>
    <cellStyle name="Lookup Table Number 2 2 3 14" xfId="35453" xr:uid="{00000000-0005-0000-0000-00001D8A0000}"/>
    <cellStyle name="Lookup Table Number 2 2 3 2" xfId="35454" xr:uid="{00000000-0005-0000-0000-00001E8A0000}"/>
    <cellStyle name="Lookup Table Number 2 2 3 2 2" xfId="35455" xr:uid="{00000000-0005-0000-0000-00001F8A0000}"/>
    <cellStyle name="Lookup Table Number 2 2 3 2 3" xfId="35456" xr:uid="{00000000-0005-0000-0000-0000208A0000}"/>
    <cellStyle name="Lookup Table Number 2 2 3 3" xfId="35457" xr:uid="{00000000-0005-0000-0000-0000218A0000}"/>
    <cellStyle name="Lookup Table Number 2 2 3 3 2" xfId="35458" xr:uid="{00000000-0005-0000-0000-0000228A0000}"/>
    <cellStyle name="Lookup Table Number 2 2 3 3 3" xfId="35459" xr:uid="{00000000-0005-0000-0000-0000238A0000}"/>
    <cellStyle name="Lookup Table Number 2 2 3 4" xfId="35460" xr:uid="{00000000-0005-0000-0000-0000248A0000}"/>
    <cellStyle name="Lookup Table Number 2 2 3 4 2" xfId="35461" xr:uid="{00000000-0005-0000-0000-0000258A0000}"/>
    <cellStyle name="Lookup Table Number 2 2 3 4 3" xfId="35462" xr:uid="{00000000-0005-0000-0000-0000268A0000}"/>
    <cellStyle name="Lookup Table Number 2 2 3 5" xfId="35463" xr:uid="{00000000-0005-0000-0000-0000278A0000}"/>
    <cellStyle name="Lookup Table Number 2 2 3 5 2" xfId="35464" xr:uid="{00000000-0005-0000-0000-0000288A0000}"/>
    <cellStyle name="Lookup Table Number 2 2 3 5 3" xfId="35465" xr:uid="{00000000-0005-0000-0000-0000298A0000}"/>
    <cellStyle name="Lookup Table Number 2 2 3 6" xfId="35466" xr:uid="{00000000-0005-0000-0000-00002A8A0000}"/>
    <cellStyle name="Lookup Table Number 2 2 3 6 2" xfId="35467" xr:uid="{00000000-0005-0000-0000-00002B8A0000}"/>
    <cellStyle name="Lookup Table Number 2 2 3 6 3" xfId="35468" xr:uid="{00000000-0005-0000-0000-00002C8A0000}"/>
    <cellStyle name="Lookup Table Number 2 2 3 7" xfId="35469" xr:uid="{00000000-0005-0000-0000-00002D8A0000}"/>
    <cellStyle name="Lookup Table Number 2 2 3 7 2" xfId="35470" xr:uid="{00000000-0005-0000-0000-00002E8A0000}"/>
    <cellStyle name="Lookup Table Number 2 2 3 7 3" xfId="35471" xr:uid="{00000000-0005-0000-0000-00002F8A0000}"/>
    <cellStyle name="Lookup Table Number 2 2 3 8" xfId="35472" xr:uid="{00000000-0005-0000-0000-0000308A0000}"/>
    <cellStyle name="Lookup Table Number 2 2 3 8 2" xfId="35473" xr:uid="{00000000-0005-0000-0000-0000318A0000}"/>
    <cellStyle name="Lookup Table Number 2 2 3 8 3" xfId="35474" xr:uid="{00000000-0005-0000-0000-0000328A0000}"/>
    <cellStyle name="Lookup Table Number 2 2 3 9" xfId="35475" xr:uid="{00000000-0005-0000-0000-0000338A0000}"/>
    <cellStyle name="Lookup Table Number 2 2 3 9 2" xfId="35476" xr:uid="{00000000-0005-0000-0000-0000348A0000}"/>
    <cellStyle name="Lookup Table Number 2 2 3 9 3" xfId="35477" xr:uid="{00000000-0005-0000-0000-0000358A0000}"/>
    <cellStyle name="Lookup Table Number 2 2 4" xfId="35478" xr:uid="{00000000-0005-0000-0000-0000368A0000}"/>
    <cellStyle name="Lookup Table Number 2 2 4 10" xfId="35479" xr:uid="{00000000-0005-0000-0000-0000378A0000}"/>
    <cellStyle name="Lookup Table Number 2 2 4 10 2" xfId="35480" xr:uid="{00000000-0005-0000-0000-0000388A0000}"/>
    <cellStyle name="Lookup Table Number 2 2 4 10 3" xfId="35481" xr:uid="{00000000-0005-0000-0000-0000398A0000}"/>
    <cellStyle name="Lookup Table Number 2 2 4 11" xfId="35482" xr:uid="{00000000-0005-0000-0000-00003A8A0000}"/>
    <cellStyle name="Lookup Table Number 2 2 4 11 2" xfId="35483" xr:uid="{00000000-0005-0000-0000-00003B8A0000}"/>
    <cellStyle name="Lookup Table Number 2 2 4 11 3" xfId="35484" xr:uid="{00000000-0005-0000-0000-00003C8A0000}"/>
    <cellStyle name="Lookup Table Number 2 2 4 12" xfId="35485" xr:uid="{00000000-0005-0000-0000-00003D8A0000}"/>
    <cellStyle name="Lookup Table Number 2 2 4 13" xfId="35486" xr:uid="{00000000-0005-0000-0000-00003E8A0000}"/>
    <cellStyle name="Lookup Table Number 2 2 4 2" xfId="35487" xr:uid="{00000000-0005-0000-0000-00003F8A0000}"/>
    <cellStyle name="Lookup Table Number 2 2 4 2 2" xfId="35488" xr:uid="{00000000-0005-0000-0000-0000408A0000}"/>
    <cellStyle name="Lookup Table Number 2 2 4 2 3" xfId="35489" xr:uid="{00000000-0005-0000-0000-0000418A0000}"/>
    <cellStyle name="Lookup Table Number 2 2 4 3" xfId="35490" xr:uid="{00000000-0005-0000-0000-0000428A0000}"/>
    <cellStyle name="Lookup Table Number 2 2 4 3 2" xfId="35491" xr:uid="{00000000-0005-0000-0000-0000438A0000}"/>
    <cellStyle name="Lookup Table Number 2 2 4 3 3" xfId="35492" xr:uid="{00000000-0005-0000-0000-0000448A0000}"/>
    <cellStyle name="Lookup Table Number 2 2 4 4" xfId="35493" xr:uid="{00000000-0005-0000-0000-0000458A0000}"/>
    <cellStyle name="Lookup Table Number 2 2 4 4 2" xfId="35494" xr:uid="{00000000-0005-0000-0000-0000468A0000}"/>
    <cellStyle name="Lookup Table Number 2 2 4 4 3" xfId="35495" xr:uid="{00000000-0005-0000-0000-0000478A0000}"/>
    <cellStyle name="Lookup Table Number 2 2 4 5" xfId="35496" xr:uid="{00000000-0005-0000-0000-0000488A0000}"/>
    <cellStyle name="Lookup Table Number 2 2 4 5 2" xfId="35497" xr:uid="{00000000-0005-0000-0000-0000498A0000}"/>
    <cellStyle name="Lookup Table Number 2 2 4 5 3" xfId="35498" xr:uid="{00000000-0005-0000-0000-00004A8A0000}"/>
    <cellStyle name="Lookup Table Number 2 2 4 6" xfId="35499" xr:uid="{00000000-0005-0000-0000-00004B8A0000}"/>
    <cellStyle name="Lookup Table Number 2 2 4 6 2" xfId="35500" xr:uid="{00000000-0005-0000-0000-00004C8A0000}"/>
    <cellStyle name="Lookup Table Number 2 2 4 6 3" xfId="35501" xr:uid="{00000000-0005-0000-0000-00004D8A0000}"/>
    <cellStyle name="Lookup Table Number 2 2 4 7" xfId="35502" xr:uid="{00000000-0005-0000-0000-00004E8A0000}"/>
    <cellStyle name="Lookup Table Number 2 2 4 7 2" xfId="35503" xr:uid="{00000000-0005-0000-0000-00004F8A0000}"/>
    <cellStyle name="Lookup Table Number 2 2 4 7 3" xfId="35504" xr:uid="{00000000-0005-0000-0000-0000508A0000}"/>
    <cellStyle name="Lookup Table Number 2 2 4 8" xfId="35505" xr:uid="{00000000-0005-0000-0000-0000518A0000}"/>
    <cellStyle name="Lookup Table Number 2 2 4 8 2" xfId="35506" xr:uid="{00000000-0005-0000-0000-0000528A0000}"/>
    <cellStyle name="Lookup Table Number 2 2 4 8 3" xfId="35507" xr:uid="{00000000-0005-0000-0000-0000538A0000}"/>
    <cellStyle name="Lookup Table Number 2 2 4 9" xfId="35508" xr:uid="{00000000-0005-0000-0000-0000548A0000}"/>
    <cellStyle name="Lookup Table Number 2 2 4 9 2" xfId="35509" xr:uid="{00000000-0005-0000-0000-0000558A0000}"/>
    <cellStyle name="Lookup Table Number 2 2 4 9 3" xfId="35510" xr:uid="{00000000-0005-0000-0000-0000568A0000}"/>
    <cellStyle name="Lookup Table Number 2 2 5" xfId="35511" xr:uid="{00000000-0005-0000-0000-0000578A0000}"/>
    <cellStyle name="Lookup Table Number 2 2 5 10" xfId="35512" xr:uid="{00000000-0005-0000-0000-0000588A0000}"/>
    <cellStyle name="Lookup Table Number 2 2 5 10 2" xfId="35513" xr:uid="{00000000-0005-0000-0000-0000598A0000}"/>
    <cellStyle name="Lookup Table Number 2 2 5 10 3" xfId="35514" xr:uid="{00000000-0005-0000-0000-00005A8A0000}"/>
    <cellStyle name="Lookup Table Number 2 2 5 11" xfId="35515" xr:uid="{00000000-0005-0000-0000-00005B8A0000}"/>
    <cellStyle name="Lookup Table Number 2 2 5 11 2" xfId="35516" xr:uid="{00000000-0005-0000-0000-00005C8A0000}"/>
    <cellStyle name="Lookup Table Number 2 2 5 11 3" xfId="35517" xr:uid="{00000000-0005-0000-0000-00005D8A0000}"/>
    <cellStyle name="Lookup Table Number 2 2 5 12" xfId="35518" xr:uid="{00000000-0005-0000-0000-00005E8A0000}"/>
    <cellStyle name="Lookup Table Number 2 2 5 13" xfId="35519" xr:uid="{00000000-0005-0000-0000-00005F8A0000}"/>
    <cellStyle name="Lookup Table Number 2 2 5 2" xfId="35520" xr:uid="{00000000-0005-0000-0000-0000608A0000}"/>
    <cellStyle name="Lookup Table Number 2 2 5 2 2" xfId="35521" xr:uid="{00000000-0005-0000-0000-0000618A0000}"/>
    <cellStyle name="Lookup Table Number 2 2 5 2 3" xfId="35522" xr:uid="{00000000-0005-0000-0000-0000628A0000}"/>
    <cellStyle name="Lookup Table Number 2 2 5 3" xfId="35523" xr:uid="{00000000-0005-0000-0000-0000638A0000}"/>
    <cellStyle name="Lookup Table Number 2 2 5 3 2" xfId="35524" xr:uid="{00000000-0005-0000-0000-0000648A0000}"/>
    <cellStyle name="Lookup Table Number 2 2 5 3 3" xfId="35525" xr:uid="{00000000-0005-0000-0000-0000658A0000}"/>
    <cellStyle name="Lookup Table Number 2 2 5 4" xfId="35526" xr:uid="{00000000-0005-0000-0000-0000668A0000}"/>
    <cellStyle name="Lookup Table Number 2 2 5 4 2" xfId="35527" xr:uid="{00000000-0005-0000-0000-0000678A0000}"/>
    <cellStyle name="Lookup Table Number 2 2 5 4 3" xfId="35528" xr:uid="{00000000-0005-0000-0000-0000688A0000}"/>
    <cellStyle name="Lookup Table Number 2 2 5 5" xfId="35529" xr:uid="{00000000-0005-0000-0000-0000698A0000}"/>
    <cellStyle name="Lookup Table Number 2 2 5 5 2" xfId="35530" xr:uid="{00000000-0005-0000-0000-00006A8A0000}"/>
    <cellStyle name="Lookup Table Number 2 2 5 5 3" xfId="35531" xr:uid="{00000000-0005-0000-0000-00006B8A0000}"/>
    <cellStyle name="Lookup Table Number 2 2 5 6" xfId="35532" xr:uid="{00000000-0005-0000-0000-00006C8A0000}"/>
    <cellStyle name="Lookup Table Number 2 2 5 6 2" xfId="35533" xr:uid="{00000000-0005-0000-0000-00006D8A0000}"/>
    <cellStyle name="Lookup Table Number 2 2 5 6 3" xfId="35534" xr:uid="{00000000-0005-0000-0000-00006E8A0000}"/>
    <cellStyle name="Lookup Table Number 2 2 5 7" xfId="35535" xr:uid="{00000000-0005-0000-0000-00006F8A0000}"/>
    <cellStyle name="Lookup Table Number 2 2 5 7 2" xfId="35536" xr:uid="{00000000-0005-0000-0000-0000708A0000}"/>
    <cellStyle name="Lookup Table Number 2 2 5 7 3" xfId="35537" xr:uid="{00000000-0005-0000-0000-0000718A0000}"/>
    <cellStyle name="Lookup Table Number 2 2 5 8" xfId="35538" xr:uid="{00000000-0005-0000-0000-0000728A0000}"/>
    <cellStyle name="Lookup Table Number 2 2 5 8 2" xfId="35539" xr:uid="{00000000-0005-0000-0000-0000738A0000}"/>
    <cellStyle name="Lookup Table Number 2 2 5 8 3" xfId="35540" xr:uid="{00000000-0005-0000-0000-0000748A0000}"/>
    <cellStyle name="Lookup Table Number 2 2 5 9" xfId="35541" xr:uid="{00000000-0005-0000-0000-0000758A0000}"/>
    <cellStyle name="Lookup Table Number 2 2 5 9 2" xfId="35542" xr:uid="{00000000-0005-0000-0000-0000768A0000}"/>
    <cellStyle name="Lookup Table Number 2 2 5 9 3" xfId="35543" xr:uid="{00000000-0005-0000-0000-0000778A0000}"/>
    <cellStyle name="Lookup Table Number 2 2 6" xfId="35544" xr:uid="{00000000-0005-0000-0000-0000788A0000}"/>
    <cellStyle name="Lookup Table Number 2 2 6 10" xfId="35545" xr:uid="{00000000-0005-0000-0000-0000798A0000}"/>
    <cellStyle name="Lookup Table Number 2 2 6 10 2" xfId="35546" xr:uid="{00000000-0005-0000-0000-00007A8A0000}"/>
    <cellStyle name="Lookup Table Number 2 2 6 10 3" xfId="35547" xr:uid="{00000000-0005-0000-0000-00007B8A0000}"/>
    <cellStyle name="Lookup Table Number 2 2 6 11" xfId="35548" xr:uid="{00000000-0005-0000-0000-00007C8A0000}"/>
    <cellStyle name="Lookup Table Number 2 2 6 11 2" xfId="35549" xr:uid="{00000000-0005-0000-0000-00007D8A0000}"/>
    <cellStyle name="Lookup Table Number 2 2 6 11 3" xfId="35550" xr:uid="{00000000-0005-0000-0000-00007E8A0000}"/>
    <cellStyle name="Lookup Table Number 2 2 6 12" xfId="35551" xr:uid="{00000000-0005-0000-0000-00007F8A0000}"/>
    <cellStyle name="Lookup Table Number 2 2 6 13" xfId="35552" xr:uid="{00000000-0005-0000-0000-0000808A0000}"/>
    <cellStyle name="Lookup Table Number 2 2 6 2" xfId="35553" xr:uid="{00000000-0005-0000-0000-0000818A0000}"/>
    <cellStyle name="Lookup Table Number 2 2 6 2 2" xfId="35554" xr:uid="{00000000-0005-0000-0000-0000828A0000}"/>
    <cellStyle name="Lookup Table Number 2 2 6 2 3" xfId="35555" xr:uid="{00000000-0005-0000-0000-0000838A0000}"/>
    <cellStyle name="Lookup Table Number 2 2 6 3" xfId="35556" xr:uid="{00000000-0005-0000-0000-0000848A0000}"/>
    <cellStyle name="Lookup Table Number 2 2 6 3 2" xfId="35557" xr:uid="{00000000-0005-0000-0000-0000858A0000}"/>
    <cellStyle name="Lookup Table Number 2 2 6 3 3" xfId="35558" xr:uid="{00000000-0005-0000-0000-0000868A0000}"/>
    <cellStyle name="Lookup Table Number 2 2 6 4" xfId="35559" xr:uid="{00000000-0005-0000-0000-0000878A0000}"/>
    <cellStyle name="Lookup Table Number 2 2 6 4 2" xfId="35560" xr:uid="{00000000-0005-0000-0000-0000888A0000}"/>
    <cellStyle name="Lookup Table Number 2 2 6 4 3" xfId="35561" xr:uid="{00000000-0005-0000-0000-0000898A0000}"/>
    <cellStyle name="Lookup Table Number 2 2 6 5" xfId="35562" xr:uid="{00000000-0005-0000-0000-00008A8A0000}"/>
    <cellStyle name="Lookup Table Number 2 2 6 5 2" xfId="35563" xr:uid="{00000000-0005-0000-0000-00008B8A0000}"/>
    <cellStyle name="Lookup Table Number 2 2 6 5 3" xfId="35564" xr:uid="{00000000-0005-0000-0000-00008C8A0000}"/>
    <cellStyle name="Lookup Table Number 2 2 6 6" xfId="35565" xr:uid="{00000000-0005-0000-0000-00008D8A0000}"/>
    <cellStyle name="Lookup Table Number 2 2 6 6 2" xfId="35566" xr:uid="{00000000-0005-0000-0000-00008E8A0000}"/>
    <cellStyle name="Lookup Table Number 2 2 6 6 3" xfId="35567" xr:uid="{00000000-0005-0000-0000-00008F8A0000}"/>
    <cellStyle name="Lookup Table Number 2 2 6 7" xfId="35568" xr:uid="{00000000-0005-0000-0000-0000908A0000}"/>
    <cellStyle name="Lookup Table Number 2 2 6 7 2" xfId="35569" xr:uid="{00000000-0005-0000-0000-0000918A0000}"/>
    <cellStyle name="Lookup Table Number 2 2 6 7 3" xfId="35570" xr:uid="{00000000-0005-0000-0000-0000928A0000}"/>
    <cellStyle name="Lookup Table Number 2 2 6 8" xfId="35571" xr:uid="{00000000-0005-0000-0000-0000938A0000}"/>
    <cellStyle name="Lookup Table Number 2 2 6 8 2" xfId="35572" xr:uid="{00000000-0005-0000-0000-0000948A0000}"/>
    <cellStyle name="Lookup Table Number 2 2 6 8 3" xfId="35573" xr:uid="{00000000-0005-0000-0000-0000958A0000}"/>
    <cellStyle name="Lookup Table Number 2 2 6 9" xfId="35574" xr:uid="{00000000-0005-0000-0000-0000968A0000}"/>
    <cellStyle name="Lookup Table Number 2 2 6 9 2" xfId="35575" xr:uid="{00000000-0005-0000-0000-0000978A0000}"/>
    <cellStyle name="Lookup Table Number 2 2 6 9 3" xfId="35576" xr:uid="{00000000-0005-0000-0000-0000988A0000}"/>
    <cellStyle name="Lookup Table Number 2 2 7" xfId="35577" xr:uid="{00000000-0005-0000-0000-0000998A0000}"/>
    <cellStyle name="Lookup Table Number 2 2 7 10" xfId="35578" xr:uid="{00000000-0005-0000-0000-00009A8A0000}"/>
    <cellStyle name="Lookup Table Number 2 2 7 10 2" xfId="35579" xr:uid="{00000000-0005-0000-0000-00009B8A0000}"/>
    <cellStyle name="Lookup Table Number 2 2 7 10 3" xfId="35580" xr:uid="{00000000-0005-0000-0000-00009C8A0000}"/>
    <cellStyle name="Lookup Table Number 2 2 7 11" xfId="35581" xr:uid="{00000000-0005-0000-0000-00009D8A0000}"/>
    <cellStyle name="Lookup Table Number 2 2 7 11 2" xfId="35582" xr:uid="{00000000-0005-0000-0000-00009E8A0000}"/>
    <cellStyle name="Lookup Table Number 2 2 7 11 3" xfId="35583" xr:uid="{00000000-0005-0000-0000-00009F8A0000}"/>
    <cellStyle name="Lookup Table Number 2 2 7 12" xfId="35584" xr:uid="{00000000-0005-0000-0000-0000A08A0000}"/>
    <cellStyle name="Lookup Table Number 2 2 7 13" xfId="35585" xr:uid="{00000000-0005-0000-0000-0000A18A0000}"/>
    <cellStyle name="Lookup Table Number 2 2 7 2" xfId="35586" xr:uid="{00000000-0005-0000-0000-0000A28A0000}"/>
    <cellStyle name="Lookup Table Number 2 2 7 2 2" xfId="35587" xr:uid="{00000000-0005-0000-0000-0000A38A0000}"/>
    <cellStyle name="Lookup Table Number 2 2 7 2 3" xfId="35588" xr:uid="{00000000-0005-0000-0000-0000A48A0000}"/>
    <cellStyle name="Lookup Table Number 2 2 7 3" xfId="35589" xr:uid="{00000000-0005-0000-0000-0000A58A0000}"/>
    <cellStyle name="Lookup Table Number 2 2 7 3 2" xfId="35590" xr:uid="{00000000-0005-0000-0000-0000A68A0000}"/>
    <cellStyle name="Lookup Table Number 2 2 7 3 3" xfId="35591" xr:uid="{00000000-0005-0000-0000-0000A78A0000}"/>
    <cellStyle name="Lookup Table Number 2 2 7 4" xfId="35592" xr:uid="{00000000-0005-0000-0000-0000A88A0000}"/>
    <cellStyle name="Lookup Table Number 2 2 7 4 2" xfId="35593" xr:uid="{00000000-0005-0000-0000-0000A98A0000}"/>
    <cellStyle name="Lookup Table Number 2 2 7 4 3" xfId="35594" xr:uid="{00000000-0005-0000-0000-0000AA8A0000}"/>
    <cellStyle name="Lookup Table Number 2 2 7 5" xfId="35595" xr:uid="{00000000-0005-0000-0000-0000AB8A0000}"/>
    <cellStyle name="Lookup Table Number 2 2 7 5 2" xfId="35596" xr:uid="{00000000-0005-0000-0000-0000AC8A0000}"/>
    <cellStyle name="Lookup Table Number 2 2 7 5 3" xfId="35597" xr:uid="{00000000-0005-0000-0000-0000AD8A0000}"/>
    <cellStyle name="Lookup Table Number 2 2 7 6" xfId="35598" xr:uid="{00000000-0005-0000-0000-0000AE8A0000}"/>
    <cellStyle name="Lookup Table Number 2 2 7 6 2" xfId="35599" xr:uid="{00000000-0005-0000-0000-0000AF8A0000}"/>
    <cellStyle name="Lookup Table Number 2 2 7 6 3" xfId="35600" xr:uid="{00000000-0005-0000-0000-0000B08A0000}"/>
    <cellStyle name="Lookup Table Number 2 2 7 7" xfId="35601" xr:uid="{00000000-0005-0000-0000-0000B18A0000}"/>
    <cellStyle name="Lookup Table Number 2 2 7 7 2" xfId="35602" xr:uid="{00000000-0005-0000-0000-0000B28A0000}"/>
    <cellStyle name="Lookup Table Number 2 2 7 7 3" xfId="35603" xr:uid="{00000000-0005-0000-0000-0000B38A0000}"/>
    <cellStyle name="Lookup Table Number 2 2 7 8" xfId="35604" xr:uid="{00000000-0005-0000-0000-0000B48A0000}"/>
    <cellStyle name="Lookup Table Number 2 2 7 8 2" xfId="35605" xr:uid="{00000000-0005-0000-0000-0000B58A0000}"/>
    <cellStyle name="Lookup Table Number 2 2 7 8 3" xfId="35606" xr:uid="{00000000-0005-0000-0000-0000B68A0000}"/>
    <cellStyle name="Lookup Table Number 2 2 7 9" xfId="35607" xr:uid="{00000000-0005-0000-0000-0000B78A0000}"/>
    <cellStyle name="Lookup Table Number 2 2 7 9 2" xfId="35608" xr:uid="{00000000-0005-0000-0000-0000B88A0000}"/>
    <cellStyle name="Lookup Table Number 2 2 7 9 3" xfId="35609" xr:uid="{00000000-0005-0000-0000-0000B98A0000}"/>
    <cellStyle name="Lookup Table Number 2 2 8" xfId="35610" xr:uid="{00000000-0005-0000-0000-0000BA8A0000}"/>
    <cellStyle name="Lookup Table Number 2 2 8 2" xfId="35611" xr:uid="{00000000-0005-0000-0000-0000BB8A0000}"/>
    <cellStyle name="Lookup Table Number 2 2 8 3" xfId="35612" xr:uid="{00000000-0005-0000-0000-0000BC8A0000}"/>
    <cellStyle name="Lookup Table Number 2 2 9" xfId="35613" xr:uid="{00000000-0005-0000-0000-0000BD8A0000}"/>
    <cellStyle name="Lookup Table Number 2 2 9 2" xfId="35614" xr:uid="{00000000-0005-0000-0000-0000BE8A0000}"/>
    <cellStyle name="Lookup Table Number 2 2 9 3" xfId="35615" xr:uid="{00000000-0005-0000-0000-0000BF8A0000}"/>
    <cellStyle name="Lookup Table Number 2 3" xfId="35616" xr:uid="{00000000-0005-0000-0000-0000C08A0000}"/>
    <cellStyle name="Lookup Table Number 2 3 10" xfId="35617" xr:uid="{00000000-0005-0000-0000-0000C18A0000}"/>
    <cellStyle name="Lookup Table Number 2 3 10 2" xfId="35618" xr:uid="{00000000-0005-0000-0000-0000C28A0000}"/>
    <cellStyle name="Lookup Table Number 2 3 10 3" xfId="35619" xr:uid="{00000000-0005-0000-0000-0000C38A0000}"/>
    <cellStyle name="Lookup Table Number 2 3 11" xfId="35620" xr:uid="{00000000-0005-0000-0000-0000C48A0000}"/>
    <cellStyle name="Lookup Table Number 2 3 11 2" xfId="35621" xr:uid="{00000000-0005-0000-0000-0000C58A0000}"/>
    <cellStyle name="Lookup Table Number 2 3 11 3" xfId="35622" xr:uid="{00000000-0005-0000-0000-0000C68A0000}"/>
    <cellStyle name="Lookup Table Number 2 3 12" xfId="35623" xr:uid="{00000000-0005-0000-0000-0000C78A0000}"/>
    <cellStyle name="Lookup Table Number 2 3 12 2" xfId="35624" xr:uid="{00000000-0005-0000-0000-0000C88A0000}"/>
    <cellStyle name="Lookup Table Number 2 3 12 3" xfId="35625" xr:uid="{00000000-0005-0000-0000-0000C98A0000}"/>
    <cellStyle name="Lookup Table Number 2 3 13" xfId="35626" xr:uid="{00000000-0005-0000-0000-0000CA8A0000}"/>
    <cellStyle name="Lookup Table Number 2 3 13 2" xfId="35627" xr:uid="{00000000-0005-0000-0000-0000CB8A0000}"/>
    <cellStyle name="Lookup Table Number 2 3 13 3" xfId="35628" xr:uid="{00000000-0005-0000-0000-0000CC8A0000}"/>
    <cellStyle name="Lookup Table Number 2 3 14" xfId="35629" xr:uid="{00000000-0005-0000-0000-0000CD8A0000}"/>
    <cellStyle name="Lookup Table Number 2 3 14 2" xfId="35630" xr:uid="{00000000-0005-0000-0000-0000CE8A0000}"/>
    <cellStyle name="Lookup Table Number 2 3 14 3" xfId="35631" xr:uid="{00000000-0005-0000-0000-0000CF8A0000}"/>
    <cellStyle name="Lookup Table Number 2 3 15" xfId="35632" xr:uid="{00000000-0005-0000-0000-0000D08A0000}"/>
    <cellStyle name="Lookup Table Number 2 3 15 2" xfId="35633" xr:uid="{00000000-0005-0000-0000-0000D18A0000}"/>
    <cellStyle name="Lookup Table Number 2 3 15 3" xfId="35634" xr:uid="{00000000-0005-0000-0000-0000D28A0000}"/>
    <cellStyle name="Lookup Table Number 2 3 16" xfId="35635" xr:uid="{00000000-0005-0000-0000-0000D38A0000}"/>
    <cellStyle name="Lookup Table Number 2 3 16 2" xfId="35636" xr:uid="{00000000-0005-0000-0000-0000D48A0000}"/>
    <cellStyle name="Lookup Table Number 2 3 16 3" xfId="35637" xr:uid="{00000000-0005-0000-0000-0000D58A0000}"/>
    <cellStyle name="Lookup Table Number 2 3 17" xfId="35638" xr:uid="{00000000-0005-0000-0000-0000D68A0000}"/>
    <cellStyle name="Lookup Table Number 2 3 17 2" xfId="35639" xr:uid="{00000000-0005-0000-0000-0000D78A0000}"/>
    <cellStyle name="Lookup Table Number 2 3 17 3" xfId="35640" xr:uid="{00000000-0005-0000-0000-0000D88A0000}"/>
    <cellStyle name="Lookup Table Number 2 3 18" xfId="35641" xr:uid="{00000000-0005-0000-0000-0000D98A0000}"/>
    <cellStyle name="Lookup Table Number 2 3 18 2" xfId="35642" xr:uid="{00000000-0005-0000-0000-0000DA8A0000}"/>
    <cellStyle name="Lookup Table Number 2 3 18 3" xfId="35643" xr:uid="{00000000-0005-0000-0000-0000DB8A0000}"/>
    <cellStyle name="Lookup Table Number 2 3 19" xfId="35644" xr:uid="{00000000-0005-0000-0000-0000DC8A0000}"/>
    <cellStyle name="Lookup Table Number 2 3 2" xfId="35645" xr:uid="{00000000-0005-0000-0000-0000DD8A0000}"/>
    <cellStyle name="Lookup Table Number 2 3 2 10" xfId="35646" xr:uid="{00000000-0005-0000-0000-0000DE8A0000}"/>
    <cellStyle name="Lookup Table Number 2 3 2 10 2" xfId="35647" xr:uid="{00000000-0005-0000-0000-0000DF8A0000}"/>
    <cellStyle name="Lookup Table Number 2 3 2 10 3" xfId="35648" xr:uid="{00000000-0005-0000-0000-0000E08A0000}"/>
    <cellStyle name="Lookup Table Number 2 3 2 11" xfId="35649" xr:uid="{00000000-0005-0000-0000-0000E18A0000}"/>
    <cellStyle name="Lookup Table Number 2 3 2 11 2" xfId="35650" xr:uid="{00000000-0005-0000-0000-0000E28A0000}"/>
    <cellStyle name="Lookup Table Number 2 3 2 11 3" xfId="35651" xr:uid="{00000000-0005-0000-0000-0000E38A0000}"/>
    <cellStyle name="Lookup Table Number 2 3 2 12" xfId="35652" xr:uid="{00000000-0005-0000-0000-0000E48A0000}"/>
    <cellStyle name="Lookup Table Number 2 3 2 12 2" xfId="35653" xr:uid="{00000000-0005-0000-0000-0000E58A0000}"/>
    <cellStyle name="Lookup Table Number 2 3 2 12 3" xfId="35654" xr:uid="{00000000-0005-0000-0000-0000E68A0000}"/>
    <cellStyle name="Lookup Table Number 2 3 2 13" xfId="35655" xr:uid="{00000000-0005-0000-0000-0000E78A0000}"/>
    <cellStyle name="Lookup Table Number 2 3 2 14" xfId="35656" xr:uid="{00000000-0005-0000-0000-0000E88A0000}"/>
    <cellStyle name="Lookup Table Number 2 3 2 2" xfId="35657" xr:uid="{00000000-0005-0000-0000-0000E98A0000}"/>
    <cellStyle name="Lookup Table Number 2 3 2 2 2" xfId="35658" xr:uid="{00000000-0005-0000-0000-0000EA8A0000}"/>
    <cellStyle name="Lookup Table Number 2 3 2 2 3" xfId="35659" xr:uid="{00000000-0005-0000-0000-0000EB8A0000}"/>
    <cellStyle name="Lookup Table Number 2 3 2 3" xfId="35660" xr:uid="{00000000-0005-0000-0000-0000EC8A0000}"/>
    <cellStyle name="Lookup Table Number 2 3 2 3 2" xfId="35661" xr:uid="{00000000-0005-0000-0000-0000ED8A0000}"/>
    <cellStyle name="Lookup Table Number 2 3 2 3 3" xfId="35662" xr:uid="{00000000-0005-0000-0000-0000EE8A0000}"/>
    <cellStyle name="Lookup Table Number 2 3 2 4" xfId="35663" xr:uid="{00000000-0005-0000-0000-0000EF8A0000}"/>
    <cellStyle name="Lookup Table Number 2 3 2 4 2" xfId="35664" xr:uid="{00000000-0005-0000-0000-0000F08A0000}"/>
    <cellStyle name="Lookup Table Number 2 3 2 4 3" xfId="35665" xr:uid="{00000000-0005-0000-0000-0000F18A0000}"/>
    <cellStyle name="Lookup Table Number 2 3 2 5" xfId="35666" xr:uid="{00000000-0005-0000-0000-0000F28A0000}"/>
    <cellStyle name="Lookup Table Number 2 3 2 5 2" xfId="35667" xr:uid="{00000000-0005-0000-0000-0000F38A0000}"/>
    <cellStyle name="Lookup Table Number 2 3 2 5 3" xfId="35668" xr:uid="{00000000-0005-0000-0000-0000F48A0000}"/>
    <cellStyle name="Lookup Table Number 2 3 2 6" xfId="35669" xr:uid="{00000000-0005-0000-0000-0000F58A0000}"/>
    <cellStyle name="Lookup Table Number 2 3 2 6 2" xfId="35670" xr:uid="{00000000-0005-0000-0000-0000F68A0000}"/>
    <cellStyle name="Lookup Table Number 2 3 2 6 3" xfId="35671" xr:uid="{00000000-0005-0000-0000-0000F78A0000}"/>
    <cellStyle name="Lookup Table Number 2 3 2 7" xfId="35672" xr:uid="{00000000-0005-0000-0000-0000F88A0000}"/>
    <cellStyle name="Lookup Table Number 2 3 2 7 2" xfId="35673" xr:uid="{00000000-0005-0000-0000-0000F98A0000}"/>
    <cellStyle name="Lookup Table Number 2 3 2 7 3" xfId="35674" xr:uid="{00000000-0005-0000-0000-0000FA8A0000}"/>
    <cellStyle name="Lookup Table Number 2 3 2 8" xfId="35675" xr:uid="{00000000-0005-0000-0000-0000FB8A0000}"/>
    <cellStyle name="Lookup Table Number 2 3 2 8 2" xfId="35676" xr:uid="{00000000-0005-0000-0000-0000FC8A0000}"/>
    <cellStyle name="Lookup Table Number 2 3 2 8 3" xfId="35677" xr:uid="{00000000-0005-0000-0000-0000FD8A0000}"/>
    <cellStyle name="Lookup Table Number 2 3 2 9" xfId="35678" xr:uid="{00000000-0005-0000-0000-0000FE8A0000}"/>
    <cellStyle name="Lookup Table Number 2 3 2 9 2" xfId="35679" xr:uid="{00000000-0005-0000-0000-0000FF8A0000}"/>
    <cellStyle name="Lookup Table Number 2 3 2 9 3" xfId="35680" xr:uid="{00000000-0005-0000-0000-0000008B0000}"/>
    <cellStyle name="Lookup Table Number 2 3 20" xfId="35681" xr:uid="{00000000-0005-0000-0000-0000018B0000}"/>
    <cellStyle name="Lookup Table Number 2 3 3" xfId="35682" xr:uid="{00000000-0005-0000-0000-0000028B0000}"/>
    <cellStyle name="Lookup Table Number 2 3 3 10" xfId="35683" xr:uid="{00000000-0005-0000-0000-0000038B0000}"/>
    <cellStyle name="Lookup Table Number 2 3 3 10 2" xfId="35684" xr:uid="{00000000-0005-0000-0000-0000048B0000}"/>
    <cellStyle name="Lookup Table Number 2 3 3 10 3" xfId="35685" xr:uid="{00000000-0005-0000-0000-0000058B0000}"/>
    <cellStyle name="Lookup Table Number 2 3 3 11" xfId="35686" xr:uid="{00000000-0005-0000-0000-0000068B0000}"/>
    <cellStyle name="Lookup Table Number 2 3 3 11 2" xfId="35687" xr:uid="{00000000-0005-0000-0000-0000078B0000}"/>
    <cellStyle name="Lookup Table Number 2 3 3 11 3" xfId="35688" xr:uid="{00000000-0005-0000-0000-0000088B0000}"/>
    <cellStyle name="Lookup Table Number 2 3 3 12" xfId="35689" xr:uid="{00000000-0005-0000-0000-0000098B0000}"/>
    <cellStyle name="Lookup Table Number 2 3 3 12 2" xfId="35690" xr:uid="{00000000-0005-0000-0000-00000A8B0000}"/>
    <cellStyle name="Lookup Table Number 2 3 3 12 3" xfId="35691" xr:uid="{00000000-0005-0000-0000-00000B8B0000}"/>
    <cellStyle name="Lookup Table Number 2 3 3 13" xfId="35692" xr:uid="{00000000-0005-0000-0000-00000C8B0000}"/>
    <cellStyle name="Lookup Table Number 2 3 3 14" xfId="35693" xr:uid="{00000000-0005-0000-0000-00000D8B0000}"/>
    <cellStyle name="Lookup Table Number 2 3 3 2" xfId="35694" xr:uid="{00000000-0005-0000-0000-00000E8B0000}"/>
    <cellStyle name="Lookup Table Number 2 3 3 2 2" xfId="35695" xr:uid="{00000000-0005-0000-0000-00000F8B0000}"/>
    <cellStyle name="Lookup Table Number 2 3 3 2 3" xfId="35696" xr:uid="{00000000-0005-0000-0000-0000108B0000}"/>
    <cellStyle name="Lookup Table Number 2 3 3 3" xfId="35697" xr:uid="{00000000-0005-0000-0000-0000118B0000}"/>
    <cellStyle name="Lookup Table Number 2 3 3 3 2" xfId="35698" xr:uid="{00000000-0005-0000-0000-0000128B0000}"/>
    <cellStyle name="Lookup Table Number 2 3 3 3 3" xfId="35699" xr:uid="{00000000-0005-0000-0000-0000138B0000}"/>
    <cellStyle name="Lookup Table Number 2 3 3 4" xfId="35700" xr:uid="{00000000-0005-0000-0000-0000148B0000}"/>
    <cellStyle name="Lookup Table Number 2 3 3 4 2" xfId="35701" xr:uid="{00000000-0005-0000-0000-0000158B0000}"/>
    <cellStyle name="Lookup Table Number 2 3 3 4 3" xfId="35702" xr:uid="{00000000-0005-0000-0000-0000168B0000}"/>
    <cellStyle name="Lookup Table Number 2 3 3 5" xfId="35703" xr:uid="{00000000-0005-0000-0000-0000178B0000}"/>
    <cellStyle name="Lookup Table Number 2 3 3 5 2" xfId="35704" xr:uid="{00000000-0005-0000-0000-0000188B0000}"/>
    <cellStyle name="Lookup Table Number 2 3 3 5 3" xfId="35705" xr:uid="{00000000-0005-0000-0000-0000198B0000}"/>
    <cellStyle name="Lookup Table Number 2 3 3 6" xfId="35706" xr:uid="{00000000-0005-0000-0000-00001A8B0000}"/>
    <cellStyle name="Lookup Table Number 2 3 3 6 2" xfId="35707" xr:uid="{00000000-0005-0000-0000-00001B8B0000}"/>
    <cellStyle name="Lookup Table Number 2 3 3 6 3" xfId="35708" xr:uid="{00000000-0005-0000-0000-00001C8B0000}"/>
    <cellStyle name="Lookup Table Number 2 3 3 7" xfId="35709" xr:uid="{00000000-0005-0000-0000-00001D8B0000}"/>
    <cellStyle name="Lookup Table Number 2 3 3 7 2" xfId="35710" xr:uid="{00000000-0005-0000-0000-00001E8B0000}"/>
    <cellStyle name="Lookup Table Number 2 3 3 7 3" xfId="35711" xr:uid="{00000000-0005-0000-0000-00001F8B0000}"/>
    <cellStyle name="Lookup Table Number 2 3 3 8" xfId="35712" xr:uid="{00000000-0005-0000-0000-0000208B0000}"/>
    <cellStyle name="Lookup Table Number 2 3 3 8 2" xfId="35713" xr:uid="{00000000-0005-0000-0000-0000218B0000}"/>
    <cellStyle name="Lookup Table Number 2 3 3 8 3" xfId="35714" xr:uid="{00000000-0005-0000-0000-0000228B0000}"/>
    <cellStyle name="Lookup Table Number 2 3 3 9" xfId="35715" xr:uid="{00000000-0005-0000-0000-0000238B0000}"/>
    <cellStyle name="Lookup Table Number 2 3 3 9 2" xfId="35716" xr:uid="{00000000-0005-0000-0000-0000248B0000}"/>
    <cellStyle name="Lookup Table Number 2 3 3 9 3" xfId="35717" xr:uid="{00000000-0005-0000-0000-0000258B0000}"/>
    <cellStyle name="Lookup Table Number 2 3 4" xfId="35718" xr:uid="{00000000-0005-0000-0000-0000268B0000}"/>
    <cellStyle name="Lookup Table Number 2 3 4 10" xfId="35719" xr:uid="{00000000-0005-0000-0000-0000278B0000}"/>
    <cellStyle name="Lookup Table Number 2 3 4 10 2" xfId="35720" xr:uid="{00000000-0005-0000-0000-0000288B0000}"/>
    <cellStyle name="Lookup Table Number 2 3 4 10 3" xfId="35721" xr:uid="{00000000-0005-0000-0000-0000298B0000}"/>
    <cellStyle name="Lookup Table Number 2 3 4 11" xfId="35722" xr:uid="{00000000-0005-0000-0000-00002A8B0000}"/>
    <cellStyle name="Lookup Table Number 2 3 4 11 2" xfId="35723" xr:uid="{00000000-0005-0000-0000-00002B8B0000}"/>
    <cellStyle name="Lookup Table Number 2 3 4 11 3" xfId="35724" xr:uid="{00000000-0005-0000-0000-00002C8B0000}"/>
    <cellStyle name="Lookup Table Number 2 3 4 12" xfId="35725" xr:uid="{00000000-0005-0000-0000-00002D8B0000}"/>
    <cellStyle name="Lookup Table Number 2 3 4 13" xfId="35726" xr:uid="{00000000-0005-0000-0000-00002E8B0000}"/>
    <cellStyle name="Lookup Table Number 2 3 4 2" xfId="35727" xr:uid="{00000000-0005-0000-0000-00002F8B0000}"/>
    <cellStyle name="Lookup Table Number 2 3 4 2 2" xfId="35728" xr:uid="{00000000-0005-0000-0000-0000308B0000}"/>
    <cellStyle name="Lookup Table Number 2 3 4 2 3" xfId="35729" xr:uid="{00000000-0005-0000-0000-0000318B0000}"/>
    <cellStyle name="Lookup Table Number 2 3 4 3" xfId="35730" xr:uid="{00000000-0005-0000-0000-0000328B0000}"/>
    <cellStyle name="Lookup Table Number 2 3 4 3 2" xfId="35731" xr:uid="{00000000-0005-0000-0000-0000338B0000}"/>
    <cellStyle name="Lookup Table Number 2 3 4 3 3" xfId="35732" xr:uid="{00000000-0005-0000-0000-0000348B0000}"/>
    <cellStyle name="Lookup Table Number 2 3 4 4" xfId="35733" xr:uid="{00000000-0005-0000-0000-0000358B0000}"/>
    <cellStyle name="Lookup Table Number 2 3 4 4 2" xfId="35734" xr:uid="{00000000-0005-0000-0000-0000368B0000}"/>
    <cellStyle name="Lookup Table Number 2 3 4 4 3" xfId="35735" xr:uid="{00000000-0005-0000-0000-0000378B0000}"/>
    <cellStyle name="Lookup Table Number 2 3 4 5" xfId="35736" xr:uid="{00000000-0005-0000-0000-0000388B0000}"/>
    <cellStyle name="Lookup Table Number 2 3 4 5 2" xfId="35737" xr:uid="{00000000-0005-0000-0000-0000398B0000}"/>
    <cellStyle name="Lookup Table Number 2 3 4 5 3" xfId="35738" xr:uid="{00000000-0005-0000-0000-00003A8B0000}"/>
    <cellStyle name="Lookup Table Number 2 3 4 6" xfId="35739" xr:uid="{00000000-0005-0000-0000-00003B8B0000}"/>
    <cellStyle name="Lookup Table Number 2 3 4 6 2" xfId="35740" xr:uid="{00000000-0005-0000-0000-00003C8B0000}"/>
    <cellStyle name="Lookup Table Number 2 3 4 6 3" xfId="35741" xr:uid="{00000000-0005-0000-0000-00003D8B0000}"/>
    <cellStyle name="Lookup Table Number 2 3 4 7" xfId="35742" xr:uid="{00000000-0005-0000-0000-00003E8B0000}"/>
    <cellStyle name="Lookup Table Number 2 3 4 7 2" xfId="35743" xr:uid="{00000000-0005-0000-0000-00003F8B0000}"/>
    <cellStyle name="Lookup Table Number 2 3 4 7 3" xfId="35744" xr:uid="{00000000-0005-0000-0000-0000408B0000}"/>
    <cellStyle name="Lookup Table Number 2 3 4 8" xfId="35745" xr:uid="{00000000-0005-0000-0000-0000418B0000}"/>
    <cellStyle name="Lookup Table Number 2 3 4 8 2" xfId="35746" xr:uid="{00000000-0005-0000-0000-0000428B0000}"/>
    <cellStyle name="Lookup Table Number 2 3 4 8 3" xfId="35747" xr:uid="{00000000-0005-0000-0000-0000438B0000}"/>
    <cellStyle name="Lookup Table Number 2 3 4 9" xfId="35748" xr:uid="{00000000-0005-0000-0000-0000448B0000}"/>
    <cellStyle name="Lookup Table Number 2 3 4 9 2" xfId="35749" xr:uid="{00000000-0005-0000-0000-0000458B0000}"/>
    <cellStyle name="Lookup Table Number 2 3 4 9 3" xfId="35750" xr:uid="{00000000-0005-0000-0000-0000468B0000}"/>
    <cellStyle name="Lookup Table Number 2 3 5" xfId="35751" xr:uid="{00000000-0005-0000-0000-0000478B0000}"/>
    <cellStyle name="Lookup Table Number 2 3 5 10" xfId="35752" xr:uid="{00000000-0005-0000-0000-0000488B0000}"/>
    <cellStyle name="Lookup Table Number 2 3 5 10 2" xfId="35753" xr:uid="{00000000-0005-0000-0000-0000498B0000}"/>
    <cellStyle name="Lookup Table Number 2 3 5 10 3" xfId="35754" xr:uid="{00000000-0005-0000-0000-00004A8B0000}"/>
    <cellStyle name="Lookup Table Number 2 3 5 11" xfId="35755" xr:uid="{00000000-0005-0000-0000-00004B8B0000}"/>
    <cellStyle name="Lookup Table Number 2 3 5 11 2" xfId="35756" xr:uid="{00000000-0005-0000-0000-00004C8B0000}"/>
    <cellStyle name="Lookup Table Number 2 3 5 11 3" xfId="35757" xr:uid="{00000000-0005-0000-0000-00004D8B0000}"/>
    <cellStyle name="Lookup Table Number 2 3 5 12" xfId="35758" xr:uid="{00000000-0005-0000-0000-00004E8B0000}"/>
    <cellStyle name="Lookup Table Number 2 3 5 13" xfId="35759" xr:uid="{00000000-0005-0000-0000-00004F8B0000}"/>
    <cellStyle name="Lookup Table Number 2 3 5 2" xfId="35760" xr:uid="{00000000-0005-0000-0000-0000508B0000}"/>
    <cellStyle name="Lookup Table Number 2 3 5 2 2" xfId="35761" xr:uid="{00000000-0005-0000-0000-0000518B0000}"/>
    <cellStyle name="Lookup Table Number 2 3 5 2 3" xfId="35762" xr:uid="{00000000-0005-0000-0000-0000528B0000}"/>
    <cellStyle name="Lookup Table Number 2 3 5 3" xfId="35763" xr:uid="{00000000-0005-0000-0000-0000538B0000}"/>
    <cellStyle name="Lookup Table Number 2 3 5 3 2" xfId="35764" xr:uid="{00000000-0005-0000-0000-0000548B0000}"/>
    <cellStyle name="Lookup Table Number 2 3 5 3 3" xfId="35765" xr:uid="{00000000-0005-0000-0000-0000558B0000}"/>
    <cellStyle name="Lookup Table Number 2 3 5 4" xfId="35766" xr:uid="{00000000-0005-0000-0000-0000568B0000}"/>
    <cellStyle name="Lookup Table Number 2 3 5 4 2" xfId="35767" xr:uid="{00000000-0005-0000-0000-0000578B0000}"/>
    <cellStyle name="Lookup Table Number 2 3 5 4 3" xfId="35768" xr:uid="{00000000-0005-0000-0000-0000588B0000}"/>
    <cellStyle name="Lookup Table Number 2 3 5 5" xfId="35769" xr:uid="{00000000-0005-0000-0000-0000598B0000}"/>
    <cellStyle name="Lookup Table Number 2 3 5 5 2" xfId="35770" xr:uid="{00000000-0005-0000-0000-00005A8B0000}"/>
    <cellStyle name="Lookup Table Number 2 3 5 5 3" xfId="35771" xr:uid="{00000000-0005-0000-0000-00005B8B0000}"/>
    <cellStyle name="Lookup Table Number 2 3 5 6" xfId="35772" xr:uid="{00000000-0005-0000-0000-00005C8B0000}"/>
    <cellStyle name="Lookup Table Number 2 3 5 6 2" xfId="35773" xr:uid="{00000000-0005-0000-0000-00005D8B0000}"/>
    <cellStyle name="Lookup Table Number 2 3 5 6 3" xfId="35774" xr:uid="{00000000-0005-0000-0000-00005E8B0000}"/>
    <cellStyle name="Lookup Table Number 2 3 5 7" xfId="35775" xr:uid="{00000000-0005-0000-0000-00005F8B0000}"/>
    <cellStyle name="Lookup Table Number 2 3 5 7 2" xfId="35776" xr:uid="{00000000-0005-0000-0000-0000608B0000}"/>
    <cellStyle name="Lookup Table Number 2 3 5 7 3" xfId="35777" xr:uid="{00000000-0005-0000-0000-0000618B0000}"/>
    <cellStyle name="Lookup Table Number 2 3 5 8" xfId="35778" xr:uid="{00000000-0005-0000-0000-0000628B0000}"/>
    <cellStyle name="Lookup Table Number 2 3 5 8 2" xfId="35779" xr:uid="{00000000-0005-0000-0000-0000638B0000}"/>
    <cellStyle name="Lookup Table Number 2 3 5 8 3" xfId="35780" xr:uid="{00000000-0005-0000-0000-0000648B0000}"/>
    <cellStyle name="Lookup Table Number 2 3 5 9" xfId="35781" xr:uid="{00000000-0005-0000-0000-0000658B0000}"/>
    <cellStyle name="Lookup Table Number 2 3 5 9 2" xfId="35782" xr:uid="{00000000-0005-0000-0000-0000668B0000}"/>
    <cellStyle name="Lookup Table Number 2 3 5 9 3" xfId="35783" xr:uid="{00000000-0005-0000-0000-0000678B0000}"/>
    <cellStyle name="Lookup Table Number 2 3 6" xfId="35784" xr:uid="{00000000-0005-0000-0000-0000688B0000}"/>
    <cellStyle name="Lookup Table Number 2 3 6 10" xfId="35785" xr:uid="{00000000-0005-0000-0000-0000698B0000}"/>
    <cellStyle name="Lookup Table Number 2 3 6 10 2" xfId="35786" xr:uid="{00000000-0005-0000-0000-00006A8B0000}"/>
    <cellStyle name="Lookup Table Number 2 3 6 10 3" xfId="35787" xr:uid="{00000000-0005-0000-0000-00006B8B0000}"/>
    <cellStyle name="Lookup Table Number 2 3 6 11" xfId="35788" xr:uid="{00000000-0005-0000-0000-00006C8B0000}"/>
    <cellStyle name="Lookup Table Number 2 3 6 11 2" xfId="35789" xr:uid="{00000000-0005-0000-0000-00006D8B0000}"/>
    <cellStyle name="Lookup Table Number 2 3 6 11 3" xfId="35790" xr:uid="{00000000-0005-0000-0000-00006E8B0000}"/>
    <cellStyle name="Lookup Table Number 2 3 6 12" xfId="35791" xr:uid="{00000000-0005-0000-0000-00006F8B0000}"/>
    <cellStyle name="Lookup Table Number 2 3 6 13" xfId="35792" xr:uid="{00000000-0005-0000-0000-0000708B0000}"/>
    <cellStyle name="Lookup Table Number 2 3 6 2" xfId="35793" xr:uid="{00000000-0005-0000-0000-0000718B0000}"/>
    <cellStyle name="Lookup Table Number 2 3 6 2 2" xfId="35794" xr:uid="{00000000-0005-0000-0000-0000728B0000}"/>
    <cellStyle name="Lookup Table Number 2 3 6 2 3" xfId="35795" xr:uid="{00000000-0005-0000-0000-0000738B0000}"/>
    <cellStyle name="Lookup Table Number 2 3 6 3" xfId="35796" xr:uid="{00000000-0005-0000-0000-0000748B0000}"/>
    <cellStyle name="Lookup Table Number 2 3 6 3 2" xfId="35797" xr:uid="{00000000-0005-0000-0000-0000758B0000}"/>
    <cellStyle name="Lookup Table Number 2 3 6 3 3" xfId="35798" xr:uid="{00000000-0005-0000-0000-0000768B0000}"/>
    <cellStyle name="Lookup Table Number 2 3 6 4" xfId="35799" xr:uid="{00000000-0005-0000-0000-0000778B0000}"/>
    <cellStyle name="Lookup Table Number 2 3 6 4 2" xfId="35800" xr:uid="{00000000-0005-0000-0000-0000788B0000}"/>
    <cellStyle name="Lookup Table Number 2 3 6 4 3" xfId="35801" xr:uid="{00000000-0005-0000-0000-0000798B0000}"/>
    <cellStyle name="Lookup Table Number 2 3 6 5" xfId="35802" xr:uid="{00000000-0005-0000-0000-00007A8B0000}"/>
    <cellStyle name="Lookup Table Number 2 3 6 5 2" xfId="35803" xr:uid="{00000000-0005-0000-0000-00007B8B0000}"/>
    <cellStyle name="Lookup Table Number 2 3 6 5 3" xfId="35804" xr:uid="{00000000-0005-0000-0000-00007C8B0000}"/>
    <cellStyle name="Lookup Table Number 2 3 6 6" xfId="35805" xr:uid="{00000000-0005-0000-0000-00007D8B0000}"/>
    <cellStyle name="Lookup Table Number 2 3 6 6 2" xfId="35806" xr:uid="{00000000-0005-0000-0000-00007E8B0000}"/>
    <cellStyle name="Lookup Table Number 2 3 6 6 3" xfId="35807" xr:uid="{00000000-0005-0000-0000-00007F8B0000}"/>
    <cellStyle name="Lookup Table Number 2 3 6 7" xfId="35808" xr:uid="{00000000-0005-0000-0000-0000808B0000}"/>
    <cellStyle name="Lookup Table Number 2 3 6 7 2" xfId="35809" xr:uid="{00000000-0005-0000-0000-0000818B0000}"/>
    <cellStyle name="Lookup Table Number 2 3 6 7 3" xfId="35810" xr:uid="{00000000-0005-0000-0000-0000828B0000}"/>
    <cellStyle name="Lookup Table Number 2 3 6 8" xfId="35811" xr:uid="{00000000-0005-0000-0000-0000838B0000}"/>
    <cellStyle name="Lookup Table Number 2 3 6 8 2" xfId="35812" xr:uid="{00000000-0005-0000-0000-0000848B0000}"/>
    <cellStyle name="Lookup Table Number 2 3 6 8 3" xfId="35813" xr:uid="{00000000-0005-0000-0000-0000858B0000}"/>
    <cellStyle name="Lookup Table Number 2 3 6 9" xfId="35814" xr:uid="{00000000-0005-0000-0000-0000868B0000}"/>
    <cellStyle name="Lookup Table Number 2 3 6 9 2" xfId="35815" xr:uid="{00000000-0005-0000-0000-0000878B0000}"/>
    <cellStyle name="Lookup Table Number 2 3 6 9 3" xfId="35816" xr:uid="{00000000-0005-0000-0000-0000888B0000}"/>
    <cellStyle name="Lookup Table Number 2 3 7" xfId="35817" xr:uid="{00000000-0005-0000-0000-0000898B0000}"/>
    <cellStyle name="Lookup Table Number 2 3 7 10" xfId="35818" xr:uid="{00000000-0005-0000-0000-00008A8B0000}"/>
    <cellStyle name="Lookup Table Number 2 3 7 10 2" xfId="35819" xr:uid="{00000000-0005-0000-0000-00008B8B0000}"/>
    <cellStyle name="Lookup Table Number 2 3 7 10 3" xfId="35820" xr:uid="{00000000-0005-0000-0000-00008C8B0000}"/>
    <cellStyle name="Lookup Table Number 2 3 7 11" xfId="35821" xr:uid="{00000000-0005-0000-0000-00008D8B0000}"/>
    <cellStyle name="Lookup Table Number 2 3 7 11 2" xfId="35822" xr:uid="{00000000-0005-0000-0000-00008E8B0000}"/>
    <cellStyle name="Lookup Table Number 2 3 7 11 3" xfId="35823" xr:uid="{00000000-0005-0000-0000-00008F8B0000}"/>
    <cellStyle name="Lookup Table Number 2 3 7 12" xfId="35824" xr:uid="{00000000-0005-0000-0000-0000908B0000}"/>
    <cellStyle name="Lookup Table Number 2 3 7 13" xfId="35825" xr:uid="{00000000-0005-0000-0000-0000918B0000}"/>
    <cellStyle name="Lookup Table Number 2 3 7 2" xfId="35826" xr:uid="{00000000-0005-0000-0000-0000928B0000}"/>
    <cellStyle name="Lookup Table Number 2 3 7 2 2" xfId="35827" xr:uid="{00000000-0005-0000-0000-0000938B0000}"/>
    <cellStyle name="Lookup Table Number 2 3 7 2 3" xfId="35828" xr:uid="{00000000-0005-0000-0000-0000948B0000}"/>
    <cellStyle name="Lookup Table Number 2 3 7 3" xfId="35829" xr:uid="{00000000-0005-0000-0000-0000958B0000}"/>
    <cellStyle name="Lookup Table Number 2 3 7 3 2" xfId="35830" xr:uid="{00000000-0005-0000-0000-0000968B0000}"/>
    <cellStyle name="Lookup Table Number 2 3 7 3 3" xfId="35831" xr:uid="{00000000-0005-0000-0000-0000978B0000}"/>
    <cellStyle name="Lookup Table Number 2 3 7 4" xfId="35832" xr:uid="{00000000-0005-0000-0000-0000988B0000}"/>
    <cellStyle name="Lookup Table Number 2 3 7 4 2" xfId="35833" xr:uid="{00000000-0005-0000-0000-0000998B0000}"/>
    <cellStyle name="Lookup Table Number 2 3 7 4 3" xfId="35834" xr:uid="{00000000-0005-0000-0000-00009A8B0000}"/>
    <cellStyle name="Lookup Table Number 2 3 7 5" xfId="35835" xr:uid="{00000000-0005-0000-0000-00009B8B0000}"/>
    <cellStyle name="Lookup Table Number 2 3 7 5 2" xfId="35836" xr:uid="{00000000-0005-0000-0000-00009C8B0000}"/>
    <cellStyle name="Lookup Table Number 2 3 7 5 3" xfId="35837" xr:uid="{00000000-0005-0000-0000-00009D8B0000}"/>
    <cellStyle name="Lookup Table Number 2 3 7 6" xfId="35838" xr:uid="{00000000-0005-0000-0000-00009E8B0000}"/>
    <cellStyle name="Lookup Table Number 2 3 7 6 2" xfId="35839" xr:uid="{00000000-0005-0000-0000-00009F8B0000}"/>
    <cellStyle name="Lookup Table Number 2 3 7 6 3" xfId="35840" xr:uid="{00000000-0005-0000-0000-0000A08B0000}"/>
    <cellStyle name="Lookup Table Number 2 3 7 7" xfId="35841" xr:uid="{00000000-0005-0000-0000-0000A18B0000}"/>
    <cellStyle name="Lookup Table Number 2 3 7 7 2" xfId="35842" xr:uid="{00000000-0005-0000-0000-0000A28B0000}"/>
    <cellStyle name="Lookup Table Number 2 3 7 7 3" xfId="35843" xr:uid="{00000000-0005-0000-0000-0000A38B0000}"/>
    <cellStyle name="Lookup Table Number 2 3 7 8" xfId="35844" xr:uid="{00000000-0005-0000-0000-0000A48B0000}"/>
    <cellStyle name="Lookup Table Number 2 3 7 8 2" xfId="35845" xr:uid="{00000000-0005-0000-0000-0000A58B0000}"/>
    <cellStyle name="Lookup Table Number 2 3 7 8 3" xfId="35846" xr:uid="{00000000-0005-0000-0000-0000A68B0000}"/>
    <cellStyle name="Lookup Table Number 2 3 7 9" xfId="35847" xr:uid="{00000000-0005-0000-0000-0000A78B0000}"/>
    <cellStyle name="Lookup Table Number 2 3 7 9 2" xfId="35848" xr:uid="{00000000-0005-0000-0000-0000A88B0000}"/>
    <cellStyle name="Lookup Table Number 2 3 7 9 3" xfId="35849" xr:uid="{00000000-0005-0000-0000-0000A98B0000}"/>
    <cellStyle name="Lookup Table Number 2 3 8" xfId="35850" xr:uid="{00000000-0005-0000-0000-0000AA8B0000}"/>
    <cellStyle name="Lookup Table Number 2 3 8 2" xfId="35851" xr:uid="{00000000-0005-0000-0000-0000AB8B0000}"/>
    <cellStyle name="Lookup Table Number 2 3 8 3" xfId="35852" xr:uid="{00000000-0005-0000-0000-0000AC8B0000}"/>
    <cellStyle name="Lookup Table Number 2 3 9" xfId="35853" xr:uid="{00000000-0005-0000-0000-0000AD8B0000}"/>
    <cellStyle name="Lookup Table Number 2 3 9 2" xfId="35854" xr:uid="{00000000-0005-0000-0000-0000AE8B0000}"/>
    <cellStyle name="Lookup Table Number 2 3 9 3" xfId="35855" xr:uid="{00000000-0005-0000-0000-0000AF8B0000}"/>
    <cellStyle name="Lookup Table Number 2 4" xfId="35856" xr:uid="{00000000-0005-0000-0000-0000B08B0000}"/>
    <cellStyle name="Lookup Table Number 2 4 10" xfId="35857" xr:uid="{00000000-0005-0000-0000-0000B18B0000}"/>
    <cellStyle name="Lookup Table Number 2 4 10 2" xfId="35858" xr:uid="{00000000-0005-0000-0000-0000B28B0000}"/>
    <cellStyle name="Lookup Table Number 2 4 10 3" xfId="35859" xr:uid="{00000000-0005-0000-0000-0000B38B0000}"/>
    <cellStyle name="Lookup Table Number 2 4 11" xfId="35860" xr:uid="{00000000-0005-0000-0000-0000B48B0000}"/>
    <cellStyle name="Lookup Table Number 2 4 11 2" xfId="35861" xr:uid="{00000000-0005-0000-0000-0000B58B0000}"/>
    <cellStyle name="Lookup Table Number 2 4 11 3" xfId="35862" xr:uid="{00000000-0005-0000-0000-0000B68B0000}"/>
    <cellStyle name="Lookup Table Number 2 4 12" xfId="35863" xr:uid="{00000000-0005-0000-0000-0000B78B0000}"/>
    <cellStyle name="Lookup Table Number 2 4 12 2" xfId="35864" xr:uid="{00000000-0005-0000-0000-0000B88B0000}"/>
    <cellStyle name="Lookup Table Number 2 4 12 3" xfId="35865" xr:uid="{00000000-0005-0000-0000-0000B98B0000}"/>
    <cellStyle name="Lookup Table Number 2 4 13" xfId="35866" xr:uid="{00000000-0005-0000-0000-0000BA8B0000}"/>
    <cellStyle name="Lookup Table Number 2 4 13 2" xfId="35867" xr:uid="{00000000-0005-0000-0000-0000BB8B0000}"/>
    <cellStyle name="Lookup Table Number 2 4 13 3" xfId="35868" xr:uid="{00000000-0005-0000-0000-0000BC8B0000}"/>
    <cellStyle name="Lookup Table Number 2 4 14" xfId="35869" xr:uid="{00000000-0005-0000-0000-0000BD8B0000}"/>
    <cellStyle name="Lookup Table Number 2 4 14 2" xfId="35870" xr:uid="{00000000-0005-0000-0000-0000BE8B0000}"/>
    <cellStyle name="Lookup Table Number 2 4 14 3" xfId="35871" xr:uid="{00000000-0005-0000-0000-0000BF8B0000}"/>
    <cellStyle name="Lookup Table Number 2 4 15" xfId="35872" xr:uid="{00000000-0005-0000-0000-0000C08B0000}"/>
    <cellStyle name="Lookup Table Number 2 4 15 2" xfId="35873" xr:uid="{00000000-0005-0000-0000-0000C18B0000}"/>
    <cellStyle name="Lookup Table Number 2 4 15 3" xfId="35874" xr:uid="{00000000-0005-0000-0000-0000C28B0000}"/>
    <cellStyle name="Lookup Table Number 2 4 16" xfId="35875" xr:uid="{00000000-0005-0000-0000-0000C38B0000}"/>
    <cellStyle name="Lookup Table Number 2 4 16 2" xfId="35876" xr:uid="{00000000-0005-0000-0000-0000C48B0000}"/>
    <cellStyle name="Lookup Table Number 2 4 16 3" xfId="35877" xr:uid="{00000000-0005-0000-0000-0000C58B0000}"/>
    <cellStyle name="Lookup Table Number 2 4 17" xfId="35878" xr:uid="{00000000-0005-0000-0000-0000C68B0000}"/>
    <cellStyle name="Lookup Table Number 2 4 17 2" xfId="35879" xr:uid="{00000000-0005-0000-0000-0000C78B0000}"/>
    <cellStyle name="Lookup Table Number 2 4 17 3" xfId="35880" xr:uid="{00000000-0005-0000-0000-0000C88B0000}"/>
    <cellStyle name="Lookup Table Number 2 4 18" xfId="35881" xr:uid="{00000000-0005-0000-0000-0000C98B0000}"/>
    <cellStyle name="Lookup Table Number 2 4 18 2" xfId="35882" xr:uid="{00000000-0005-0000-0000-0000CA8B0000}"/>
    <cellStyle name="Lookup Table Number 2 4 18 3" xfId="35883" xr:uid="{00000000-0005-0000-0000-0000CB8B0000}"/>
    <cellStyle name="Lookup Table Number 2 4 19" xfId="35884" xr:uid="{00000000-0005-0000-0000-0000CC8B0000}"/>
    <cellStyle name="Lookup Table Number 2 4 2" xfId="35885" xr:uid="{00000000-0005-0000-0000-0000CD8B0000}"/>
    <cellStyle name="Lookup Table Number 2 4 2 10" xfId="35886" xr:uid="{00000000-0005-0000-0000-0000CE8B0000}"/>
    <cellStyle name="Lookup Table Number 2 4 2 10 2" xfId="35887" xr:uid="{00000000-0005-0000-0000-0000CF8B0000}"/>
    <cellStyle name="Lookup Table Number 2 4 2 10 3" xfId="35888" xr:uid="{00000000-0005-0000-0000-0000D08B0000}"/>
    <cellStyle name="Lookup Table Number 2 4 2 11" xfId="35889" xr:uid="{00000000-0005-0000-0000-0000D18B0000}"/>
    <cellStyle name="Lookup Table Number 2 4 2 11 2" xfId="35890" xr:uid="{00000000-0005-0000-0000-0000D28B0000}"/>
    <cellStyle name="Lookup Table Number 2 4 2 11 3" xfId="35891" xr:uid="{00000000-0005-0000-0000-0000D38B0000}"/>
    <cellStyle name="Lookup Table Number 2 4 2 12" xfId="35892" xr:uid="{00000000-0005-0000-0000-0000D48B0000}"/>
    <cellStyle name="Lookup Table Number 2 4 2 12 2" xfId="35893" xr:uid="{00000000-0005-0000-0000-0000D58B0000}"/>
    <cellStyle name="Lookup Table Number 2 4 2 12 3" xfId="35894" xr:uid="{00000000-0005-0000-0000-0000D68B0000}"/>
    <cellStyle name="Lookup Table Number 2 4 2 13" xfId="35895" xr:uid="{00000000-0005-0000-0000-0000D78B0000}"/>
    <cellStyle name="Lookup Table Number 2 4 2 14" xfId="35896" xr:uid="{00000000-0005-0000-0000-0000D88B0000}"/>
    <cellStyle name="Lookup Table Number 2 4 2 2" xfId="35897" xr:uid="{00000000-0005-0000-0000-0000D98B0000}"/>
    <cellStyle name="Lookup Table Number 2 4 2 2 2" xfId="35898" xr:uid="{00000000-0005-0000-0000-0000DA8B0000}"/>
    <cellStyle name="Lookup Table Number 2 4 2 2 3" xfId="35899" xr:uid="{00000000-0005-0000-0000-0000DB8B0000}"/>
    <cellStyle name="Lookup Table Number 2 4 2 3" xfId="35900" xr:uid="{00000000-0005-0000-0000-0000DC8B0000}"/>
    <cellStyle name="Lookup Table Number 2 4 2 3 2" xfId="35901" xr:uid="{00000000-0005-0000-0000-0000DD8B0000}"/>
    <cellStyle name="Lookup Table Number 2 4 2 3 3" xfId="35902" xr:uid="{00000000-0005-0000-0000-0000DE8B0000}"/>
    <cellStyle name="Lookup Table Number 2 4 2 4" xfId="35903" xr:uid="{00000000-0005-0000-0000-0000DF8B0000}"/>
    <cellStyle name="Lookup Table Number 2 4 2 4 2" xfId="35904" xr:uid="{00000000-0005-0000-0000-0000E08B0000}"/>
    <cellStyle name="Lookup Table Number 2 4 2 4 3" xfId="35905" xr:uid="{00000000-0005-0000-0000-0000E18B0000}"/>
    <cellStyle name="Lookup Table Number 2 4 2 5" xfId="35906" xr:uid="{00000000-0005-0000-0000-0000E28B0000}"/>
    <cellStyle name="Lookup Table Number 2 4 2 5 2" xfId="35907" xr:uid="{00000000-0005-0000-0000-0000E38B0000}"/>
    <cellStyle name="Lookup Table Number 2 4 2 5 3" xfId="35908" xr:uid="{00000000-0005-0000-0000-0000E48B0000}"/>
    <cellStyle name="Lookup Table Number 2 4 2 6" xfId="35909" xr:uid="{00000000-0005-0000-0000-0000E58B0000}"/>
    <cellStyle name="Lookup Table Number 2 4 2 6 2" xfId="35910" xr:uid="{00000000-0005-0000-0000-0000E68B0000}"/>
    <cellStyle name="Lookup Table Number 2 4 2 6 3" xfId="35911" xr:uid="{00000000-0005-0000-0000-0000E78B0000}"/>
    <cellStyle name="Lookup Table Number 2 4 2 7" xfId="35912" xr:uid="{00000000-0005-0000-0000-0000E88B0000}"/>
    <cellStyle name="Lookup Table Number 2 4 2 7 2" xfId="35913" xr:uid="{00000000-0005-0000-0000-0000E98B0000}"/>
    <cellStyle name="Lookup Table Number 2 4 2 7 3" xfId="35914" xr:uid="{00000000-0005-0000-0000-0000EA8B0000}"/>
    <cellStyle name="Lookup Table Number 2 4 2 8" xfId="35915" xr:uid="{00000000-0005-0000-0000-0000EB8B0000}"/>
    <cellStyle name="Lookup Table Number 2 4 2 8 2" xfId="35916" xr:uid="{00000000-0005-0000-0000-0000EC8B0000}"/>
    <cellStyle name="Lookup Table Number 2 4 2 8 3" xfId="35917" xr:uid="{00000000-0005-0000-0000-0000ED8B0000}"/>
    <cellStyle name="Lookup Table Number 2 4 2 9" xfId="35918" xr:uid="{00000000-0005-0000-0000-0000EE8B0000}"/>
    <cellStyle name="Lookup Table Number 2 4 2 9 2" xfId="35919" xr:uid="{00000000-0005-0000-0000-0000EF8B0000}"/>
    <cellStyle name="Lookup Table Number 2 4 2 9 3" xfId="35920" xr:uid="{00000000-0005-0000-0000-0000F08B0000}"/>
    <cellStyle name="Lookup Table Number 2 4 20" xfId="35921" xr:uid="{00000000-0005-0000-0000-0000F18B0000}"/>
    <cellStyle name="Lookup Table Number 2 4 3" xfId="35922" xr:uid="{00000000-0005-0000-0000-0000F28B0000}"/>
    <cellStyle name="Lookup Table Number 2 4 3 10" xfId="35923" xr:uid="{00000000-0005-0000-0000-0000F38B0000}"/>
    <cellStyle name="Lookup Table Number 2 4 3 10 2" xfId="35924" xr:uid="{00000000-0005-0000-0000-0000F48B0000}"/>
    <cellStyle name="Lookup Table Number 2 4 3 10 3" xfId="35925" xr:uid="{00000000-0005-0000-0000-0000F58B0000}"/>
    <cellStyle name="Lookup Table Number 2 4 3 11" xfId="35926" xr:uid="{00000000-0005-0000-0000-0000F68B0000}"/>
    <cellStyle name="Lookup Table Number 2 4 3 11 2" xfId="35927" xr:uid="{00000000-0005-0000-0000-0000F78B0000}"/>
    <cellStyle name="Lookup Table Number 2 4 3 11 3" xfId="35928" xr:uid="{00000000-0005-0000-0000-0000F88B0000}"/>
    <cellStyle name="Lookup Table Number 2 4 3 12" xfId="35929" xr:uid="{00000000-0005-0000-0000-0000F98B0000}"/>
    <cellStyle name="Lookup Table Number 2 4 3 12 2" xfId="35930" xr:uid="{00000000-0005-0000-0000-0000FA8B0000}"/>
    <cellStyle name="Lookup Table Number 2 4 3 12 3" xfId="35931" xr:uid="{00000000-0005-0000-0000-0000FB8B0000}"/>
    <cellStyle name="Lookup Table Number 2 4 3 13" xfId="35932" xr:uid="{00000000-0005-0000-0000-0000FC8B0000}"/>
    <cellStyle name="Lookup Table Number 2 4 3 14" xfId="35933" xr:uid="{00000000-0005-0000-0000-0000FD8B0000}"/>
    <cellStyle name="Lookup Table Number 2 4 3 2" xfId="35934" xr:uid="{00000000-0005-0000-0000-0000FE8B0000}"/>
    <cellStyle name="Lookup Table Number 2 4 3 2 2" xfId="35935" xr:uid="{00000000-0005-0000-0000-0000FF8B0000}"/>
    <cellStyle name="Lookup Table Number 2 4 3 2 3" xfId="35936" xr:uid="{00000000-0005-0000-0000-0000008C0000}"/>
    <cellStyle name="Lookup Table Number 2 4 3 3" xfId="35937" xr:uid="{00000000-0005-0000-0000-0000018C0000}"/>
    <cellStyle name="Lookup Table Number 2 4 3 3 2" xfId="35938" xr:uid="{00000000-0005-0000-0000-0000028C0000}"/>
    <cellStyle name="Lookup Table Number 2 4 3 3 3" xfId="35939" xr:uid="{00000000-0005-0000-0000-0000038C0000}"/>
    <cellStyle name="Lookup Table Number 2 4 3 4" xfId="35940" xr:uid="{00000000-0005-0000-0000-0000048C0000}"/>
    <cellStyle name="Lookup Table Number 2 4 3 4 2" xfId="35941" xr:uid="{00000000-0005-0000-0000-0000058C0000}"/>
    <cellStyle name="Lookup Table Number 2 4 3 4 3" xfId="35942" xr:uid="{00000000-0005-0000-0000-0000068C0000}"/>
    <cellStyle name="Lookup Table Number 2 4 3 5" xfId="35943" xr:uid="{00000000-0005-0000-0000-0000078C0000}"/>
    <cellStyle name="Lookup Table Number 2 4 3 5 2" xfId="35944" xr:uid="{00000000-0005-0000-0000-0000088C0000}"/>
    <cellStyle name="Lookup Table Number 2 4 3 5 3" xfId="35945" xr:uid="{00000000-0005-0000-0000-0000098C0000}"/>
    <cellStyle name="Lookup Table Number 2 4 3 6" xfId="35946" xr:uid="{00000000-0005-0000-0000-00000A8C0000}"/>
    <cellStyle name="Lookup Table Number 2 4 3 6 2" xfId="35947" xr:uid="{00000000-0005-0000-0000-00000B8C0000}"/>
    <cellStyle name="Lookup Table Number 2 4 3 6 3" xfId="35948" xr:uid="{00000000-0005-0000-0000-00000C8C0000}"/>
    <cellStyle name="Lookup Table Number 2 4 3 7" xfId="35949" xr:uid="{00000000-0005-0000-0000-00000D8C0000}"/>
    <cellStyle name="Lookup Table Number 2 4 3 7 2" xfId="35950" xr:uid="{00000000-0005-0000-0000-00000E8C0000}"/>
    <cellStyle name="Lookup Table Number 2 4 3 7 3" xfId="35951" xr:uid="{00000000-0005-0000-0000-00000F8C0000}"/>
    <cellStyle name="Lookup Table Number 2 4 3 8" xfId="35952" xr:uid="{00000000-0005-0000-0000-0000108C0000}"/>
    <cellStyle name="Lookup Table Number 2 4 3 8 2" xfId="35953" xr:uid="{00000000-0005-0000-0000-0000118C0000}"/>
    <cellStyle name="Lookup Table Number 2 4 3 8 3" xfId="35954" xr:uid="{00000000-0005-0000-0000-0000128C0000}"/>
    <cellStyle name="Lookup Table Number 2 4 3 9" xfId="35955" xr:uid="{00000000-0005-0000-0000-0000138C0000}"/>
    <cellStyle name="Lookup Table Number 2 4 3 9 2" xfId="35956" xr:uid="{00000000-0005-0000-0000-0000148C0000}"/>
    <cellStyle name="Lookup Table Number 2 4 3 9 3" xfId="35957" xr:uid="{00000000-0005-0000-0000-0000158C0000}"/>
    <cellStyle name="Lookup Table Number 2 4 4" xfId="35958" xr:uid="{00000000-0005-0000-0000-0000168C0000}"/>
    <cellStyle name="Lookup Table Number 2 4 4 10" xfId="35959" xr:uid="{00000000-0005-0000-0000-0000178C0000}"/>
    <cellStyle name="Lookup Table Number 2 4 4 10 2" xfId="35960" xr:uid="{00000000-0005-0000-0000-0000188C0000}"/>
    <cellStyle name="Lookup Table Number 2 4 4 10 3" xfId="35961" xr:uid="{00000000-0005-0000-0000-0000198C0000}"/>
    <cellStyle name="Lookup Table Number 2 4 4 11" xfId="35962" xr:uid="{00000000-0005-0000-0000-00001A8C0000}"/>
    <cellStyle name="Lookup Table Number 2 4 4 11 2" xfId="35963" xr:uid="{00000000-0005-0000-0000-00001B8C0000}"/>
    <cellStyle name="Lookup Table Number 2 4 4 11 3" xfId="35964" xr:uid="{00000000-0005-0000-0000-00001C8C0000}"/>
    <cellStyle name="Lookup Table Number 2 4 4 12" xfId="35965" xr:uid="{00000000-0005-0000-0000-00001D8C0000}"/>
    <cellStyle name="Lookup Table Number 2 4 4 13" xfId="35966" xr:uid="{00000000-0005-0000-0000-00001E8C0000}"/>
    <cellStyle name="Lookup Table Number 2 4 4 2" xfId="35967" xr:uid="{00000000-0005-0000-0000-00001F8C0000}"/>
    <cellStyle name="Lookup Table Number 2 4 4 2 2" xfId="35968" xr:uid="{00000000-0005-0000-0000-0000208C0000}"/>
    <cellStyle name="Lookup Table Number 2 4 4 2 3" xfId="35969" xr:uid="{00000000-0005-0000-0000-0000218C0000}"/>
    <cellStyle name="Lookup Table Number 2 4 4 3" xfId="35970" xr:uid="{00000000-0005-0000-0000-0000228C0000}"/>
    <cellStyle name="Lookup Table Number 2 4 4 3 2" xfId="35971" xr:uid="{00000000-0005-0000-0000-0000238C0000}"/>
    <cellStyle name="Lookup Table Number 2 4 4 3 3" xfId="35972" xr:uid="{00000000-0005-0000-0000-0000248C0000}"/>
    <cellStyle name="Lookup Table Number 2 4 4 4" xfId="35973" xr:uid="{00000000-0005-0000-0000-0000258C0000}"/>
    <cellStyle name="Lookup Table Number 2 4 4 4 2" xfId="35974" xr:uid="{00000000-0005-0000-0000-0000268C0000}"/>
    <cellStyle name="Lookup Table Number 2 4 4 4 3" xfId="35975" xr:uid="{00000000-0005-0000-0000-0000278C0000}"/>
    <cellStyle name="Lookup Table Number 2 4 4 5" xfId="35976" xr:uid="{00000000-0005-0000-0000-0000288C0000}"/>
    <cellStyle name="Lookup Table Number 2 4 4 5 2" xfId="35977" xr:uid="{00000000-0005-0000-0000-0000298C0000}"/>
    <cellStyle name="Lookup Table Number 2 4 4 5 3" xfId="35978" xr:uid="{00000000-0005-0000-0000-00002A8C0000}"/>
    <cellStyle name="Lookup Table Number 2 4 4 6" xfId="35979" xr:uid="{00000000-0005-0000-0000-00002B8C0000}"/>
    <cellStyle name="Lookup Table Number 2 4 4 6 2" xfId="35980" xr:uid="{00000000-0005-0000-0000-00002C8C0000}"/>
    <cellStyle name="Lookup Table Number 2 4 4 6 3" xfId="35981" xr:uid="{00000000-0005-0000-0000-00002D8C0000}"/>
    <cellStyle name="Lookup Table Number 2 4 4 7" xfId="35982" xr:uid="{00000000-0005-0000-0000-00002E8C0000}"/>
    <cellStyle name="Lookup Table Number 2 4 4 7 2" xfId="35983" xr:uid="{00000000-0005-0000-0000-00002F8C0000}"/>
    <cellStyle name="Lookup Table Number 2 4 4 7 3" xfId="35984" xr:uid="{00000000-0005-0000-0000-0000308C0000}"/>
    <cellStyle name="Lookup Table Number 2 4 4 8" xfId="35985" xr:uid="{00000000-0005-0000-0000-0000318C0000}"/>
    <cellStyle name="Lookup Table Number 2 4 4 8 2" xfId="35986" xr:uid="{00000000-0005-0000-0000-0000328C0000}"/>
    <cellStyle name="Lookup Table Number 2 4 4 8 3" xfId="35987" xr:uid="{00000000-0005-0000-0000-0000338C0000}"/>
    <cellStyle name="Lookup Table Number 2 4 4 9" xfId="35988" xr:uid="{00000000-0005-0000-0000-0000348C0000}"/>
    <cellStyle name="Lookup Table Number 2 4 4 9 2" xfId="35989" xr:uid="{00000000-0005-0000-0000-0000358C0000}"/>
    <cellStyle name="Lookup Table Number 2 4 4 9 3" xfId="35990" xr:uid="{00000000-0005-0000-0000-0000368C0000}"/>
    <cellStyle name="Lookup Table Number 2 4 5" xfId="35991" xr:uid="{00000000-0005-0000-0000-0000378C0000}"/>
    <cellStyle name="Lookup Table Number 2 4 5 10" xfId="35992" xr:uid="{00000000-0005-0000-0000-0000388C0000}"/>
    <cellStyle name="Lookup Table Number 2 4 5 10 2" xfId="35993" xr:uid="{00000000-0005-0000-0000-0000398C0000}"/>
    <cellStyle name="Lookup Table Number 2 4 5 10 3" xfId="35994" xr:uid="{00000000-0005-0000-0000-00003A8C0000}"/>
    <cellStyle name="Lookup Table Number 2 4 5 11" xfId="35995" xr:uid="{00000000-0005-0000-0000-00003B8C0000}"/>
    <cellStyle name="Lookup Table Number 2 4 5 11 2" xfId="35996" xr:uid="{00000000-0005-0000-0000-00003C8C0000}"/>
    <cellStyle name="Lookup Table Number 2 4 5 11 3" xfId="35997" xr:uid="{00000000-0005-0000-0000-00003D8C0000}"/>
    <cellStyle name="Lookup Table Number 2 4 5 12" xfId="35998" xr:uid="{00000000-0005-0000-0000-00003E8C0000}"/>
    <cellStyle name="Lookup Table Number 2 4 5 13" xfId="35999" xr:uid="{00000000-0005-0000-0000-00003F8C0000}"/>
    <cellStyle name="Lookup Table Number 2 4 5 2" xfId="36000" xr:uid="{00000000-0005-0000-0000-0000408C0000}"/>
    <cellStyle name="Lookup Table Number 2 4 5 2 2" xfId="36001" xr:uid="{00000000-0005-0000-0000-0000418C0000}"/>
    <cellStyle name="Lookup Table Number 2 4 5 2 3" xfId="36002" xr:uid="{00000000-0005-0000-0000-0000428C0000}"/>
    <cellStyle name="Lookup Table Number 2 4 5 3" xfId="36003" xr:uid="{00000000-0005-0000-0000-0000438C0000}"/>
    <cellStyle name="Lookup Table Number 2 4 5 3 2" xfId="36004" xr:uid="{00000000-0005-0000-0000-0000448C0000}"/>
    <cellStyle name="Lookup Table Number 2 4 5 3 3" xfId="36005" xr:uid="{00000000-0005-0000-0000-0000458C0000}"/>
    <cellStyle name="Lookup Table Number 2 4 5 4" xfId="36006" xr:uid="{00000000-0005-0000-0000-0000468C0000}"/>
    <cellStyle name="Lookup Table Number 2 4 5 4 2" xfId="36007" xr:uid="{00000000-0005-0000-0000-0000478C0000}"/>
    <cellStyle name="Lookup Table Number 2 4 5 4 3" xfId="36008" xr:uid="{00000000-0005-0000-0000-0000488C0000}"/>
    <cellStyle name="Lookup Table Number 2 4 5 5" xfId="36009" xr:uid="{00000000-0005-0000-0000-0000498C0000}"/>
    <cellStyle name="Lookup Table Number 2 4 5 5 2" xfId="36010" xr:uid="{00000000-0005-0000-0000-00004A8C0000}"/>
    <cellStyle name="Lookup Table Number 2 4 5 5 3" xfId="36011" xr:uid="{00000000-0005-0000-0000-00004B8C0000}"/>
    <cellStyle name="Lookup Table Number 2 4 5 6" xfId="36012" xr:uid="{00000000-0005-0000-0000-00004C8C0000}"/>
    <cellStyle name="Lookup Table Number 2 4 5 6 2" xfId="36013" xr:uid="{00000000-0005-0000-0000-00004D8C0000}"/>
    <cellStyle name="Lookup Table Number 2 4 5 6 3" xfId="36014" xr:uid="{00000000-0005-0000-0000-00004E8C0000}"/>
    <cellStyle name="Lookup Table Number 2 4 5 7" xfId="36015" xr:uid="{00000000-0005-0000-0000-00004F8C0000}"/>
    <cellStyle name="Lookup Table Number 2 4 5 7 2" xfId="36016" xr:uid="{00000000-0005-0000-0000-0000508C0000}"/>
    <cellStyle name="Lookup Table Number 2 4 5 7 3" xfId="36017" xr:uid="{00000000-0005-0000-0000-0000518C0000}"/>
    <cellStyle name="Lookup Table Number 2 4 5 8" xfId="36018" xr:uid="{00000000-0005-0000-0000-0000528C0000}"/>
    <cellStyle name="Lookup Table Number 2 4 5 8 2" xfId="36019" xr:uid="{00000000-0005-0000-0000-0000538C0000}"/>
    <cellStyle name="Lookup Table Number 2 4 5 8 3" xfId="36020" xr:uid="{00000000-0005-0000-0000-0000548C0000}"/>
    <cellStyle name="Lookup Table Number 2 4 5 9" xfId="36021" xr:uid="{00000000-0005-0000-0000-0000558C0000}"/>
    <cellStyle name="Lookup Table Number 2 4 5 9 2" xfId="36022" xr:uid="{00000000-0005-0000-0000-0000568C0000}"/>
    <cellStyle name="Lookup Table Number 2 4 5 9 3" xfId="36023" xr:uid="{00000000-0005-0000-0000-0000578C0000}"/>
    <cellStyle name="Lookup Table Number 2 4 6" xfId="36024" xr:uid="{00000000-0005-0000-0000-0000588C0000}"/>
    <cellStyle name="Lookup Table Number 2 4 6 10" xfId="36025" xr:uid="{00000000-0005-0000-0000-0000598C0000}"/>
    <cellStyle name="Lookup Table Number 2 4 6 10 2" xfId="36026" xr:uid="{00000000-0005-0000-0000-00005A8C0000}"/>
    <cellStyle name="Lookup Table Number 2 4 6 10 3" xfId="36027" xr:uid="{00000000-0005-0000-0000-00005B8C0000}"/>
    <cellStyle name="Lookup Table Number 2 4 6 11" xfId="36028" xr:uid="{00000000-0005-0000-0000-00005C8C0000}"/>
    <cellStyle name="Lookup Table Number 2 4 6 11 2" xfId="36029" xr:uid="{00000000-0005-0000-0000-00005D8C0000}"/>
    <cellStyle name="Lookup Table Number 2 4 6 11 3" xfId="36030" xr:uid="{00000000-0005-0000-0000-00005E8C0000}"/>
    <cellStyle name="Lookup Table Number 2 4 6 12" xfId="36031" xr:uid="{00000000-0005-0000-0000-00005F8C0000}"/>
    <cellStyle name="Lookup Table Number 2 4 6 13" xfId="36032" xr:uid="{00000000-0005-0000-0000-0000608C0000}"/>
    <cellStyle name="Lookup Table Number 2 4 6 2" xfId="36033" xr:uid="{00000000-0005-0000-0000-0000618C0000}"/>
    <cellStyle name="Lookup Table Number 2 4 6 2 2" xfId="36034" xr:uid="{00000000-0005-0000-0000-0000628C0000}"/>
    <cellStyle name="Lookup Table Number 2 4 6 2 3" xfId="36035" xr:uid="{00000000-0005-0000-0000-0000638C0000}"/>
    <cellStyle name="Lookup Table Number 2 4 6 3" xfId="36036" xr:uid="{00000000-0005-0000-0000-0000648C0000}"/>
    <cellStyle name="Lookup Table Number 2 4 6 3 2" xfId="36037" xr:uid="{00000000-0005-0000-0000-0000658C0000}"/>
    <cellStyle name="Lookup Table Number 2 4 6 3 3" xfId="36038" xr:uid="{00000000-0005-0000-0000-0000668C0000}"/>
    <cellStyle name="Lookup Table Number 2 4 6 4" xfId="36039" xr:uid="{00000000-0005-0000-0000-0000678C0000}"/>
    <cellStyle name="Lookup Table Number 2 4 6 4 2" xfId="36040" xr:uid="{00000000-0005-0000-0000-0000688C0000}"/>
    <cellStyle name="Lookup Table Number 2 4 6 4 3" xfId="36041" xr:uid="{00000000-0005-0000-0000-0000698C0000}"/>
    <cellStyle name="Lookup Table Number 2 4 6 5" xfId="36042" xr:uid="{00000000-0005-0000-0000-00006A8C0000}"/>
    <cellStyle name="Lookup Table Number 2 4 6 5 2" xfId="36043" xr:uid="{00000000-0005-0000-0000-00006B8C0000}"/>
    <cellStyle name="Lookup Table Number 2 4 6 5 3" xfId="36044" xr:uid="{00000000-0005-0000-0000-00006C8C0000}"/>
    <cellStyle name="Lookup Table Number 2 4 6 6" xfId="36045" xr:uid="{00000000-0005-0000-0000-00006D8C0000}"/>
    <cellStyle name="Lookup Table Number 2 4 6 6 2" xfId="36046" xr:uid="{00000000-0005-0000-0000-00006E8C0000}"/>
    <cellStyle name="Lookup Table Number 2 4 6 6 3" xfId="36047" xr:uid="{00000000-0005-0000-0000-00006F8C0000}"/>
    <cellStyle name="Lookup Table Number 2 4 6 7" xfId="36048" xr:uid="{00000000-0005-0000-0000-0000708C0000}"/>
    <cellStyle name="Lookup Table Number 2 4 6 7 2" xfId="36049" xr:uid="{00000000-0005-0000-0000-0000718C0000}"/>
    <cellStyle name="Lookup Table Number 2 4 6 7 3" xfId="36050" xr:uid="{00000000-0005-0000-0000-0000728C0000}"/>
    <cellStyle name="Lookup Table Number 2 4 6 8" xfId="36051" xr:uid="{00000000-0005-0000-0000-0000738C0000}"/>
    <cellStyle name="Lookup Table Number 2 4 6 8 2" xfId="36052" xr:uid="{00000000-0005-0000-0000-0000748C0000}"/>
    <cellStyle name="Lookup Table Number 2 4 6 8 3" xfId="36053" xr:uid="{00000000-0005-0000-0000-0000758C0000}"/>
    <cellStyle name="Lookup Table Number 2 4 6 9" xfId="36054" xr:uid="{00000000-0005-0000-0000-0000768C0000}"/>
    <cellStyle name="Lookup Table Number 2 4 6 9 2" xfId="36055" xr:uid="{00000000-0005-0000-0000-0000778C0000}"/>
    <cellStyle name="Lookup Table Number 2 4 6 9 3" xfId="36056" xr:uid="{00000000-0005-0000-0000-0000788C0000}"/>
    <cellStyle name="Lookup Table Number 2 4 7" xfId="36057" xr:uid="{00000000-0005-0000-0000-0000798C0000}"/>
    <cellStyle name="Lookup Table Number 2 4 7 10" xfId="36058" xr:uid="{00000000-0005-0000-0000-00007A8C0000}"/>
    <cellStyle name="Lookup Table Number 2 4 7 10 2" xfId="36059" xr:uid="{00000000-0005-0000-0000-00007B8C0000}"/>
    <cellStyle name="Lookup Table Number 2 4 7 10 3" xfId="36060" xr:uid="{00000000-0005-0000-0000-00007C8C0000}"/>
    <cellStyle name="Lookup Table Number 2 4 7 11" xfId="36061" xr:uid="{00000000-0005-0000-0000-00007D8C0000}"/>
    <cellStyle name="Lookup Table Number 2 4 7 11 2" xfId="36062" xr:uid="{00000000-0005-0000-0000-00007E8C0000}"/>
    <cellStyle name="Lookup Table Number 2 4 7 11 3" xfId="36063" xr:uid="{00000000-0005-0000-0000-00007F8C0000}"/>
    <cellStyle name="Lookup Table Number 2 4 7 12" xfId="36064" xr:uid="{00000000-0005-0000-0000-0000808C0000}"/>
    <cellStyle name="Lookup Table Number 2 4 7 13" xfId="36065" xr:uid="{00000000-0005-0000-0000-0000818C0000}"/>
    <cellStyle name="Lookup Table Number 2 4 7 2" xfId="36066" xr:uid="{00000000-0005-0000-0000-0000828C0000}"/>
    <cellStyle name="Lookup Table Number 2 4 7 2 2" xfId="36067" xr:uid="{00000000-0005-0000-0000-0000838C0000}"/>
    <cellStyle name="Lookup Table Number 2 4 7 2 3" xfId="36068" xr:uid="{00000000-0005-0000-0000-0000848C0000}"/>
    <cellStyle name="Lookup Table Number 2 4 7 3" xfId="36069" xr:uid="{00000000-0005-0000-0000-0000858C0000}"/>
    <cellStyle name="Lookup Table Number 2 4 7 3 2" xfId="36070" xr:uid="{00000000-0005-0000-0000-0000868C0000}"/>
    <cellStyle name="Lookup Table Number 2 4 7 3 3" xfId="36071" xr:uid="{00000000-0005-0000-0000-0000878C0000}"/>
    <cellStyle name="Lookup Table Number 2 4 7 4" xfId="36072" xr:uid="{00000000-0005-0000-0000-0000888C0000}"/>
    <cellStyle name="Lookup Table Number 2 4 7 4 2" xfId="36073" xr:uid="{00000000-0005-0000-0000-0000898C0000}"/>
    <cellStyle name="Lookup Table Number 2 4 7 4 3" xfId="36074" xr:uid="{00000000-0005-0000-0000-00008A8C0000}"/>
    <cellStyle name="Lookup Table Number 2 4 7 5" xfId="36075" xr:uid="{00000000-0005-0000-0000-00008B8C0000}"/>
    <cellStyle name="Lookup Table Number 2 4 7 5 2" xfId="36076" xr:uid="{00000000-0005-0000-0000-00008C8C0000}"/>
    <cellStyle name="Lookup Table Number 2 4 7 5 3" xfId="36077" xr:uid="{00000000-0005-0000-0000-00008D8C0000}"/>
    <cellStyle name="Lookup Table Number 2 4 7 6" xfId="36078" xr:uid="{00000000-0005-0000-0000-00008E8C0000}"/>
    <cellStyle name="Lookup Table Number 2 4 7 6 2" xfId="36079" xr:uid="{00000000-0005-0000-0000-00008F8C0000}"/>
    <cellStyle name="Lookup Table Number 2 4 7 6 3" xfId="36080" xr:uid="{00000000-0005-0000-0000-0000908C0000}"/>
    <cellStyle name="Lookup Table Number 2 4 7 7" xfId="36081" xr:uid="{00000000-0005-0000-0000-0000918C0000}"/>
    <cellStyle name="Lookup Table Number 2 4 7 7 2" xfId="36082" xr:uid="{00000000-0005-0000-0000-0000928C0000}"/>
    <cellStyle name="Lookup Table Number 2 4 7 7 3" xfId="36083" xr:uid="{00000000-0005-0000-0000-0000938C0000}"/>
    <cellStyle name="Lookup Table Number 2 4 7 8" xfId="36084" xr:uid="{00000000-0005-0000-0000-0000948C0000}"/>
    <cellStyle name="Lookup Table Number 2 4 7 8 2" xfId="36085" xr:uid="{00000000-0005-0000-0000-0000958C0000}"/>
    <cellStyle name="Lookup Table Number 2 4 7 8 3" xfId="36086" xr:uid="{00000000-0005-0000-0000-0000968C0000}"/>
    <cellStyle name="Lookup Table Number 2 4 7 9" xfId="36087" xr:uid="{00000000-0005-0000-0000-0000978C0000}"/>
    <cellStyle name="Lookup Table Number 2 4 7 9 2" xfId="36088" xr:uid="{00000000-0005-0000-0000-0000988C0000}"/>
    <cellStyle name="Lookup Table Number 2 4 7 9 3" xfId="36089" xr:uid="{00000000-0005-0000-0000-0000998C0000}"/>
    <cellStyle name="Lookup Table Number 2 4 8" xfId="36090" xr:uid="{00000000-0005-0000-0000-00009A8C0000}"/>
    <cellStyle name="Lookup Table Number 2 4 8 2" xfId="36091" xr:uid="{00000000-0005-0000-0000-00009B8C0000}"/>
    <cellStyle name="Lookup Table Number 2 4 8 3" xfId="36092" xr:uid="{00000000-0005-0000-0000-00009C8C0000}"/>
    <cellStyle name="Lookup Table Number 2 4 9" xfId="36093" xr:uid="{00000000-0005-0000-0000-00009D8C0000}"/>
    <cellStyle name="Lookup Table Number 2 4 9 2" xfId="36094" xr:uid="{00000000-0005-0000-0000-00009E8C0000}"/>
    <cellStyle name="Lookup Table Number 2 4 9 3" xfId="36095" xr:uid="{00000000-0005-0000-0000-00009F8C0000}"/>
    <cellStyle name="Lookup Table Number 2 5" xfId="36096" xr:uid="{00000000-0005-0000-0000-0000A08C0000}"/>
    <cellStyle name="Lookup Table Number 2 5 10" xfId="36097" xr:uid="{00000000-0005-0000-0000-0000A18C0000}"/>
    <cellStyle name="Lookup Table Number 2 5 10 2" xfId="36098" xr:uid="{00000000-0005-0000-0000-0000A28C0000}"/>
    <cellStyle name="Lookup Table Number 2 5 10 3" xfId="36099" xr:uid="{00000000-0005-0000-0000-0000A38C0000}"/>
    <cellStyle name="Lookup Table Number 2 5 11" xfId="36100" xr:uid="{00000000-0005-0000-0000-0000A48C0000}"/>
    <cellStyle name="Lookup Table Number 2 5 11 2" xfId="36101" xr:uid="{00000000-0005-0000-0000-0000A58C0000}"/>
    <cellStyle name="Lookup Table Number 2 5 11 3" xfId="36102" xr:uid="{00000000-0005-0000-0000-0000A68C0000}"/>
    <cellStyle name="Lookup Table Number 2 5 12" xfId="36103" xr:uid="{00000000-0005-0000-0000-0000A78C0000}"/>
    <cellStyle name="Lookup Table Number 2 5 12 2" xfId="36104" xr:uid="{00000000-0005-0000-0000-0000A88C0000}"/>
    <cellStyle name="Lookup Table Number 2 5 12 3" xfId="36105" xr:uid="{00000000-0005-0000-0000-0000A98C0000}"/>
    <cellStyle name="Lookup Table Number 2 5 13" xfId="36106" xr:uid="{00000000-0005-0000-0000-0000AA8C0000}"/>
    <cellStyle name="Lookup Table Number 2 5 13 2" xfId="36107" xr:uid="{00000000-0005-0000-0000-0000AB8C0000}"/>
    <cellStyle name="Lookup Table Number 2 5 13 3" xfId="36108" xr:uid="{00000000-0005-0000-0000-0000AC8C0000}"/>
    <cellStyle name="Lookup Table Number 2 5 14" xfId="36109" xr:uid="{00000000-0005-0000-0000-0000AD8C0000}"/>
    <cellStyle name="Lookup Table Number 2 5 14 2" xfId="36110" xr:uid="{00000000-0005-0000-0000-0000AE8C0000}"/>
    <cellStyle name="Lookup Table Number 2 5 14 3" xfId="36111" xr:uid="{00000000-0005-0000-0000-0000AF8C0000}"/>
    <cellStyle name="Lookup Table Number 2 5 15" xfId="36112" xr:uid="{00000000-0005-0000-0000-0000B08C0000}"/>
    <cellStyle name="Lookup Table Number 2 5 15 2" xfId="36113" xr:uid="{00000000-0005-0000-0000-0000B18C0000}"/>
    <cellStyle name="Lookup Table Number 2 5 15 3" xfId="36114" xr:uid="{00000000-0005-0000-0000-0000B28C0000}"/>
    <cellStyle name="Lookup Table Number 2 5 16" xfId="36115" xr:uid="{00000000-0005-0000-0000-0000B38C0000}"/>
    <cellStyle name="Lookup Table Number 2 5 16 2" xfId="36116" xr:uid="{00000000-0005-0000-0000-0000B48C0000}"/>
    <cellStyle name="Lookup Table Number 2 5 16 3" xfId="36117" xr:uid="{00000000-0005-0000-0000-0000B58C0000}"/>
    <cellStyle name="Lookup Table Number 2 5 17" xfId="36118" xr:uid="{00000000-0005-0000-0000-0000B68C0000}"/>
    <cellStyle name="Lookup Table Number 2 5 17 2" xfId="36119" xr:uid="{00000000-0005-0000-0000-0000B78C0000}"/>
    <cellStyle name="Lookup Table Number 2 5 17 3" xfId="36120" xr:uid="{00000000-0005-0000-0000-0000B88C0000}"/>
    <cellStyle name="Lookup Table Number 2 5 18" xfId="36121" xr:uid="{00000000-0005-0000-0000-0000B98C0000}"/>
    <cellStyle name="Lookup Table Number 2 5 18 2" xfId="36122" xr:uid="{00000000-0005-0000-0000-0000BA8C0000}"/>
    <cellStyle name="Lookup Table Number 2 5 18 3" xfId="36123" xr:uid="{00000000-0005-0000-0000-0000BB8C0000}"/>
    <cellStyle name="Lookup Table Number 2 5 19" xfId="36124" xr:uid="{00000000-0005-0000-0000-0000BC8C0000}"/>
    <cellStyle name="Lookup Table Number 2 5 2" xfId="36125" xr:uid="{00000000-0005-0000-0000-0000BD8C0000}"/>
    <cellStyle name="Lookup Table Number 2 5 2 10" xfId="36126" xr:uid="{00000000-0005-0000-0000-0000BE8C0000}"/>
    <cellStyle name="Lookup Table Number 2 5 2 10 2" xfId="36127" xr:uid="{00000000-0005-0000-0000-0000BF8C0000}"/>
    <cellStyle name="Lookup Table Number 2 5 2 10 3" xfId="36128" xr:uid="{00000000-0005-0000-0000-0000C08C0000}"/>
    <cellStyle name="Lookup Table Number 2 5 2 11" xfId="36129" xr:uid="{00000000-0005-0000-0000-0000C18C0000}"/>
    <cellStyle name="Lookup Table Number 2 5 2 11 2" xfId="36130" xr:uid="{00000000-0005-0000-0000-0000C28C0000}"/>
    <cellStyle name="Lookup Table Number 2 5 2 11 3" xfId="36131" xr:uid="{00000000-0005-0000-0000-0000C38C0000}"/>
    <cellStyle name="Lookup Table Number 2 5 2 12" xfId="36132" xr:uid="{00000000-0005-0000-0000-0000C48C0000}"/>
    <cellStyle name="Lookup Table Number 2 5 2 12 2" xfId="36133" xr:uid="{00000000-0005-0000-0000-0000C58C0000}"/>
    <cellStyle name="Lookup Table Number 2 5 2 12 3" xfId="36134" xr:uid="{00000000-0005-0000-0000-0000C68C0000}"/>
    <cellStyle name="Lookup Table Number 2 5 2 13" xfId="36135" xr:uid="{00000000-0005-0000-0000-0000C78C0000}"/>
    <cellStyle name="Lookup Table Number 2 5 2 14" xfId="36136" xr:uid="{00000000-0005-0000-0000-0000C88C0000}"/>
    <cellStyle name="Lookup Table Number 2 5 2 2" xfId="36137" xr:uid="{00000000-0005-0000-0000-0000C98C0000}"/>
    <cellStyle name="Lookup Table Number 2 5 2 2 2" xfId="36138" xr:uid="{00000000-0005-0000-0000-0000CA8C0000}"/>
    <cellStyle name="Lookup Table Number 2 5 2 2 3" xfId="36139" xr:uid="{00000000-0005-0000-0000-0000CB8C0000}"/>
    <cellStyle name="Lookup Table Number 2 5 2 3" xfId="36140" xr:uid="{00000000-0005-0000-0000-0000CC8C0000}"/>
    <cellStyle name="Lookup Table Number 2 5 2 3 2" xfId="36141" xr:uid="{00000000-0005-0000-0000-0000CD8C0000}"/>
    <cellStyle name="Lookup Table Number 2 5 2 3 3" xfId="36142" xr:uid="{00000000-0005-0000-0000-0000CE8C0000}"/>
    <cellStyle name="Lookup Table Number 2 5 2 4" xfId="36143" xr:uid="{00000000-0005-0000-0000-0000CF8C0000}"/>
    <cellStyle name="Lookup Table Number 2 5 2 4 2" xfId="36144" xr:uid="{00000000-0005-0000-0000-0000D08C0000}"/>
    <cellStyle name="Lookup Table Number 2 5 2 4 3" xfId="36145" xr:uid="{00000000-0005-0000-0000-0000D18C0000}"/>
    <cellStyle name="Lookup Table Number 2 5 2 5" xfId="36146" xr:uid="{00000000-0005-0000-0000-0000D28C0000}"/>
    <cellStyle name="Lookup Table Number 2 5 2 5 2" xfId="36147" xr:uid="{00000000-0005-0000-0000-0000D38C0000}"/>
    <cellStyle name="Lookup Table Number 2 5 2 5 3" xfId="36148" xr:uid="{00000000-0005-0000-0000-0000D48C0000}"/>
    <cellStyle name="Lookup Table Number 2 5 2 6" xfId="36149" xr:uid="{00000000-0005-0000-0000-0000D58C0000}"/>
    <cellStyle name="Lookup Table Number 2 5 2 6 2" xfId="36150" xr:uid="{00000000-0005-0000-0000-0000D68C0000}"/>
    <cellStyle name="Lookup Table Number 2 5 2 6 3" xfId="36151" xr:uid="{00000000-0005-0000-0000-0000D78C0000}"/>
    <cellStyle name="Lookup Table Number 2 5 2 7" xfId="36152" xr:uid="{00000000-0005-0000-0000-0000D88C0000}"/>
    <cellStyle name="Lookup Table Number 2 5 2 7 2" xfId="36153" xr:uid="{00000000-0005-0000-0000-0000D98C0000}"/>
    <cellStyle name="Lookup Table Number 2 5 2 7 3" xfId="36154" xr:uid="{00000000-0005-0000-0000-0000DA8C0000}"/>
    <cellStyle name="Lookup Table Number 2 5 2 8" xfId="36155" xr:uid="{00000000-0005-0000-0000-0000DB8C0000}"/>
    <cellStyle name="Lookup Table Number 2 5 2 8 2" xfId="36156" xr:uid="{00000000-0005-0000-0000-0000DC8C0000}"/>
    <cellStyle name="Lookup Table Number 2 5 2 8 3" xfId="36157" xr:uid="{00000000-0005-0000-0000-0000DD8C0000}"/>
    <cellStyle name="Lookup Table Number 2 5 2 9" xfId="36158" xr:uid="{00000000-0005-0000-0000-0000DE8C0000}"/>
    <cellStyle name="Lookup Table Number 2 5 2 9 2" xfId="36159" xr:uid="{00000000-0005-0000-0000-0000DF8C0000}"/>
    <cellStyle name="Lookup Table Number 2 5 2 9 3" xfId="36160" xr:uid="{00000000-0005-0000-0000-0000E08C0000}"/>
    <cellStyle name="Lookup Table Number 2 5 20" xfId="36161" xr:uid="{00000000-0005-0000-0000-0000E18C0000}"/>
    <cellStyle name="Lookup Table Number 2 5 3" xfId="36162" xr:uid="{00000000-0005-0000-0000-0000E28C0000}"/>
    <cellStyle name="Lookup Table Number 2 5 3 10" xfId="36163" xr:uid="{00000000-0005-0000-0000-0000E38C0000}"/>
    <cellStyle name="Lookup Table Number 2 5 3 10 2" xfId="36164" xr:uid="{00000000-0005-0000-0000-0000E48C0000}"/>
    <cellStyle name="Lookup Table Number 2 5 3 10 3" xfId="36165" xr:uid="{00000000-0005-0000-0000-0000E58C0000}"/>
    <cellStyle name="Lookup Table Number 2 5 3 11" xfId="36166" xr:uid="{00000000-0005-0000-0000-0000E68C0000}"/>
    <cellStyle name="Lookup Table Number 2 5 3 11 2" xfId="36167" xr:uid="{00000000-0005-0000-0000-0000E78C0000}"/>
    <cellStyle name="Lookup Table Number 2 5 3 11 3" xfId="36168" xr:uid="{00000000-0005-0000-0000-0000E88C0000}"/>
    <cellStyle name="Lookup Table Number 2 5 3 12" xfId="36169" xr:uid="{00000000-0005-0000-0000-0000E98C0000}"/>
    <cellStyle name="Lookup Table Number 2 5 3 12 2" xfId="36170" xr:uid="{00000000-0005-0000-0000-0000EA8C0000}"/>
    <cellStyle name="Lookup Table Number 2 5 3 12 3" xfId="36171" xr:uid="{00000000-0005-0000-0000-0000EB8C0000}"/>
    <cellStyle name="Lookup Table Number 2 5 3 13" xfId="36172" xr:uid="{00000000-0005-0000-0000-0000EC8C0000}"/>
    <cellStyle name="Lookup Table Number 2 5 3 14" xfId="36173" xr:uid="{00000000-0005-0000-0000-0000ED8C0000}"/>
    <cellStyle name="Lookup Table Number 2 5 3 2" xfId="36174" xr:uid="{00000000-0005-0000-0000-0000EE8C0000}"/>
    <cellStyle name="Lookup Table Number 2 5 3 2 2" xfId="36175" xr:uid="{00000000-0005-0000-0000-0000EF8C0000}"/>
    <cellStyle name="Lookup Table Number 2 5 3 2 3" xfId="36176" xr:uid="{00000000-0005-0000-0000-0000F08C0000}"/>
    <cellStyle name="Lookup Table Number 2 5 3 3" xfId="36177" xr:uid="{00000000-0005-0000-0000-0000F18C0000}"/>
    <cellStyle name="Lookup Table Number 2 5 3 3 2" xfId="36178" xr:uid="{00000000-0005-0000-0000-0000F28C0000}"/>
    <cellStyle name="Lookup Table Number 2 5 3 3 3" xfId="36179" xr:uid="{00000000-0005-0000-0000-0000F38C0000}"/>
    <cellStyle name="Lookup Table Number 2 5 3 4" xfId="36180" xr:uid="{00000000-0005-0000-0000-0000F48C0000}"/>
    <cellStyle name="Lookup Table Number 2 5 3 4 2" xfId="36181" xr:uid="{00000000-0005-0000-0000-0000F58C0000}"/>
    <cellStyle name="Lookup Table Number 2 5 3 4 3" xfId="36182" xr:uid="{00000000-0005-0000-0000-0000F68C0000}"/>
    <cellStyle name="Lookup Table Number 2 5 3 5" xfId="36183" xr:uid="{00000000-0005-0000-0000-0000F78C0000}"/>
    <cellStyle name="Lookup Table Number 2 5 3 5 2" xfId="36184" xr:uid="{00000000-0005-0000-0000-0000F88C0000}"/>
    <cellStyle name="Lookup Table Number 2 5 3 5 3" xfId="36185" xr:uid="{00000000-0005-0000-0000-0000F98C0000}"/>
    <cellStyle name="Lookup Table Number 2 5 3 6" xfId="36186" xr:uid="{00000000-0005-0000-0000-0000FA8C0000}"/>
    <cellStyle name="Lookup Table Number 2 5 3 6 2" xfId="36187" xr:uid="{00000000-0005-0000-0000-0000FB8C0000}"/>
    <cellStyle name="Lookup Table Number 2 5 3 6 3" xfId="36188" xr:uid="{00000000-0005-0000-0000-0000FC8C0000}"/>
    <cellStyle name="Lookup Table Number 2 5 3 7" xfId="36189" xr:uid="{00000000-0005-0000-0000-0000FD8C0000}"/>
    <cellStyle name="Lookup Table Number 2 5 3 7 2" xfId="36190" xr:uid="{00000000-0005-0000-0000-0000FE8C0000}"/>
    <cellStyle name="Lookup Table Number 2 5 3 7 3" xfId="36191" xr:uid="{00000000-0005-0000-0000-0000FF8C0000}"/>
    <cellStyle name="Lookup Table Number 2 5 3 8" xfId="36192" xr:uid="{00000000-0005-0000-0000-0000008D0000}"/>
    <cellStyle name="Lookup Table Number 2 5 3 8 2" xfId="36193" xr:uid="{00000000-0005-0000-0000-0000018D0000}"/>
    <cellStyle name="Lookup Table Number 2 5 3 8 3" xfId="36194" xr:uid="{00000000-0005-0000-0000-0000028D0000}"/>
    <cellStyle name="Lookup Table Number 2 5 3 9" xfId="36195" xr:uid="{00000000-0005-0000-0000-0000038D0000}"/>
    <cellStyle name="Lookup Table Number 2 5 3 9 2" xfId="36196" xr:uid="{00000000-0005-0000-0000-0000048D0000}"/>
    <cellStyle name="Lookup Table Number 2 5 3 9 3" xfId="36197" xr:uid="{00000000-0005-0000-0000-0000058D0000}"/>
    <cellStyle name="Lookup Table Number 2 5 4" xfId="36198" xr:uid="{00000000-0005-0000-0000-0000068D0000}"/>
    <cellStyle name="Lookup Table Number 2 5 4 10" xfId="36199" xr:uid="{00000000-0005-0000-0000-0000078D0000}"/>
    <cellStyle name="Lookup Table Number 2 5 4 10 2" xfId="36200" xr:uid="{00000000-0005-0000-0000-0000088D0000}"/>
    <cellStyle name="Lookup Table Number 2 5 4 10 3" xfId="36201" xr:uid="{00000000-0005-0000-0000-0000098D0000}"/>
    <cellStyle name="Lookup Table Number 2 5 4 11" xfId="36202" xr:uid="{00000000-0005-0000-0000-00000A8D0000}"/>
    <cellStyle name="Lookup Table Number 2 5 4 11 2" xfId="36203" xr:uid="{00000000-0005-0000-0000-00000B8D0000}"/>
    <cellStyle name="Lookup Table Number 2 5 4 11 3" xfId="36204" xr:uid="{00000000-0005-0000-0000-00000C8D0000}"/>
    <cellStyle name="Lookup Table Number 2 5 4 12" xfId="36205" xr:uid="{00000000-0005-0000-0000-00000D8D0000}"/>
    <cellStyle name="Lookup Table Number 2 5 4 13" xfId="36206" xr:uid="{00000000-0005-0000-0000-00000E8D0000}"/>
    <cellStyle name="Lookup Table Number 2 5 4 2" xfId="36207" xr:uid="{00000000-0005-0000-0000-00000F8D0000}"/>
    <cellStyle name="Lookup Table Number 2 5 4 2 2" xfId="36208" xr:uid="{00000000-0005-0000-0000-0000108D0000}"/>
    <cellStyle name="Lookup Table Number 2 5 4 2 3" xfId="36209" xr:uid="{00000000-0005-0000-0000-0000118D0000}"/>
    <cellStyle name="Lookup Table Number 2 5 4 3" xfId="36210" xr:uid="{00000000-0005-0000-0000-0000128D0000}"/>
    <cellStyle name="Lookup Table Number 2 5 4 3 2" xfId="36211" xr:uid="{00000000-0005-0000-0000-0000138D0000}"/>
    <cellStyle name="Lookup Table Number 2 5 4 3 3" xfId="36212" xr:uid="{00000000-0005-0000-0000-0000148D0000}"/>
    <cellStyle name="Lookup Table Number 2 5 4 4" xfId="36213" xr:uid="{00000000-0005-0000-0000-0000158D0000}"/>
    <cellStyle name="Lookup Table Number 2 5 4 4 2" xfId="36214" xr:uid="{00000000-0005-0000-0000-0000168D0000}"/>
    <cellStyle name="Lookup Table Number 2 5 4 4 3" xfId="36215" xr:uid="{00000000-0005-0000-0000-0000178D0000}"/>
    <cellStyle name="Lookup Table Number 2 5 4 5" xfId="36216" xr:uid="{00000000-0005-0000-0000-0000188D0000}"/>
    <cellStyle name="Lookup Table Number 2 5 4 5 2" xfId="36217" xr:uid="{00000000-0005-0000-0000-0000198D0000}"/>
    <cellStyle name="Lookup Table Number 2 5 4 5 3" xfId="36218" xr:uid="{00000000-0005-0000-0000-00001A8D0000}"/>
    <cellStyle name="Lookup Table Number 2 5 4 6" xfId="36219" xr:uid="{00000000-0005-0000-0000-00001B8D0000}"/>
    <cellStyle name="Lookup Table Number 2 5 4 6 2" xfId="36220" xr:uid="{00000000-0005-0000-0000-00001C8D0000}"/>
    <cellStyle name="Lookup Table Number 2 5 4 6 3" xfId="36221" xr:uid="{00000000-0005-0000-0000-00001D8D0000}"/>
    <cellStyle name="Lookup Table Number 2 5 4 7" xfId="36222" xr:uid="{00000000-0005-0000-0000-00001E8D0000}"/>
    <cellStyle name="Lookup Table Number 2 5 4 7 2" xfId="36223" xr:uid="{00000000-0005-0000-0000-00001F8D0000}"/>
    <cellStyle name="Lookup Table Number 2 5 4 7 3" xfId="36224" xr:uid="{00000000-0005-0000-0000-0000208D0000}"/>
    <cellStyle name="Lookup Table Number 2 5 4 8" xfId="36225" xr:uid="{00000000-0005-0000-0000-0000218D0000}"/>
    <cellStyle name="Lookup Table Number 2 5 4 8 2" xfId="36226" xr:uid="{00000000-0005-0000-0000-0000228D0000}"/>
    <cellStyle name="Lookup Table Number 2 5 4 8 3" xfId="36227" xr:uid="{00000000-0005-0000-0000-0000238D0000}"/>
    <cellStyle name="Lookup Table Number 2 5 4 9" xfId="36228" xr:uid="{00000000-0005-0000-0000-0000248D0000}"/>
    <cellStyle name="Lookup Table Number 2 5 4 9 2" xfId="36229" xr:uid="{00000000-0005-0000-0000-0000258D0000}"/>
    <cellStyle name="Lookup Table Number 2 5 4 9 3" xfId="36230" xr:uid="{00000000-0005-0000-0000-0000268D0000}"/>
    <cellStyle name="Lookup Table Number 2 5 5" xfId="36231" xr:uid="{00000000-0005-0000-0000-0000278D0000}"/>
    <cellStyle name="Lookup Table Number 2 5 5 10" xfId="36232" xr:uid="{00000000-0005-0000-0000-0000288D0000}"/>
    <cellStyle name="Lookup Table Number 2 5 5 10 2" xfId="36233" xr:uid="{00000000-0005-0000-0000-0000298D0000}"/>
    <cellStyle name="Lookup Table Number 2 5 5 10 3" xfId="36234" xr:uid="{00000000-0005-0000-0000-00002A8D0000}"/>
    <cellStyle name="Lookup Table Number 2 5 5 11" xfId="36235" xr:uid="{00000000-0005-0000-0000-00002B8D0000}"/>
    <cellStyle name="Lookup Table Number 2 5 5 11 2" xfId="36236" xr:uid="{00000000-0005-0000-0000-00002C8D0000}"/>
    <cellStyle name="Lookup Table Number 2 5 5 11 3" xfId="36237" xr:uid="{00000000-0005-0000-0000-00002D8D0000}"/>
    <cellStyle name="Lookup Table Number 2 5 5 12" xfId="36238" xr:uid="{00000000-0005-0000-0000-00002E8D0000}"/>
    <cellStyle name="Lookup Table Number 2 5 5 13" xfId="36239" xr:uid="{00000000-0005-0000-0000-00002F8D0000}"/>
    <cellStyle name="Lookup Table Number 2 5 5 2" xfId="36240" xr:uid="{00000000-0005-0000-0000-0000308D0000}"/>
    <cellStyle name="Lookup Table Number 2 5 5 2 2" xfId="36241" xr:uid="{00000000-0005-0000-0000-0000318D0000}"/>
    <cellStyle name="Lookup Table Number 2 5 5 2 3" xfId="36242" xr:uid="{00000000-0005-0000-0000-0000328D0000}"/>
    <cellStyle name="Lookup Table Number 2 5 5 3" xfId="36243" xr:uid="{00000000-0005-0000-0000-0000338D0000}"/>
    <cellStyle name="Lookup Table Number 2 5 5 3 2" xfId="36244" xr:uid="{00000000-0005-0000-0000-0000348D0000}"/>
    <cellStyle name="Lookup Table Number 2 5 5 3 3" xfId="36245" xr:uid="{00000000-0005-0000-0000-0000358D0000}"/>
    <cellStyle name="Lookup Table Number 2 5 5 4" xfId="36246" xr:uid="{00000000-0005-0000-0000-0000368D0000}"/>
    <cellStyle name="Lookup Table Number 2 5 5 4 2" xfId="36247" xr:uid="{00000000-0005-0000-0000-0000378D0000}"/>
    <cellStyle name="Lookup Table Number 2 5 5 4 3" xfId="36248" xr:uid="{00000000-0005-0000-0000-0000388D0000}"/>
    <cellStyle name="Lookup Table Number 2 5 5 5" xfId="36249" xr:uid="{00000000-0005-0000-0000-0000398D0000}"/>
    <cellStyle name="Lookup Table Number 2 5 5 5 2" xfId="36250" xr:uid="{00000000-0005-0000-0000-00003A8D0000}"/>
    <cellStyle name="Lookup Table Number 2 5 5 5 3" xfId="36251" xr:uid="{00000000-0005-0000-0000-00003B8D0000}"/>
    <cellStyle name="Lookup Table Number 2 5 5 6" xfId="36252" xr:uid="{00000000-0005-0000-0000-00003C8D0000}"/>
    <cellStyle name="Lookup Table Number 2 5 5 6 2" xfId="36253" xr:uid="{00000000-0005-0000-0000-00003D8D0000}"/>
    <cellStyle name="Lookup Table Number 2 5 5 6 3" xfId="36254" xr:uid="{00000000-0005-0000-0000-00003E8D0000}"/>
    <cellStyle name="Lookup Table Number 2 5 5 7" xfId="36255" xr:uid="{00000000-0005-0000-0000-00003F8D0000}"/>
    <cellStyle name="Lookup Table Number 2 5 5 7 2" xfId="36256" xr:uid="{00000000-0005-0000-0000-0000408D0000}"/>
    <cellStyle name="Lookup Table Number 2 5 5 7 3" xfId="36257" xr:uid="{00000000-0005-0000-0000-0000418D0000}"/>
    <cellStyle name="Lookup Table Number 2 5 5 8" xfId="36258" xr:uid="{00000000-0005-0000-0000-0000428D0000}"/>
    <cellStyle name="Lookup Table Number 2 5 5 8 2" xfId="36259" xr:uid="{00000000-0005-0000-0000-0000438D0000}"/>
    <cellStyle name="Lookup Table Number 2 5 5 8 3" xfId="36260" xr:uid="{00000000-0005-0000-0000-0000448D0000}"/>
    <cellStyle name="Lookup Table Number 2 5 5 9" xfId="36261" xr:uid="{00000000-0005-0000-0000-0000458D0000}"/>
    <cellStyle name="Lookup Table Number 2 5 5 9 2" xfId="36262" xr:uid="{00000000-0005-0000-0000-0000468D0000}"/>
    <cellStyle name="Lookup Table Number 2 5 5 9 3" xfId="36263" xr:uid="{00000000-0005-0000-0000-0000478D0000}"/>
    <cellStyle name="Lookup Table Number 2 5 6" xfId="36264" xr:uid="{00000000-0005-0000-0000-0000488D0000}"/>
    <cellStyle name="Lookup Table Number 2 5 6 10" xfId="36265" xr:uid="{00000000-0005-0000-0000-0000498D0000}"/>
    <cellStyle name="Lookup Table Number 2 5 6 10 2" xfId="36266" xr:uid="{00000000-0005-0000-0000-00004A8D0000}"/>
    <cellStyle name="Lookup Table Number 2 5 6 10 3" xfId="36267" xr:uid="{00000000-0005-0000-0000-00004B8D0000}"/>
    <cellStyle name="Lookup Table Number 2 5 6 11" xfId="36268" xr:uid="{00000000-0005-0000-0000-00004C8D0000}"/>
    <cellStyle name="Lookup Table Number 2 5 6 11 2" xfId="36269" xr:uid="{00000000-0005-0000-0000-00004D8D0000}"/>
    <cellStyle name="Lookup Table Number 2 5 6 11 3" xfId="36270" xr:uid="{00000000-0005-0000-0000-00004E8D0000}"/>
    <cellStyle name="Lookup Table Number 2 5 6 12" xfId="36271" xr:uid="{00000000-0005-0000-0000-00004F8D0000}"/>
    <cellStyle name="Lookup Table Number 2 5 6 13" xfId="36272" xr:uid="{00000000-0005-0000-0000-0000508D0000}"/>
    <cellStyle name="Lookup Table Number 2 5 6 2" xfId="36273" xr:uid="{00000000-0005-0000-0000-0000518D0000}"/>
    <cellStyle name="Lookup Table Number 2 5 6 2 2" xfId="36274" xr:uid="{00000000-0005-0000-0000-0000528D0000}"/>
    <cellStyle name="Lookup Table Number 2 5 6 2 3" xfId="36275" xr:uid="{00000000-0005-0000-0000-0000538D0000}"/>
    <cellStyle name="Lookup Table Number 2 5 6 3" xfId="36276" xr:uid="{00000000-0005-0000-0000-0000548D0000}"/>
    <cellStyle name="Lookup Table Number 2 5 6 3 2" xfId="36277" xr:uid="{00000000-0005-0000-0000-0000558D0000}"/>
    <cellStyle name="Lookup Table Number 2 5 6 3 3" xfId="36278" xr:uid="{00000000-0005-0000-0000-0000568D0000}"/>
    <cellStyle name="Lookup Table Number 2 5 6 4" xfId="36279" xr:uid="{00000000-0005-0000-0000-0000578D0000}"/>
    <cellStyle name="Lookup Table Number 2 5 6 4 2" xfId="36280" xr:uid="{00000000-0005-0000-0000-0000588D0000}"/>
    <cellStyle name="Lookup Table Number 2 5 6 4 3" xfId="36281" xr:uid="{00000000-0005-0000-0000-0000598D0000}"/>
    <cellStyle name="Lookup Table Number 2 5 6 5" xfId="36282" xr:uid="{00000000-0005-0000-0000-00005A8D0000}"/>
    <cellStyle name="Lookup Table Number 2 5 6 5 2" xfId="36283" xr:uid="{00000000-0005-0000-0000-00005B8D0000}"/>
    <cellStyle name="Lookup Table Number 2 5 6 5 3" xfId="36284" xr:uid="{00000000-0005-0000-0000-00005C8D0000}"/>
    <cellStyle name="Lookup Table Number 2 5 6 6" xfId="36285" xr:uid="{00000000-0005-0000-0000-00005D8D0000}"/>
    <cellStyle name="Lookup Table Number 2 5 6 6 2" xfId="36286" xr:uid="{00000000-0005-0000-0000-00005E8D0000}"/>
    <cellStyle name="Lookup Table Number 2 5 6 6 3" xfId="36287" xr:uid="{00000000-0005-0000-0000-00005F8D0000}"/>
    <cellStyle name="Lookup Table Number 2 5 6 7" xfId="36288" xr:uid="{00000000-0005-0000-0000-0000608D0000}"/>
    <cellStyle name="Lookup Table Number 2 5 6 7 2" xfId="36289" xr:uid="{00000000-0005-0000-0000-0000618D0000}"/>
    <cellStyle name="Lookup Table Number 2 5 6 7 3" xfId="36290" xr:uid="{00000000-0005-0000-0000-0000628D0000}"/>
    <cellStyle name="Lookup Table Number 2 5 6 8" xfId="36291" xr:uid="{00000000-0005-0000-0000-0000638D0000}"/>
    <cellStyle name="Lookup Table Number 2 5 6 8 2" xfId="36292" xr:uid="{00000000-0005-0000-0000-0000648D0000}"/>
    <cellStyle name="Lookup Table Number 2 5 6 8 3" xfId="36293" xr:uid="{00000000-0005-0000-0000-0000658D0000}"/>
    <cellStyle name="Lookup Table Number 2 5 6 9" xfId="36294" xr:uid="{00000000-0005-0000-0000-0000668D0000}"/>
    <cellStyle name="Lookup Table Number 2 5 6 9 2" xfId="36295" xr:uid="{00000000-0005-0000-0000-0000678D0000}"/>
    <cellStyle name="Lookup Table Number 2 5 6 9 3" xfId="36296" xr:uid="{00000000-0005-0000-0000-0000688D0000}"/>
    <cellStyle name="Lookup Table Number 2 5 7" xfId="36297" xr:uid="{00000000-0005-0000-0000-0000698D0000}"/>
    <cellStyle name="Lookup Table Number 2 5 7 10" xfId="36298" xr:uid="{00000000-0005-0000-0000-00006A8D0000}"/>
    <cellStyle name="Lookup Table Number 2 5 7 10 2" xfId="36299" xr:uid="{00000000-0005-0000-0000-00006B8D0000}"/>
    <cellStyle name="Lookup Table Number 2 5 7 10 3" xfId="36300" xr:uid="{00000000-0005-0000-0000-00006C8D0000}"/>
    <cellStyle name="Lookup Table Number 2 5 7 11" xfId="36301" xr:uid="{00000000-0005-0000-0000-00006D8D0000}"/>
    <cellStyle name="Lookup Table Number 2 5 7 11 2" xfId="36302" xr:uid="{00000000-0005-0000-0000-00006E8D0000}"/>
    <cellStyle name="Lookup Table Number 2 5 7 11 3" xfId="36303" xr:uid="{00000000-0005-0000-0000-00006F8D0000}"/>
    <cellStyle name="Lookup Table Number 2 5 7 12" xfId="36304" xr:uid="{00000000-0005-0000-0000-0000708D0000}"/>
    <cellStyle name="Lookup Table Number 2 5 7 13" xfId="36305" xr:uid="{00000000-0005-0000-0000-0000718D0000}"/>
    <cellStyle name="Lookup Table Number 2 5 7 2" xfId="36306" xr:uid="{00000000-0005-0000-0000-0000728D0000}"/>
    <cellStyle name="Lookup Table Number 2 5 7 2 2" xfId="36307" xr:uid="{00000000-0005-0000-0000-0000738D0000}"/>
    <cellStyle name="Lookup Table Number 2 5 7 2 3" xfId="36308" xr:uid="{00000000-0005-0000-0000-0000748D0000}"/>
    <cellStyle name="Lookup Table Number 2 5 7 3" xfId="36309" xr:uid="{00000000-0005-0000-0000-0000758D0000}"/>
    <cellStyle name="Lookup Table Number 2 5 7 3 2" xfId="36310" xr:uid="{00000000-0005-0000-0000-0000768D0000}"/>
    <cellStyle name="Lookup Table Number 2 5 7 3 3" xfId="36311" xr:uid="{00000000-0005-0000-0000-0000778D0000}"/>
    <cellStyle name="Lookup Table Number 2 5 7 4" xfId="36312" xr:uid="{00000000-0005-0000-0000-0000788D0000}"/>
    <cellStyle name="Lookup Table Number 2 5 7 4 2" xfId="36313" xr:uid="{00000000-0005-0000-0000-0000798D0000}"/>
    <cellStyle name="Lookup Table Number 2 5 7 4 3" xfId="36314" xr:uid="{00000000-0005-0000-0000-00007A8D0000}"/>
    <cellStyle name="Lookup Table Number 2 5 7 5" xfId="36315" xr:uid="{00000000-0005-0000-0000-00007B8D0000}"/>
    <cellStyle name="Lookup Table Number 2 5 7 5 2" xfId="36316" xr:uid="{00000000-0005-0000-0000-00007C8D0000}"/>
    <cellStyle name="Lookup Table Number 2 5 7 5 3" xfId="36317" xr:uid="{00000000-0005-0000-0000-00007D8D0000}"/>
    <cellStyle name="Lookup Table Number 2 5 7 6" xfId="36318" xr:uid="{00000000-0005-0000-0000-00007E8D0000}"/>
    <cellStyle name="Lookup Table Number 2 5 7 6 2" xfId="36319" xr:uid="{00000000-0005-0000-0000-00007F8D0000}"/>
    <cellStyle name="Lookup Table Number 2 5 7 6 3" xfId="36320" xr:uid="{00000000-0005-0000-0000-0000808D0000}"/>
    <cellStyle name="Lookup Table Number 2 5 7 7" xfId="36321" xr:uid="{00000000-0005-0000-0000-0000818D0000}"/>
    <cellStyle name="Lookup Table Number 2 5 7 7 2" xfId="36322" xr:uid="{00000000-0005-0000-0000-0000828D0000}"/>
    <cellStyle name="Lookup Table Number 2 5 7 7 3" xfId="36323" xr:uid="{00000000-0005-0000-0000-0000838D0000}"/>
    <cellStyle name="Lookup Table Number 2 5 7 8" xfId="36324" xr:uid="{00000000-0005-0000-0000-0000848D0000}"/>
    <cellStyle name="Lookup Table Number 2 5 7 8 2" xfId="36325" xr:uid="{00000000-0005-0000-0000-0000858D0000}"/>
    <cellStyle name="Lookup Table Number 2 5 7 8 3" xfId="36326" xr:uid="{00000000-0005-0000-0000-0000868D0000}"/>
    <cellStyle name="Lookup Table Number 2 5 7 9" xfId="36327" xr:uid="{00000000-0005-0000-0000-0000878D0000}"/>
    <cellStyle name="Lookup Table Number 2 5 7 9 2" xfId="36328" xr:uid="{00000000-0005-0000-0000-0000888D0000}"/>
    <cellStyle name="Lookup Table Number 2 5 7 9 3" xfId="36329" xr:uid="{00000000-0005-0000-0000-0000898D0000}"/>
    <cellStyle name="Lookup Table Number 2 5 8" xfId="36330" xr:uid="{00000000-0005-0000-0000-00008A8D0000}"/>
    <cellStyle name="Lookup Table Number 2 5 8 2" xfId="36331" xr:uid="{00000000-0005-0000-0000-00008B8D0000}"/>
    <cellStyle name="Lookup Table Number 2 5 8 3" xfId="36332" xr:uid="{00000000-0005-0000-0000-00008C8D0000}"/>
    <cellStyle name="Lookup Table Number 2 5 9" xfId="36333" xr:uid="{00000000-0005-0000-0000-00008D8D0000}"/>
    <cellStyle name="Lookup Table Number 2 5 9 2" xfId="36334" xr:uid="{00000000-0005-0000-0000-00008E8D0000}"/>
    <cellStyle name="Lookup Table Number 2 5 9 3" xfId="36335" xr:uid="{00000000-0005-0000-0000-00008F8D0000}"/>
    <cellStyle name="Lookup Table Number 2 6" xfId="36336" xr:uid="{00000000-0005-0000-0000-0000908D0000}"/>
    <cellStyle name="Lookup Table Number 2 6 10" xfId="36337" xr:uid="{00000000-0005-0000-0000-0000918D0000}"/>
    <cellStyle name="Lookup Table Number 2 6 10 2" xfId="36338" xr:uid="{00000000-0005-0000-0000-0000928D0000}"/>
    <cellStyle name="Lookup Table Number 2 6 10 3" xfId="36339" xr:uid="{00000000-0005-0000-0000-0000938D0000}"/>
    <cellStyle name="Lookup Table Number 2 6 11" xfId="36340" xr:uid="{00000000-0005-0000-0000-0000948D0000}"/>
    <cellStyle name="Lookup Table Number 2 6 11 2" xfId="36341" xr:uid="{00000000-0005-0000-0000-0000958D0000}"/>
    <cellStyle name="Lookup Table Number 2 6 11 3" xfId="36342" xr:uid="{00000000-0005-0000-0000-0000968D0000}"/>
    <cellStyle name="Lookup Table Number 2 6 12" xfId="36343" xr:uid="{00000000-0005-0000-0000-0000978D0000}"/>
    <cellStyle name="Lookup Table Number 2 6 12 2" xfId="36344" xr:uid="{00000000-0005-0000-0000-0000988D0000}"/>
    <cellStyle name="Lookup Table Number 2 6 12 3" xfId="36345" xr:uid="{00000000-0005-0000-0000-0000998D0000}"/>
    <cellStyle name="Lookup Table Number 2 6 13" xfId="36346" xr:uid="{00000000-0005-0000-0000-00009A8D0000}"/>
    <cellStyle name="Lookup Table Number 2 6 13 2" xfId="36347" xr:uid="{00000000-0005-0000-0000-00009B8D0000}"/>
    <cellStyle name="Lookup Table Number 2 6 13 3" xfId="36348" xr:uid="{00000000-0005-0000-0000-00009C8D0000}"/>
    <cellStyle name="Lookup Table Number 2 6 14" xfId="36349" xr:uid="{00000000-0005-0000-0000-00009D8D0000}"/>
    <cellStyle name="Lookup Table Number 2 6 14 2" xfId="36350" xr:uid="{00000000-0005-0000-0000-00009E8D0000}"/>
    <cellStyle name="Lookup Table Number 2 6 14 3" xfId="36351" xr:uid="{00000000-0005-0000-0000-00009F8D0000}"/>
    <cellStyle name="Lookup Table Number 2 6 15" xfId="36352" xr:uid="{00000000-0005-0000-0000-0000A08D0000}"/>
    <cellStyle name="Lookup Table Number 2 6 15 2" xfId="36353" xr:uid="{00000000-0005-0000-0000-0000A18D0000}"/>
    <cellStyle name="Lookup Table Number 2 6 15 3" xfId="36354" xr:uid="{00000000-0005-0000-0000-0000A28D0000}"/>
    <cellStyle name="Lookup Table Number 2 6 16" xfId="36355" xr:uid="{00000000-0005-0000-0000-0000A38D0000}"/>
    <cellStyle name="Lookup Table Number 2 6 16 2" xfId="36356" xr:uid="{00000000-0005-0000-0000-0000A48D0000}"/>
    <cellStyle name="Lookup Table Number 2 6 16 3" xfId="36357" xr:uid="{00000000-0005-0000-0000-0000A58D0000}"/>
    <cellStyle name="Lookup Table Number 2 6 17" xfId="36358" xr:uid="{00000000-0005-0000-0000-0000A68D0000}"/>
    <cellStyle name="Lookup Table Number 2 6 17 2" xfId="36359" xr:uid="{00000000-0005-0000-0000-0000A78D0000}"/>
    <cellStyle name="Lookup Table Number 2 6 17 3" xfId="36360" xr:uid="{00000000-0005-0000-0000-0000A88D0000}"/>
    <cellStyle name="Lookup Table Number 2 6 18" xfId="36361" xr:uid="{00000000-0005-0000-0000-0000A98D0000}"/>
    <cellStyle name="Lookup Table Number 2 6 18 2" xfId="36362" xr:uid="{00000000-0005-0000-0000-0000AA8D0000}"/>
    <cellStyle name="Lookup Table Number 2 6 18 3" xfId="36363" xr:uid="{00000000-0005-0000-0000-0000AB8D0000}"/>
    <cellStyle name="Lookup Table Number 2 6 19" xfId="36364" xr:uid="{00000000-0005-0000-0000-0000AC8D0000}"/>
    <cellStyle name="Lookup Table Number 2 6 2" xfId="36365" xr:uid="{00000000-0005-0000-0000-0000AD8D0000}"/>
    <cellStyle name="Lookup Table Number 2 6 2 10" xfId="36366" xr:uid="{00000000-0005-0000-0000-0000AE8D0000}"/>
    <cellStyle name="Lookup Table Number 2 6 2 10 2" xfId="36367" xr:uid="{00000000-0005-0000-0000-0000AF8D0000}"/>
    <cellStyle name="Lookup Table Number 2 6 2 10 3" xfId="36368" xr:uid="{00000000-0005-0000-0000-0000B08D0000}"/>
    <cellStyle name="Lookup Table Number 2 6 2 11" xfId="36369" xr:uid="{00000000-0005-0000-0000-0000B18D0000}"/>
    <cellStyle name="Lookup Table Number 2 6 2 11 2" xfId="36370" xr:uid="{00000000-0005-0000-0000-0000B28D0000}"/>
    <cellStyle name="Lookup Table Number 2 6 2 11 3" xfId="36371" xr:uid="{00000000-0005-0000-0000-0000B38D0000}"/>
    <cellStyle name="Lookup Table Number 2 6 2 12" xfId="36372" xr:uid="{00000000-0005-0000-0000-0000B48D0000}"/>
    <cellStyle name="Lookup Table Number 2 6 2 12 2" xfId="36373" xr:uid="{00000000-0005-0000-0000-0000B58D0000}"/>
    <cellStyle name="Lookup Table Number 2 6 2 12 3" xfId="36374" xr:uid="{00000000-0005-0000-0000-0000B68D0000}"/>
    <cellStyle name="Lookup Table Number 2 6 2 13" xfId="36375" xr:uid="{00000000-0005-0000-0000-0000B78D0000}"/>
    <cellStyle name="Lookup Table Number 2 6 2 14" xfId="36376" xr:uid="{00000000-0005-0000-0000-0000B88D0000}"/>
    <cellStyle name="Lookup Table Number 2 6 2 2" xfId="36377" xr:uid="{00000000-0005-0000-0000-0000B98D0000}"/>
    <cellStyle name="Lookup Table Number 2 6 2 2 2" xfId="36378" xr:uid="{00000000-0005-0000-0000-0000BA8D0000}"/>
    <cellStyle name="Lookup Table Number 2 6 2 2 3" xfId="36379" xr:uid="{00000000-0005-0000-0000-0000BB8D0000}"/>
    <cellStyle name="Lookup Table Number 2 6 2 3" xfId="36380" xr:uid="{00000000-0005-0000-0000-0000BC8D0000}"/>
    <cellStyle name="Lookup Table Number 2 6 2 3 2" xfId="36381" xr:uid="{00000000-0005-0000-0000-0000BD8D0000}"/>
    <cellStyle name="Lookup Table Number 2 6 2 3 3" xfId="36382" xr:uid="{00000000-0005-0000-0000-0000BE8D0000}"/>
    <cellStyle name="Lookup Table Number 2 6 2 4" xfId="36383" xr:uid="{00000000-0005-0000-0000-0000BF8D0000}"/>
    <cellStyle name="Lookup Table Number 2 6 2 4 2" xfId="36384" xr:uid="{00000000-0005-0000-0000-0000C08D0000}"/>
    <cellStyle name="Lookup Table Number 2 6 2 4 3" xfId="36385" xr:uid="{00000000-0005-0000-0000-0000C18D0000}"/>
    <cellStyle name="Lookup Table Number 2 6 2 5" xfId="36386" xr:uid="{00000000-0005-0000-0000-0000C28D0000}"/>
    <cellStyle name="Lookup Table Number 2 6 2 5 2" xfId="36387" xr:uid="{00000000-0005-0000-0000-0000C38D0000}"/>
    <cellStyle name="Lookup Table Number 2 6 2 5 3" xfId="36388" xr:uid="{00000000-0005-0000-0000-0000C48D0000}"/>
    <cellStyle name="Lookup Table Number 2 6 2 6" xfId="36389" xr:uid="{00000000-0005-0000-0000-0000C58D0000}"/>
    <cellStyle name="Lookup Table Number 2 6 2 6 2" xfId="36390" xr:uid="{00000000-0005-0000-0000-0000C68D0000}"/>
    <cellStyle name="Lookup Table Number 2 6 2 6 3" xfId="36391" xr:uid="{00000000-0005-0000-0000-0000C78D0000}"/>
    <cellStyle name="Lookup Table Number 2 6 2 7" xfId="36392" xr:uid="{00000000-0005-0000-0000-0000C88D0000}"/>
    <cellStyle name="Lookup Table Number 2 6 2 7 2" xfId="36393" xr:uid="{00000000-0005-0000-0000-0000C98D0000}"/>
    <cellStyle name="Lookup Table Number 2 6 2 7 3" xfId="36394" xr:uid="{00000000-0005-0000-0000-0000CA8D0000}"/>
    <cellStyle name="Lookup Table Number 2 6 2 8" xfId="36395" xr:uid="{00000000-0005-0000-0000-0000CB8D0000}"/>
    <cellStyle name="Lookup Table Number 2 6 2 8 2" xfId="36396" xr:uid="{00000000-0005-0000-0000-0000CC8D0000}"/>
    <cellStyle name="Lookup Table Number 2 6 2 8 3" xfId="36397" xr:uid="{00000000-0005-0000-0000-0000CD8D0000}"/>
    <cellStyle name="Lookup Table Number 2 6 2 9" xfId="36398" xr:uid="{00000000-0005-0000-0000-0000CE8D0000}"/>
    <cellStyle name="Lookup Table Number 2 6 2 9 2" xfId="36399" xr:uid="{00000000-0005-0000-0000-0000CF8D0000}"/>
    <cellStyle name="Lookup Table Number 2 6 2 9 3" xfId="36400" xr:uid="{00000000-0005-0000-0000-0000D08D0000}"/>
    <cellStyle name="Lookup Table Number 2 6 20" xfId="36401" xr:uid="{00000000-0005-0000-0000-0000D18D0000}"/>
    <cellStyle name="Lookup Table Number 2 6 3" xfId="36402" xr:uid="{00000000-0005-0000-0000-0000D28D0000}"/>
    <cellStyle name="Lookup Table Number 2 6 3 10" xfId="36403" xr:uid="{00000000-0005-0000-0000-0000D38D0000}"/>
    <cellStyle name="Lookup Table Number 2 6 3 10 2" xfId="36404" xr:uid="{00000000-0005-0000-0000-0000D48D0000}"/>
    <cellStyle name="Lookup Table Number 2 6 3 10 3" xfId="36405" xr:uid="{00000000-0005-0000-0000-0000D58D0000}"/>
    <cellStyle name="Lookup Table Number 2 6 3 11" xfId="36406" xr:uid="{00000000-0005-0000-0000-0000D68D0000}"/>
    <cellStyle name="Lookup Table Number 2 6 3 11 2" xfId="36407" xr:uid="{00000000-0005-0000-0000-0000D78D0000}"/>
    <cellStyle name="Lookup Table Number 2 6 3 11 3" xfId="36408" xr:uid="{00000000-0005-0000-0000-0000D88D0000}"/>
    <cellStyle name="Lookup Table Number 2 6 3 12" xfId="36409" xr:uid="{00000000-0005-0000-0000-0000D98D0000}"/>
    <cellStyle name="Lookup Table Number 2 6 3 12 2" xfId="36410" xr:uid="{00000000-0005-0000-0000-0000DA8D0000}"/>
    <cellStyle name="Lookup Table Number 2 6 3 12 3" xfId="36411" xr:uid="{00000000-0005-0000-0000-0000DB8D0000}"/>
    <cellStyle name="Lookup Table Number 2 6 3 13" xfId="36412" xr:uid="{00000000-0005-0000-0000-0000DC8D0000}"/>
    <cellStyle name="Lookup Table Number 2 6 3 14" xfId="36413" xr:uid="{00000000-0005-0000-0000-0000DD8D0000}"/>
    <cellStyle name="Lookup Table Number 2 6 3 2" xfId="36414" xr:uid="{00000000-0005-0000-0000-0000DE8D0000}"/>
    <cellStyle name="Lookup Table Number 2 6 3 2 2" xfId="36415" xr:uid="{00000000-0005-0000-0000-0000DF8D0000}"/>
    <cellStyle name="Lookup Table Number 2 6 3 2 3" xfId="36416" xr:uid="{00000000-0005-0000-0000-0000E08D0000}"/>
    <cellStyle name="Lookup Table Number 2 6 3 3" xfId="36417" xr:uid="{00000000-0005-0000-0000-0000E18D0000}"/>
    <cellStyle name="Lookup Table Number 2 6 3 3 2" xfId="36418" xr:uid="{00000000-0005-0000-0000-0000E28D0000}"/>
    <cellStyle name="Lookup Table Number 2 6 3 3 3" xfId="36419" xr:uid="{00000000-0005-0000-0000-0000E38D0000}"/>
    <cellStyle name="Lookup Table Number 2 6 3 4" xfId="36420" xr:uid="{00000000-0005-0000-0000-0000E48D0000}"/>
    <cellStyle name="Lookup Table Number 2 6 3 4 2" xfId="36421" xr:uid="{00000000-0005-0000-0000-0000E58D0000}"/>
    <cellStyle name="Lookup Table Number 2 6 3 4 3" xfId="36422" xr:uid="{00000000-0005-0000-0000-0000E68D0000}"/>
    <cellStyle name="Lookup Table Number 2 6 3 5" xfId="36423" xr:uid="{00000000-0005-0000-0000-0000E78D0000}"/>
    <cellStyle name="Lookup Table Number 2 6 3 5 2" xfId="36424" xr:uid="{00000000-0005-0000-0000-0000E88D0000}"/>
    <cellStyle name="Lookup Table Number 2 6 3 5 3" xfId="36425" xr:uid="{00000000-0005-0000-0000-0000E98D0000}"/>
    <cellStyle name="Lookup Table Number 2 6 3 6" xfId="36426" xr:uid="{00000000-0005-0000-0000-0000EA8D0000}"/>
    <cellStyle name="Lookup Table Number 2 6 3 6 2" xfId="36427" xr:uid="{00000000-0005-0000-0000-0000EB8D0000}"/>
    <cellStyle name="Lookup Table Number 2 6 3 6 3" xfId="36428" xr:uid="{00000000-0005-0000-0000-0000EC8D0000}"/>
    <cellStyle name="Lookup Table Number 2 6 3 7" xfId="36429" xr:uid="{00000000-0005-0000-0000-0000ED8D0000}"/>
    <cellStyle name="Lookup Table Number 2 6 3 7 2" xfId="36430" xr:uid="{00000000-0005-0000-0000-0000EE8D0000}"/>
    <cellStyle name="Lookup Table Number 2 6 3 7 3" xfId="36431" xr:uid="{00000000-0005-0000-0000-0000EF8D0000}"/>
    <cellStyle name="Lookup Table Number 2 6 3 8" xfId="36432" xr:uid="{00000000-0005-0000-0000-0000F08D0000}"/>
    <cellStyle name="Lookup Table Number 2 6 3 8 2" xfId="36433" xr:uid="{00000000-0005-0000-0000-0000F18D0000}"/>
    <cellStyle name="Lookup Table Number 2 6 3 8 3" xfId="36434" xr:uid="{00000000-0005-0000-0000-0000F28D0000}"/>
    <cellStyle name="Lookup Table Number 2 6 3 9" xfId="36435" xr:uid="{00000000-0005-0000-0000-0000F38D0000}"/>
    <cellStyle name="Lookup Table Number 2 6 3 9 2" xfId="36436" xr:uid="{00000000-0005-0000-0000-0000F48D0000}"/>
    <cellStyle name="Lookup Table Number 2 6 3 9 3" xfId="36437" xr:uid="{00000000-0005-0000-0000-0000F58D0000}"/>
    <cellStyle name="Lookup Table Number 2 6 4" xfId="36438" xr:uid="{00000000-0005-0000-0000-0000F68D0000}"/>
    <cellStyle name="Lookup Table Number 2 6 4 10" xfId="36439" xr:uid="{00000000-0005-0000-0000-0000F78D0000}"/>
    <cellStyle name="Lookup Table Number 2 6 4 10 2" xfId="36440" xr:uid="{00000000-0005-0000-0000-0000F88D0000}"/>
    <cellStyle name="Lookup Table Number 2 6 4 10 3" xfId="36441" xr:uid="{00000000-0005-0000-0000-0000F98D0000}"/>
    <cellStyle name="Lookup Table Number 2 6 4 11" xfId="36442" xr:uid="{00000000-0005-0000-0000-0000FA8D0000}"/>
    <cellStyle name="Lookup Table Number 2 6 4 11 2" xfId="36443" xr:uid="{00000000-0005-0000-0000-0000FB8D0000}"/>
    <cellStyle name="Lookup Table Number 2 6 4 11 3" xfId="36444" xr:uid="{00000000-0005-0000-0000-0000FC8D0000}"/>
    <cellStyle name="Lookup Table Number 2 6 4 12" xfId="36445" xr:uid="{00000000-0005-0000-0000-0000FD8D0000}"/>
    <cellStyle name="Lookup Table Number 2 6 4 13" xfId="36446" xr:uid="{00000000-0005-0000-0000-0000FE8D0000}"/>
    <cellStyle name="Lookup Table Number 2 6 4 2" xfId="36447" xr:uid="{00000000-0005-0000-0000-0000FF8D0000}"/>
    <cellStyle name="Lookup Table Number 2 6 4 2 2" xfId="36448" xr:uid="{00000000-0005-0000-0000-0000008E0000}"/>
    <cellStyle name="Lookup Table Number 2 6 4 2 3" xfId="36449" xr:uid="{00000000-0005-0000-0000-0000018E0000}"/>
    <cellStyle name="Lookup Table Number 2 6 4 3" xfId="36450" xr:uid="{00000000-0005-0000-0000-0000028E0000}"/>
    <cellStyle name="Lookup Table Number 2 6 4 3 2" xfId="36451" xr:uid="{00000000-0005-0000-0000-0000038E0000}"/>
    <cellStyle name="Lookup Table Number 2 6 4 3 3" xfId="36452" xr:uid="{00000000-0005-0000-0000-0000048E0000}"/>
    <cellStyle name="Lookup Table Number 2 6 4 4" xfId="36453" xr:uid="{00000000-0005-0000-0000-0000058E0000}"/>
    <cellStyle name="Lookup Table Number 2 6 4 4 2" xfId="36454" xr:uid="{00000000-0005-0000-0000-0000068E0000}"/>
    <cellStyle name="Lookup Table Number 2 6 4 4 3" xfId="36455" xr:uid="{00000000-0005-0000-0000-0000078E0000}"/>
    <cellStyle name="Lookup Table Number 2 6 4 5" xfId="36456" xr:uid="{00000000-0005-0000-0000-0000088E0000}"/>
    <cellStyle name="Lookup Table Number 2 6 4 5 2" xfId="36457" xr:uid="{00000000-0005-0000-0000-0000098E0000}"/>
    <cellStyle name="Lookup Table Number 2 6 4 5 3" xfId="36458" xr:uid="{00000000-0005-0000-0000-00000A8E0000}"/>
    <cellStyle name="Lookup Table Number 2 6 4 6" xfId="36459" xr:uid="{00000000-0005-0000-0000-00000B8E0000}"/>
    <cellStyle name="Lookup Table Number 2 6 4 6 2" xfId="36460" xr:uid="{00000000-0005-0000-0000-00000C8E0000}"/>
    <cellStyle name="Lookup Table Number 2 6 4 6 3" xfId="36461" xr:uid="{00000000-0005-0000-0000-00000D8E0000}"/>
    <cellStyle name="Lookup Table Number 2 6 4 7" xfId="36462" xr:uid="{00000000-0005-0000-0000-00000E8E0000}"/>
    <cellStyle name="Lookup Table Number 2 6 4 7 2" xfId="36463" xr:uid="{00000000-0005-0000-0000-00000F8E0000}"/>
    <cellStyle name="Lookup Table Number 2 6 4 7 3" xfId="36464" xr:uid="{00000000-0005-0000-0000-0000108E0000}"/>
    <cellStyle name="Lookup Table Number 2 6 4 8" xfId="36465" xr:uid="{00000000-0005-0000-0000-0000118E0000}"/>
    <cellStyle name="Lookup Table Number 2 6 4 8 2" xfId="36466" xr:uid="{00000000-0005-0000-0000-0000128E0000}"/>
    <cellStyle name="Lookup Table Number 2 6 4 8 3" xfId="36467" xr:uid="{00000000-0005-0000-0000-0000138E0000}"/>
    <cellStyle name="Lookup Table Number 2 6 4 9" xfId="36468" xr:uid="{00000000-0005-0000-0000-0000148E0000}"/>
    <cellStyle name="Lookup Table Number 2 6 4 9 2" xfId="36469" xr:uid="{00000000-0005-0000-0000-0000158E0000}"/>
    <cellStyle name="Lookup Table Number 2 6 4 9 3" xfId="36470" xr:uid="{00000000-0005-0000-0000-0000168E0000}"/>
    <cellStyle name="Lookup Table Number 2 6 5" xfId="36471" xr:uid="{00000000-0005-0000-0000-0000178E0000}"/>
    <cellStyle name="Lookup Table Number 2 6 5 10" xfId="36472" xr:uid="{00000000-0005-0000-0000-0000188E0000}"/>
    <cellStyle name="Lookup Table Number 2 6 5 10 2" xfId="36473" xr:uid="{00000000-0005-0000-0000-0000198E0000}"/>
    <cellStyle name="Lookup Table Number 2 6 5 10 3" xfId="36474" xr:uid="{00000000-0005-0000-0000-00001A8E0000}"/>
    <cellStyle name="Lookup Table Number 2 6 5 11" xfId="36475" xr:uid="{00000000-0005-0000-0000-00001B8E0000}"/>
    <cellStyle name="Lookup Table Number 2 6 5 11 2" xfId="36476" xr:uid="{00000000-0005-0000-0000-00001C8E0000}"/>
    <cellStyle name="Lookup Table Number 2 6 5 11 3" xfId="36477" xr:uid="{00000000-0005-0000-0000-00001D8E0000}"/>
    <cellStyle name="Lookup Table Number 2 6 5 12" xfId="36478" xr:uid="{00000000-0005-0000-0000-00001E8E0000}"/>
    <cellStyle name="Lookup Table Number 2 6 5 13" xfId="36479" xr:uid="{00000000-0005-0000-0000-00001F8E0000}"/>
    <cellStyle name="Lookup Table Number 2 6 5 2" xfId="36480" xr:uid="{00000000-0005-0000-0000-0000208E0000}"/>
    <cellStyle name="Lookup Table Number 2 6 5 2 2" xfId="36481" xr:uid="{00000000-0005-0000-0000-0000218E0000}"/>
    <cellStyle name="Lookup Table Number 2 6 5 2 3" xfId="36482" xr:uid="{00000000-0005-0000-0000-0000228E0000}"/>
    <cellStyle name="Lookup Table Number 2 6 5 3" xfId="36483" xr:uid="{00000000-0005-0000-0000-0000238E0000}"/>
    <cellStyle name="Lookup Table Number 2 6 5 3 2" xfId="36484" xr:uid="{00000000-0005-0000-0000-0000248E0000}"/>
    <cellStyle name="Lookup Table Number 2 6 5 3 3" xfId="36485" xr:uid="{00000000-0005-0000-0000-0000258E0000}"/>
    <cellStyle name="Lookup Table Number 2 6 5 4" xfId="36486" xr:uid="{00000000-0005-0000-0000-0000268E0000}"/>
    <cellStyle name="Lookup Table Number 2 6 5 4 2" xfId="36487" xr:uid="{00000000-0005-0000-0000-0000278E0000}"/>
    <cellStyle name="Lookup Table Number 2 6 5 4 3" xfId="36488" xr:uid="{00000000-0005-0000-0000-0000288E0000}"/>
    <cellStyle name="Lookup Table Number 2 6 5 5" xfId="36489" xr:uid="{00000000-0005-0000-0000-0000298E0000}"/>
    <cellStyle name="Lookup Table Number 2 6 5 5 2" xfId="36490" xr:uid="{00000000-0005-0000-0000-00002A8E0000}"/>
    <cellStyle name="Lookup Table Number 2 6 5 5 3" xfId="36491" xr:uid="{00000000-0005-0000-0000-00002B8E0000}"/>
    <cellStyle name="Lookup Table Number 2 6 5 6" xfId="36492" xr:uid="{00000000-0005-0000-0000-00002C8E0000}"/>
    <cellStyle name="Lookup Table Number 2 6 5 6 2" xfId="36493" xr:uid="{00000000-0005-0000-0000-00002D8E0000}"/>
    <cellStyle name="Lookup Table Number 2 6 5 6 3" xfId="36494" xr:uid="{00000000-0005-0000-0000-00002E8E0000}"/>
    <cellStyle name="Lookup Table Number 2 6 5 7" xfId="36495" xr:uid="{00000000-0005-0000-0000-00002F8E0000}"/>
    <cellStyle name="Lookup Table Number 2 6 5 7 2" xfId="36496" xr:uid="{00000000-0005-0000-0000-0000308E0000}"/>
    <cellStyle name="Lookup Table Number 2 6 5 7 3" xfId="36497" xr:uid="{00000000-0005-0000-0000-0000318E0000}"/>
    <cellStyle name="Lookup Table Number 2 6 5 8" xfId="36498" xr:uid="{00000000-0005-0000-0000-0000328E0000}"/>
    <cellStyle name="Lookup Table Number 2 6 5 8 2" xfId="36499" xr:uid="{00000000-0005-0000-0000-0000338E0000}"/>
    <cellStyle name="Lookup Table Number 2 6 5 8 3" xfId="36500" xr:uid="{00000000-0005-0000-0000-0000348E0000}"/>
    <cellStyle name="Lookup Table Number 2 6 5 9" xfId="36501" xr:uid="{00000000-0005-0000-0000-0000358E0000}"/>
    <cellStyle name="Lookup Table Number 2 6 5 9 2" xfId="36502" xr:uid="{00000000-0005-0000-0000-0000368E0000}"/>
    <cellStyle name="Lookup Table Number 2 6 5 9 3" xfId="36503" xr:uid="{00000000-0005-0000-0000-0000378E0000}"/>
    <cellStyle name="Lookup Table Number 2 6 6" xfId="36504" xr:uid="{00000000-0005-0000-0000-0000388E0000}"/>
    <cellStyle name="Lookup Table Number 2 6 6 10" xfId="36505" xr:uid="{00000000-0005-0000-0000-0000398E0000}"/>
    <cellStyle name="Lookup Table Number 2 6 6 10 2" xfId="36506" xr:uid="{00000000-0005-0000-0000-00003A8E0000}"/>
    <cellStyle name="Lookup Table Number 2 6 6 10 3" xfId="36507" xr:uid="{00000000-0005-0000-0000-00003B8E0000}"/>
    <cellStyle name="Lookup Table Number 2 6 6 11" xfId="36508" xr:uid="{00000000-0005-0000-0000-00003C8E0000}"/>
    <cellStyle name="Lookup Table Number 2 6 6 11 2" xfId="36509" xr:uid="{00000000-0005-0000-0000-00003D8E0000}"/>
    <cellStyle name="Lookup Table Number 2 6 6 11 3" xfId="36510" xr:uid="{00000000-0005-0000-0000-00003E8E0000}"/>
    <cellStyle name="Lookup Table Number 2 6 6 12" xfId="36511" xr:uid="{00000000-0005-0000-0000-00003F8E0000}"/>
    <cellStyle name="Lookup Table Number 2 6 6 13" xfId="36512" xr:uid="{00000000-0005-0000-0000-0000408E0000}"/>
    <cellStyle name="Lookup Table Number 2 6 6 2" xfId="36513" xr:uid="{00000000-0005-0000-0000-0000418E0000}"/>
    <cellStyle name="Lookup Table Number 2 6 6 2 2" xfId="36514" xr:uid="{00000000-0005-0000-0000-0000428E0000}"/>
    <cellStyle name="Lookup Table Number 2 6 6 2 3" xfId="36515" xr:uid="{00000000-0005-0000-0000-0000438E0000}"/>
    <cellStyle name="Lookup Table Number 2 6 6 3" xfId="36516" xr:uid="{00000000-0005-0000-0000-0000448E0000}"/>
    <cellStyle name="Lookup Table Number 2 6 6 3 2" xfId="36517" xr:uid="{00000000-0005-0000-0000-0000458E0000}"/>
    <cellStyle name="Lookup Table Number 2 6 6 3 3" xfId="36518" xr:uid="{00000000-0005-0000-0000-0000468E0000}"/>
    <cellStyle name="Lookup Table Number 2 6 6 4" xfId="36519" xr:uid="{00000000-0005-0000-0000-0000478E0000}"/>
    <cellStyle name="Lookup Table Number 2 6 6 4 2" xfId="36520" xr:uid="{00000000-0005-0000-0000-0000488E0000}"/>
    <cellStyle name="Lookup Table Number 2 6 6 4 3" xfId="36521" xr:uid="{00000000-0005-0000-0000-0000498E0000}"/>
    <cellStyle name="Lookup Table Number 2 6 6 5" xfId="36522" xr:uid="{00000000-0005-0000-0000-00004A8E0000}"/>
    <cellStyle name="Lookup Table Number 2 6 6 5 2" xfId="36523" xr:uid="{00000000-0005-0000-0000-00004B8E0000}"/>
    <cellStyle name="Lookup Table Number 2 6 6 5 3" xfId="36524" xr:uid="{00000000-0005-0000-0000-00004C8E0000}"/>
    <cellStyle name="Lookup Table Number 2 6 6 6" xfId="36525" xr:uid="{00000000-0005-0000-0000-00004D8E0000}"/>
    <cellStyle name="Lookup Table Number 2 6 6 6 2" xfId="36526" xr:uid="{00000000-0005-0000-0000-00004E8E0000}"/>
    <cellStyle name="Lookup Table Number 2 6 6 6 3" xfId="36527" xr:uid="{00000000-0005-0000-0000-00004F8E0000}"/>
    <cellStyle name="Lookup Table Number 2 6 6 7" xfId="36528" xr:uid="{00000000-0005-0000-0000-0000508E0000}"/>
    <cellStyle name="Lookup Table Number 2 6 6 7 2" xfId="36529" xr:uid="{00000000-0005-0000-0000-0000518E0000}"/>
    <cellStyle name="Lookup Table Number 2 6 6 7 3" xfId="36530" xr:uid="{00000000-0005-0000-0000-0000528E0000}"/>
    <cellStyle name="Lookup Table Number 2 6 6 8" xfId="36531" xr:uid="{00000000-0005-0000-0000-0000538E0000}"/>
    <cellStyle name="Lookup Table Number 2 6 6 8 2" xfId="36532" xr:uid="{00000000-0005-0000-0000-0000548E0000}"/>
    <cellStyle name="Lookup Table Number 2 6 6 8 3" xfId="36533" xr:uid="{00000000-0005-0000-0000-0000558E0000}"/>
    <cellStyle name="Lookup Table Number 2 6 6 9" xfId="36534" xr:uid="{00000000-0005-0000-0000-0000568E0000}"/>
    <cellStyle name="Lookup Table Number 2 6 6 9 2" xfId="36535" xr:uid="{00000000-0005-0000-0000-0000578E0000}"/>
    <cellStyle name="Lookup Table Number 2 6 6 9 3" xfId="36536" xr:uid="{00000000-0005-0000-0000-0000588E0000}"/>
    <cellStyle name="Lookup Table Number 2 6 7" xfId="36537" xr:uid="{00000000-0005-0000-0000-0000598E0000}"/>
    <cellStyle name="Lookup Table Number 2 6 7 10" xfId="36538" xr:uid="{00000000-0005-0000-0000-00005A8E0000}"/>
    <cellStyle name="Lookup Table Number 2 6 7 10 2" xfId="36539" xr:uid="{00000000-0005-0000-0000-00005B8E0000}"/>
    <cellStyle name="Lookup Table Number 2 6 7 10 3" xfId="36540" xr:uid="{00000000-0005-0000-0000-00005C8E0000}"/>
    <cellStyle name="Lookup Table Number 2 6 7 11" xfId="36541" xr:uid="{00000000-0005-0000-0000-00005D8E0000}"/>
    <cellStyle name="Lookup Table Number 2 6 7 11 2" xfId="36542" xr:uid="{00000000-0005-0000-0000-00005E8E0000}"/>
    <cellStyle name="Lookup Table Number 2 6 7 11 3" xfId="36543" xr:uid="{00000000-0005-0000-0000-00005F8E0000}"/>
    <cellStyle name="Lookup Table Number 2 6 7 12" xfId="36544" xr:uid="{00000000-0005-0000-0000-0000608E0000}"/>
    <cellStyle name="Lookup Table Number 2 6 7 13" xfId="36545" xr:uid="{00000000-0005-0000-0000-0000618E0000}"/>
    <cellStyle name="Lookup Table Number 2 6 7 2" xfId="36546" xr:uid="{00000000-0005-0000-0000-0000628E0000}"/>
    <cellStyle name="Lookup Table Number 2 6 7 2 2" xfId="36547" xr:uid="{00000000-0005-0000-0000-0000638E0000}"/>
    <cellStyle name="Lookup Table Number 2 6 7 2 3" xfId="36548" xr:uid="{00000000-0005-0000-0000-0000648E0000}"/>
    <cellStyle name="Lookup Table Number 2 6 7 3" xfId="36549" xr:uid="{00000000-0005-0000-0000-0000658E0000}"/>
    <cellStyle name="Lookup Table Number 2 6 7 3 2" xfId="36550" xr:uid="{00000000-0005-0000-0000-0000668E0000}"/>
    <cellStyle name="Lookup Table Number 2 6 7 3 3" xfId="36551" xr:uid="{00000000-0005-0000-0000-0000678E0000}"/>
    <cellStyle name="Lookup Table Number 2 6 7 4" xfId="36552" xr:uid="{00000000-0005-0000-0000-0000688E0000}"/>
    <cellStyle name="Lookup Table Number 2 6 7 4 2" xfId="36553" xr:uid="{00000000-0005-0000-0000-0000698E0000}"/>
    <cellStyle name="Lookup Table Number 2 6 7 4 3" xfId="36554" xr:uid="{00000000-0005-0000-0000-00006A8E0000}"/>
    <cellStyle name="Lookup Table Number 2 6 7 5" xfId="36555" xr:uid="{00000000-0005-0000-0000-00006B8E0000}"/>
    <cellStyle name="Lookup Table Number 2 6 7 5 2" xfId="36556" xr:uid="{00000000-0005-0000-0000-00006C8E0000}"/>
    <cellStyle name="Lookup Table Number 2 6 7 5 3" xfId="36557" xr:uid="{00000000-0005-0000-0000-00006D8E0000}"/>
    <cellStyle name="Lookup Table Number 2 6 7 6" xfId="36558" xr:uid="{00000000-0005-0000-0000-00006E8E0000}"/>
    <cellStyle name="Lookup Table Number 2 6 7 6 2" xfId="36559" xr:uid="{00000000-0005-0000-0000-00006F8E0000}"/>
    <cellStyle name="Lookup Table Number 2 6 7 6 3" xfId="36560" xr:uid="{00000000-0005-0000-0000-0000708E0000}"/>
    <cellStyle name="Lookup Table Number 2 6 7 7" xfId="36561" xr:uid="{00000000-0005-0000-0000-0000718E0000}"/>
    <cellStyle name="Lookup Table Number 2 6 7 7 2" xfId="36562" xr:uid="{00000000-0005-0000-0000-0000728E0000}"/>
    <cellStyle name="Lookup Table Number 2 6 7 7 3" xfId="36563" xr:uid="{00000000-0005-0000-0000-0000738E0000}"/>
    <cellStyle name="Lookup Table Number 2 6 7 8" xfId="36564" xr:uid="{00000000-0005-0000-0000-0000748E0000}"/>
    <cellStyle name="Lookup Table Number 2 6 7 8 2" xfId="36565" xr:uid="{00000000-0005-0000-0000-0000758E0000}"/>
    <cellStyle name="Lookup Table Number 2 6 7 8 3" xfId="36566" xr:uid="{00000000-0005-0000-0000-0000768E0000}"/>
    <cellStyle name="Lookup Table Number 2 6 7 9" xfId="36567" xr:uid="{00000000-0005-0000-0000-0000778E0000}"/>
    <cellStyle name="Lookup Table Number 2 6 7 9 2" xfId="36568" xr:uid="{00000000-0005-0000-0000-0000788E0000}"/>
    <cellStyle name="Lookup Table Number 2 6 7 9 3" xfId="36569" xr:uid="{00000000-0005-0000-0000-0000798E0000}"/>
    <cellStyle name="Lookup Table Number 2 6 8" xfId="36570" xr:uid="{00000000-0005-0000-0000-00007A8E0000}"/>
    <cellStyle name="Lookup Table Number 2 6 8 2" xfId="36571" xr:uid="{00000000-0005-0000-0000-00007B8E0000}"/>
    <cellStyle name="Lookup Table Number 2 6 8 3" xfId="36572" xr:uid="{00000000-0005-0000-0000-00007C8E0000}"/>
    <cellStyle name="Lookup Table Number 2 6 9" xfId="36573" xr:uid="{00000000-0005-0000-0000-00007D8E0000}"/>
    <cellStyle name="Lookup Table Number 2 6 9 2" xfId="36574" xr:uid="{00000000-0005-0000-0000-00007E8E0000}"/>
    <cellStyle name="Lookup Table Number 2 6 9 3" xfId="36575" xr:uid="{00000000-0005-0000-0000-00007F8E0000}"/>
    <cellStyle name="Lookup Table Number 2 7" xfId="36576" xr:uid="{00000000-0005-0000-0000-0000808E0000}"/>
    <cellStyle name="Lookup Table Number 2 7 10" xfId="36577" xr:uid="{00000000-0005-0000-0000-0000818E0000}"/>
    <cellStyle name="Lookup Table Number 2 7 10 2" xfId="36578" xr:uid="{00000000-0005-0000-0000-0000828E0000}"/>
    <cellStyle name="Lookup Table Number 2 7 10 3" xfId="36579" xr:uid="{00000000-0005-0000-0000-0000838E0000}"/>
    <cellStyle name="Lookup Table Number 2 7 11" xfId="36580" xr:uid="{00000000-0005-0000-0000-0000848E0000}"/>
    <cellStyle name="Lookup Table Number 2 7 11 2" xfId="36581" xr:uid="{00000000-0005-0000-0000-0000858E0000}"/>
    <cellStyle name="Lookup Table Number 2 7 11 3" xfId="36582" xr:uid="{00000000-0005-0000-0000-0000868E0000}"/>
    <cellStyle name="Lookup Table Number 2 7 12" xfId="36583" xr:uid="{00000000-0005-0000-0000-0000878E0000}"/>
    <cellStyle name="Lookup Table Number 2 7 13" xfId="36584" xr:uid="{00000000-0005-0000-0000-0000888E0000}"/>
    <cellStyle name="Lookup Table Number 2 7 2" xfId="36585" xr:uid="{00000000-0005-0000-0000-0000898E0000}"/>
    <cellStyle name="Lookup Table Number 2 7 2 2" xfId="36586" xr:uid="{00000000-0005-0000-0000-00008A8E0000}"/>
    <cellStyle name="Lookup Table Number 2 7 2 3" xfId="36587" xr:uid="{00000000-0005-0000-0000-00008B8E0000}"/>
    <cellStyle name="Lookup Table Number 2 7 3" xfId="36588" xr:uid="{00000000-0005-0000-0000-00008C8E0000}"/>
    <cellStyle name="Lookup Table Number 2 7 3 2" xfId="36589" xr:uid="{00000000-0005-0000-0000-00008D8E0000}"/>
    <cellStyle name="Lookup Table Number 2 7 3 3" xfId="36590" xr:uid="{00000000-0005-0000-0000-00008E8E0000}"/>
    <cellStyle name="Lookup Table Number 2 7 4" xfId="36591" xr:uid="{00000000-0005-0000-0000-00008F8E0000}"/>
    <cellStyle name="Lookup Table Number 2 7 4 2" xfId="36592" xr:uid="{00000000-0005-0000-0000-0000908E0000}"/>
    <cellStyle name="Lookup Table Number 2 7 4 3" xfId="36593" xr:uid="{00000000-0005-0000-0000-0000918E0000}"/>
    <cellStyle name="Lookup Table Number 2 7 5" xfId="36594" xr:uid="{00000000-0005-0000-0000-0000928E0000}"/>
    <cellStyle name="Lookup Table Number 2 7 5 2" xfId="36595" xr:uid="{00000000-0005-0000-0000-0000938E0000}"/>
    <cellStyle name="Lookup Table Number 2 7 5 3" xfId="36596" xr:uid="{00000000-0005-0000-0000-0000948E0000}"/>
    <cellStyle name="Lookup Table Number 2 7 6" xfId="36597" xr:uid="{00000000-0005-0000-0000-0000958E0000}"/>
    <cellStyle name="Lookup Table Number 2 7 6 2" xfId="36598" xr:uid="{00000000-0005-0000-0000-0000968E0000}"/>
    <cellStyle name="Lookup Table Number 2 7 6 3" xfId="36599" xr:uid="{00000000-0005-0000-0000-0000978E0000}"/>
    <cellStyle name="Lookup Table Number 2 7 7" xfId="36600" xr:uid="{00000000-0005-0000-0000-0000988E0000}"/>
    <cellStyle name="Lookup Table Number 2 7 7 2" xfId="36601" xr:uid="{00000000-0005-0000-0000-0000998E0000}"/>
    <cellStyle name="Lookup Table Number 2 7 7 3" xfId="36602" xr:uid="{00000000-0005-0000-0000-00009A8E0000}"/>
    <cellStyle name="Lookup Table Number 2 7 8" xfId="36603" xr:uid="{00000000-0005-0000-0000-00009B8E0000}"/>
    <cellStyle name="Lookup Table Number 2 7 8 2" xfId="36604" xr:uid="{00000000-0005-0000-0000-00009C8E0000}"/>
    <cellStyle name="Lookup Table Number 2 7 8 3" xfId="36605" xr:uid="{00000000-0005-0000-0000-00009D8E0000}"/>
    <cellStyle name="Lookup Table Number 2 7 9" xfId="36606" xr:uid="{00000000-0005-0000-0000-00009E8E0000}"/>
    <cellStyle name="Lookup Table Number 2 7 9 2" xfId="36607" xr:uid="{00000000-0005-0000-0000-00009F8E0000}"/>
    <cellStyle name="Lookup Table Number 2 7 9 3" xfId="36608" xr:uid="{00000000-0005-0000-0000-0000A08E0000}"/>
    <cellStyle name="Lookup Table Number 2 8" xfId="36609" xr:uid="{00000000-0005-0000-0000-0000A18E0000}"/>
    <cellStyle name="Lookup Table Number 2 8 2" xfId="36610" xr:uid="{00000000-0005-0000-0000-0000A28E0000}"/>
    <cellStyle name="Lookup Table Number 2 8 3" xfId="36611" xr:uid="{00000000-0005-0000-0000-0000A38E0000}"/>
    <cellStyle name="Lookup Table Number 2 9" xfId="36612" xr:uid="{00000000-0005-0000-0000-0000A48E0000}"/>
    <cellStyle name="Lookup Table Number 2 9 2" xfId="36613" xr:uid="{00000000-0005-0000-0000-0000A58E0000}"/>
    <cellStyle name="Lookup Table Number 2 9 3" xfId="36614" xr:uid="{00000000-0005-0000-0000-0000A68E0000}"/>
    <cellStyle name="Lookup Table Number 20" xfId="36615" xr:uid="{00000000-0005-0000-0000-0000A78E0000}"/>
    <cellStyle name="Lookup Table Number 20 2" xfId="36616" xr:uid="{00000000-0005-0000-0000-0000A88E0000}"/>
    <cellStyle name="Lookup Table Number 21" xfId="36617" xr:uid="{00000000-0005-0000-0000-0000A98E0000}"/>
    <cellStyle name="Lookup Table Number 21 2" xfId="36618" xr:uid="{00000000-0005-0000-0000-0000AA8E0000}"/>
    <cellStyle name="Lookup Table Number 22" xfId="36619" xr:uid="{00000000-0005-0000-0000-0000AB8E0000}"/>
    <cellStyle name="Lookup Table Number 22 2" xfId="36620" xr:uid="{00000000-0005-0000-0000-0000AC8E0000}"/>
    <cellStyle name="Lookup Table Number 23" xfId="36621" xr:uid="{00000000-0005-0000-0000-0000AD8E0000}"/>
    <cellStyle name="Lookup Table Number 23 2" xfId="36622" xr:uid="{00000000-0005-0000-0000-0000AE8E0000}"/>
    <cellStyle name="Lookup Table Number 24" xfId="36623" xr:uid="{00000000-0005-0000-0000-0000AF8E0000}"/>
    <cellStyle name="Lookup Table Number 3" xfId="36624" xr:uid="{00000000-0005-0000-0000-0000B08E0000}"/>
    <cellStyle name="Lookup Table Number 3 10" xfId="36625" xr:uid="{00000000-0005-0000-0000-0000B18E0000}"/>
    <cellStyle name="Lookup Table Number 3 10 2" xfId="36626" xr:uid="{00000000-0005-0000-0000-0000B28E0000}"/>
    <cellStyle name="Lookup Table Number 3 10 3" xfId="36627" xr:uid="{00000000-0005-0000-0000-0000B38E0000}"/>
    <cellStyle name="Lookup Table Number 3 11" xfId="36628" xr:uid="{00000000-0005-0000-0000-0000B48E0000}"/>
    <cellStyle name="Lookup Table Number 3 11 2" xfId="36629" xr:uid="{00000000-0005-0000-0000-0000B58E0000}"/>
    <cellStyle name="Lookup Table Number 3 11 3" xfId="36630" xr:uid="{00000000-0005-0000-0000-0000B68E0000}"/>
    <cellStyle name="Lookup Table Number 3 12" xfId="36631" xr:uid="{00000000-0005-0000-0000-0000B78E0000}"/>
    <cellStyle name="Lookup Table Number 3 12 2" xfId="36632" xr:uid="{00000000-0005-0000-0000-0000B88E0000}"/>
    <cellStyle name="Lookup Table Number 3 12 3" xfId="36633" xr:uid="{00000000-0005-0000-0000-0000B98E0000}"/>
    <cellStyle name="Lookup Table Number 3 13" xfId="36634" xr:uid="{00000000-0005-0000-0000-0000BA8E0000}"/>
    <cellStyle name="Lookup Table Number 3 13 2" xfId="36635" xr:uid="{00000000-0005-0000-0000-0000BB8E0000}"/>
    <cellStyle name="Lookup Table Number 3 13 3" xfId="36636" xr:uid="{00000000-0005-0000-0000-0000BC8E0000}"/>
    <cellStyle name="Lookup Table Number 3 14" xfId="36637" xr:uid="{00000000-0005-0000-0000-0000BD8E0000}"/>
    <cellStyle name="Lookup Table Number 3 14 2" xfId="36638" xr:uid="{00000000-0005-0000-0000-0000BE8E0000}"/>
    <cellStyle name="Lookup Table Number 3 14 3" xfId="36639" xr:uid="{00000000-0005-0000-0000-0000BF8E0000}"/>
    <cellStyle name="Lookup Table Number 3 15" xfId="36640" xr:uid="{00000000-0005-0000-0000-0000C08E0000}"/>
    <cellStyle name="Lookup Table Number 3 15 2" xfId="36641" xr:uid="{00000000-0005-0000-0000-0000C18E0000}"/>
    <cellStyle name="Lookup Table Number 3 15 3" xfId="36642" xr:uid="{00000000-0005-0000-0000-0000C28E0000}"/>
    <cellStyle name="Lookup Table Number 3 16" xfId="36643" xr:uid="{00000000-0005-0000-0000-0000C38E0000}"/>
    <cellStyle name="Lookup Table Number 3 16 2" xfId="36644" xr:uid="{00000000-0005-0000-0000-0000C48E0000}"/>
    <cellStyle name="Lookup Table Number 3 16 3" xfId="36645" xr:uid="{00000000-0005-0000-0000-0000C58E0000}"/>
    <cellStyle name="Lookup Table Number 3 17" xfId="36646" xr:uid="{00000000-0005-0000-0000-0000C68E0000}"/>
    <cellStyle name="Lookup Table Number 3 17 2" xfId="36647" xr:uid="{00000000-0005-0000-0000-0000C78E0000}"/>
    <cellStyle name="Lookup Table Number 3 17 3" xfId="36648" xr:uid="{00000000-0005-0000-0000-0000C88E0000}"/>
    <cellStyle name="Lookup Table Number 3 18" xfId="36649" xr:uid="{00000000-0005-0000-0000-0000C98E0000}"/>
    <cellStyle name="Lookup Table Number 3 18 2" xfId="36650" xr:uid="{00000000-0005-0000-0000-0000CA8E0000}"/>
    <cellStyle name="Lookup Table Number 3 18 3" xfId="36651" xr:uid="{00000000-0005-0000-0000-0000CB8E0000}"/>
    <cellStyle name="Lookup Table Number 3 19" xfId="36652" xr:uid="{00000000-0005-0000-0000-0000CC8E0000}"/>
    <cellStyle name="Lookup Table Number 3 2" xfId="36653" xr:uid="{00000000-0005-0000-0000-0000CD8E0000}"/>
    <cellStyle name="Lookup Table Number 3 2 10" xfId="36654" xr:uid="{00000000-0005-0000-0000-0000CE8E0000}"/>
    <cellStyle name="Lookup Table Number 3 2 10 2" xfId="36655" xr:uid="{00000000-0005-0000-0000-0000CF8E0000}"/>
    <cellStyle name="Lookup Table Number 3 2 10 3" xfId="36656" xr:uid="{00000000-0005-0000-0000-0000D08E0000}"/>
    <cellStyle name="Lookup Table Number 3 2 11" xfId="36657" xr:uid="{00000000-0005-0000-0000-0000D18E0000}"/>
    <cellStyle name="Lookup Table Number 3 2 11 2" xfId="36658" xr:uid="{00000000-0005-0000-0000-0000D28E0000}"/>
    <cellStyle name="Lookup Table Number 3 2 11 3" xfId="36659" xr:uid="{00000000-0005-0000-0000-0000D38E0000}"/>
    <cellStyle name="Lookup Table Number 3 2 12" xfId="36660" xr:uid="{00000000-0005-0000-0000-0000D48E0000}"/>
    <cellStyle name="Lookup Table Number 3 2 12 2" xfId="36661" xr:uid="{00000000-0005-0000-0000-0000D58E0000}"/>
    <cellStyle name="Lookup Table Number 3 2 12 3" xfId="36662" xr:uid="{00000000-0005-0000-0000-0000D68E0000}"/>
    <cellStyle name="Lookup Table Number 3 2 13" xfId="36663" xr:uid="{00000000-0005-0000-0000-0000D78E0000}"/>
    <cellStyle name="Lookup Table Number 3 2 13 2" xfId="36664" xr:uid="{00000000-0005-0000-0000-0000D88E0000}"/>
    <cellStyle name="Lookup Table Number 3 2 13 3" xfId="36665" xr:uid="{00000000-0005-0000-0000-0000D98E0000}"/>
    <cellStyle name="Lookup Table Number 3 2 14" xfId="36666" xr:uid="{00000000-0005-0000-0000-0000DA8E0000}"/>
    <cellStyle name="Lookup Table Number 3 2 14 2" xfId="36667" xr:uid="{00000000-0005-0000-0000-0000DB8E0000}"/>
    <cellStyle name="Lookup Table Number 3 2 14 3" xfId="36668" xr:uid="{00000000-0005-0000-0000-0000DC8E0000}"/>
    <cellStyle name="Lookup Table Number 3 2 15" xfId="36669" xr:uid="{00000000-0005-0000-0000-0000DD8E0000}"/>
    <cellStyle name="Lookup Table Number 3 2 15 2" xfId="36670" xr:uid="{00000000-0005-0000-0000-0000DE8E0000}"/>
    <cellStyle name="Lookup Table Number 3 2 15 3" xfId="36671" xr:uid="{00000000-0005-0000-0000-0000DF8E0000}"/>
    <cellStyle name="Lookup Table Number 3 2 16" xfId="36672" xr:uid="{00000000-0005-0000-0000-0000E08E0000}"/>
    <cellStyle name="Lookup Table Number 3 2 16 2" xfId="36673" xr:uid="{00000000-0005-0000-0000-0000E18E0000}"/>
    <cellStyle name="Lookup Table Number 3 2 16 3" xfId="36674" xr:uid="{00000000-0005-0000-0000-0000E28E0000}"/>
    <cellStyle name="Lookup Table Number 3 2 17" xfId="36675" xr:uid="{00000000-0005-0000-0000-0000E38E0000}"/>
    <cellStyle name="Lookup Table Number 3 2 17 2" xfId="36676" xr:uid="{00000000-0005-0000-0000-0000E48E0000}"/>
    <cellStyle name="Lookup Table Number 3 2 17 3" xfId="36677" xr:uid="{00000000-0005-0000-0000-0000E58E0000}"/>
    <cellStyle name="Lookup Table Number 3 2 18" xfId="36678" xr:uid="{00000000-0005-0000-0000-0000E68E0000}"/>
    <cellStyle name="Lookup Table Number 3 2 18 2" xfId="36679" xr:uid="{00000000-0005-0000-0000-0000E78E0000}"/>
    <cellStyle name="Lookup Table Number 3 2 18 3" xfId="36680" xr:uid="{00000000-0005-0000-0000-0000E88E0000}"/>
    <cellStyle name="Lookup Table Number 3 2 19" xfId="36681" xr:uid="{00000000-0005-0000-0000-0000E98E0000}"/>
    <cellStyle name="Lookup Table Number 3 2 2" xfId="36682" xr:uid="{00000000-0005-0000-0000-0000EA8E0000}"/>
    <cellStyle name="Lookup Table Number 3 2 2 10" xfId="36683" xr:uid="{00000000-0005-0000-0000-0000EB8E0000}"/>
    <cellStyle name="Lookup Table Number 3 2 2 10 2" xfId="36684" xr:uid="{00000000-0005-0000-0000-0000EC8E0000}"/>
    <cellStyle name="Lookup Table Number 3 2 2 10 3" xfId="36685" xr:uid="{00000000-0005-0000-0000-0000ED8E0000}"/>
    <cellStyle name="Lookup Table Number 3 2 2 11" xfId="36686" xr:uid="{00000000-0005-0000-0000-0000EE8E0000}"/>
    <cellStyle name="Lookup Table Number 3 2 2 11 2" xfId="36687" xr:uid="{00000000-0005-0000-0000-0000EF8E0000}"/>
    <cellStyle name="Lookup Table Number 3 2 2 11 3" xfId="36688" xr:uid="{00000000-0005-0000-0000-0000F08E0000}"/>
    <cellStyle name="Lookup Table Number 3 2 2 12" xfId="36689" xr:uid="{00000000-0005-0000-0000-0000F18E0000}"/>
    <cellStyle name="Lookup Table Number 3 2 2 12 2" xfId="36690" xr:uid="{00000000-0005-0000-0000-0000F28E0000}"/>
    <cellStyle name="Lookup Table Number 3 2 2 12 3" xfId="36691" xr:uid="{00000000-0005-0000-0000-0000F38E0000}"/>
    <cellStyle name="Lookup Table Number 3 2 2 13" xfId="36692" xr:uid="{00000000-0005-0000-0000-0000F48E0000}"/>
    <cellStyle name="Lookup Table Number 3 2 2 14" xfId="36693" xr:uid="{00000000-0005-0000-0000-0000F58E0000}"/>
    <cellStyle name="Lookup Table Number 3 2 2 2" xfId="36694" xr:uid="{00000000-0005-0000-0000-0000F68E0000}"/>
    <cellStyle name="Lookup Table Number 3 2 2 2 2" xfId="36695" xr:uid="{00000000-0005-0000-0000-0000F78E0000}"/>
    <cellStyle name="Lookup Table Number 3 2 2 2 3" xfId="36696" xr:uid="{00000000-0005-0000-0000-0000F88E0000}"/>
    <cellStyle name="Lookup Table Number 3 2 2 3" xfId="36697" xr:uid="{00000000-0005-0000-0000-0000F98E0000}"/>
    <cellStyle name="Lookup Table Number 3 2 2 3 2" xfId="36698" xr:uid="{00000000-0005-0000-0000-0000FA8E0000}"/>
    <cellStyle name="Lookup Table Number 3 2 2 3 3" xfId="36699" xr:uid="{00000000-0005-0000-0000-0000FB8E0000}"/>
    <cellStyle name="Lookup Table Number 3 2 2 4" xfId="36700" xr:uid="{00000000-0005-0000-0000-0000FC8E0000}"/>
    <cellStyle name="Lookup Table Number 3 2 2 4 2" xfId="36701" xr:uid="{00000000-0005-0000-0000-0000FD8E0000}"/>
    <cellStyle name="Lookup Table Number 3 2 2 4 3" xfId="36702" xr:uid="{00000000-0005-0000-0000-0000FE8E0000}"/>
    <cellStyle name="Lookup Table Number 3 2 2 5" xfId="36703" xr:uid="{00000000-0005-0000-0000-0000FF8E0000}"/>
    <cellStyle name="Lookup Table Number 3 2 2 5 2" xfId="36704" xr:uid="{00000000-0005-0000-0000-0000008F0000}"/>
    <cellStyle name="Lookup Table Number 3 2 2 5 3" xfId="36705" xr:uid="{00000000-0005-0000-0000-0000018F0000}"/>
    <cellStyle name="Lookup Table Number 3 2 2 6" xfId="36706" xr:uid="{00000000-0005-0000-0000-0000028F0000}"/>
    <cellStyle name="Lookup Table Number 3 2 2 6 2" xfId="36707" xr:uid="{00000000-0005-0000-0000-0000038F0000}"/>
    <cellStyle name="Lookup Table Number 3 2 2 6 3" xfId="36708" xr:uid="{00000000-0005-0000-0000-0000048F0000}"/>
    <cellStyle name="Lookup Table Number 3 2 2 7" xfId="36709" xr:uid="{00000000-0005-0000-0000-0000058F0000}"/>
    <cellStyle name="Lookup Table Number 3 2 2 7 2" xfId="36710" xr:uid="{00000000-0005-0000-0000-0000068F0000}"/>
    <cellStyle name="Lookup Table Number 3 2 2 7 3" xfId="36711" xr:uid="{00000000-0005-0000-0000-0000078F0000}"/>
    <cellStyle name="Lookup Table Number 3 2 2 8" xfId="36712" xr:uid="{00000000-0005-0000-0000-0000088F0000}"/>
    <cellStyle name="Lookup Table Number 3 2 2 8 2" xfId="36713" xr:uid="{00000000-0005-0000-0000-0000098F0000}"/>
    <cellStyle name="Lookup Table Number 3 2 2 8 3" xfId="36714" xr:uid="{00000000-0005-0000-0000-00000A8F0000}"/>
    <cellStyle name="Lookup Table Number 3 2 2 9" xfId="36715" xr:uid="{00000000-0005-0000-0000-00000B8F0000}"/>
    <cellStyle name="Lookup Table Number 3 2 2 9 2" xfId="36716" xr:uid="{00000000-0005-0000-0000-00000C8F0000}"/>
    <cellStyle name="Lookup Table Number 3 2 2 9 3" xfId="36717" xr:uid="{00000000-0005-0000-0000-00000D8F0000}"/>
    <cellStyle name="Lookup Table Number 3 2 20" xfId="36718" xr:uid="{00000000-0005-0000-0000-00000E8F0000}"/>
    <cellStyle name="Lookup Table Number 3 2 3" xfId="36719" xr:uid="{00000000-0005-0000-0000-00000F8F0000}"/>
    <cellStyle name="Lookup Table Number 3 2 3 10" xfId="36720" xr:uid="{00000000-0005-0000-0000-0000108F0000}"/>
    <cellStyle name="Lookup Table Number 3 2 3 10 2" xfId="36721" xr:uid="{00000000-0005-0000-0000-0000118F0000}"/>
    <cellStyle name="Lookup Table Number 3 2 3 10 3" xfId="36722" xr:uid="{00000000-0005-0000-0000-0000128F0000}"/>
    <cellStyle name="Lookup Table Number 3 2 3 11" xfId="36723" xr:uid="{00000000-0005-0000-0000-0000138F0000}"/>
    <cellStyle name="Lookup Table Number 3 2 3 11 2" xfId="36724" xr:uid="{00000000-0005-0000-0000-0000148F0000}"/>
    <cellStyle name="Lookup Table Number 3 2 3 11 3" xfId="36725" xr:uid="{00000000-0005-0000-0000-0000158F0000}"/>
    <cellStyle name="Lookup Table Number 3 2 3 12" xfId="36726" xr:uid="{00000000-0005-0000-0000-0000168F0000}"/>
    <cellStyle name="Lookup Table Number 3 2 3 12 2" xfId="36727" xr:uid="{00000000-0005-0000-0000-0000178F0000}"/>
    <cellStyle name="Lookup Table Number 3 2 3 12 3" xfId="36728" xr:uid="{00000000-0005-0000-0000-0000188F0000}"/>
    <cellStyle name="Lookup Table Number 3 2 3 13" xfId="36729" xr:uid="{00000000-0005-0000-0000-0000198F0000}"/>
    <cellStyle name="Lookup Table Number 3 2 3 14" xfId="36730" xr:uid="{00000000-0005-0000-0000-00001A8F0000}"/>
    <cellStyle name="Lookup Table Number 3 2 3 2" xfId="36731" xr:uid="{00000000-0005-0000-0000-00001B8F0000}"/>
    <cellStyle name="Lookup Table Number 3 2 3 2 2" xfId="36732" xr:uid="{00000000-0005-0000-0000-00001C8F0000}"/>
    <cellStyle name="Lookup Table Number 3 2 3 2 3" xfId="36733" xr:uid="{00000000-0005-0000-0000-00001D8F0000}"/>
    <cellStyle name="Lookup Table Number 3 2 3 3" xfId="36734" xr:uid="{00000000-0005-0000-0000-00001E8F0000}"/>
    <cellStyle name="Lookup Table Number 3 2 3 3 2" xfId="36735" xr:uid="{00000000-0005-0000-0000-00001F8F0000}"/>
    <cellStyle name="Lookup Table Number 3 2 3 3 3" xfId="36736" xr:uid="{00000000-0005-0000-0000-0000208F0000}"/>
    <cellStyle name="Lookup Table Number 3 2 3 4" xfId="36737" xr:uid="{00000000-0005-0000-0000-0000218F0000}"/>
    <cellStyle name="Lookup Table Number 3 2 3 4 2" xfId="36738" xr:uid="{00000000-0005-0000-0000-0000228F0000}"/>
    <cellStyle name="Lookup Table Number 3 2 3 4 3" xfId="36739" xr:uid="{00000000-0005-0000-0000-0000238F0000}"/>
    <cellStyle name="Lookup Table Number 3 2 3 5" xfId="36740" xr:uid="{00000000-0005-0000-0000-0000248F0000}"/>
    <cellStyle name="Lookup Table Number 3 2 3 5 2" xfId="36741" xr:uid="{00000000-0005-0000-0000-0000258F0000}"/>
    <cellStyle name="Lookup Table Number 3 2 3 5 3" xfId="36742" xr:uid="{00000000-0005-0000-0000-0000268F0000}"/>
    <cellStyle name="Lookup Table Number 3 2 3 6" xfId="36743" xr:uid="{00000000-0005-0000-0000-0000278F0000}"/>
    <cellStyle name="Lookup Table Number 3 2 3 6 2" xfId="36744" xr:uid="{00000000-0005-0000-0000-0000288F0000}"/>
    <cellStyle name="Lookup Table Number 3 2 3 6 3" xfId="36745" xr:uid="{00000000-0005-0000-0000-0000298F0000}"/>
    <cellStyle name="Lookup Table Number 3 2 3 7" xfId="36746" xr:uid="{00000000-0005-0000-0000-00002A8F0000}"/>
    <cellStyle name="Lookup Table Number 3 2 3 7 2" xfId="36747" xr:uid="{00000000-0005-0000-0000-00002B8F0000}"/>
    <cellStyle name="Lookup Table Number 3 2 3 7 3" xfId="36748" xr:uid="{00000000-0005-0000-0000-00002C8F0000}"/>
    <cellStyle name="Lookup Table Number 3 2 3 8" xfId="36749" xr:uid="{00000000-0005-0000-0000-00002D8F0000}"/>
    <cellStyle name="Lookup Table Number 3 2 3 8 2" xfId="36750" xr:uid="{00000000-0005-0000-0000-00002E8F0000}"/>
    <cellStyle name="Lookup Table Number 3 2 3 8 3" xfId="36751" xr:uid="{00000000-0005-0000-0000-00002F8F0000}"/>
    <cellStyle name="Lookup Table Number 3 2 3 9" xfId="36752" xr:uid="{00000000-0005-0000-0000-0000308F0000}"/>
    <cellStyle name="Lookup Table Number 3 2 3 9 2" xfId="36753" xr:uid="{00000000-0005-0000-0000-0000318F0000}"/>
    <cellStyle name="Lookup Table Number 3 2 3 9 3" xfId="36754" xr:uid="{00000000-0005-0000-0000-0000328F0000}"/>
    <cellStyle name="Lookup Table Number 3 2 4" xfId="36755" xr:uid="{00000000-0005-0000-0000-0000338F0000}"/>
    <cellStyle name="Lookup Table Number 3 2 4 10" xfId="36756" xr:uid="{00000000-0005-0000-0000-0000348F0000}"/>
    <cellStyle name="Lookup Table Number 3 2 4 10 2" xfId="36757" xr:uid="{00000000-0005-0000-0000-0000358F0000}"/>
    <cellStyle name="Lookup Table Number 3 2 4 10 3" xfId="36758" xr:uid="{00000000-0005-0000-0000-0000368F0000}"/>
    <cellStyle name="Lookup Table Number 3 2 4 11" xfId="36759" xr:uid="{00000000-0005-0000-0000-0000378F0000}"/>
    <cellStyle name="Lookup Table Number 3 2 4 11 2" xfId="36760" xr:uid="{00000000-0005-0000-0000-0000388F0000}"/>
    <cellStyle name="Lookup Table Number 3 2 4 11 3" xfId="36761" xr:uid="{00000000-0005-0000-0000-0000398F0000}"/>
    <cellStyle name="Lookup Table Number 3 2 4 12" xfId="36762" xr:uid="{00000000-0005-0000-0000-00003A8F0000}"/>
    <cellStyle name="Lookup Table Number 3 2 4 13" xfId="36763" xr:uid="{00000000-0005-0000-0000-00003B8F0000}"/>
    <cellStyle name="Lookup Table Number 3 2 4 2" xfId="36764" xr:uid="{00000000-0005-0000-0000-00003C8F0000}"/>
    <cellStyle name="Lookup Table Number 3 2 4 2 2" xfId="36765" xr:uid="{00000000-0005-0000-0000-00003D8F0000}"/>
    <cellStyle name="Lookup Table Number 3 2 4 2 3" xfId="36766" xr:uid="{00000000-0005-0000-0000-00003E8F0000}"/>
    <cellStyle name="Lookup Table Number 3 2 4 3" xfId="36767" xr:uid="{00000000-0005-0000-0000-00003F8F0000}"/>
    <cellStyle name="Lookup Table Number 3 2 4 3 2" xfId="36768" xr:uid="{00000000-0005-0000-0000-0000408F0000}"/>
    <cellStyle name="Lookup Table Number 3 2 4 3 3" xfId="36769" xr:uid="{00000000-0005-0000-0000-0000418F0000}"/>
    <cellStyle name="Lookup Table Number 3 2 4 4" xfId="36770" xr:uid="{00000000-0005-0000-0000-0000428F0000}"/>
    <cellStyle name="Lookup Table Number 3 2 4 4 2" xfId="36771" xr:uid="{00000000-0005-0000-0000-0000438F0000}"/>
    <cellStyle name="Lookup Table Number 3 2 4 4 3" xfId="36772" xr:uid="{00000000-0005-0000-0000-0000448F0000}"/>
    <cellStyle name="Lookup Table Number 3 2 4 5" xfId="36773" xr:uid="{00000000-0005-0000-0000-0000458F0000}"/>
    <cellStyle name="Lookup Table Number 3 2 4 5 2" xfId="36774" xr:uid="{00000000-0005-0000-0000-0000468F0000}"/>
    <cellStyle name="Lookup Table Number 3 2 4 5 3" xfId="36775" xr:uid="{00000000-0005-0000-0000-0000478F0000}"/>
    <cellStyle name="Lookup Table Number 3 2 4 6" xfId="36776" xr:uid="{00000000-0005-0000-0000-0000488F0000}"/>
    <cellStyle name="Lookup Table Number 3 2 4 6 2" xfId="36777" xr:uid="{00000000-0005-0000-0000-0000498F0000}"/>
    <cellStyle name="Lookup Table Number 3 2 4 6 3" xfId="36778" xr:uid="{00000000-0005-0000-0000-00004A8F0000}"/>
    <cellStyle name="Lookup Table Number 3 2 4 7" xfId="36779" xr:uid="{00000000-0005-0000-0000-00004B8F0000}"/>
    <cellStyle name="Lookup Table Number 3 2 4 7 2" xfId="36780" xr:uid="{00000000-0005-0000-0000-00004C8F0000}"/>
    <cellStyle name="Lookup Table Number 3 2 4 7 3" xfId="36781" xr:uid="{00000000-0005-0000-0000-00004D8F0000}"/>
    <cellStyle name="Lookup Table Number 3 2 4 8" xfId="36782" xr:uid="{00000000-0005-0000-0000-00004E8F0000}"/>
    <cellStyle name="Lookup Table Number 3 2 4 8 2" xfId="36783" xr:uid="{00000000-0005-0000-0000-00004F8F0000}"/>
    <cellStyle name="Lookup Table Number 3 2 4 8 3" xfId="36784" xr:uid="{00000000-0005-0000-0000-0000508F0000}"/>
    <cellStyle name="Lookup Table Number 3 2 4 9" xfId="36785" xr:uid="{00000000-0005-0000-0000-0000518F0000}"/>
    <cellStyle name="Lookup Table Number 3 2 4 9 2" xfId="36786" xr:uid="{00000000-0005-0000-0000-0000528F0000}"/>
    <cellStyle name="Lookup Table Number 3 2 4 9 3" xfId="36787" xr:uid="{00000000-0005-0000-0000-0000538F0000}"/>
    <cellStyle name="Lookup Table Number 3 2 5" xfId="36788" xr:uid="{00000000-0005-0000-0000-0000548F0000}"/>
    <cellStyle name="Lookup Table Number 3 2 5 10" xfId="36789" xr:uid="{00000000-0005-0000-0000-0000558F0000}"/>
    <cellStyle name="Lookup Table Number 3 2 5 10 2" xfId="36790" xr:uid="{00000000-0005-0000-0000-0000568F0000}"/>
    <cellStyle name="Lookup Table Number 3 2 5 10 3" xfId="36791" xr:uid="{00000000-0005-0000-0000-0000578F0000}"/>
    <cellStyle name="Lookup Table Number 3 2 5 11" xfId="36792" xr:uid="{00000000-0005-0000-0000-0000588F0000}"/>
    <cellStyle name="Lookup Table Number 3 2 5 11 2" xfId="36793" xr:uid="{00000000-0005-0000-0000-0000598F0000}"/>
    <cellStyle name="Lookup Table Number 3 2 5 11 3" xfId="36794" xr:uid="{00000000-0005-0000-0000-00005A8F0000}"/>
    <cellStyle name="Lookup Table Number 3 2 5 12" xfId="36795" xr:uid="{00000000-0005-0000-0000-00005B8F0000}"/>
    <cellStyle name="Lookup Table Number 3 2 5 13" xfId="36796" xr:uid="{00000000-0005-0000-0000-00005C8F0000}"/>
    <cellStyle name="Lookup Table Number 3 2 5 2" xfId="36797" xr:uid="{00000000-0005-0000-0000-00005D8F0000}"/>
    <cellStyle name="Lookup Table Number 3 2 5 2 2" xfId="36798" xr:uid="{00000000-0005-0000-0000-00005E8F0000}"/>
    <cellStyle name="Lookup Table Number 3 2 5 2 3" xfId="36799" xr:uid="{00000000-0005-0000-0000-00005F8F0000}"/>
    <cellStyle name="Lookup Table Number 3 2 5 3" xfId="36800" xr:uid="{00000000-0005-0000-0000-0000608F0000}"/>
    <cellStyle name="Lookup Table Number 3 2 5 3 2" xfId="36801" xr:uid="{00000000-0005-0000-0000-0000618F0000}"/>
    <cellStyle name="Lookup Table Number 3 2 5 3 3" xfId="36802" xr:uid="{00000000-0005-0000-0000-0000628F0000}"/>
    <cellStyle name="Lookup Table Number 3 2 5 4" xfId="36803" xr:uid="{00000000-0005-0000-0000-0000638F0000}"/>
    <cellStyle name="Lookup Table Number 3 2 5 4 2" xfId="36804" xr:uid="{00000000-0005-0000-0000-0000648F0000}"/>
    <cellStyle name="Lookup Table Number 3 2 5 4 3" xfId="36805" xr:uid="{00000000-0005-0000-0000-0000658F0000}"/>
    <cellStyle name="Lookup Table Number 3 2 5 5" xfId="36806" xr:uid="{00000000-0005-0000-0000-0000668F0000}"/>
    <cellStyle name="Lookup Table Number 3 2 5 5 2" xfId="36807" xr:uid="{00000000-0005-0000-0000-0000678F0000}"/>
    <cellStyle name="Lookup Table Number 3 2 5 5 3" xfId="36808" xr:uid="{00000000-0005-0000-0000-0000688F0000}"/>
    <cellStyle name="Lookup Table Number 3 2 5 6" xfId="36809" xr:uid="{00000000-0005-0000-0000-0000698F0000}"/>
    <cellStyle name="Lookup Table Number 3 2 5 6 2" xfId="36810" xr:uid="{00000000-0005-0000-0000-00006A8F0000}"/>
    <cellStyle name="Lookup Table Number 3 2 5 6 3" xfId="36811" xr:uid="{00000000-0005-0000-0000-00006B8F0000}"/>
    <cellStyle name="Lookup Table Number 3 2 5 7" xfId="36812" xr:uid="{00000000-0005-0000-0000-00006C8F0000}"/>
    <cellStyle name="Lookup Table Number 3 2 5 7 2" xfId="36813" xr:uid="{00000000-0005-0000-0000-00006D8F0000}"/>
    <cellStyle name="Lookup Table Number 3 2 5 7 3" xfId="36814" xr:uid="{00000000-0005-0000-0000-00006E8F0000}"/>
    <cellStyle name="Lookup Table Number 3 2 5 8" xfId="36815" xr:uid="{00000000-0005-0000-0000-00006F8F0000}"/>
    <cellStyle name="Lookup Table Number 3 2 5 8 2" xfId="36816" xr:uid="{00000000-0005-0000-0000-0000708F0000}"/>
    <cellStyle name="Lookup Table Number 3 2 5 8 3" xfId="36817" xr:uid="{00000000-0005-0000-0000-0000718F0000}"/>
    <cellStyle name="Lookup Table Number 3 2 5 9" xfId="36818" xr:uid="{00000000-0005-0000-0000-0000728F0000}"/>
    <cellStyle name="Lookup Table Number 3 2 5 9 2" xfId="36819" xr:uid="{00000000-0005-0000-0000-0000738F0000}"/>
    <cellStyle name="Lookup Table Number 3 2 5 9 3" xfId="36820" xr:uid="{00000000-0005-0000-0000-0000748F0000}"/>
    <cellStyle name="Lookup Table Number 3 2 6" xfId="36821" xr:uid="{00000000-0005-0000-0000-0000758F0000}"/>
    <cellStyle name="Lookup Table Number 3 2 6 10" xfId="36822" xr:uid="{00000000-0005-0000-0000-0000768F0000}"/>
    <cellStyle name="Lookup Table Number 3 2 6 10 2" xfId="36823" xr:uid="{00000000-0005-0000-0000-0000778F0000}"/>
    <cellStyle name="Lookup Table Number 3 2 6 10 3" xfId="36824" xr:uid="{00000000-0005-0000-0000-0000788F0000}"/>
    <cellStyle name="Lookup Table Number 3 2 6 11" xfId="36825" xr:uid="{00000000-0005-0000-0000-0000798F0000}"/>
    <cellStyle name="Lookup Table Number 3 2 6 11 2" xfId="36826" xr:uid="{00000000-0005-0000-0000-00007A8F0000}"/>
    <cellStyle name="Lookup Table Number 3 2 6 11 3" xfId="36827" xr:uid="{00000000-0005-0000-0000-00007B8F0000}"/>
    <cellStyle name="Lookup Table Number 3 2 6 12" xfId="36828" xr:uid="{00000000-0005-0000-0000-00007C8F0000}"/>
    <cellStyle name="Lookup Table Number 3 2 6 13" xfId="36829" xr:uid="{00000000-0005-0000-0000-00007D8F0000}"/>
    <cellStyle name="Lookup Table Number 3 2 6 2" xfId="36830" xr:uid="{00000000-0005-0000-0000-00007E8F0000}"/>
    <cellStyle name="Lookup Table Number 3 2 6 2 2" xfId="36831" xr:uid="{00000000-0005-0000-0000-00007F8F0000}"/>
    <cellStyle name="Lookup Table Number 3 2 6 2 3" xfId="36832" xr:uid="{00000000-0005-0000-0000-0000808F0000}"/>
    <cellStyle name="Lookup Table Number 3 2 6 3" xfId="36833" xr:uid="{00000000-0005-0000-0000-0000818F0000}"/>
    <cellStyle name="Lookup Table Number 3 2 6 3 2" xfId="36834" xr:uid="{00000000-0005-0000-0000-0000828F0000}"/>
    <cellStyle name="Lookup Table Number 3 2 6 3 3" xfId="36835" xr:uid="{00000000-0005-0000-0000-0000838F0000}"/>
    <cellStyle name="Lookup Table Number 3 2 6 4" xfId="36836" xr:uid="{00000000-0005-0000-0000-0000848F0000}"/>
    <cellStyle name="Lookup Table Number 3 2 6 4 2" xfId="36837" xr:uid="{00000000-0005-0000-0000-0000858F0000}"/>
    <cellStyle name="Lookup Table Number 3 2 6 4 3" xfId="36838" xr:uid="{00000000-0005-0000-0000-0000868F0000}"/>
    <cellStyle name="Lookup Table Number 3 2 6 5" xfId="36839" xr:uid="{00000000-0005-0000-0000-0000878F0000}"/>
    <cellStyle name="Lookup Table Number 3 2 6 5 2" xfId="36840" xr:uid="{00000000-0005-0000-0000-0000888F0000}"/>
    <cellStyle name="Lookup Table Number 3 2 6 5 3" xfId="36841" xr:uid="{00000000-0005-0000-0000-0000898F0000}"/>
    <cellStyle name="Lookup Table Number 3 2 6 6" xfId="36842" xr:uid="{00000000-0005-0000-0000-00008A8F0000}"/>
    <cellStyle name="Lookup Table Number 3 2 6 6 2" xfId="36843" xr:uid="{00000000-0005-0000-0000-00008B8F0000}"/>
    <cellStyle name="Lookup Table Number 3 2 6 6 3" xfId="36844" xr:uid="{00000000-0005-0000-0000-00008C8F0000}"/>
    <cellStyle name="Lookup Table Number 3 2 6 7" xfId="36845" xr:uid="{00000000-0005-0000-0000-00008D8F0000}"/>
    <cellStyle name="Lookup Table Number 3 2 6 7 2" xfId="36846" xr:uid="{00000000-0005-0000-0000-00008E8F0000}"/>
    <cellStyle name="Lookup Table Number 3 2 6 7 3" xfId="36847" xr:uid="{00000000-0005-0000-0000-00008F8F0000}"/>
    <cellStyle name="Lookup Table Number 3 2 6 8" xfId="36848" xr:uid="{00000000-0005-0000-0000-0000908F0000}"/>
    <cellStyle name="Lookup Table Number 3 2 6 8 2" xfId="36849" xr:uid="{00000000-0005-0000-0000-0000918F0000}"/>
    <cellStyle name="Lookup Table Number 3 2 6 8 3" xfId="36850" xr:uid="{00000000-0005-0000-0000-0000928F0000}"/>
    <cellStyle name="Lookup Table Number 3 2 6 9" xfId="36851" xr:uid="{00000000-0005-0000-0000-0000938F0000}"/>
    <cellStyle name="Lookup Table Number 3 2 6 9 2" xfId="36852" xr:uid="{00000000-0005-0000-0000-0000948F0000}"/>
    <cellStyle name="Lookup Table Number 3 2 6 9 3" xfId="36853" xr:uid="{00000000-0005-0000-0000-0000958F0000}"/>
    <cellStyle name="Lookup Table Number 3 2 7" xfId="36854" xr:uid="{00000000-0005-0000-0000-0000968F0000}"/>
    <cellStyle name="Lookup Table Number 3 2 7 10" xfId="36855" xr:uid="{00000000-0005-0000-0000-0000978F0000}"/>
    <cellStyle name="Lookup Table Number 3 2 7 10 2" xfId="36856" xr:uid="{00000000-0005-0000-0000-0000988F0000}"/>
    <cellStyle name="Lookup Table Number 3 2 7 10 3" xfId="36857" xr:uid="{00000000-0005-0000-0000-0000998F0000}"/>
    <cellStyle name="Lookup Table Number 3 2 7 11" xfId="36858" xr:uid="{00000000-0005-0000-0000-00009A8F0000}"/>
    <cellStyle name="Lookup Table Number 3 2 7 11 2" xfId="36859" xr:uid="{00000000-0005-0000-0000-00009B8F0000}"/>
    <cellStyle name="Lookup Table Number 3 2 7 11 3" xfId="36860" xr:uid="{00000000-0005-0000-0000-00009C8F0000}"/>
    <cellStyle name="Lookup Table Number 3 2 7 12" xfId="36861" xr:uid="{00000000-0005-0000-0000-00009D8F0000}"/>
    <cellStyle name="Lookup Table Number 3 2 7 13" xfId="36862" xr:uid="{00000000-0005-0000-0000-00009E8F0000}"/>
    <cellStyle name="Lookup Table Number 3 2 7 2" xfId="36863" xr:uid="{00000000-0005-0000-0000-00009F8F0000}"/>
    <cellStyle name="Lookup Table Number 3 2 7 2 2" xfId="36864" xr:uid="{00000000-0005-0000-0000-0000A08F0000}"/>
    <cellStyle name="Lookup Table Number 3 2 7 2 3" xfId="36865" xr:uid="{00000000-0005-0000-0000-0000A18F0000}"/>
    <cellStyle name="Lookup Table Number 3 2 7 3" xfId="36866" xr:uid="{00000000-0005-0000-0000-0000A28F0000}"/>
    <cellStyle name="Lookup Table Number 3 2 7 3 2" xfId="36867" xr:uid="{00000000-0005-0000-0000-0000A38F0000}"/>
    <cellStyle name="Lookup Table Number 3 2 7 3 3" xfId="36868" xr:uid="{00000000-0005-0000-0000-0000A48F0000}"/>
    <cellStyle name="Lookup Table Number 3 2 7 4" xfId="36869" xr:uid="{00000000-0005-0000-0000-0000A58F0000}"/>
    <cellStyle name="Lookup Table Number 3 2 7 4 2" xfId="36870" xr:uid="{00000000-0005-0000-0000-0000A68F0000}"/>
    <cellStyle name="Lookup Table Number 3 2 7 4 3" xfId="36871" xr:uid="{00000000-0005-0000-0000-0000A78F0000}"/>
    <cellStyle name="Lookup Table Number 3 2 7 5" xfId="36872" xr:uid="{00000000-0005-0000-0000-0000A88F0000}"/>
    <cellStyle name="Lookup Table Number 3 2 7 5 2" xfId="36873" xr:uid="{00000000-0005-0000-0000-0000A98F0000}"/>
    <cellStyle name="Lookup Table Number 3 2 7 5 3" xfId="36874" xr:uid="{00000000-0005-0000-0000-0000AA8F0000}"/>
    <cellStyle name="Lookup Table Number 3 2 7 6" xfId="36875" xr:uid="{00000000-0005-0000-0000-0000AB8F0000}"/>
    <cellStyle name="Lookup Table Number 3 2 7 6 2" xfId="36876" xr:uid="{00000000-0005-0000-0000-0000AC8F0000}"/>
    <cellStyle name="Lookup Table Number 3 2 7 6 3" xfId="36877" xr:uid="{00000000-0005-0000-0000-0000AD8F0000}"/>
    <cellStyle name="Lookup Table Number 3 2 7 7" xfId="36878" xr:uid="{00000000-0005-0000-0000-0000AE8F0000}"/>
    <cellStyle name="Lookup Table Number 3 2 7 7 2" xfId="36879" xr:uid="{00000000-0005-0000-0000-0000AF8F0000}"/>
    <cellStyle name="Lookup Table Number 3 2 7 7 3" xfId="36880" xr:uid="{00000000-0005-0000-0000-0000B08F0000}"/>
    <cellStyle name="Lookup Table Number 3 2 7 8" xfId="36881" xr:uid="{00000000-0005-0000-0000-0000B18F0000}"/>
    <cellStyle name="Lookup Table Number 3 2 7 8 2" xfId="36882" xr:uid="{00000000-0005-0000-0000-0000B28F0000}"/>
    <cellStyle name="Lookup Table Number 3 2 7 8 3" xfId="36883" xr:uid="{00000000-0005-0000-0000-0000B38F0000}"/>
    <cellStyle name="Lookup Table Number 3 2 7 9" xfId="36884" xr:uid="{00000000-0005-0000-0000-0000B48F0000}"/>
    <cellStyle name="Lookup Table Number 3 2 7 9 2" xfId="36885" xr:uid="{00000000-0005-0000-0000-0000B58F0000}"/>
    <cellStyle name="Lookup Table Number 3 2 7 9 3" xfId="36886" xr:uid="{00000000-0005-0000-0000-0000B68F0000}"/>
    <cellStyle name="Lookup Table Number 3 2 8" xfId="36887" xr:uid="{00000000-0005-0000-0000-0000B78F0000}"/>
    <cellStyle name="Lookup Table Number 3 2 8 2" xfId="36888" xr:uid="{00000000-0005-0000-0000-0000B88F0000}"/>
    <cellStyle name="Lookup Table Number 3 2 8 3" xfId="36889" xr:uid="{00000000-0005-0000-0000-0000B98F0000}"/>
    <cellStyle name="Lookup Table Number 3 2 9" xfId="36890" xr:uid="{00000000-0005-0000-0000-0000BA8F0000}"/>
    <cellStyle name="Lookup Table Number 3 2 9 2" xfId="36891" xr:uid="{00000000-0005-0000-0000-0000BB8F0000}"/>
    <cellStyle name="Lookup Table Number 3 2 9 3" xfId="36892" xr:uid="{00000000-0005-0000-0000-0000BC8F0000}"/>
    <cellStyle name="Lookup Table Number 3 20" xfId="36893" xr:uid="{00000000-0005-0000-0000-0000BD8F0000}"/>
    <cellStyle name="Lookup Table Number 3 3" xfId="36894" xr:uid="{00000000-0005-0000-0000-0000BE8F0000}"/>
    <cellStyle name="Lookup Table Number 3 3 10" xfId="36895" xr:uid="{00000000-0005-0000-0000-0000BF8F0000}"/>
    <cellStyle name="Lookup Table Number 3 3 10 2" xfId="36896" xr:uid="{00000000-0005-0000-0000-0000C08F0000}"/>
    <cellStyle name="Lookup Table Number 3 3 10 3" xfId="36897" xr:uid="{00000000-0005-0000-0000-0000C18F0000}"/>
    <cellStyle name="Lookup Table Number 3 3 11" xfId="36898" xr:uid="{00000000-0005-0000-0000-0000C28F0000}"/>
    <cellStyle name="Lookup Table Number 3 3 11 2" xfId="36899" xr:uid="{00000000-0005-0000-0000-0000C38F0000}"/>
    <cellStyle name="Lookup Table Number 3 3 11 3" xfId="36900" xr:uid="{00000000-0005-0000-0000-0000C48F0000}"/>
    <cellStyle name="Lookup Table Number 3 3 12" xfId="36901" xr:uid="{00000000-0005-0000-0000-0000C58F0000}"/>
    <cellStyle name="Lookup Table Number 3 3 12 2" xfId="36902" xr:uid="{00000000-0005-0000-0000-0000C68F0000}"/>
    <cellStyle name="Lookup Table Number 3 3 12 3" xfId="36903" xr:uid="{00000000-0005-0000-0000-0000C78F0000}"/>
    <cellStyle name="Lookup Table Number 3 3 13" xfId="36904" xr:uid="{00000000-0005-0000-0000-0000C88F0000}"/>
    <cellStyle name="Lookup Table Number 3 3 14" xfId="36905" xr:uid="{00000000-0005-0000-0000-0000C98F0000}"/>
    <cellStyle name="Lookup Table Number 3 3 2" xfId="36906" xr:uid="{00000000-0005-0000-0000-0000CA8F0000}"/>
    <cellStyle name="Lookup Table Number 3 3 2 2" xfId="36907" xr:uid="{00000000-0005-0000-0000-0000CB8F0000}"/>
    <cellStyle name="Lookup Table Number 3 3 2 3" xfId="36908" xr:uid="{00000000-0005-0000-0000-0000CC8F0000}"/>
    <cellStyle name="Lookup Table Number 3 3 3" xfId="36909" xr:uid="{00000000-0005-0000-0000-0000CD8F0000}"/>
    <cellStyle name="Lookup Table Number 3 3 3 2" xfId="36910" xr:uid="{00000000-0005-0000-0000-0000CE8F0000}"/>
    <cellStyle name="Lookup Table Number 3 3 3 3" xfId="36911" xr:uid="{00000000-0005-0000-0000-0000CF8F0000}"/>
    <cellStyle name="Lookup Table Number 3 3 4" xfId="36912" xr:uid="{00000000-0005-0000-0000-0000D08F0000}"/>
    <cellStyle name="Lookup Table Number 3 3 4 2" xfId="36913" xr:uid="{00000000-0005-0000-0000-0000D18F0000}"/>
    <cellStyle name="Lookup Table Number 3 3 4 3" xfId="36914" xr:uid="{00000000-0005-0000-0000-0000D28F0000}"/>
    <cellStyle name="Lookup Table Number 3 3 5" xfId="36915" xr:uid="{00000000-0005-0000-0000-0000D38F0000}"/>
    <cellStyle name="Lookup Table Number 3 3 5 2" xfId="36916" xr:uid="{00000000-0005-0000-0000-0000D48F0000}"/>
    <cellStyle name="Lookup Table Number 3 3 5 3" xfId="36917" xr:uid="{00000000-0005-0000-0000-0000D58F0000}"/>
    <cellStyle name="Lookup Table Number 3 3 6" xfId="36918" xr:uid="{00000000-0005-0000-0000-0000D68F0000}"/>
    <cellStyle name="Lookup Table Number 3 3 6 2" xfId="36919" xr:uid="{00000000-0005-0000-0000-0000D78F0000}"/>
    <cellStyle name="Lookup Table Number 3 3 6 3" xfId="36920" xr:uid="{00000000-0005-0000-0000-0000D88F0000}"/>
    <cellStyle name="Lookup Table Number 3 3 7" xfId="36921" xr:uid="{00000000-0005-0000-0000-0000D98F0000}"/>
    <cellStyle name="Lookup Table Number 3 3 7 2" xfId="36922" xr:uid="{00000000-0005-0000-0000-0000DA8F0000}"/>
    <cellStyle name="Lookup Table Number 3 3 7 3" xfId="36923" xr:uid="{00000000-0005-0000-0000-0000DB8F0000}"/>
    <cellStyle name="Lookup Table Number 3 3 8" xfId="36924" xr:uid="{00000000-0005-0000-0000-0000DC8F0000}"/>
    <cellStyle name="Lookup Table Number 3 3 8 2" xfId="36925" xr:uid="{00000000-0005-0000-0000-0000DD8F0000}"/>
    <cellStyle name="Lookup Table Number 3 3 8 3" xfId="36926" xr:uid="{00000000-0005-0000-0000-0000DE8F0000}"/>
    <cellStyle name="Lookup Table Number 3 3 9" xfId="36927" xr:uid="{00000000-0005-0000-0000-0000DF8F0000}"/>
    <cellStyle name="Lookup Table Number 3 3 9 2" xfId="36928" xr:uid="{00000000-0005-0000-0000-0000E08F0000}"/>
    <cellStyle name="Lookup Table Number 3 3 9 3" xfId="36929" xr:uid="{00000000-0005-0000-0000-0000E18F0000}"/>
    <cellStyle name="Lookup Table Number 3 4" xfId="36930" xr:uid="{00000000-0005-0000-0000-0000E28F0000}"/>
    <cellStyle name="Lookup Table Number 3 4 10" xfId="36931" xr:uid="{00000000-0005-0000-0000-0000E38F0000}"/>
    <cellStyle name="Lookup Table Number 3 4 10 2" xfId="36932" xr:uid="{00000000-0005-0000-0000-0000E48F0000}"/>
    <cellStyle name="Lookup Table Number 3 4 10 3" xfId="36933" xr:uid="{00000000-0005-0000-0000-0000E58F0000}"/>
    <cellStyle name="Lookup Table Number 3 4 11" xfId="36934" xr:uid="{00000000-0005-0000-0000-0000E68F0000}"/>
    <cellStyle name="Lookup Table Number 3 4 11 2" xfId="36935" xr:uid="{00000000-0005-0000-0000-0000E78F0000}"/>
    <cellStyle name="Lookup Table Number 3 4 11 3" xfId="36936" xr:uid="{00000000-0005-0000-0000-0000E88F0000}"/>
    <cellStyle name="Lookup Table Number 3 4 12" xfId="36937" xr:uid="{00000000-0005-0000-0000-0000E98F0000}"/>
    <cellStyle name="Lookup Table Number 3 4 13" xfId="36938" xr:uid="{00000000-0005-0000-0000-0000EA8F0000}"/>
    <cellStyle name="Lookup Table Number 3 4 2" xfId="36939" xr:uid="{00000000-0005-0000-0000-0000EB8F0000}"/>
    <cellStyle name="Lookup Table Number 3 4 2 2" xfId="36940" xr:uid="{00000000-0005-0000-0000-0000EC8F0000}"/>
    <cellStyle name="Lookup Table Number 3 4 2 3" xfId="36941" xr:uid="{00000000-0005-0000-0000-0000ED8F0000}"/>
    <cellStyle name="Lookup Table Number 3 4 3" xfId="36942" xr:uid="{00000000-0005-0000-0000-0000EE8F0000}"/>
    <cellStyle name="Lookup Table Number 3 4 3 2" xfId="36943" xr:uid="{00000000-0005-0000-0000-0000EF8F0000}"/>
    <cellStyle name="Lookup Table Number 3 4 3 3" xfId="36944" xr:uid="{00000000-0005-0000-0000-0000F08F0000}"/>
    <cellStyle name="Lookup Table Number 3 4 4" xfId="36945" xr:uid="{00000000-0005-0000-0000-0000F18F0000}"/>
    <cellStyle name="Lookup Table Number 3 4 4 2" xfId="36946" xr:uid="{00000000-0005-0000-0000-0000F28F0000}"/>
    <cellStyle name="Lookup Table Number 3 4 4 3" xfId="36947" xr:uid="{00000000-0005-0000-0000-0000F38F0000}"/>
    <cellStyle name="Lookup Table Number 3 4 5" xfId="36948" xr:uid="{00000000-0005-0000-0000-0000F48F0000}"/>
    <cellStyle name="Lookup Table Number 3 4 5 2" xfId="36949" xr:uid="{00000000-0005-0000-0000-0000F58F0000}"/>
    <cellStyle name="Lookup Table Number 3 4 5 3" xfId="36950" xr:uid="{00000000-0005-0000-0000-0000F68F0000}"/>
    <cellStyle name="Lookup Table Number 3 4 6" xfId="36951" xr:uid="{00000000-0005-0000-0000-0000F78F0000}"/>
    <cellStyle name="Lookup Table Number 3 4 6 2" xfId="36952" xr:uid="{00000000-0005-0000-0000-0000F88F0000}"/>
    <cellStyle name="Lookup Table Number 3 4 6 3" xfId="36953" xr:uid="{00000000-0005-0000-0000-0000F98F0000}"/>
    <cellStyle name="Lookup Table Number 3 4 7" xfId="36954" xr:uid="{00000000-0005-0000-0000-0000FA8F0000}"/>
    <cellStyle name="Lookup Table Number 3 4 7 2" xfId="36955" xr:uid="{00000000-0005-0000-0000-0000FB8F0000}"/>
    <cellStyle name="Lookup Table Number 3 4 7 3" xfId="36956" xr:uid="{00000000-0005-0000-0000-0000FC8F0000}"/>
    <cellStyle name="Lookup Table Number 3 4 8" xfId="36957" xr:uid="{00000000-0005-0000-0000-0000FD8F0000}"/>
    <cellStyle name="Lookup Table Number 3 4 8 2" xfId="36958" xr:uid="{00000000-0005-0000-0000-0000FE8F0000}"/>
    <cellStyle name="Lookup Table Number 3 4 8 3" xfId="36959" xr:uid="{00000000-0005-0000-0000-0000FF8F0000}"/>
    <cellStyle name="Lookup Table Number 3 4 9" xfId="36960" xr:uid="{00000000-0005-0000-0000-000000900000}"/>
    <cellStyle name="Lookup Table Number 3 4 9 2" xfId="36961" xr:uid="{00000000-0005-0000-0000-000001900000}"/>
    <cellStyle name="Lookup Table Number 3 4 9 3" xfId="36962" xr:uid="{00000000-0005-0000-0000-000002900000}"/>
    <cellStyle name="Lookup Table Number 3 5" xfId="36963" xr:uid="{00000000-0005-0000-0000-000003900000}"/>
    <cellStyle name="Lookup Table Number 3 5 10" xfId="36964" xr:uid="{00000000-0005-0000-0000-000004900000}"/>
    <cellStyle name="Lookup Table Number 3 5 10 2" xfId="36965" xr:uid="{00000000-0005-0000-0000-000005900000}"/>
    <cellStyle name="Lookup Table Number 3 5 10 3" xfId="36966" xr:uid="{00000000-0005-0000-0000-000006900000}"/>
    <cellStyle name="Lookup Table Number 3 5 11" xfId="36967" xr:uid="{00000000-0005-0000-0000-000007900000}"/>
    <cellStyle name="Lookup Table Number 3 5 11 2" xfId="36968" xr:uid="{00000000-0005-0000-0000-000008900000}"/>
    <cellStyle name="Lookup Table Number 3 5 11 3" xfId="36969" xr:uid="{00000000-0005-0000-0000-000009900000}"/>
    <cellStyle name="Lookup Table Number 3 5 12" xfId="36970" xr:uid="{00000000-0005-0000-0000-00000A900000}"/>
    <cellStyle name="Lookup Table Number 3 5 13" xfId="36971" xr:uid="{00000000-0005-0000-0000-00000B900000}"/>
    <cellStyle name="Lookup Table Number 3 5 2" xfId="36972" xr:uid="{00000000-0005-0000-0000-00000C900000}"/>
    <cellStyle name="Lookup Table Number 3 5 2 2" xfId="36973" xr:uid="{00000000-0005-0000-0000-00000D900000}"/>
    <cellStyle name="Lookup Table Number 3 5 2 3" xfId="36974" xr:uid="{00000000-0005-0000-0000-00000E900000}"/>
    <cellStyle name="Lookup Table Number 3 5 3" xfId="36975" xr:uid="{00000000-0005-0000-0000-00000F900000}"/>
    <cellStyle name="Lookup Table Number 3 5 3 2" xfId="36976" xr:uid="{00000000-0005-0000-0000-000010900000}"/>
    <cellStyle name="Lookup Table Number 3 5 3 3" xfId="36977" xr:uid="{00000000-0005-0000-0000-000011900000}"/>
    <cellStyle name="Lookup Table Number 3 5 4" xfId="36978" xr:uid="{00000000-0005-0000-0000-000012900000}"/>
    <cellStyle name="Lookup Table Number 3 5 4 2" xfId="36979" xr:uid="{00000000-0005-0000-0000-000013900000}"/>
    <cellStyle name="Lookup Table Number 3 5 4 3" xfId="36980" xr:uid="{00000000-0005-0000-0000-000014900000}"/>
    <cellStyle name="Lookup Table Number 3 5 5" xfId="36981" xr:uid="{00000000-0005-0000-0000-000015900000}"/>
    <cellStyle name="Lookup Table Number 3 5 5 2" xfId="36982" xr:uid="{00000000-0005-0000-0000-000016900000}"/>
    <cellStyle name="Lookup Table Number 3 5 5 3" xfId="36983" xr:uid="{00000000-0005-0000-0000-000017900000}"/>
    <cellStyle name="Lookup Table Number 3 5 6" xfId="36984" xr:uid="{00000000-0005-0000-0000-000018900000}"/>
    <cellStyle name="Lookup Table Number 3 5 6 2" xfId="36985" xr:uid="{00000000-0005-0000-0000-000019900000}"/>
    <cellStyle name="Lookup Table Number 3 5 6 3" xfId="36986" xr:uid="{00000000-0005-0000-0000-00001A900000}"/>
    <cellStyle name="Lookup Table Number 3 5 7" xfId="36987" xr:uid="{00000000-0005-0000-0000-00001B900000}"/>
    <cellStyle name="Lookup Table Number 3 5 7 2" xfId="36988" xr:uid="{00000000-0005-0000-0000-00001C900000}"/>
    <cellStyle name="Lookup Table Number 3 5 7 3" xfId="36989" xr:uid="{00000000-0005-0000-0000-00001D900000}"/>
    <cellStyle name="Lookup Table Number 3 5 8" xfId="36990" xr:uid="{00000000-0005-0000-0000-00001E900000}"/>
    <cellStyle name="Lookup Table Number 3 5 8 2" xfId="36991" xr:uid="{00000000-0005-0000-0000-00001F900000}"/>
    <cellStyle name="Lookup Table Number 3 5 8 3" xfId="36992" xr:uid="{00000000-0005-0000-0000-000020900000}"/>
    <cellStyle name="Lookup Table Number 3 5 9" xfId="36993" xr:uid="{00000000-0005-0000-0000-000021900000}"/>
    <cellStyle name="Lookup Table Number 3 5 9 2" xfId="36994" xr:uid="{00000000-0005-0000-0000-000022900000}"/>
    <cellStyle name="Lookup Table Number 3 5 9 3" xfId="36995" xr:uid="{00000000-0005-0000-0000-000023900000}"/>
    <cellStyle name="Lookup Table Number 3 6" xfId="36996" xr:uid="{00000000-0005-0000-0000-000024900000}"/>
    <cellStyle name="Lookup Table Number 3 6 10" xfId="36997" xr:uid="{00000000-0005-0000-0000-000025900000}"/>
    <cellStyle name="Lookup Table Number 3 6 10 2" xfId="36998" xr:uid="{00000000-0005-0000-0000-000026900000}"/>
    <cellStyle name="Lookup Table Number 3 6 10 3" xfId="36999" xr:uid="{00000000-0005-0000-0000-000027900000}"/>
    <cellStyle name="Lookup Table Number 3 6 11" xfId="37000" xr:uid="{00000000-0005-0000-0000-000028900000}"/>
    <cellStyle name="Lookup Table Number 3 6 11 2" xfId="37001" xr:uid="{00000000-0005-0000-0000-000029900000}"/>
    <cellStyle name="Lookup Table Number 3 6 11 3" xfId="37002" xr:uid="{00000000-0005-0000-0000-00002A900000}"/>
    <cellStyle name="Lookup Table Number 3 6 12" xfId="37003" xr:uid="{00000000-0005-0000-0000-00002B900000}"/>
    <cellStyle name="Lookup Table Number 3 6 13" xfId="37004" xr:uid="{00000000-0005-0000-0000-00002C900000}"/>
    <cellStyle name="Lookup Table Number 3 6 2" xfId="37005" xr:uid="{00000000-0005-0000-0000-00002D900000}"/>
    <cellStyle name="Lookup Table Number 3 6 2 2" xfId="37006" xr:uid="{00000000-0005-0000-0000-00002E900000}"/>
    <cellStyle name="Lookup Table Number 3 6 2 3" xfId="37007" xr:uid="{00000000-0005-0000-0000-00002F900000}"/>
    <cellStyle name="Lookup Table Number 3 6 3" xfId="37008" xr:uid="{00000000-0005-0000-0000-000030900000}"/>
    <cellStyle name="Lookup Table Number 3 6 3 2" xfId="37009" xr:uid="{00000000-0005-0000-0000-000031900000}"/>
    <cellStyle name="Lookup Table Number 3 6 3 3" xfId="37010" xr:uid="{00000000-0005-0000-0000-000032900000}"/>
    <cellStyle name="Lookup Table Number 3 6 4" xfId="37011" xr:uid="{00000000-0005-0000-0000-000033900000}"/>
    <cellStyle name="Lookup Table Number 3 6 4 2" xfId="37012" xr:uid="{00000000-0005-0000-0000-000034900000}"/>
    <cellStyle name="Lookup Table Number 3 6 4 3" xfId="37013" xr:uid="{00000000-0005-0000-0000-000035900000}"/>
    <cellStyle name="Lookup Table Number 3 6 5" xfId="37014" xr:uid="{00000000-0005-0000-0000-000036900000}"/>
    <cellStyle name="Lookup Table Number 3 6 5 2" xfId="37015" xr:uid="{00000000-0005-0000-0000-000037900000}"/>
    <cellStyle name="Lookup Table Number 3 6 5 3" xfId="37016" xr:uid="{00000000-0005-0000-0000-000038900000}"/>
    <cellStyle name="Lookup Table Number 3 6 6" xfId="37017" xr:uid="{00000000-0005-0000-0000-000039900000}"/>
    <cellStyle name="Lookup Table Number 3 6 6 2" xfId="37018" xr:uid="{00000000-0005-0000-0000-00003A900000}"/>
    <cellStyle name="Lookup Table Number 3 6 6 3" xfId="37019" xr:uid="{00000000-0005-0000-0000-00003B900000}"/>
    <cellStyle name="Lookup Table Number 3 6 7" xfId="37020" xr:uid="{00000000-0005-0000-0000-00003C900000}"/>
    <cellStyle name="Lookup Table Number 3 6 7 2" xfId="37021" xr:uid="{00000000-0005-0000-0000-00003D900000}"/>
    <cellStyle name="Lookup Table Number 3 6 7 3" xfId="37022" xr:uid="{00000000-0005-0000-0000-00003E900000}"/>
    <cellStyle name="Lookup Table Number 3 6 8" xfId="37023" xr:uid="{00000000-0005-0000-0000-00003F900000}"/>
    <cellStyle name="Lookup Table Number 3 6 8 2" xfId="37024" xr:uid="{00000000-0005-0000-0000-000040900000}"/>
    <cellStyle name="Lookup Table Number 3 6 8 3" xfId="37025" xr:uid="{00000000-0005-0000-0000-000041900000}"/>
    <cellStyle name="Lookup Table Number 3 6 9" xfId="37026" xr:uid="{00000000-0005-0000-0000-000042900000}"/>
    <cellStyle name="Lookup Table Number 3 6 9 2" xfId="37027" xr:uid="{00000000-0005-0000-0000-000043900000}"/>
    <cellStyle name="Lookup Table Number 3 6 9 3" xfId="37028" xr:uid="{00000000-0005-0000-0000-000044900000}"/>
    <cellStyle name="Lookup Table Number 3 7" xfId="37029" xr:uid="{00000000-0005-0000-0000-000045900000}"/>
    <cellStyle name="Lookup Table Number 3 7 10" xfId="37030" xr:uid="{00000000-0005-0000-0000-000046900000}"/>
    <cellStyle name="Lookup Table Number 3 7 10 2" xfId="37031" xr:uid="{00000000-0005-0000-0000-000047900000}"/>
    <cellStyle name="Lookup Table Number 3 7 10 3" xfId="37032" xr:uid="{00000000-0005-0000-0000-000048900000}"/>
    <cellStyle name="Lookup Table Number 3 7 11" xfId="37033" xr:uid="{00000000-0005-0000-0000-000049900000}"/>
    <cellStyle name="Lookup Table Number 3 7 11 2" xfId="37034" xr:uid="{00000000-0005-0000-0000-00004A900000}"/>
    <cellStyle name="Lookup Table Number 3 7 11 3" xfId="37035" xr:uid="{00000000-0005-0000-0000-00004B900000}"/>
    <cellStyle name="Lookup Table Number 3 7 12" xfId="37036" xr:uid="{00000000-0005-0000-0000-00004C900000}"/>
    <cellStyle name="Lookup Table Number 3 7 13" xfId="37037" xr:uid="{00000000-0005-0000-0000-00004D900000}"/>
    <cellStyle name="Lookup Table Number 3 7 2" xfId="37038" xr:uid="{00000000-0005-0000-0000-00004E900000}"/>
    <cellStyle name="Lookup Table Number 3 7 2 2" xfId="37039" xr:uid="{00000000-0005-0000-0000-00004F900000}"/>
    <cellStyle name="Lookup Table Number 3 7 2 3" xfId="37040" xr:uid="{00000000-0005-0000-0000-000050900000}"/>
    <cellStyle name="Lookup Table Number 3 7 3" xfId="37041" xr:uid="{00000000-0005-0000-0000-000051900000}"/>
    <cellStyle name="Lookup Table Number 3 7 3 2" xfId="37042" xr:uid="{00000000-0005-0000-0000-000052900000}"/>
    <cellStyle name="Lookup Table Number 3 7 3 3" xfId="37043" xr:uid="{00000000-0005-0000-0000-000053900000}"/>
    <cellStyle name="Lookup Table Number 3 7 4" xfId="37044" xr:uid="{00000000-0005-0000-0000-000054900000}"/>
    <cellStyle name="Lookup Table Number 3 7 4 2" xfId="37045" xr:uid="{00000000-0005-0000-0000-000055900000}"/>
    <cellStyle name="Lookup Table Number 3 7 4 3" xfId="37046" xr:uid="{00000000-0005-0000-0000-000056900000}"/>
    <cellStyle name="Lookup Table Number 3 7 5" xfId="37047" xr:uid="{00000000-0005-0000-0000-000057900000}"/>
    <cellStyle name="Lookup Table Number 3 7 5 2" xfId="37048" xr:uid="{00000000-0005-0000-0000-000058900000}"/>
    <cellStyle name="Lookup Table Number 3 7 5 3" xfId="37049" xr:uid="{00000000-0005-0000-0000-000059900000}"/>
    <cellStyle name="Lookup Table Number 3 7 6" xfId="37050" xr:uid="{00000000-0005-0000-0000-00005A900000}"/>
    <cellStyle name="Lookup Table Number 3 7 6 2" xfId="37051" xr:uid="{00000000-0005-0000-0000-00005B900000}"/>
    <cellStyle name="Lookup Table Number 3 7 6 3" xfId="37052" xr:uid="{00000000-0005-0000-0000-00005C900000}"/>
    <cellStyle name="Lookup Table Number 3 7 7" xfId="37053" xr:uid="{00000000-0005-0000-0000-00005D900000}"/>
    <cellStyle name="Lookup Table Number 3 7 7 2" xfId="37054" xr:uid="{00000000-0005-0000-0000-00005E900000}"/>
    <cellStyle name="Lookup Table Number 3 7 7 3" xfId="37055" xr:uid="{00000000-0005-0000-0000-00005F900000}"/>
    <cellStyle name="Lookup Table Number 3 7 8" xfId="37056" xr:uid="{00000000-0005-0000-0000-000060900000}"/>
    <cellStyle name="Lookup Table Number 3 7 8 2" xfId="37057" xr:uid="{00000000-0005-0000-0000-000061900000}"/>
    <cellStyle name="Lookup Table Number 3 7 8 3" xfId="37058" xr:uid="{00000000-0005-0000-0000-000062900000}"/>
    <cellStyle name="Lookup Table Number 3 7 9" xfId="37059" xr:uid="{00000000-0005-0000-0000-000063900000}"/>
    <cellStyle name="Lookup Table Number 3 7 9 2" xfId="37060" xr:uid="{00000000-0005-0000-0000-000064900000}"/>
    <cellStyle name="Lookup Table Number 3 7 9 3" xfId="37061" xr:uid="{00000000-0005-0000-0000-000065900000}"/>
    <cellStyle name="Lookup Table Number 3 8" xfId="37062" xr:uid="{00000000-0005-0000-0000-000066900000}"/>
    <cellStyle name="Lookup Table Number 3 8 2" xfId="37063" xr:uid="{00000000-0005-0000-0000-000067900000}"/>
    <cellStyle name="Lookup Table Number 3 8 3" xfId="37064" xr:uid="{00000000-0005-0000-0000-000068900000}"/>
    <cellStyle name="Lookup Table Number 3 9" xfId="37065" xr:uid="{00000000-0005-0000-0000-000069900000}"/>
    <cellStyle name="Lookup Table Number 3 9 2" xfId="37066" xr:uid="{00000000-0005-0000-0000-00006A900000}"/>
    <cellStyle name="Lookup Table Number 3 9 3" xfId="37067" xr:uid="{00000000-0005-0000-0000-00006B900000}"/>
    <cellStyle name="Lookup Table Number 4" xfId="37068" xr:uid="{00000000-0005-0000-0000-00006C900000}"/>
    <cellStyle name="Lookup Table Number 4 10" xfId="37069" xr:uid="{00000000-0005-0000-0000-00006D900000}"/>
    <cellStyle name="Lookup Table Number 4 10 2" xfId="37070" xr:uid="{00000000-0005-0000-0000-00006E900000}"/>
    <cellStyle name="Lookup Table Number 4 10 3" xfId="37071" xr:uid="{00000000-0005-0000-0000-00006F900000}"/>
    <cellStyle name="Lookup Table Number 4 11" xfId="37072" xr:uid="{00000000-0005-0000-0000-000070900000}"/>
    <cellStyle name="Lookup Table Number 4 11 2" xfId="37073" xr:uid="{00000000-0005-0000-0000-000071900000}"/>
    <cellStyle name="Lookup Table Number 4 11 3" xfId="37074" xr:uid="{00000000-0005-0000-0000-000072900000}"/>
    <cellStyle name="Lookup Table Number 4 12" xfId="37075" xr:uid="{00000000-0005-0000-0000-000073900000}"/>
    <cellStyle name="Lookup Table Number 4 12 2" xfId="37076" xr:uid="{00000000-0005-0000-0000-000074900000}"/>
    <cellStyle name="Lookup Table Number 4 12 3" xfId="37077" xr:uid="{00000000-0005-0000-0000-000075900000}"/>
    <cellStyle name="Lookup Table Number 4 13" xfId="37078" xr:uid="{00000000-0005-0000-0000-000076900000}"/>
    <cellStyle name="Lookup Table Number 4 13 2" xfId="37079" xr:uid="{00000000-0005-0000-0000-000077900000}"/>
    <cellStyle name="Lookup Table Number 4 13 3" xfId="37080" xr:uid="{00000000-0005-0000-0000-000078900000}"/>
    <cellStyle name="Lookup Table Number 4 14" xfId="37081" xr:uid="{00000000-0005-0000-0000-000079900000}"/>
    <cellStyle name="Lookup Table Number 4 14 2" xfId="37082" xr:uid="{00000000-0005-0000-0000-00007A900000}"/>
    <cellStyle name="Lookup Table Number 4 14 3" xfId="37083" xr:uid="{00000000-0005-0000-0000-00007B900000}"/>
    <cellStyle name="Lookup Table Number 4 15" xfId="37084" xr:uid="{00000000-0005-0000-0000-00007C900000}"/>
    <cellStyle name="Lookup Table Number 4 15 2" xfId="37085" xr:uid="{00000000-0005-0000-0000-00007D900000}"/>
    <cellStyle name="Lookup Table Number 4 15 3" xfId="37086" xr:uid="{00000000-0005-0000-0000-00007E900000}"/>
    <cellStyle name="Lookup Table Number 4 16" xfId="37087" xr:uid="{00000000-0005-0000-0000-00007F900000}"/>
    <cellStyle name="Lookup Table Number 4 16 2" xfId="37088" xr:uid="{00000000-0005-0000-0000-000080900000}"/>
    <cellStyle name="Lookup Table Number 4 16 3" xfId="37089" xr:uid="{00000000-0005-0000-0000-000081900000}"/>
    <cellStyle name="Lookup Table Number 4 17" xfId="37090" xr:uid="{00000000-0005-0000-0000-000082900000}"/>
    <cellStyle name="Lookup Table Number 4 17 2" xfId="37091" xr:uid="{00000000-0005-0000-0000-000083900000}"/>
    <cellStyle name="Lookup Table Number 4 17 3" xfId="37092" xr:uid="{00000000-0005-0000-0000-000084900000}"/>
    <cellStyle name="Lookup Table Number 4 18" xfId="37093" xr:uid="{00000000-0005-0000-0000-000085900000}"/>
    <cellStyle name="Lookup Table Number 4 18 2" xfId="37094" xr:uid="{00000000-0005-0000-0000-000086900000}"/>
    <cellStyle name="Lookup Table Number 4 18 3" xfId="37095" xr:uid="{00000000-0005-0000-0000-000087900000}"/>
    <cellStyle name="Lookup Table Number 4 19" xfId="37096" xr:uid="{00000000-0005-0000-0000-000088900000}"/>
    <cellStyle name="Lookup Table Number 4 2" xfId="37097" xr:uid="{00000000-0005-0000-0000-000089900000}"/>
    <cellStyle name="Lookup Table Number 4 2 10" xfId="37098" xr:uid="{00000000-0005-0000-0000-00008A900000}"/>
    <cellStyle name="Lookup Table Number 4 2 10 2" xfId="37099" xr:uid="{00000000-0005-0000-0000-00008B900000}"/>
    <cellStyle name="Lookup Table Number 4 2 10 3" xfId="37100" xr:uid="{00000000-0005-0000-0000-00008C900000}"/>
    <cellStyle name="Lookup Table Number 4 2 11" xfId="37101" xr:uid="{00000000-0005-0000-0000-00008D900000}"/>
    <cellStyle name="Lookup Table Number 4 2 11 2" xfId="37102" xr:uid="{00000000-0005-0000-0000-00008E900000}"/>
    <cellStyle name="Lookup Table Number 4 2 11 3" xfId="37103" xr:uid="{00000000-0005-0000-0000-00008F900000}"/>
    <cellStyle name="Lookup Table Number 4 2 12" xfId="37104" xr:uid="{00000000-0005-0000-0000-000090900000}"/>
    <cellStyle name="Lookup Table Number 4 2 12 2" xfId="37105" xr:uid="{00000000-0005-0000-0000-000091900000}"/>
    <cellStyle name="Lookup Table Number 4 2 12 3" xfId="37106" xr:uid="{00000000-0005-0000-0000-000092900000}"/>
    <cellStyle name="Lookup Table Number 4 2 13" xfId="37107" xr:uid="{00000000-0005-0000-0000-000093900000}"/>
    <cellStyle name="Lookup Table Number 4 2 14" xfId="37108" xr:uid="{00000000-0005-0000-0000-000094900000}"/>
    <cellStyle name="Lookup Table Number 4 2 2" xfId="37109" xr:uid="{00000000-0005-0000-0000-000095900000}"/>
    <cellStyle name="Lookup Table Number 4 2 2 2" xfId="37110" xr:uid="{00000000-0005-0000-0000-000096900000}"/>
    <cellStyle name="Lookup Table Number 4 2 2 3" xfId="37111" xr:uid="{00000000-0005-0000-0000-000097900000}"/>
    <cellStyle name="Lookup Table Number 4 2 3" xfId="37112" xr:uid="{00000000-0005-0000-0000-000098900000}"/>
    <cellStyle name="Lookup Table Number 4 2 3 2" xfId="37113" xr:uid="{00000000-0005-0000-0000-000099900000}"/>
    <cellStyle name="Lookup Table Number 4 2 3 3" xfId="37114" xr:uid="{00000000-0005-0000-0000-00009A900000}"/>
    <cellStyle name="Lookup Table Number 4 2 4" xfId="37115" xr:uid="{00000000-0005-0000-0000-00009B900000}"/>
    <cellStyle name="Lookup Table Number 4 2 4 2" xfId="37116" xr:uid="{00000000-0005-0000-0000-00009C900000}"/>
    <cellStyle name="Lookup Table Number 4 2 4 3" xfId="37117" xr:uid="{00000000-0005-0000-0000-00009D900000}"/>
    <cellStyle name="Lookup Table Number 4 2 5" xfId="37118" xr:uid="{00000000-0005-0000-0000-00009E900000}"/>
    <cellStyle name="Lookup Table Number 4 2 5 2" xfId="37119" xr:uid="{00000000-0005-0000-0000-00009F900000}"/>
    <cellStyle name="Lookup Table Number 4 2 5 3" xfId="37120" xr:uid="{00000000-0005-0000-0000-0000A0900000}"/>
    <cellStyle name="Lookup Table Number 4 2 6" xfId="37121" xr:uid="{00000000-0005-0000-0000-0000A1900000}"/>
    <cellStyle name="Lookup Table Number 4 2 6 2" xfId="37122" xr:uid="{00000000-0005-0000-0000-0000A2900000}"/>
    <cellStyle name="Lookup Table Number 4 2 6 3" xfId="37123" xr:uid="{00000000-0005-0000-0000-0000A3900000}"/>
    <cellStyle name="Lookup Table Number 4 2 7" xfId="37124" xr:uid="{00000000-0005-0000-0000-0000A4900000}"/>
    <cellStyle name="Lookup Table Number 4 2 7 2" xfId="37125" xr:uid="{00000000-0005-0000-0000-0000A5900000}"/>
    <cellStyle name="Lookup Table Number 4 2 7 3" xfId="37126" xr:uid="{00000000-0005-0000-0000-0000A6900000}"/>
    <cellStyle name="Lookup Table Number 4 2 8" xfId="37127" xr:uid="{00000000-0005-0000-0000-0000A7900000}"/>
    <cellStyle name="Lookup Table Number 4 2 8 2" xfId="37128" xr:uid="{00000000-0005-0000-0000-0000A8900000}"/>
    <cellStyle name="Lookup Table Number 4 2 8 3" xfId="37129" xr:uid="{00000000-0005-0000-0000-0000A9900000}"/>
    <cellStyle name="Lookup Table Number 4 2 9" xfId="37130" xr:uid="{00000000-0005-0000-0000-0000AA900000}"/>
    <cellStyle name="Lookup Table Number 4 2 9 2" xfId="37131" xr:uid="{00000000-0005-0000-0000-0000AB900000}"/>
    <cellStyle name="Lookup Table Number 4 2 9 3" xfId="37132" xr:uid="{00000000-0005-0000-0000-0000AC900000}"/>
    <cellStyle name="Lookup Table Number 4 20" xfId="37133" xr:uid="{00000000-0005-0000-0000-0000AD900000}"/>
    <cellStyle name="Lookup Table Number 4 3" xfId="37134" xr:uid="{00000000-0005-0000-0000-0000AE900000}"/>
    <cellStyle name="Lookup Table Number 4 3 10" xfId="37135" xr:uid="{00000000-0005-0000-0000-0000AF900000}"/>
    <cellStyle name="Lookup Table Number 4 3 10 2" xfId="37136" xr:uid="{00000000-0005-0000-0000-0000B0900000}"/>
    <cellStyle name="Lookup Table Number 4 3 10 3" xfId="37137" xr:uid="{00000000-0005-0000-0000-0000B1900000}"/>
    <cellStyle name="Lookup Table Number 4 3 11" xfId="37138" xr:uid="{00000000-0005-0000-0000-0000B2900000}"/>
    <cellStyle name="Lookup Table Number 4 3 11 2" xfId="37139" xr:uid="{00000000-0005-0000-0000-0000B3900000}"/>
    <cellStyle name="Lookup Table Number 4 3 11 3" xfId="37140" xr:uid="{00000000-0005-0000-0000-0000B4900000}"/>
    <cellStyle name="Lookup Table Number 4 3 12" xfId="37141" xr:uid="{00000000-0005-0000-0000-0000B5900000}"/>
    <cellStyle name="Lookup Table Number 4 3 12 2" xfId="37142" xr:uid="{00000000-0005-0000-0000-0000B6900000}"/>
    <cellStyle name="Lookup Table Number 4 3 12 3" xfId="37143" xr:uid="{00000000-0005-0000-0000-0000B7900000}"/>
    <cellStyle name="Lookup Table Number 4 3 13" xfId="37144" xr:uid="{00000000-0005-0000-0000-0000B8900000}"/>
    <cellStyle name="Lookup Table Number 4 3 14" xfId="37145" xr:uid="{00000000-0005-0000-0000-0000B9900000}"/>
    <cellStyle name="Lookup Table Number 4 3 2" xfId="37146" xr:uid="{00000000-0005-0000-0000-0000BA900000}"/>
    <cellStyle name="Lookup Table Number 4 3 2 2" xfId="37147" xr:uid="{00000000-0005-0000-0000-0000BB900000}"/>
    <cellStyle name="Lookup Table Number 4 3 2 3" xfId="37148" xr:uid="{00000000-0005-0000-0000-0000BC900000}"/>
    <cellStyle name="Lookup Table Number 4 3 3" xfId="37149" xr:uid="{00000000-0005-0000-0000-0000BD900000}"/>
    <cellStyle name="Lookup Table Number 4 3 3 2" xfId="37150" xr:uid="{00000000-0005-0000-0000-0000BE900000}"/>
    <cellStyle name="Lookup Table Number 4 3 3 3" xfId="37151" xr:uid="{00000000-0005-0000-0000-0000BF900000}"/>
    <cellStyle name="Lookup Table Number 4 3 4" xfId="37152" xr:uid="{00000000-0005-0000-0000-0000C0900000}"/>
    <cellStyle name="Lookup Table Number 4 3 4 2" xfId="37153" xr:uid="{00000000-0005-0000-0000-0000C1900000}"/>
    <cellStyle name="Lookup Table Number 4 3 4 3" xfId="37154" xr:uid="{00000000-0005-0000-0000-0000C2900000}"/>
    <cellStyle name="Lookup Table Number 4 3 5" xfId="37155" xr:uid="{00000000-0005-0000-0000-0000C3900000}"/>
    <cellStyle name="Lookup Table Number 4 3 5 2" xfId="37156" xr:uid="{00000000-0005-0000-0000-0000C4900000}"/>
    <cellStyle name="Lookup Table Number 4 3 5 3" xfId="37157" xr:uid="{00000000-0005-0000-0000-0000C5900000}"/>
    <cellStyle name="Lookup Table Number 4 3 6" xfId="37158" xr:uid="{00000000-0005-0000-0000-0000C6900000}"/>
    <cellStyle name="Lookup Table Number 4 3 6 2" xfId="37159" xr:uid="{00000000-0005-0000-0000-0000C7900000}"/>
    <cellStyle name="Lookup Table Number 4 3 6 3" xfId="37160" xr:uid="{00000000-0005-0000-0000-0000C8900000}"/>
    <cellStyle name="Lookup Table Number 4 3 7" xfId="37161" xr:uid="{00000000-0005-0000-0000-0000C9900000}"/>
    <cellStyle name="Lookup Table Number 4 3 7 2" xfId="37162" xr:uid="{00000000-0005-0000-0000-0000CA900000}"/>
    <cellStyle name="Lookup Table Number 4 3 7 3" xfId="37163" xr:uid="{00000000-0005-0000-0000-0000CB900000}"/>
    <cellStyle name="Lookup Table Number 4 3 8" xfId="37164" xr:uid="{00000000-0005-0000-0000-0000CC900000}"/>
    <cellStyle name="Lookup Table Number 4 3 8 2" xfId="37165" xr:uid="{00000000-0005-0000-0000-0000CD900000}"/>
    <cellStyle name="Lookup Table Number 4 3 8 3" xfId="37166" xr:uid="{00000000-0005-0000-0000-0000CE900000}"/>
    <cellStyle name="Lookup Table Number 4 3 9" xfId="37167" xr:uid="{00000000-0005-0000-0000-0000CF900000}"/>
    <cellStyle name="Lookup Table Number 4 3 9 2" xfId="37168" xr:uid="{00000000-0005-0000-0000-0000D0900000}"/>
    <cellStyle name="Lookup Table Number 4 3 9 3" xfId="37169" xr:uid="{00000000-0005-0000-0000-0000D1900000}"/>
    <cellStyle name="Lookup Table Number 4 4" xfId="37170" xr:uid="{00000000-0005-0000-0000-0000D2900000}"/>
    <cellStyle name="Lookup Table Number 4 4 10" xfId="37171" xr:uid="{00000000-0005-0000-0000-0000D3900000}"/>
    <cellStyle name="Lookup Table Number 4 4 10 2" xfId="37172" xr:uid="{00000000-0005-0000-0000-0000D4900000}"/>
    <cellStyle name="Lookup Table Number 4 4 10 3" xfId="37173" xr:uid="{00000000-0005-0000-0000-0000D5900000}"/>
    <cellStyle name="Lookup Table Number 4 4 11" xfId="37174" xr:uid="{00000000-0005-0000-0000-0000D6900000}"/>
    <cellStyle name="Lookup Table Number 4 4 11 2" xfId="37175" xr:uid="{00000000-0005-0000-0000-0000D7900000}"/>
    <cellStyle name="Lookup Table Number 4 4 11 3" xfId="37176" xr:uid="{00000000-0005-0000-0000-0000D8900000}"/>
    <cellStyle name="Lookup Table Number 4 4 12" xfId="37177" xr:uid="{00000000-0005-0000-0000-0000D9900000}"/>
    <cellStyle name="Lookup Table Number 4 4 13" xfId="37178" xr:uid="{00000000-0005-0000-0000-0000DA900000}"/>
    <cellStyle name="Lookup Table Number 4 4 2" xfId="37179" xr:uid="{00000000-0005-0000-0000-0000DB900000}"/>
    <cellStyle name="Lookup Table Number 4 4 2 2" xfId="37180" xr:uid="{00000000-0005-0000-0000-0000DC900000}"/>
    <cellStyle name="Lookup Table Number 4 4 2 3" xfId="37181" xr:uid="{00000000-0005-0000-0000-0000DD900000}"/>
    <cellStyle name="Lookup Table Number 4 4 3" xfId="37182" xr:uid="{00000000-0005-0000-0000-0000DE900000}"/>
    <cellStyle name="Lookup Table Number 4 4 3 2" xfId="37183" xr:uid="{00000000-0005-0000-0000-0000DF900000}"/>
    <cellStyle name="Lookup Table Number 4 4 3 3" xfId="37184" xr:uid="{00000000-0005-0000-0000-0000E0900000}"/>
    <cellStyle name="Lookup Table Number 4 4 4" xfId="37185" xr:uid="{00000000-0005-0000-0000-0000E1900000}"/>
    <cellStyle name="Lookup Table Number 4 4 4 2" xfId="37186" xr:uid="{00000000-0005-0000-0000-0000E2900000}"/>
    <cellStyle name="Lookup Table Number 4 4 4 3" xfId="37187" xr:uid="{00000000-0005-0000-0000-0000E3900000}"/>
    <cellStyle name="Lookup Table Number 4 4 5" xfId="37188" xr:uid="{00000000-0005-0000-0000-0000E4900000}"/>
    <cellStyle name="Lookup Table Number 4 4 5 2" xfId="37189" xr:uid="{00000000-0005-0000-0000-0000E5900000}"/>
    <cellStyle name="Lookup Table Number 4 4 5 3" xfId="37190" xr:uid="{00000000-0005-0000-0000-0000E6900000}"/>
    <cellStyle name="Lookup Table Number 4 4 6" xfId="37191" xr:uid="{00000000-0005-0000-0000-0000E7900000}"/>
    <cellStyle name="Lookup Table Number 4 4 6 2" xfId="37192" xr:uid="{00000000-0005-0000-0000-0000E8900000}"/>
    <cellStyle name="Lookup Table Number 4 4 6 3" xfId="37193" xr:uid="{00000000-0005-0000-0000-0000E9900000}"/>
    <cellStyle name="Lookup Table Number 4 4 7" xfId="37194" xr:uid="{00000000-0005-0000-0000-0000EA900000}"/>
    <cellStyle name="Lookup Table Number 4 4 7 2" xfId="37195" xr:uid="{00000000-0005-0000-0000-0000EB900000}"/>
    <cellStyle name="Lookup Table Number 4 4 7 3" xfId="37196" xr:uid="{00000000-0005-0000-0000-0000EC900000}"/>
    <cellStyle name="Lookup Table Number 4 4 8" xfId="37197" xr:uid="{00000000-0005-0000-0000-0000ED900000}"/>
    <cellStyle name="Lookup Table Number 4 4 8 2" xfId="37198" xr:uid="{00000000-0005-0000-0000-0000EE900000}"/>
    <cellStyle name="Lookup Table Number 4 4 8 3" xfId="37199" xr:uid="{00000000-0005-0000-0000-0000EF900000}"/>
    <cellStyle name="Lookup Table Number 4 4 9" xfId="37200" xr:uid="{00000000-0005-0000-0000-0000F0900000}"/>
    <cellStyle name="Lookup Table Number 4 4 9 2" xfId="37201" xr:uid="{00000000-0005-0000-0000-0000F1900000}"/>
    <cellStyle name="Lookup Table Number 4 4 9 3" xfId="37202" xr:uid="{00000000-0005-0000-0000-0000F2900000}"/>
    <cellStyle name="Lookup Table Number 4 5" xfId="37203" xr:uid="{00000000-0005-0000-0000-0000F3900000}"/>
    <cellStyle name="Lookup Table Number 4 5 10" xfId="37204" xr:uid="{00000000-0005-0000-0000-0000F4900000}"/>
    <cellStyle name="Lookup Table Number 4 5 10 2" xfId="37205" xr:uid="{00000000-0005-0000-0000-0000F5900000}"/>
    <cellStyle name="Lookup Table Number 4 5 10 3" xfId="37206" xr:uid="{00000000-0005-0000-0000-0000F6900000}"/>
    <cellStyle name="Lookup Table Number 4 5 11" xfId="37207" xr:uid="{00000000-0005-0000-0000-0000F7900000}"/>
    <cellStyle name="Lookup Table Number 4 5 11 2" xfId="37208" xr:uid="{00000000-0005-0000-0000-0000F8900000}"/>
    <cellStyle name="Lookup Table Number 4 5 11 3" xfId="37209" xr:uid="{00000000-0005-0000-0000-0000F9900000}"/>
    <cellStyle name="Lookup Table Number 4 5 12" xfId="37210" xr:uid="{00000000-0005-0000-0000-0000FA900000}"/>
    <cellStyle name="Lookup Table Number 4 5 13" xfId="37211" xr:uid="{00000000-0005-0000-0000-0000FB900000}"/>
    <cellStyle name="Lookup Table Number 4 5 2" xfId="37212" xr:uid="{00000000-0005-0000-0000-0000FC900000}"/>
    <cellStyle name="Lookup Table Number 4 5 2 2" xfId="37213" xr:uid="{00000000-0005-0000-0000-0000FD900000}"/>
    <cellStyle name="Lookup Table Number 4 5 2 3" xfId="37214" xr:uid="{00000000-0005-0000-0000-0000FE900000}"/>
    <cellStyle name="Lookup Table Number 4 5 3" xfId="37215" xr:uid="{00000000-0005-0000-0000-0000FF900000}"/>
    <cellStyle name="Lookup Table Number 4 5 3 2" xfId="37216" xr:uid="{00000000-0005-0000-0000-000000910000}"/>
    <cellStyle name="Lookup Table Number 4 5 3 3" xfId="37217" xr:uid="{00000000-0005-0000-0000-000001910000}"/>
    <cellStyle name="Lookup Table Number 4 5 4" xfId="37218" xr:uid="{00000000-0005-0000-0000-000002910000}"/>
    <cellStyle name="Lookup Table Number 4 5 4 2" xfId="37219" xr:uid="{00000000-0005-0000-0000-000003910000}"/>
    <cellStyle name="Lookup Table Number 4 5 4 3" xfId="37220" xr:uid="{00000000-0005-0000-0000-000004910000}"/>
    <cellStyle name="Lookup Table Number 4 5 5" xfId="37221" xr:uid="{00000000-0005-0000-0000-000005910000}"/>
    <cellStyle name="Lookup Table Number 4 5 5 2" xfId="37222" xr:uid="{00000000-0005-0000-0000-000006910000}"/>
    <cellStyle name="Lookup Table Number 4 5 5 3" xfId="37223" xr:uid="{00000000-0005-0000-0000-000007910000}"/>
    <cellStyle name="Lookup Table Number 4 5 6" xfId="37224" xr:uid="{00000000-0005-0000-0000-000008910000}"/>
    <cellStyle name="Lookup Table Number 4 5 6 2" xfId="37225" xr:uid="{00000000-0005-0000-0000-000009910000}"/>
    <cellStyle name="Lookup Table Number 4 5 6 3" xfId="37226" xr:uid="{00000000-0005-0000-0000-00000A910000}"/>
    <cellStyle name="Lookup Table Number 4 5 7" xfId="37227" xr:uid="{00000000-0005-0000-0000-00000B910000}"/>
    <cellStyle name="Lookup Table Number 4 5 7 2" xfId="37228" xr:uid="{00000000-0005-0000-0000-00000C910000}"/>
    <cellStyle name="Lookup Table Number 4 5 7 3" xfId="37229" xr:uid="{00000000-0005-0000-0000-00000D910000}"/>
    <cellStyle name="Lookup Table Number 4 5 8" xfId="37230" xr:uid="{00000000-0005-0000-0000-00000E910000}"/>
    <cellStyle name="Lookup Table Number 4 5 8 2" xfId="37231" xr:uid="{00000000-0005-0000-0000-00000F910000}"/>
    <cellStyle name="Lookup Table Number 4 5 8 3" xfId="37232" xr:uid="{00000000-0005-0000-0000-000010910000}"/>
    <cellStyle name="Lookup Table Number 4 5 9" xfId="37233" xr:uid="{00000000-0005-0000-0000-000011910000}"/>
    <cellStyle name="Lookup Table Number 4 5 9 2" xfId="37234" xr:uid="{00000000-0005-0000-0000-000012910000}"/>
    <cellStyle name="Lookup Table Number 4 5 9 3" xfId="37235" xr:uid="{00000000-0005-0000-0000-000013910000}"/>
    <cellStyle name="Lookup Table Number 4 6" xfId="37236" xr:uid="{00000000-0005-0000-0000-000014910000}"/>
    <cellStyle name="Lookup Table Number 4 6 10" xfId="37237" xr:uid="{00000000-0005-0000-0000-000015910000}"/>
    <cellStyle name="Lookup Table Number 4 6 10 2" xfId="37238" xr:uid="{00000000-0005-0000-0000-000016910000}"/>
    <cellStyle name="Lookup Table Number 4 6 10 3" xfId="37239" xr:uid="{00000000-0005-0000-0000-000017910000}"/>
    <cellStyle name="Lookup Table Number 4 6 11" xfId="37240" xr:uid="{00000000-0005-0000-0000-000018910000}"/>
    <cellStyle name="Lookup Table Number 4 6 11 2" xfId="37241" xr:uid="{00000000-0005-0000-0000-000019910000}"/>
    <cellStyle name="Lookup Table Number 4 6 11 3" xfId="37242" xr:uid="{00000000-0005-0000-0000-00001A910000}"/>
    <cellStyle name="Lookup Table Number 4 6 12" xfId="37243" xr:uid="{00000000-0005-0000-0000-00001B910000}"/>
    <cellStyle name="Lookup Table Number 4 6 13" xfId="37244" xr:uid="{00000000-0005-0000-0000-00001C910000}"/>
    <cellStyle name="Lookup Table Number 4 6 2" xfId="37245" xr:uid="{00000000-0005-0000-0000-00001D910000}"/>
    <cellStyle name="Lookup Table Number 4 6 2 2" xfId="37246" xr:uid="{00000000-0005-0000-0000-00001E910000}"/>
    <cellStyle name="Lookup Table Number 4 6 2 3" xfId="37247" xr:uid="{00000000-0005-0000-0000-00001F910000}"/>
    <cellStyle name="Lookup Table Number 4 6 3" xfId="37248" xr:uid="{00000000-0005-0000-0000-000020910000}"/>
    <cellStyle name="Lookup Table Number 4 6 3 2" xfId="37249" xr:uid="{00000000-0005-0000-0000-000021910000}"/>
    <cellStyle name="Lookup Table Number 4 6 3 3" xfId="37250" xr:uid="{00000000-0005-0000-0000-000022910000}"/>
    <cellStyle name="Lookup Table Number 4 6 4" xfId="37251" xr:uid="{00000000-0005-0000-0000-000023910000}"/>
    <cellStyle name="Lookup Table Number 4 6 4 2" xfId="37252" xr:uid="{00000000-0005-0000-0000-000024910000}"/>
    <cellStyle name="Lookup Table Number 4 6 4 3" xfId="37253" xr:uid="{00000000-0005-0000-0000-000025910000}"/>
    <cellStyle name="Lookup Table Number 4 6 5" xfId="37254" xr:uid="{00000000-0005-0000-0000-000026910000}"/>
    <cellStyle name="Lookup Table Number 4 6 5 2" xfId="37255" xr:uid="{00000000-0005-0000-0000-000027910000}"/>
    <cellStyle name="Lookup Table Number 4 6 5 3" xfId="37256" xr:uid="{00000000-0005-0000-0000-000028910000}"/>
    <cellStyle name="Lookup Table Number 4 6 6" xfId="37257" xr:uid="{00000000-0005-0000-0000-000029910000}"/>
    <cellStyle name="Lookup Table Number 4 6 6 2" xfId="37258" xr:uid="{00000000-0005-0000-0000-00002A910000}"/>
    <cellStyle name="Lookup Table Number 4 6 6 3" xfId="37259" xr:uid="{00000000-0005-0000-0000-00002B910000}"/>
    <cellStyle name="Lookup Table Number 4 6 7" xfId="37260" xr:uid="{00000000-0005-0000-0000-00002C910000}"/>
    <cellStyle name="Lookup Table Number 4 6 7 2" xfId="37261" xr:uid="{00000000-0005-0000-0000-00002D910000}"/>
    <cellStyle name="Lookup Table Number 4 6 7 3" xfId="37262" xr:uid="{00000000-0005-0000-0000-00002E910000}"/>
    <cellStyle name="Lookup Table Number 4 6 8" xfId="37263" xr:uid="{00000000-0005-0000-0000-00002F910000}"/>
    <cellStyle name="Lookup Table Number 4 6 8 2" xfId="37264" xr:uid="{00000000-0005-0000-0000-000030910000}"/>
    <cellStyle name="Lookup Table Number 4 6 8 3" xfId="37265" xr:uid="{00000000-0005-0000-0000-000031910000}"/>
    <cellStyle name="Lookup Table Number 4 6 9" xfId="37266" xr:uid="{00000000-0005-0000-0000-000032910000}"/>
    <cellStyle name="Lookup Table Number 4 6 9 2" xfId="37267" xr:uid="{00000000-0005-0000-0000-000033910000}"/>
    <cellStyle name="Lookup Table Number 4 6 9 3" xfId="37268" xr:uid="{00000000-0005-0000-0000-000034910000}"/>
    <cellStyle name="Lookup Table Number 4 7" xfId="37269" xr:uid="{00000000-0005-0000-0000-000035910000}"/>
    <cellStyle name="Lookup Table Number 4 7 10" xfId="37270" xr:uid="{00000000-0005-0000-0000-000036910000}"/>
    <cellStyle name="Lookup Table Number 4 7 10 2" xfId="37271" xr:uid="{00000000-0005-0000-0000-000037910000}"/>
    <cellStyle name="Lookup Table Number 4 7 10 3" xfId="37272" xr:uid="{00000000-0005-0000-0000-000038910000}"/>
    <cellStyle name="Lookup Table Number 4 7 11" xfId="37273" xr:uid="{00000000-0005-0000-0000-000039910000}"/>
    <cellStyle name="Lookup Table Number 4 7 11 2" xfId="37274" xr:uid="{00000000-0005-0000-0000-00003A910000}"/>
    <cellStyle name="Lookup Table Number 4 7 11 3" xfId="37275" xr:uid="{00000000-0005-0000-0000-00003B910000}"/>
    <cellStyle name="Lookup Table Number 4 7 12" xfId="37276" xr:uid="{00000000-0005-0000-0000-00003C910000}"/>
    <cellStyle name="Lookup Table Number 4 7 13" xfId="37277" xr:uid="{00000000-0005-0000-0000-00003D910000}"/>
    <cellStyle name="Lookup Table Number 4 7 2" xfId="37278" xr:uid="{00000000-0005-0000-0000-00003E910000}"/>
    <cellStyle name="Lookup Table Number 4 7 2 2" xfId="37279" xr:uid="{00000000-0005-0000-0000-00003F910000}"/>
    <cellStyle name="Lookup Table Number 4 7 2 3" xfId="37280" xr:uid="{00000000-0005-0000-0000-000040910000}"/>
    <cellStyle name="Lookup Table Number 4 7 3" xfId="37281" xr:uid="{00000000-0005-0000-0000-000041910000}"/>
    <cellStyle name="Lookup Table Number 4 7 3 2" xfId="37282" xr:uid="{00000000-0005-0000-0000-000042910000}"/>
    <cellStyle name="Lookup Table Number 4 7 3 3" xfId="37283" xr:uid="{00000000-0005-0000-0000-000043910000}"/>
    <cellStyle name="Lookup Table Number 4 7 4" xfId="37284" xr:uid="{00000000-0005-0000-0000-000044910000}"/>
    <cellStyle name="Lookup Table Number 4 7 4 2" xfId="37285" xr:uid="{00000000-0005-0000-0000-000045910000}"/>
    <cellStyle name="Lookup Table Number 4 7 4 3" xfId="37286" xr:uid="{00000000-0005-0000-0000-000046910000}"/>
    <cellStyle name="Lookup Table Number 4 7 5" xfId="37287" xr:uid="{00000000-0005-0000-0000-000047910000}"/>
    <cellStyle name="Lookup Table Number 4 7 5 2" xfId="37288" xr:uid="{00000000-0005-0000-0000-000048910000}"/>
    <cellStyle name="Lookup Table Number 4 7 5 3" xfId="37289" xr:uid="{00000000-0005-0000-0000-000049910000}"/>
    <cellStyle name="Lookup Table Number 4 7 6" xfId="37290" xr:uid="{00000000-0005-0000-0000-00004A910000}"/>
    <cellStyle name="Lookup Table Number 4 7 6 2" xfId="37291" xr:uid="{00000000-0005-0000-0000-00004B910000}"/>
    <cellStyle name="Lookup Table Number 4 7 6 3" xfId="37292" xr:uid="{00000000-0005-0000-0000-00004C910000}"/>
    <cellStyle name="Lookup Table Number 4 7 7" xfId="37293" xr:uid="{00000000-0005-0000-0000-00004D910000}"/>
    <cellStyle name="Lookup Table Number 4 7 7 2" xfId="37294" xr:uid="{00000000-0005-0000-0000-00004E910000}"/>
    <cellStyle name="Lookup Table Number 4 7 7 3" xfId="37295" xr:uid="{00000000-0005-0000-0000-00004F910000}"/>
    <cellStyle name="Lookup Table Number 4 7 8" xfId="37296" xr:uid="{00000000-0005-0000-0000-000050910000}"/>
    <cellStyle name="Lookup Table Number 4 7 8 2" xfId="37297" xr:uid="{00000000-0005-0000-0000-000051910000}"/>
    <cellStyle name="Lookup Table Number 4 7 8 3" xfId="37298" xr:uid="{00000000-0005-0000-0000-000052910000}"/>
    <cellStyle name="Lookup Table Number 4 7 9" xfId="37299" xr:uid="{00000000-0005-0000-0000-000053910000}"/>
    <cellStyle name="Lookup Table Number 4 7 9 2" xfId="37300" xr:uid="{00000000-0005-0000-0000-000054910000}"/>
    <cellStyle name="Lookup Table Number 4 7 9 3" xfId="37301" xr:uid="{00000000-0005-0000-0000-000055910000}"/>
    <cellStyle name="Lookup Table Number 4 8" xfId="37302" xr:uid="{00000000-0005-0000-0000-000056910000}"/>
    <cellStyle name="Lookup Table Number 4 8 2" xfId="37303" xr:uid="{00000000-0005-0000-0000-000057910000}"/>
    <cellStyle name="Lookup Table Number 4 8 3" xfId="37304" xr:uid="{00000000-0005-0000-0000-000058910000}"/>
    <cellStyle name="Lookup Table Number 4 9" xfId="37305" xr:uid="{00000000-0005-0000-0000-000059910000}"/>
    <cellStyle name="Lookup Table Number 4 9 2" xfId="37306" xr:uid="{00000000-0005-0000-0000-00005A910000}"/>
    <cellStyle name="Lookup Table Number 4 9 3" xfId="37307" xr:uid="{00000000-0005-0000-0000-00005B910000}"/>
    <cellStyle name="Lookup Table Number 5" xfId="37308" xr:uid="{00000000-0005-0000-0000-00005C910000}"/>
    <cellStyle name="Lookup Table Number 5 10" xfId="37309" xr:uid="{00000000-0005-0000-0000-00005D910000}"/>
    <cellStyle name="Lookup Table Number 5 10 2" xfId="37310" xr:uid="{00000000-0005-0000-0000-00005E910000}"/>
    <cellStyle name="Lookup Table Number 5 10 3" xfId="37311" xr:uid="{00000000-0005-0000-0000-00005F910000}"/>
    <cellStyle name="Lookup Table Number 5 11" xfId="37312" xr:uid="{00000000-0005-0000-0000-000060910000}"/>
    <cellStyle name="Lookup Table Number 5 11 2" xfId="37313" xr:uid="{00000000-0005-0000-0000-000061910000}"/>
    <cellStyle name="Lookup Table Number 5 11 3" xfId="37314" xr:uid="{00000000-0005-0000-0000-000062910000}"/>
    <cellStyle name="Lookup Table Number 5 12" xfId="37315" xr:uid="{00000000-0005-0000-0000-000063910000}"/>
    <cellStyle name="Lookup Table Number 5 12 2" xfId="37316" xr:uid="{00000000-0005-0000-0000-000064910000}"/>
    <cellStyle name="Lookup Table Number 5 12 3" xfId="37317" xr:uid="{00000000-0005-0000-0000-000065910000}"/>
    <cellStyle name="Lookup Table Number 5 13" xfId="37318" xr:uid="{00000000-0005-0000-0000-000066910000}"/>
    <cellStyle name="Lookup Table Number 5 13 2" xfId="37319" xr:uid="{00000000-0005-0000-0000-000067910000}"/>
    <cellStyle name="Lookup Table Number 5 13 3" xfId="37320" xr:uid="{00000000-0005-0000-0000-000068910000}"/>
    <cellStyle name="Lookup Table Number 5 14" xfId="37321" xr:uid="{00000000-0005-0000-0000-000069910000}"/>
    <cellStyle name="Lookup Table Number 5 14 2" xfId="37322" xr:uid="{00000000-0005-0000-0000-00006A910000}"/>
    <cellStyle name="Lookup Table Number 5 14 3" xfId="37323" xr:uid="{00000000-0005-0000-0000-00006B910000}"/>
    <cellStyle name="Lookup Table Number 5 15" xfId="37324" xr:uid="{00000000-0005-0000-0000-00006C910000}"/>
    <cellStyle name="Lookup Table Number 5 15 2" xfId="37325" xr:uid="{00000000-0005-0000-0000-00006D910000}"/>
    <cellStyle name="Lookup Table Number 5 15 3" xfId="37326" xr:uid="{00000000-0005-0000-0000-00006E910000}"/>
    <cellStyle name="Lookup Table Number 5 16" xfId="37327" xr:uid="{00000000-0005-0000-0000-00006F910000}"/>
    <cellStyle name="Lookup Table Number 5 16 2" xfId="37328" xr:uid="{00000000-0005-0000-0000-000070910000}"/>
    <cellStyle name="Lookup Table Number 5 16 3" xfId="37329" xr:uid="{00000000-0005-0000-0000-000071910000}"/>
    <cellStyle name="Lookup Table Number 5 17" xfId="37330" xr:uid="{00000000-0005-0000-0000-000072910000}"/>
    <cellStyle name="Lookup Table Number 5 17 2" xfId="37331" xr:uid="{00000000-0005-0000-0000-000073910000}"/>
    <cellStyle name="Lookup Table Number 5 17 3" xfId="37332" xr:uid="{00000000-0005-0000-0000-000074910000}"/>
    <cellStyle name="Lookup Table Number 5 18" xfId="37333" xr:uid="{00000000-0005-0000-0000-000075910000}"/>
    <cellStyle name="Lookup Table Number 5 18 2" xfId="37334" xr:uid="{00000000-0005-0000-0000-000076910000}"/>
    <cellStyle name="Lookup Table Number 5 18 3" xfId="37335" xr:uid="{00000000-0005-0000-0000-000077910000}"/>
    <cellStyle name="Lookup Table Number 5 19" xfId="37336" xr:uid="{00000000-0005-0000-0000-000078910000}"/>
    <cellStyle name="Lookup Table Number 5 2" xfId="37337" xr:uid="{00000000-0005-0000-0000-000079910000}"/>
    <cellStyle name="Lookup Table Number 5 2 10" xfId="37338" xr:uid="{00000000-0005-0000-0000-00007A910000}"/>
    <cellStyle name="Lookup Table Number 5 2 10 2" xfId="37339" xr:uid="{00000000-0005-0000-0000-00007B910000}"/>
    <cellStyle name="Lookup Table Number 5 2 10 3" xfId="37340" xr:uid="{00000000-0005-0000-0000-00007C910000}"/>
    <cellStyle name="Lookup Table Number 5 2 11" xfId="37341" xr:uid="{00000000-0005-0000-0000-00007D910000}"/>
    <cellStyle name="Lookup Table Number 5 2 11 2" xfId="37342" xr:uid="{00000000-0005-0000-0000-00007E910000}"/>
    <cellStyle name="Lookup Table Number 5 2 11 3" xfId="37343" xr:uid="{00000000-0005-0000-0000-00007F910000}"/>
    <cellStyle name="Lookup Table Number 5 2 12" xfId="37344" xr:uid="{00000000-0005-0000-0000-000080910000}"/>
    <cellStyle name="Lookup Table Number 5 2 12 2" xfId="37345" xr:uid="{00000000-0005-0000-0000-000081910000}"/>
    <cellStyle name="Lookup Table Number 5 2 12 3" xfId="37346" xr:uid="{00000000-0005-0000-0000-000082910000}"/>
    <cellStyle name="Lookup Table Number 5 2 13" xfId="37347" xr:uid="{00000000-0005-0000-0000-000083910000}"/>
    <cellStyle name="Lookup Table Number 5 2 14" xfId="37348" xr:uid="{00000000-0005-0000-0000-000084910000}"/>
    <cellStyle name="Lookup Table Number 5 2 2" xfId="37349" xr:uid="{00000000-0005-0000-0000-000085910000}"/>
    <cellStyle name="Lookup Table Number 5 2 2 2" xfId="37350" xr:uid="{00000000-0005-0000-0000-000086910000}"/>
    <cellStyle name="Lookup Table Number 5 2 2 3" xfId="37351" xr:uid="{00000000-0005-0000-0000-000087910000}"/>
    <cellStyle name="Lookup Table Number 5 2 3" xfId="37352" xr:uid="{00000000-0005-0000-0000-000088910000}"/>
    <cellStyle name="Lookup Table Number 5 2 3 2" xfId="37353" xr:uid="{00000000-0005-0000-0000-000089910000}"/>
    <cellStyle name="Lookup Table Number 5 2 3 3" xfId="37354" xr:uid="{00000000-0005-0000-0000-00008A910000}"/>
    <cellStyle name="Lookup Table Number 5 2 4" xfId="37355" xr:uid="{00000000-0005-0000-0000-00008B910000}"/>
    <cellStyle name="Lookup Table Number 5 2 4 2" xfId="37356" xr:uid="{00000000-0005-0000-0000-00008C910000}"/>
    <cellStyle name="Lookup Table Number 5 2 4 3" xfId="37357" xr:uid="{00000000-0005-0000-0000-00008D910000}"/>
    <cellStyle name="Lookup Table Number 5 2 5" xfId="37358" xr:uid="{00000000-0005-0000-0000-00008E910000}"/>
    <cellStyle name="Lookup Table Number 5 2 5 2" xfId="37359" xr:uid="{00000000-0005-0000-0000-00008F910000}"/>
    <cellStyle name="Lookup Table Number 5 2 5 3" xfId="37360" xr:uid="{00000000-0005-0000-0000-000090910000}"/>
    <cellStyle name="Lookup Table Number 5 2 6" xfId="37361" xr:uid="{00000000-0005-0000-0000-000091910000}"/>
    <cellStyle name="Lookup Table Number 5 2 6 2" xfId="37362" xr:uid="{00000000-0005-0000-0000-000092910000}"/>
    <cellStyle name="Lookup Table Number 5 2 6 3" xfId="37363" xr:uid="{00000000-0005-0000-0000-000093910000}"/>
    <cellStyle name="Lookup Table Number 5 2 7" xfId="37364" xr:uid="{00000000-0005-0000-0000-000094910000}"/>
    <cellStyle name="Lookup Table Number 5 2 7 2" xfId="37365" xr:uid="{00000000-0005-0000-0000-000095910000}"/>
    <cellStyle name="Lookup Table Number 5 2 7 3" xfId="37366" xr:uid="{00000000-0005-0000-0000-000096910000}"/>
    <cellStyle name="Lookup Table Number 5 2 8" xfId="37367" xr:uid="{00000000-0005-0000-0000-000097910000}"/>
    <cellStyle name="Lookup Table Number 5 2 8 2" xfId="37368" xr:uid="{00000000-0005-0000-0000-000098910000}"/>
    <cellStyle name="Lookup Table Number 5 2 8 3" xfId="37369" xr:uid="{00000000-0005-0000-0000-000099910000}"/>
    <cellStyle name="Lookup Table Number 5 2 9" xfId="37370" xr:uid="{00000000-0005-0000-0000-00009A910000}"/>
    <cellStyle name="Lookup Table Number 5 2 9 2" xfId="37371" xr:uid="{00000000-0005-0000-0000-00009B910000}"/>
    <cellStyle name="Lookup Table Number 5 2 9 3" xfId="37372" xr:uid="{00000000-0005-0000-0000-00009C910000}"/>
    <cellStyle name="Lookup Table Number 5 20" xfId="37373" xr:uid="{00000000-0005-0000-0000-00009D910000}"/>
    <cellStyle name="Lookup Table Number 5 3" xfId="37374" xr:uid="{00000000-0005-0000-0000-00009E910000}"/>
    <cellStyle name="Lookup Table Number 5 3 10" xfId="37375" xr:uid="{00000000-0005-0000-0000-00009F910000}"/>
    <cellStyle name="Lookup Table Number 5 3 10 2" xfId="37376" xr:uid="{00000000-0005-0000-0000-0000A0910000}"/>
    <cellStyle name="Lookup Table Number 5 3 10 3" xfId="37377" xr:uid="{00000000-0005-0000-0000-0000A1910000}"/>
    <cellStyle name="Lookup Table Number 5 3 11" xfId="37378" xr:uid="{00000000-0005-0000-0000-0000A2910000}"/>
    <cellStyle name="Lookup Table Number 5 3 11 2" xfId="37379" xr:uid="{00000000-0005-0000-0000-0000A3910000}"/>
    <cellStyle name="Lookup Table Number 5 3 11 3" xfId="37380" xr:uid="{00000000-0005-0000-0000-0000A4910000}"/>
    <cellStyle name="Lookup Table Number 5 3 12" xfId="37381" xr:uid="{00000000-0005-0000-0000-0000A5910000}"/>
    <cellStyle name="Lookup Table Number 5 3 12 2" xfId="37382" xr:uid="{00000000-0005-0000-0000-0000A6910000}"/>
    <cellStyle name="Lookup Table Number 5 3 12 3" xfId="37383" xr:uid="{00000000-0005-0000-0000-0000A7910000}"/>
    <cellStyle name="Lookup Table Number 5 3 13" xfId="37384" xr:uid="{00000000-0005-0000-0000-0000A8910000}"/>
    <cellStyle name="Lookup Table Number 5 3 14" xfId="37385" xr:uid="{00000000-0005-0000-0000-0000A9910000}"/>
    <cellStyle name="Lookup Table Number 5 3 2" xfId="37386" xr:uid="{00000000-0005-0000-0000-0000AA910000}"/>
    <cellStyle name="Lookup Table Number 5 3 2 2" xfId="37387" xr:uid="{00000000-0005-0000-0000-0000AB910000}"/>
    <cellStyle name="Lookup Table Number 5 3 2 3" xfId="37388" xr:uid="{00000000-0005-0000-0000-0000AC910000}"/>
    <cellStyle name="Lookup Table Number 5 3 3" xfId="37389" xr:uid="{00000000-0005-0000-0000-0000AD910000}"/>
    <cellStyle name="Lookup Table Number 5 3 3 2" xfId="37390" xr:uid="{00000000-0005-0000-0000-0000AE910000}"/>
    <cellStyle name="Lookup Table Number 5 3 3 3" xfId="37391" xr:uid="{00000000-0005-0000-0000-0000AF910000}"/>
    <cellStyle name="Lookup Table Number 5 3 4" xfId="37392" xr:uid="{00000000-0005-0000-0000-0000B0910000}"/>
    <cellStyle name="Lookup Table Number 5 3 4 2" xfId="37393" xr:uid="{00000000-0005-0000-0000-0000B1910000}"/>
    <cellStyle name="Lookup Table Number 5 3 4 3" xfId="37394" xr:uid="{00000000-0005-0000-0000-0000B2910000}"/>
    <cellStyle name="Lookup Table Number 5 3 5" xfId="37395" xr:uid="{00000000-0005-0000-0000-0000B3910000}"/>
    <cellStyle name="Lookup Table Number 5 3 5 2" xfId="37396" xr:uid="{00000000-0005-0000-0000-0000B4910000}"/>
    <cellStyle name="Lookup Table Number 5 3 5 3" xfId="37397" xr:uid="{00000000-0005-0000-0000-0000B5910000}"/>
    <cellStyle name="Lookup Table Number 5 3 6" xfId="37398" xr:uid="{00000000-0005-0000-0000-0000B6910000}"/>
    <cellStyle name="Lookup Table Number 5 3 6 2" xfId="37399" xr:uid="{00000000-0005-0000-0000-0000B7910000}"/>
    <cellStyle name="Lookup Table Number 5 3 6 3" xfId="37400" xr:uid="{00000000-0005-0000-0000-0000B8910000}"/>
    <cellStyle name="Lookup Table Number 5 3 7" xfId="37401" xr:uid="{00000000-0005-0000-0000-0000B9910000}"/>
    <cellStyle name="Lookup Table Number 5 3 7 2" xfId="37402" xr:uid="{00000000-0005-0000-0000-0000BA910000}"/>
    <cellStyle name="Lookup Table Number 5 3 7 3" xfId="37403" xr:uid="{00000000-0005-0000-0000-0000BB910000}"/>
    <cellStyle name="Lookup Table Number 5 3 8" xfId="37404" xr:uid="{00000000-0005-0000-0000-0000BC910000}"/>
    <cellStyle name="Lookup Table Number 5 3 8 2" xfId="37405" xr:uid="{00000000-0005-0000-0000-0000BD910000}"/>
    <cellStyle name="Lookup Table Number 5 3 8 3" xfId="37406" xr:uid="{00000000-0005-0000-0000-0000BE910000}"/>
    <cellStyle name="Lookup Table Number 5 3 9" xfId="37407" xr:uid="{00000000-0005-0000-0000-0000BF910000}"/>
    <cellStyle name="Lookup Table Number 5 3 9 2" xfId="37408" xr:uid="{00000000-0005-0000-0000-0000C0910000}"/>
    <cellStyle name="Lookup Table Number 5 3 9 3" xfId="37409" xr:uid="{00000000-0005-0000-0000-0000C1910000}"/>
    <cellStyle name="Lookup Table Number 5 4" xfId="37410" xr:uid="{00000000-0005-0000-0000-0000C2910000}"/>
    <cellStyle name="Lookup Table Number 5 4 10" xfId="37411" xr:uid="{00000000-0005-0000-0000-0000C3910000}"/>
    <cellStyle name="Lookup Table Number 5 4 10 2" xfId="37412" xr:uid="{00000000-0005-0000-0000-0000C4910000}"/>
    <cellStyle name="Lookup Table Number 5 4 10 3" xfId="37413" xr:uid="{00000000-0005-0000-0000-0000C5910000}"/>
    <cellStyle name="Lookup Table Number 5 4 11" xfId="37414" xr:uid="{00000000-0005-0000-0000-0000C6910000}"/>
    <cellStyle name="Lookup Table Number 5 4 11 2" xfId="37415" xr:uid="{00000000-0005-0000-0000-0000C7910000}"/>
    <cellStyle name="Lookup Table Number 5 4 11 3" xfId="37416" xr:uid="{00000000-0005-0000-0000-0000C8910000}"/>
    <cellStyle name="Lookup Table Number 5 4 12" xfId="37417" xr:uid="{00000000-0005-0000-0000-0000C9910000}"/>
    <cellStyle name="Lookup Table Number 5 4 13" xfId="37418" xr:uid="{00000000-0005-0000-0000-0000CA910000}"/>
    <cellStyle name="Lookup Table Number 5 4 2" xfId="37419" xr:uid="{00000000-0005-0000-0000-0000CB910000}"/>
    <cellStyle name="Lookup Table Number 5 4 2 2" xfId="37420" xr:uid="{00000000-0005-0000-0000-0000CC910000}"/>
    <cellStyle name="Lookup Table Number 5 4 2 3" xfId="37421" xr:uid="{00000000-0005-0000-0000-0000CD910000}"/>
    <cellStyle name="Lookup Table Number 5 4 3" xfId="37422" xr:uid="{00000000-0005-0000-0000-0000CE910000}"/>
    <cellStyle name="Lookup Table Number 5 4 3 2" xfId="37423" xr:uid="{00000000-0005-0000-0000-0000CF910000}"/>
    <cellStyle name="Lookup Table Number 5 4 3 3" xfId="37424" xr:uid="{00000000-0005-0000-0000-0000D0910000}"/>
    <cellStyle name="Lookup Table Number 5 4 4" xfId="37425" xr:uid="{00000000-0005-0000-0000-0000D1910000}"/>
    <cellStyle name="Lookup Table Number 5 4 4 2" xfId="37426" xr:uid="{00000000-0005-0000-0000-0000D2910000}"/>
    <cellStyle name="Lookup Table Number 5 4 4 3" xfId="37427" xr:uid="{00000000-0005-0000-0000-0000D3910000}"/>
    <cellStyle name="Lookup Table Number 5 4 5" xfId="37428" xr:uid="{00000000-0005-0000-0000-0000D4910000}"/>
    <cellStyle name="Lookup Table Number 5 4 5 2" xfId="37429" xr:uid="{00000000-0005-0000-0000-0000D5910000}"/>
    <cellStyle name="Lookup Table Number 5 4 5 3" xfId="37430" xr:uid="{00000000-0005-0000-0000-0000D6910000}"/>
    <cellStyle name="Lookup Table Number 5 4 6" xfId="37431" xr:uid="{00000000-0005-0000-0000-0000D7910000}"/>
    <cellStyle name="Lookup Table Number 5 4 6 2" xfId="37432" xr:uid="{00000000-0005-0000-0000-0000D8910000}"/>
    <cellStyle name="Lookup Table Number 5 4 6 3" xfId="37433" xr:uid="{00000000-0005-0000-0000-0000D9910000}"/>
    <cellStyle name="Lookup Table Number 5 4 7" xfId="37434" xr:uid="{00000000-0005-0000-0000-0000DA910000}"/>
    <cellStyle name="Lookup Table Number 5 4 7 2" xfId="37435" xr:uid="{00000000-0005-0000-0000-0000DB910000}"/>
    <cellStyle name="Lookup Table Number 5 4 7 3" xfId="37436" xr:uid="{00000000-0005-0000-0000-0000DC910000}"/>
    <cellStyle name="Lookup Table Number 5 4 8" xfId="37437" xr:uid="{00000000-0005-0000-0000-0000DD910000}"/>
    <cellStyle name="Lookup Table Number 5 4 8 2" xfId="37438" xr:uid="{00000000-0005-0000-0000-0000DE910000}"/>
    <cellStyle name="Lookup Table Number 5 4 8 3" xfId="37439" xr:uid="{00000000-0005-0000-0000-0000DF910000}"/>
    <cellStyle name="Lookup Table Number 5 4 9" xfId="37440" xr:uid="{00000000-0005-0000-0000-0000E0910000}"/>
    <cellStyle name="Lookup Table Number 5 4 9 2" xfId="37441" xr:uid="{00000000-0005-0000-0000-0000E1910000}"/>
    <cellStyle name="Lookup Table Number 5 4 9 3" xfId="37442" xr:uid="{00000000-0005-0000-0000-0000E2910000}"/>
    <cellStyle name="Lookup Table Number 5 5" xfId="37443" xr:uid="{00000000-0005-0000-0000-0000E3910000}"/>
    <cellStyle name="Lookup Table Number 5 5 10" xfId="37444" xr:uid="{00000000-0005-0000-0000-0000E4910000}"/>
    <cellStyle name="Lookup Table Number 5 5 10 2" xfId="37445" xr:uid="{00000000-0005-0000-0000-0000E5910000}"/>
    <cellStyle name="Lookup Table Number 5 5 10 3" xfId="37446" xr:uid="{00000000-0005-0000-0000-0000E6910000}"/>
    <cellStyle name="Lookup Table Number 5 5 11" xfId="37447" xr:uid="{00000000-0005-0000-0000-0000E7910000}"/>
    <cellStyle name="Lookup Table Number 5 5 11 2" xfId="37448" xr:uid="{00000000-0005-0000-0000-0000E8910000}"/>
    <cellStyle name="Lookup Table Number 5 5 11 3" xfId="37449" xr:uid="{00000000-0005-0000-0000-0000E9910000}"/>
    <cellStyle name="Lookup Table Number 5 5 12" xfId="37450" xr:uid="{00000000-0005-0000-0000-0000EA910000}"/>
    <cellStyle name="Lookup Table Number 5 5 13" xfId="37451" xr:uid="{00000000-0005-0000-0000-0000EB910000}"/>
    <cellStyle name="Lookup Table Number 5 5 2" xfId="37452" xr:uid="{00000000-0005-0000-0000-0000EC910000}"/>
    <cellStyle name="Lookup Table Number 5 5 2 2" xfId="37453" xr:uid="{00000000-0005-0000-0000-0000ED910000}"/>
    <cellStyle name="Lookup Table Number 5 5 2 3" xfId="37454" xr:uid="{00000000-0005-0000-0000-0000EE910000}"/>
    <cellStyle name="Lookup Table Number 5 5 3" xfId="37455" xr:uid="{00000000-0005-0000-0000-0000EF910000}"/>
    <cellStyle name="Lookup Table Number 5 5 3 2" xfId="37456" xr:uid="{00000000-0005-0000-0000-0000F0910000}"/>
    <cellStyle name="Lookup Table Number 5 5 3 3" xfId="37457" xr:uid="{00000000-0005-0000-0000-0000F1910000}"/>
    <cellStyle name="Lookup Table Number 5 5 4" xfId="37458" xr:uid="{00000000-0005-0000-0000-0000F2910000}"/>
    <cellStyle name="Lookup Table Number 5 5 4 2" xfId="37459" xr:uid="{00000000-0005-0000-0000-0000F3910000}"/>
    <cellStyle name="Lookup Table Number 5 5 4 3" xfId="37460" xr:uid="{00000000-0005-0000-0000-0000F4910000}"/>
    <cellStyle name="Lookup Table Number 5 5 5" xfId="37461" xr:uid="{00000000-0005-0000-0000-0000F5910000}"/>
    <cellStyle name="Lookup Table Number 5 5 5 2" xfId="37462" xr:uid="{00000000-0005-0000-0000-0000F6910000}"/>
    <cellStyle name="Lookup Table Number 5 5 5 3" xfId="37463" xr:uid="{00000000-0005-0000-0000-0000F7910000}"/>
    <cellStyle name="Lookup Table Number 5 5 6" xfId="37464" xr:uid="{00000000-0005-0000-0000-0000F8910000}"/>
    <cellStyle name="Lookup Table Number 5 5 6 2" xfId="37465" xr:uid="{00000000-0005-0000-0000-0000F9910000}"/>
    <cellStyle name="Lookup Table Number 5 5 6 3" xfId="37466" xr:uid="{00000000-0005-0000-0000-0000FA910000}"/>
    <cellStyle name="Lookup Table Number 5 5 7" xfId="37467" xr:uid="{00000000-0005-0000-0000-0000FB910000}"/>
    <cellStyle name="Lookup Table Number 5 5 7 2" xfId="37468" xr:uid="{00000000-0005-0000-0000-0000FC910000}"/>
    <cellStyle name="Lookup Table Number 5 5 7 3" xfId="37469" xr:uid="{00000000-0005-0000-0000-0000FD910000}"/>
    <cellStyle name="Lookup Table Number 5 5 8" xfId="37470" xr:uid="{00000000-0005-0000-0000-0000FE910000}"/>
    <cellStyle name="Lookup Table Number 5 5 8 2" xfId="37471" xr:uid="{00000000-0005-0000-0000-0000FF910000}"/>
    <cellStyle name="Lookup Table Number 5 5 8 3" xfId="37472" xr:uid="{00000000-0005-0000-0000-000000920000}"/>
    <cellStyle name="Lookup Table Number 5 5 9" xfId="37473" xr:uid="{00000000-0005-0000-0000-000001920000}"/>
    <cellStyle name="Lookup Table Number 5 5 9 2" xfId="37474" xr:uid="{00000000-0005-0000-0000-000002920000}"/>
    <cellStyle name="Lookup Table Number 5 5 9 3" xfId="37475" xr:uid="{00000000-0005-0000-0000-000003920000}"/>
    <cellStyle name="Lookup Table Number 5 6" xfId="37476" xr:uid="{00000000-0005-0000-0000-000004920000}"/>
    <cellStyle name="Lookup Table Number 5 6 10" xfId="37477" xr:uid="{00000000-0005-0000-0000-000005920000}"/>
    <cellStyle name="Lookup Table Number 5 6 10 2" xfId="37478" xr:uid="{00000000-0005-0000-0000-000006920000}"/>
    <cellStyle name="Lookup Table Number 5 6 10 3" xfId="37479" xr:uid="{00000000-0005-0000-0000-000007920000}"/>
    <cellStyle name="Lookup Table Number 5 6 11" xfId="37480" xr:uid="{00000000-0005-0000-0000-000008920000}"/>
    <cellStyle name="Lookup Table Number 5 6 11 2" xfId="37481" xr:uid="{00000000-0005-0000-0000-000009920000}"/>
    <cellStyle name="Lookup Table Number 5 6 11 3" xfId="37482" xr:uid="{00000000-0005-0000-0000-00000A920000}"/>
    <cellStyle name="Lookup Table Number 5 6 12" xfId="37483" xr:uid="{00000000-0005-0000-0000-00000B920000}"/>
    <cellStyle name="Lookup Table Number 5 6 13" xfId="37484" xr:uid="{00000000-0005-0000-0000-00000C920000}"/>
    <cellStyle name="Lookup Table Number 5 6 2" xfId="37485" xr:uid="{00000000-0005-0000-0000-00000D920000}"/>
    <cellStyle name="Lookup Table Number 5 6 2 2" xfId="37486" xr:uid="{00000000-0005-0000-0000-00000E920000}"/>
    <cellStyle name="Lookup Table Number 5 6 2 3" xfId="37487" xr:uid="{00000000-0005-0000-0000-00000F920000}"/>
    <cellStyle name="Lookup Table Number 5 6 3" xfId="37488" xr:uid="{00000000-0005-0000-0000-000010920000}"/>
    <cellStyle name="Lookup Table Number 5 6 3 2" xfId="37489" xr:uid="{00000000-0005-0000-0000-000011920000}"/>
    <cellStyle name="Lookup Table Number 5 6 3 3" xfId="37490" xr:uid="{00000000-0005-0000-0000-000012920000}"/>
    <cellStyle name="Lookup Table Number 5 6 4" xfId="37491" xr:uid="{00000000-0005-0000-0000-000013920000}"/>
    <cellStyle name="Lookup Table Number 5 6 4 2" xfId="37492" xr:uid="{00000000-0005-0000-0000-000014920000}"/>
    <cellStyle name="Lookup Table Number 5 6 4 3" xfId="37493" xr:uid="{00000000-0005-0000-0000-000015920000}"/>
    <cellStyle name="Lookup Table Number 5 6 5" xfId="37494" xr:uid="{00000000-0005-0000-0000-000016920000}"/>
    <cellStyle name="Lookup Table Number 5 6 5 2" xfId="37495" xr:uid="{00000000-0005-0000-0000-000017920000}"/>
    <cellStyle name="Lookup Table Number 5 6 5 3" xfId="37496" xr:uid="{00000000-0005-0000-0000-000018920000}"/>
    <cellStyle name="Lookup Table Number 5 6 6" xfId="37497" xr:uid="{00000000-0005-0000-0000-000019920000}"/>
    <cellStyle name="Lookup Table Number 5 6 6 2" xfId="37498" xr:uid="{00000000-0005-0000-0000-00001A920000}"/>
    <cellStyle name="Lookup Table Number 5 6 6 3" xfId="37499" xr:uid="{00000000-0005-0000-0000-00001B920000}"/>
    <cellStyle name="Lookup Table Number 5 6 7" xfId="37500" xr:uid="{00000000-0005-0000-0000-00001C920000}"/>
    <cellStyle name="Lookup Table Number 5 6 7 2" xfId="37501" xr:uid="{00000000-0005-0000-0000-00001D920000}"/>
    <cellStyle name="Lookup Table Number 5 6 7 3" xfId="37502" xr:uid="{00000000-0005-0000-0000-00001E920000}"/>
    <cellStyle name="Lookup Table Number 5 6 8" xfId="37503" xr:uid="{00000000-0005-0000-0000-00001F920000}"/>
    <cellStyle name="Lookup Table Number 5 6 8 2" xfId="37504" xr:uid="{00000000-0005-0000-0000-000020920000}"/>
    <cellStyle name="Lookup Table Number 5 6 8 3" xfId="37505" xr:uid="{00000000-0005-0000-0000-000021920000}"/>
    <cellStyle name="Lookup Table Number 5 6 9" xfId="37506" xr:uid="{00000000-0005-0000-0000-000022920000}"/>
    <cellStyle name="Lookup Table Number 5 6 9 2" xfId="37507" xr:uid="{00000000-0005-0000-0000-000023920000}"/>
    <cellStyle name="Lookup Table Number 5 6 9 3" xfId="37508" xr:uid="{00000000-0005-0000-0000-000024920000}"/>
    <cellStyle name="Lookup Table Number 5 7" xfId="37509" xr:uid="{00000000-0005-0000-0000-000025920000}"/>
    <cellStyle name="Lookup Table Number 5 7 10" xfId="37510" xr:uid="{00000000-0005-0000-0000-000026920000}"/>
    <cellStyle name="Lookup Table Number 5 7 10 2" xfId="37511" xr:uid="{00000000-0005-0000-0000-000027920000}"/>
    <cellStyle name="Lookup Table Number 5 7 10 3" xfId="37512" xr:uid="{00000000-0005-0000-0000-000028920000}"/>
    <cellStyle name="Lookup Table Number 5 7 11" xfId="37513" xr:uid="{00000000-0005-0000-0000-000029920000}"/>
    <cellStyle name="Lookup Table Number 5 7 11 2" xfId="37514" xr:uid="{00000000-0005-0000-0000-00002A920000}"/>
    <cellStyle name="Lookup Table Number 5 7 11 3" xfId="37515" xr:uid="{00000000-0005-0000-0000-00002B920000}"/>
    <cellStyle name="Lookup Table Number 5 7 12" xfId="37516" xr:uid="{00000000-0005-0000-0000-00002C920000}"/>
    <cellStyle name="Lookup Table Number 5 7 13" xfId="37517" xr:uid="{00000000-0005-0000-0000-00002D920000}"/>
    <cellStyle name="Lookup Table Number 5 7 2" xfId="37518" xr:uid="{00000000-0005-0000-0000-00002E920000}"/>
    <cellStyle name="Lookup Table Number 5 7 2 2" xfId="37519" xr:uid="{00000000-0005-0000-0000-00002F920000}"/>
    <cellStyle name="Lookup Table Number 5 7 2 3" xfId="37520" xr:uid="{00000000-0005-0000-0000-000030920000}"/>
    <cellStyle name="Lookup Table Number 5 7 3" xfId="37521" xr:uid="{00000000-0005-0000-0000-000031920000}"/>
    <cellStyle name="Lookup Table Number 5 7 3 2" xfId="37522" xr:uid="{00000000-0005-0000-0000-000032920000}"/>
    <cellStyle name="Lookup Table Number 5 7 3 3" xfId="37523" xr:uid="{00000000-0005-0000-0000-000033920000}"/>
    <cellStyle name="Lookup Table Number 5 7 4" xfId="37524" xr:uid="{00000000-0005-0000-0000-000034920000}"/>
    <cellStyle name="Lookup Table Number 5 7 4 2" xfId="37525" xr:uid="{00000000-0005-0000-0000-000035920000}"/>
    <cellStyle name="Lookup Table Number 5 7 4 3" xfId="37526" xr:uid="{00000000-0005-0000-0000-000036920000}"/>
    <cellStyle name="Lookup Table Number 5 7 5" xfId="37527" xr:uid="{00000000-0005-0000-0000-000037920000}"/>
    <cellStyle name="Lookup Table Number 5 7 5 2" xfId="37528" xr:uid="{00000000-0005-0000-0000-000038920000}"/>
    <cellStyle name="Lookup Table Number 5 7 5 3" xfId="37529" xr:uid="{00000000-0005-0000-0000-000039920000}"/>
    <cellStyle name="Lookup Table Number 5 7 6" xfId="37530" xr:uid="{00000000-0005-0000-0000-00003A920000}"/>
    <cellStyle name="Lookup Table Number 5 7 6 2" xfId="37531" xr:uid="{00000000-0005-0000-0000-00003B920000}"/>
    <cellStyle name="Lookup Table Number 5 7 6 3" xfId="37532" xr:uid="{00000000-0005-0000-0000-00003C920000}"/>
    <cellStyle name="Lookup Table Number 5 7 7" xfId="37533" xr:uid="{00000000-0005-0000-0000-00003D920000}"/>
    <cellStyle name="Lookup Table Number 5 7 7 2" xfId="37534" xr:uid="{00000000-0005-0000-0000-00003E920000}"/>
    <cellStyle name="Lookup Table Number 5 7 7 3" xfId="37535" xr:uid="{00000000-0005-0000-0000-00003F920000}"/>
    <cellStyle name="Lookup Table Number 5 7 8" xfId="37536" xr:uid="{00000000-0005-0000-0000-000040920000}"/>
    <cellStyle name="Lookup Table Number 5 7 8 2" xfId="37537" xr:uid="{00000000-0005-0000-0000-000041920000}"/>
    <cellStyle name="Lookup Table Number 5 7 8 3" xfId="37538" xr:uid="{00000000-0005-0000-0000-000042920000}"/>
    <cellStyle name="Lookup Table Number 5 7 9" xfId="37539" xr:uid="{00000000-0005-0000-0000-000043920000}"/>
    <cellStyle name="Lookup Table Number 5 7 9 2" xfId="37540" xr:uid="{00000000-0005-0000-0000-000044920000}"/>
    <cellStyle name="Lookup Table Number 5 7 9 3" xfId="37541" xr:uid="{00000000-0005-0000-0000-000045920000}"/>
    <cellStyle name="Lookup Table Number 5 8" xfId="37542" xr:uid="{00000000-0005-0000-0000-000046920000}"/>
    <cellStyle name="Lookup Table Number 5 8 2" xfId="37543" xr:uid="{00000000-0005-0000-0000-000047920000}"/>
    <cellStyle name="Lookup Table Number 5 8 3" xfId="37544" xr:uid="{00000000-0005-0000-0000-000048920000}"/>
    <cellStyle name="Lookup Table Number 5 9" xfId="37545" xr:uid="{00000000-0005-0000-0000-000049920000}"/>
    <cellStyle name="Lookup Table Number 5 9 2" xfId="37546" xr:uid="{00000000-0005-0000-0000-00004A920000}"/>
    <cellStyle name="Lookup Table Number 5 9 3" xfId="37547" xr:uid="{00000000-0005-0000-0000-00004B920000}"/>
    <cellStyle name="Lookup Table Number 6" xfId="37548" xr:uid="{00000000-0005-0000-0000-00004C920000}"/>
    <cellStyle name="Lookup Table Number 6 10" xfId="37549" xr:uid="{00000000-0005-0000-0000-00004D920000}"/>
    <cellStyle name="Lookup Table Number 6 10 2" xfId="37550" xr:uid="{00000000-0005-0000-0000-00004E920000}"/>
    <cellStyle name="Lookup Table Number 6 10 3" xfId="37551" xr:uid="{00000000-0005-0000-0000-00004F920000}"/>
    <cellStyle name="Lookup Table Number 6 11" xfId="37552" xr:uid="{00000000-0005-0000-0000-000050920000}"/>
    <cellStyle name="Lookup Table Number 6 11 2" xfId="37553" xr:uid="{00000000-0005-0000-0000-000051920000}"/>
    <cellStyle name="Lookup Table Number 6 11 3" xfId="37554" xr:uid="{00000000-0005-0000-0000-000052920000}"/>
    <cellStyle name="Lookup Table Number 6 12" xfId="37555" xr:uid="{00000000-0005-0000-0000-000053920000}"/>
    <cellStyle name="Lookup Table Number 6 12 2" xfId="37556" xr:uid="{00000000-0005-0000-0000-000054920000}"/>
    <cellStyle name="Lookup Table Number 6 12 3" xfId="37557" xr:uid="{00000000-0005-0000-0000-000055920000}"/>
    <cellStyle name="Lookup Table Number 6 13" xfId="37558" xr:uid="{00000000-0005-0000-0000-000056920000}"/>
    <cellStyle name="Lookup Table Number 6 13 2" xfId="37559" xr:uid="{00000000-0005-0000-0000-000057920000}"/>
    <cellStyle name="Lookup Table Number 6 13 3" xfId="37560" xr:uid="{00000000-0005-0000-0000-000058920000}"/>
    <cellStyle name="Lookup Table Number 6 14" xfId="37561" xr:uid="{00000000-0005-0000-0000-000059920000}"/>
    <cellStyle name="Lookup Table Number 6 14 2" xfId="37562" xr:uid="{00000000-0005-0000-0000-00005A920000}"/>
    <cellStyle name="Lookup Table Number 6 14 3" xfId="37563" xr:uid="{00000000-0005-0000-0000-00005B920000}"/>
    <cellStyle name="Lookup Table Number 6 15" xfId="37564" xr:uid="{00000000-0005-0000-0000-00005C920000}"/>
    <cellStyle name="Lookup Table Number 6 15 2" xfId="37565" xr:uid="{00000000-0005-0000-0000-00005D920000}"/>
    <cellStyle name="Lookup Table Number 6 15 3" xfId="37566" xr:uid="{00000000-0005-0000-0000-00005E920000}"/>
    <cellStyle name="Lookup Table Number 6 16" xfId="37567" xr:uid="{00000000-0005-0000-0000-00005F920000}"/>
    <cellStyle name="Lookup Table Number 6 16 2" xfId="37568" xr:uid="{00000000-0005-0000-0000-000060920000}"/>
    <cellStyle name="Lookup Table Number 6 16 3" xfId="37569" xr:uid="{00000000-0005-0000-0000-000061920000}"/>
    <cellStyle name="Lookup Table Number 6 17" xfId="37570" xr:uid="{00000000-0005-0000-0000-000062920000}"/>
    <cellStyle name="Lookup Table Number 6 17 2" xfId="37571" xr:uid="{00000000-0005-0000-0000-000063920000}"/>
    <cellStyle name="Lookup Table Number 6 17 3" xfId="37572" xr:uid="{00000000-0005-0000-0000-000064920000}"/>
    <cellStyle name="Lookup Table Number 6 18" xfId="37573" xr:uid="{00000000-0005-0000-0000-000065920000}"/>
    <cellStyle name="Lookup Table Number 6 18 2" xfId="37574" xr:uid="{00000000-0005-0000-0000-000066920000}"/>
    <cellStyle name="Lookup Table Number 6 18 3" xfId="37575" xr:uid="{00000000-0005-0000-0000-000067920000}"/>
    <cellStyle name="Lookup Table Number 6 19" xfId="37576" xr:uid="{00000000-0005-0000-0000-000068920000}"/>
    <cellStyle name="Lookup Table Number 6 2" xfId="37577" xr:uid="{00000000-0005-0000-0000-000069920000}"/>
    <cellStyle name="Lookup Table Number 6 2 10" xfId="37578" xr:uid="{00000000-0005-0000-0000-00006A920000}"/>
    <cellStyle name="Lookup Table Number 6 2 10 2" xfId="37579" xr:uid="{00000000-0005-0000-0000-00006B920000}"/>
    <cellStyle name="Lookup Table Number 6 2 10 3" xfId="37580" xr:uid="{00000000-0005-0000-0000-00006C920000}"/>
    <cellStyle name="Lookup Table Number 6 2 11" xfId="37581" xr:uid="{00000000-0005-0000-0000-00006D920000}"/>
    <cellStyle name="Lookup Table Number 6 2 11 2" xfId="37582" xr:uid="{00000000-0005-0000-0000-00006E920000}"/>
    <cellStyle name="Lookup Table Number 6 2 11 3" xfId="37583" xr:uid="{00000000-0005-0000-0000-00006F920000}"/>
    <cellStyle name="Lookup Table Number 6 2 12" xfId="37584" xr:uid="{00000000-0005-0000-0000-000070920000}"/>
    <cellStyle name="Lookup Table Number 6 2 12 2" xfId="37585" xr:uid="{00000000-0005-0000-0000-000071920000}"/>
    <cellStyle name="Lookup Table Number 6 2 12 3" xfId="37586" xr:uid="{00000000-0005-0000-0000-000072920000}"/>
    <cellStyle name="Lookup Table Number 6 2 13" xfId="37587" xr:uid="{00000000-0005-0000-0000-000073920000}"/>
    <cellStyle name="Lookup Table Number 6 2 14" xfId="37588" xr:uid="{00000000-0005-0000-0000-000074920000}"/>
    <cellStyle name="Lookup Table Number 6 2 2" xfId="37589" xr:uid="{00000000-0005-0000-0000-000075920000}"/>
    <cellStyle name="Lookup Table Number 6 2 2 2" xfId="37590" xr:uid="{00000000-0005-0000-0000-000076920000}"/>
    <cellStyle name="Lookup Table Number 6 2 2 3" xfId="37591" xr:uid="{00000000-0005-0000-0000-000077920000}"/>
    <cellStyle name="Lookup Table Number 6 2 3" xfId="37592" xr:uid="{00000000-0005-0000-0000-000078920000}"/>
    <cellStyle name="Lookup Table Number 6 2 3 2" xfId="37593" xr:uid="{00000000-0005-0000-0000-000079920000}"/>
    <cellStyle name="Lookup Table Number 6 2 3 3" xfId="37594" xr:uid="{00000000-0005-0000-0000-00007A920000}"/>
    <cellStyle name="Lookup Table Number 6 2 4" xfId="37595" xr:uid="{00000000-0005-0000-0000-00007B920000}"/>
    <cellStyle name="Lookup Table Number 6 2 4 2" xfId="37596" xr:uid="{00000000-0005-0000-0000-00007C920000}"/>
    <cellStyle name="Lookup Table Number 6 2 4 3" xfId="37597" xr:uid="{00000000-0005-0000-0000-00007D920000}"/>
    <cellStyle name="Lookup Table Number 6 2 5" xfId="37598" xr:uid="{00000000-0005-0000-0000-00007E920000}"/>
    <cellStyle name="Lookup Table Number 6 2 5 2" xfId="37599" xr:uid="{00000000-0005-0000-0000-00007F920000}"/>
    <cellStyle name="Lookup Table Number 6 2 5 3" xfId="37600" xr:uid="{00000000-0005-0000-0000-000080920000}"/>
    <cellStyle name="Lookup Table Number 6 2 6" xfId="37601" xr:uid="{00000000-0005-0000-0000-000081920000}"/>
    <cellStyle name="Lookup Table Number 6 2 6 2" xfId="37602" xr:uid="{00000000-0005-0000-0000-000082920000}"/>
    <cellStyle name="Lookup Table Number 6 2 6 3" xfId="37603" xr:uid="{00000000-0005-0000-0000-000083920000}"/>
    <cellStyle name="Lookup Table Number 6 2 7" xfId="37604" xr:uid="{00000000-0005-0000-0000-000084920000}"/>
    <cellStyle name="Lookup Table Number 6 2 7 2" xfId="37605" xr:uid="{00000000-0005-0000-0000-000085920000}"/>
    <cellStyle name="Lookup Table Number 6 2 7 3" xfId="37606" xr:uid="{00000000-0005-0000-0000-000086920000}"/>
    <cellStyle name="Lookup Table Number 6 2 8" xfId="37607" xr:uid="{00000000-0005-0000-0000-000087920000}"/>
    <cellStyle name="Lookup Table Number 6 2 8 2" xfId="37608" xr:uid="{00000000-0005-0000-0000-000088920000}"/>
    <cellStyle name="Lookup Table Number 6 2 8 3" xfId="37609" xr:uid="{00000000-0005-0000-0000-000089920000}"/>
    <cellStyle name="Lookup Table Number 6 2 9" xfId="37610" xr:uid="{00000000-0005-0000-0000-00008A920000}"/>
    <cellStyle name="Lookup Table Number 6 2 9 2" xfId="37611" xr:uid="{00000000-0005-0000-0000-00008B920000}"/>
    <cellStyle name="Lookup Table Number 6 2 9 3" xfId="37612" xr:uid="{00000000-0005-0000-0000-00008C920000}"/>
    <cellStyle name="Lookup Table Number 6 20" xfId="37613" xr:uid="{00000000-0005-0000-0000-00008D920000}"/>
    <cellStyle name="Lookup Table Number 6 3" xfId="37614" xr:uid="{00000000-0005-0000-0000-00008E920000}"/>
    <cellStyle name="Lookup Table Number 6 3 10" xfId="37615" xr:uid="{00000000-0005-0000-0000-00008F920000}"/>
    <cellStyle name="Lookup Table Number 6 3 10 2" xfId="37616" xr:uid="{00000000-0005-0000-0000-000090920000}"/>
    <cellStyle name="Lookup Table Number 6 3 10 3" xfId="37617" xr:uid="{00000000-0005-0000-0000-000091920000}"/>
    <cellStyle name="Lookup Table Number 6 3 11" xfId="37618" xr:uid="{00000000-0005-0000-0000-000092920000}"/>
    <cellStyle name="Lookup Table Number 6 3 11 2" xfId="37619" xr:uid="{00000000-0005-0000-0000-000093920000}"/>
    <cellStyle name="Lookup Table Number 6 3 11 3" xfId="37620" xr:uid="{00000000-0005-0000-0000-000094920000}"/>
    <cellStyle name="Lookup Table Number 6 3 12" xfId="37621" xr:uid="{00000000-0005-0000-0000-000095920000}"/>
    <cellStyle name="Lookup Table Number 6 3 12 2" xfId="37622" xr:uid="{00000000-0005-0000-0000-000096920000}"/>
    <cellStyle name="Lookup Table Number 6 3 12 3" xfId="37623" xr:uid="{00000000-0005-0000-0000-000097920000}"/>
    <cellStyle name="Lookup Table Number 6 3 13" xfId="37624" xr:uid="{00000000-0005-0000-0000-000098920000}"/>
    <cellStyle name="Lookup Table Number 6 3 14" xfId="37625" xr:uid="{00000000-0005-0000-0000-000099920000}"/>
    <cellStyle name="Lookup Table Number 6 3 2" xfId="37626" xr:uid="{00000000-0005-0000-0000-00009A920000}"/>
    <cellStyle name="Lookup Table Number 6 3 2 2" xfId="37627" xr:uid="{00000000-0005-0000-0000-00009B920000}"/>
    <cellStyle name="Lookup Table Number 6 3 2 3" xfId="37628" xr:uid="{00000000-0005-0000-0000-00009C920000}"/>
    <cellStyle name="Lookup Table Number 6 3 3" xfId="37629" xr:uid="{00000000-0005-0000-0000-00009D920000}"/>
    <cellStyle name="Lookup Table Number 6 3 3 2" xfId="37630" xr:uid="{00000000-0005-0000-0000-00009E920000}"/>
    <cellStyle name="Lookup Table Number 6 3 3 3" xfId="37631" xr:uid="{00000000-0005-0000-0000-00009F920000}"/>
    <cellStyle name="Lookup Table Number 6 3 4" xfId="37632" xr:uid="{00000000-0005-0000-0000-0000A0920000}"/>
    <cellStyle name="Lookup Table Number 6 3 4 2" xfId="37633" xr:uid="{00000000-0005-0000-0000-0000A1920000}"/>
    <cellStyle name="Lookup Table Number 6 3 4 3" xfId="37634" xr:uid="{00000000-0005-0000-0000-0000A2920000}"/>
    <cellStyle name="Lookup Table Number 6 3 5" xfId="37635" xr:uid="{00000000-0005-0000-0000-0000A3920000}"/>
    <cellStyle name="Lookup Table Number 6 3 5 2" xfId="37636" xr:uid="{00000000-0005-0000-0000-0000A4920000}"/>
    <cellStyle name="Lookup Table Number 6 3 5 3" xfId="37637" xr:uid="{00000000-0005-0000-0000-0000A5920000}"/>
    <cellStyle name="Lookup Table Number 6 3 6" xfId="37638" xr:uid="{00000000-0005-0000-0000-0000A6920000}"/>
    <cellStyle name="Lookup Table Number 6 3 6 2" xfId="37639" xr:uid="{00000000-0005-0000-0000-0000A7920000}"/>
    <cellStyle name="Lookup Table Number 6 3 6 3" xfId="37640" xr:uid="{00000000-0005-0000-0000-0000A8920000}"/>
    <cellStyle name="Lookup Table Number 6 3 7" xfId="37641" xr:uid="{00000000-0005-0000-0000-0000A9920000}"/>
    <cellStyle name="Lookup Table Number 6 3 7 2" xfId="37642" xr:uid="{00000000-0005-0000-0000-0000AA920000}"/>
    <cellStyle name="Lookup Table Number 6 3 7 3" xfId="37643" xr:uid="{00000000-0005-0000-0000-0000AB920000}"/>
    <cellStyle name="Lookup Table Number 6 3 8" xfId="37644" xr:uid="{00000000-0005-0000-0000-0000AC920000}"/>
    <cellStyle name="Lookup Table Number 6 3 8 2" xfId="37645" xr:uid="{00000000-0005-0000-0000-0000AD920000}"/>
    <cellStyle name="Lookup Table Number 6 3 8 3" xfId="37646" xr:uid="{00000000-0005-0000-0000-0000AE920000}"/>
    <cellStyle name="Lookup Table Number 6 3 9" xfId="37647" xr:uid="{00000000-0005-0000-0000-0000AF920000}"/>
    <cellStyle name="Lookup Table Number 6 3 9 2" xfId="37648" xr:uid="{00000000-0005-0000-0000-0000B0920000}"/>
    <cellStyle name="Lookup Table Number 6 3 9 3" xfId="37649" xr:uid="{00000000-0005-0000-0000-0000B1920000}"/>
    <cellStyle name="Lookup Table Number 6 4" xfId="37650" xr:uid="{00000000-0005-0000-0000-0000B2920000}"/>
    <cellStyle name="Lookup Table Number 6 4 10" xfId="37651" xr:uid="{00000000-0005-0000-0000-0000B3920000}"/>
    <cellStyle name="Lookup Table Number 6 4 10 2" xfId="37652" xr:uid="{00000000-0005-0000-0000-0000B4920000}"/>
    <cellStyle name="Lookup Table Number 6 4 10 3" xfId="37653" xr:uid="{00000000-0005-0000-0000-0000B5920000}"/>
    <cellStyle name="Lookup Table Number 6 4 11" xfId="37654" xr:uid="{00000000-0005-0000-0000-0000B6920000}"/>
    <cellStyle name="Lookup Table Number 6 4 11 2" xfId="37655" xr:uid="{00000000-0005-0000-0000-0000B7920000}"/>
    <cellStyle name="Lookup Table Number 6 4 11 3" xfId="37656" xr:uid="{00000000-0005-0000-0000-0000B8920000}"/>
    <cellStyle name="Lookup Table Number 6 4 12" xfId="37657" xr:uid="{00000000-0005-0000-0000-0000B9920000}"/>
    <cellStyle name="Lookup Table Number 6 4 13" xfId="37658" xr:uid="{00000000-0005-0000-0000-0000BA920000}"/>
    <cellStyle name="Lookup Table Number 6 4 2" xfId="37659" xr:uid="{00000000-0005-0000-0000-0000BB920000}"/>
    <cellStyle name="Lookup Table Number 6 4 2 2" xfId="37660" xr:uid="{00000000-0005-0000-0000-0000BC920000}"/>
    <cellStyle name="Lookup Table Number 6 4 2 3" xfId="37661" xr:uid="{00000000-0005-0000-0000-0000BD920000}"/>
    <cellStyle name="Lookup Table Number 6 4 3" xfId="37662" xr:uid="{00000000-0005-0000-0000-0000BE920000}"/>
    <cellStyle name="Lookup Table Number 6 4 3 2" xfId="37663" xr:uid="{00000000-0005-0000-0000-0000BF920000}"/>
    <cellStyle name="Lookup Table Number 6 4 3 3" xfId="37664" xr:uid="{00000000-0005-0000-0000-0000C0920000}"/>
    <cellStyle name="Lookup Table Number 6 4 4" xfId="37665" xr:uid="{00000000-0005-0000-0000-0000C1920000}"/>
    <cellStyle name="Lookup Table Number 6 4 4 2" xfId="37666" xr:uid="{00000000-0005-0000-0000-0000C2920000}"/>
    <cellStyle name="Lookup Table Number 6 4 4 3" xfId="37667" xr:uid="{00000000-0005-0000-0000-0000C3920000}"/>
    <cellStyle name="Lookup Table Number 6 4 5" xfId="37668" xr:uid="{00000000-0005-0000-0000-0000C4920000}"/>
    <cellStyle name="Lookup Table Number 6 4 5 2" xfId="37669" xr:uid="{00000000-0005-0000-0000-0000C5920000}"/>
    <cellStyle name="Lookup Table Number 6 4 5 3" xfId="37670" xr:uid="{00000000-0005-0000-0000-0000C6920000}"/>
    <cellStyle name="Lookup Table Number 6 4 6" xfId="37671" xr:uid="{00000000-0005-0000-0000-0000C7920000}"/>
    <cellStyle name="Lookup Table Number 6 4 6 2" xfId="37672" xr:uid="{00000000-0005-0000-0000-0000C8920000}"/>
    <cellStyle name="Lookup Table Number 6 4 6 3" xfId="37673" xr:uid="{00000000-0005-0000-0000-0000C9920000}"/>
    <cellStyle name="Lookup Table Number 6 4 7" xfId="37674" xr:uid="{00000000-0005-0000-0000-0000CA920000}"/>
    <cellStyle name="Lookup Table Number 6 4 7 2" xfId="37675" xr:uid="{00000000-0005-0000-0000-0000CB920000}"/>
    <cellStyle name="Lookup Table Number 6 4 7 3" xfId="37676" xr:uid="{00000000-0005-0000-0000-0000CC920000}"/>
    <cellStyle name="Lookup Table Number 6 4 8" xfId="37677" xr:uid="{00000000-0005-0000-0000-0000CD920000}"/>
    <cellStyle name="Lookup Table Number 6 4 8 2" xfId="37678" xr:uid="{00000000-0005-0000-0000-0000CE920000}"/>
    <cellStyle name="Lookup Table Number 6 4 8 3" xfId="37679" xr:uid="{00000000-0005-0000-0000-0000CF920000}"/>
    <cellStyle name="Lookup Table Number 6 4 9" xfId="37680" xr:uid="{00000000-0005-0000-0000-0000D0920000}"/>
    <cellStyle name="Lookup Table Number 6 4 9 2" xfId="37681" xr:uid="{00000000-0005-0000-0000-0000D1920000}"/>
    <cellStyle name="Lookup Table Number 6 4 9 3" xfId="37682" xr:uid="{00000000-0005-0000-0000-0000D2920000}"/>
    <cellStyle name="Lookup Table Number 6 5" xfId="37683" xr:uid="{00000000-0005-0000-0000-0000D3920000}"/>
    <cellStyle name="Lookup Table Number 6 5 10" xfId="37684" xr:uid="{00000000-0005-0000-0000-0000D4920000}"/>
    <cellStyle name="Lookup Table Number 6 5 10 2" xfId="37685" xr:uid="{00000000-0005-0000-0000-0000D5920000}"/>
    <cellStyle name="Lookup Table Number 6 5 10 3" xfId="37686" xr:uid="{00000000-0005-0000-0000-0000D6920000}"/>
    <cellStyle name="Lookup Table Number 6 5 11" xfId="37687" xr:uid="{00000000-0005-0000-0000-0000D7920000}"/>
    <cellStyle name="Lookup Table Number 6 5 11 2" xfId="37688" xr:uid="{00000000-0005-0000-0000-0000D8920000}"/>
    <cellStyle name="Lookup Table Number 6 5 11 3" xfId="37689" xr:uid="{00000000-0005-0000-0000-0000D9920000}"/>
    <cellStyle name="Lookup Table Number 6 5 12" xfId="37690" xr:uid="{00000000-0005-0000-0000-0000DA920000}"/>
    <cellStyle name="Lookup Table Number 6 5 13" xfId="37691" xr:uid="{00000000-0005-0000-0000-0000DB920000}"/>
    <cellStyle name="Lookup Table Number 6 5 2" xfId="37692" xr:uid="{00000000-0005-0000-0000-0000DC920000}"/>
    <cellStyle name="Lookup Table Number 6 5 2 2" xfId="37693" xr:uid="{00000000-0005-0000-0000-0000DD920000}"/>
    <cellStyle name="Lookup Table Number 6 5 2 3" xfId="37694" xr:uid="{00000000-0005-0000-0000-0000DE920000}"/>
    <cellStyle name="Lookup Table Number 6 5 3" xfId="37695" xr:uid="{00000000-0005-0000-0000-0000DF920000}"/>
    <cellStyle name="Lookup Table Number 6 5 3 2" xfId="37696" xr:uid="{00000000-0005-0000-0000-0000E0920000}"/>
    <cellStyle name="Lookup Table Number 6 5 3 3" xfId="37697" xr:uid="{00000000-0005-0000-0000-0000E1920000}"/>
    <cellStyle name="Lookup Table Number 6 5 4" xfId="37698" xr:uid="{00000000-0005-0000-0000-0000E2920000}"/>
    <cellStyle name="Lookup Table Number 6 5 4 2" xfId="37699" xr:uid="{00000000-0005-0000-0000-0000E3920000}"/>
    <cellStyle name="Lookup Table Number 6 5 4 3" xfId="37700" xr:uid="{00000000-0005-0000-0000-0000E4920000}"/>
    <cellStyle name="Lookup Table Number 6 5 5" xfId="37701" xr:uid="{00000000-0005-0000-0000-0000E5920000}"/>
    <cellStyle name="Lookup Table Number 6 5 5 2" xfId="37702" xr:uid="{00000000-0005-0000-0000-0000E6920000}"/>
    <cellStyle name="Lookup Table Number 6 5 5 3" xfId="37703" xr:uid="{00000000-0005-0000-0000-0000E7920000}"/>
    <cellStyle name="Lookup Table Number 6 5 6" xfId="37704" xr:uid="{00000000-0005-0000-0000-0000E8920000}"/>
    <cellStyle name="Lookup Table Number 6 5 6 2" xfId="37705" xr:uid="{00000000-0005-0000-0000-0000E9920000}"/>
    <cellStyle name="Lookup Table Number 6 5 6 3" xfId="37706" xr:uid="{00000000-0005-0000-0000-0000EA920000}"/>
    <cellStyle name="Lookup Table Number 6 5 7" xfId="37707" xr:uid="{00000000-0005-0000-0000-0000EB920000}"/>
    <cellStyle name="Lookup Table Number 6 5 7 2" xfId="37708" xr:uid="{00000000-0005-0000-0000-0000EC920000}"/>
    <cellStyle name="Lookup Table Number 6 5 7 3" xfId="37709" xr:uid="{00000000-0005-0000-0000-0000ED920000}"/>
    <cellStyle name="Lookup Table Number 6 5 8" xfId="37710" xr:uid="{00000000-0005-0000-0000-0000EE920000}"/>
    <cellStyle name="Lookup Table Number 6 5 8 2" xfId="37711" xr:uid="{00000000-0005-0000-0000-0000EF920000}"/>
    <cellStyle name="Lookup Table Number 6 5 8 3" xfId="37712" xr:uid="{00000000-0005-0000-0000-0000F0920000}"/>
    <cellStyle name="Lookup Table Number 6 5 9" xfId="37713" xr:uid="{00000000-0005-0000-0000-0000F1920000}"/>
    <cellStyle name="Lookup Table Number 6 5 9 2" xfId="37714" xr:uid="{00000000-0005-0000-0000-0000F2920000}"/>
    <cellStyle name="Lookup Table Number 6 5 9 3" xfId="37715" xr:uid="{00000000-0005-0000-0000-0000F3920000}"/>
    <cellStyle name="Lookup Table Number 6 6" xfId="37716" xr:uid="{00000000-0005-0000-0000-0000F4920000}"/>
    <cellStyle name="Lookup Table Number 6 6 10" xfId="37717" xr:uid="{00000000-0005-0000-0000-0000F5920000}"/>
    <cellStyle name="Lookup Table Number 6 6 10 2" xfId="37718" xr:uid="{00000000-0005-0000-0000-0000F6920000}"/>
    <cellStyle name="Lookup Table Number 6 6 10 3" xfId="37719" xr:uid="{00000000-0005-0000-0000-0000F7920000}"/>
    <cellStyle name="Lookup Table Number 6 6 11" xfId="37720" xr:uid="{00000000-0005-0000-0000-0000F8920000}"/>
    <cellStyle name="Lookup Table Number 6 6 11 2" xfId="37721" xr:uid="{00000000-0005-0000-0000-0000F9920000}"/>
    <cellStyle name="Lookup Table Number 6 6 11 3" xfId="37722" xr:uid="{00000000-0005-0000-0000-0000FA920000}"/>
    <cellStyle name="Lookup Table Number 6 6 12" xfId="37723" xr:uid="{00000000-0005-0000-0000-0000FB920000}"/>
    <cellStyle name="Lookup Table Number 6 6 13" xfId="37724" xr:uid="{00000000-0005-0000-0000-0000FC920000}"/>
    <cellStyle name="Lookup Table Number 6 6 2" xfId="37725" xr:uid="{00000000-0005-0000-0000-0000FD920000}"/>
    <cellStyle name="Lookup Table Number 6 6 2 2" xfId="37726" xr:uid="{00000000-0005-0000-0000-0000FE920000}"/>
    <cellStyle name="Lookup Table Number 6 6 2 3" xfId="37727" xr:uid="{00000000-0005-0000-0000-0000FF920000}"/>
    <cellStyle name="Lookup Table Number 6 6 3" xfId="37728" xr:uid="{00000000-0005-0000-0000-000000930000}"/>
    <cellStyle name="Lookup Table Number 6 6 3 2" xfId="37729" xr:uid="{00000000-0005-0000-0000-000001930000}"/>
    <cellStyle name="Lookup Table Number 6 6 3 3" xfId="37730" xr:uid="{00000000-0005-0000-0000-000002930000}"/>
    <cellStyle name="Lookup Table Number 6 6 4" xfId="37731" xr:uid="{00000000-0005-0000-0000-000003930000}"/>
    <cellStyle name="Lookup Table Number 6 6 4 2" xfId="37732" xr:uid="{00000000-0005-0000-0000-000004930000}"/>
    <cellStyle name="Lookup Table Number 6 6 4 3" xfId="37733" xr:uid="{00000000-0005-0000-0000-000005930000}"/>
    <cellStyle name="Lookup Table Number 6 6 5" xfId="37734" xr:uid="{00000000-0005-0000-0000-000006930000}"/>
    <cellStyle name="Lookup Table Number 6 6 5 2" xfId="37735" xr:uid="{00000000-0005-0000-0000-000007930000}"/>
    <cellStyle name="Lookup Table Number 6 6 5 3" xfId="37736" xr:uid="{00000000-0005-0000-0000-000008930000}"/>
    <cellStyle name="Lookup Table Number 6 6 6" xfId="37737" xr:uid="{00000000-0005-0000-0000-000009930000}"/>
    <cellStyle name="Lookup Table Number 6 6 6 2" xfId="37738" xr:uid="{00000000-0005-0000-0000-00000A930000}"/>
    <cellStyle name="Lookup Table Number 6 6 6 3" xfId="37739" xr:uid="{00000000-0005-0000-0000-00000B930000}"/>
    <cellStyle name="Lookup Table Number 6 6 7" xfId="37740" xr:uid="{00000000-0005-0000-0000-00000C930000}"/>
    <cellStyle name="Lookup Table Number 6 6 7 2" xfId="37741" xr:uid="{00000000-0005-0000-0000-00000D930000}"/>
    <cellStyle name="Lookup Table Number 6 6 7 3" xfId="37742" xr:uid="{00000000-0005-0000-0000-00000E930000}"/>
    <cellStyle name="Lookup Table Number 6 6 8" xfId="37743" xr:uid="{00000000-0005-0000-0000-00000F930000}"/>
    <cellStyle name="Lookup Table Number 6 6 8 2" xfId="37744" xr:uid="{00000000-0005-0000-0000-000010930000}"/>
    <cellStyle name="Lookup Table Number 6 6 8 3" xfId="37745" xr:uid="{00000000-0005-0000-0000-000011930000}"/>
    <cellStyle name="Lookup Table Number 6 6 9" xfId="37746" xr:uid="{00000000-0005-0000-0000-000012930000}"/>
    <cellStyle name="Lookup Table Number 6 6 9 2" xfId="37747" xr:uid="{00000000-0005-0000-0000-000013930000}"/>
    <cellStyle name="Lookup Table Number 6 6 9 3" xfId="37748" xr:uid="{00000000-0005-0000-0000-000014930000}"/>
    <cellStyle name="Lookup Table Number 6 7" xfId="37749" xr:uid="{00000000-0005-0000-0000-000015930000}"/>
    <cellStyle name="Lookup Table Number 6 7 10" xfId="37750" xr:uid="{00000000-0005-0000-0000-000016930000}"/>
    <cellStyle name="Lookup Table Number 6 7 10 2" xfId="37751" xr:uid="{00000000-0005-0000-0000-000017930000}"/>
    <cellStyle name="Lookup Table Number 6 7 10 3" xfId="37752" xr:uid="{00000000-0005-0000-0000-000018930000}"/>
    <cellStyle name="Lookup Table Number 6 7 11" xfId="37753" xr:uid="{00000000-0005-0000-0000-000019930000}"/>
    <cellStyle name="Lookup Table Number 6 7 11 2" xfId="37754" xr:uid="{00000000-0005-0000-0000-00001A930000}"/>
    <cellStyle name="Lookup Table Number 6 7 11 3" xfId="37755" xr:uid="{00000000-0005-0000-0000-00001B930000}"/>
    <cellStyle name="Lookup Table Number 6 7 12" xfId="37756" xr:uid="{00000000-0005-0000-0000-00001C930000}"/>
    <cellStyle name="Lookup Table Number 6 7 13" xfId="37757" xr:uid="{00000000-0005-0000-0000-00001D930000}"/>
    <cellStyle name="Lookup Table Number 6 7 2" xfId="37758" xr:uid="{00000000-0005-0000-0000-00001E930000}"/>
    <cellStyle name="Lookup Table Number 6 7 2 2" xfId="37759" xr:uid="{00000000-0005-0000-0000-00001F930000}"/>
    <cellStyle name="Lookup Table Number 6 7 2 3" xfId="37760" xr:uid="{00000000-0005-0000-0000-000020930000}"/>
    <cellStyle name="Lookup Table Number 6 7 3" xfId="37761" xr:uid="{00000000-0005-0000-0000-000021930000}"/>
    <cellStyle name="Lookup Table Number 6 7 3 2" xfId="37762" xr:uid="{00000000-0005-0000-0000-000022930000}"/>
    <cellStyle name="Lookup Table Number 6 7 3 3" xfId="37763" xr:uid="{00000000-0005-0000-0000-000023930000}"/>
    <cellStyle name="Lookup Table Number 6 7 4" xfId="37764" xr:uid="{00000000-0005-0000-0000-000024930000}"/>
    <cellStyle name="Lookup Table Number 6 7 4 2" xfId="37765" xr:uid="{00000000-0005-0000-0000-000025930000}"/>
    <cellStyle name="Lookup Table Number 6 7 4 3" xfId="37766" xr:uid="{00000000-0005-0000-0000-000026930000}"/>
    <cellStyle name="Lookup Table Number 6 7 5" xfId="37767" xr:uid="{00000000-0005-0000-0000-000027930000}"/>
    <cellStyle name="Lookup Table Number 6 7 5 2" xfId="37768" xr:uid="{00000000-0005-0000-0000-000028930000}"/>
    <cellStyle name="Lookup Table Number 6 7 5 3" xfId="37769" xr:uid="{00000000-0005-0000-0000-000029930000}"/>
    <cellStyle name="Lookup Table Number 6 7 6" xfId="37770" xr:uid="{00000000-0005-0000-0000-00002A930000}"/>
    <cellStyle name="Lookup Table Number 6 7 6 2" xfId="37771" xr:uid="{00000000-0005-0000-0000-00002B930000}"/>
    <cellStyle name="Lookup Table Number 6 7 6 3" xfId="37772" xr:uid="{00000000-0005-0000-0000-00002C930000}"/>
    <cellStyle name="Lookup Table Number 6 7 7" xfId="37773" xr:uid="{00000000-0005-0000-0000-00002D930000}"/>
    <cellStyle name="Lookup Table Number 6 7 7 2" xfId="37774" xr:uid="{00000000-0005-0000-0000-00002E930000}"/>
    <cellStyle name="Lookup Table Number 6 7 7 3" xfId="37775" xr:uid="{00000000-0005-0000-0000-00002F930000}"/>
    <cellStyle name="Lookup Table Number 6 7 8" xfId="37776" xr:uid="{00000000-0005-0000-0000-000030930000}"/>
    <cellStyle name="Lookup Table Number 6 7 8 2" xfId="37777" xr:uid="{00000000-0005-0000-0000-000031930000}"/>
    <cellStyle name="Lookup Table Number 6 7 8 3" xfId="37778" xr:uid="{00000000-0005-0000-0000-000032930000}"/>
    <cellStyle name="Lookup Table Number 6 7 9" xfId="37779" xr:uid="{00000000-0005-0000-0000-000033930000}"/>
    <cellStyle name="Lookup Table Number 6 7 9 2" xfId="37780" xr:uid="{00000000-0005-0000-0000-000034930000}"/>
    <cellStyle name="Lookup Table Number 6 7 9 3" xfId="37781" xr:uid="{00000000-0005-0000-0000-000035930000}"/>
    <cellStyle name="Lookup Table Number 6 8" xfId="37782" xr:uid="{00000000-0005-0000-0000-000036930000}"/>
    <cellStyle name="Lookup Table Number 6 8 2" xfId="37783" xr:uid="{00000000-0005-0000-0000-000037930000}"/>
    <cellStyle name="Lookup Table Number 6 8 3" xfId="37784" xr:uid="{00000000-0005-0000-0000-000038930000}"/>
    <cellStyle name="Lookup Table Number 6 9" xfId="37785" xr:uid="{00000000-0005-0000-0000-000039930000}"/>
    <cellStyle name="Lookup Table Number 6 9 2" xfId="37786" xr:uid="{00000000-0005-0000-0000-00003A930000}"/>
    <cellStyle name="Lookup Table Number 6 9 3" xfId="37787" xr:uid="{00000000-0005-0000-0000-00003B930000}"/>
    <cellStyle name="Lookup Table Number 7" xfId="37788" xr:uid="{00000000-0005-0000-0000-00003C930000}"/>
    <cellStyle name="Lookup Table Number 7 10" xfId="37789" xr:uid="{00000000-0005-0000-0000-00003D930000}"/>
    <cellStyle name="Lookup Table Number 7 10 2" xfId="37790" xr:uid="{00000000-0005-0000-0000-00003E930000}"/>
    <cellStyle name="Lookup Table Number 7 10 3" xfId="37791" xr:uid="{00000000-0005-0000-0000-00003F930000}"/>
    <cellStyle name="Lookup Table Number 7 11" xfId="37792" xr:uid="{00000000-0005-0000-0000-000040930000}"/>
    <cellStyle name="Lookup Table Number 7 11 2" xfId="37793" xr:uid="{00000000-0005-0000-0000-000041930000}"/>
    <cellStyle name="Lookup Table Number 7 11 3" xfId="37794" xr:uid="{00000000-0005-0000-0000-000042930000}"/>
    <cellStyle name="Lookup Table Number 7 12" xfId="37795" xr:uid="{00000000-0005-0000-0000-000043930000}"/>
    <cellStyle name="Lookup Table Number 7 12 2" xfId="37796" xr:uid="{00000000-0005-0000-0000-000044930000}"/>
    <cellStyle name="Lookup Table Number 7 12 3" xfId="37797" xr:uid="{00000000-0005-0000-0000-000045930000}"/>
    <cellStyle name="Lookup Table Number 7 13" xfId="37798" xr:uid="{00000000-0005-0000-0000-000046930000}"/>
    <cellStyle name="Lookup Table Number 7 13 2" xfId="37799" xr:uid="{00000000-0005-0000-0000-000047930000}"/>
    <cellStyle name="Lookup Table Number 7 13 3" xfId="37800" xr:uid="{00000000-0005-0000-0000-000048930000}"/>
    <cellStyle name="Lookup Table Number 7 14" xfId="37801" xr:uid="{00000000-0005-0000-0000-000049930000}"/>
    <cellStyle name="Lookup Table Number 7 14 2" xfId="37802" xr:uid="{00000000-0005-0000-0000-00004A930000}"/>
    <cellStyle name="Lookup Table Number 7 14 3" xfId="37803" xr:uid="{00000000-0005-0000-0000-00004B930000}"/>
    <cellStyle name="Lookup Table Number 7 15" xfId="37804" xr:uid="{00000000-0005-0000-0000-00004C930000}"/>
    <cellStyle name="Lookup Table Number 7 15 2" xfId="37805" xr:uid="{00000000-0005-0000-0000-00004D930000}"/>
    <cellStyle name="Lookup Table Number 7 15 3" xfId="37806" xr:uid="{00000000-0005-0000-0000-00004E930000}"/>
    <cellStyle name="Lookup Table Number 7 16" xfId="37807" xr:uid="{00000000-0005-0000-0000-00004F930000}"/>
    <cellStyle name="Lookup Table Number 7 16 2" xfId="37808" xr:uid="{00000000-0005-0000-0000-000050930000}"/>
    <cellStyle name="Lookup Table Number 7 16 3" xfId="37809" xr:uid="{00000000-0005-0000-0000-000051930000}"/>
    <cellStyle name="Lookup Table Number 7 17" xfId="37810" xr:uid="{00000000-0005-0000-0000-000052930000}"/>
    <cellStyle name="Lookup Table Number 7 17 2" xfId="37811" xr:uid="{00000000-0005-0000-0000-000053930000}"/>
    <cellStyle name="Lookup Table Number 7 17 3" xfId="37812" xr:uid="{00000000-0005-0000-0000-000054930000}"/>
    <cellStyle name="Lookup Table Number 7 18" xfId="37813" xr:uid="{00000000-0005-0000-0000-000055930000}"/>
    <cellStyle name="Lookup Table Number 7 18 2" xfId="37814" xr:uid="{00000000-0005-0000-0000-000056930000}"/>
    <cellStyle name="Lookup Table Number 7 18 3" xfId="37815" xr:uid="{00000000-0005-0000-0000-000057930000}"/>
    <cellStyle name="Lookup Table Number 7 19" xfId="37816" xr:uid="{00000000-0005-0000-0000-000058930000}"/>
    <cellStyle name="Lookup Table Number 7 2" xfId="37817" xr:uid="{00000000-0005-0000-0000-000059930000}"/>
    <cellStyle name="Lookup Table Number 7 2 10" xfId="37818" xr:uid="{00000000-0005-0000-0000-00005A930000}"/>
    <cellStyle name="Lookup Table Number 7 2 10 2" xfId="37819" xr:uid="{00000000-0005-0000-0000-00005B930000}"/>
    <cellStyle name="Lookup Table Number 7 2 10 3" xfId="37820" xr:uid="{00000000-0005-0000-0000-00005C930000}"/>
    <cellStyle name="Lookup Table Number 7 2 11" xfId="37821" xr:uid="{00000000-0005-0000-0000-00005D930000}"/>
    <cellStyle name="Lookup Table Number 7 2 11 2" xfId="37822" xr:uid="{00000000-0005-0000-0000-00005E930000}"/>
    <cellStyle name="Lookup Table Number 7 2 11 3" xfId="37823" xr:uid="{00000000-0005-0000-0000-00005F930000}"/>
    <cellStyle name="Lookup Table Number 7 2 12" xfId="37824" xr:uid="{00000000-0005-0000-0000-000060930000}"/>
    <cellStyle name="Lookup Table Number 7 2 12 2" xfId="37825" xr:uid="{00000000-0005-0000-0000-000061930000}"/>
    <cellStyle name="Lookup Table Number 7 2 12 3" xfId="37826" xr:uid="{00000000-0005-0000-0000-000062930000}"/>
    <cellStyle name="Lookup Table Number 7 2 13" xfId="37827" xr:uid="{00000000-0005-0000-0000-000063930000}"/>
    <cellStyle name="Lookup Table Number 7 2 14" xfId="37828" xr:uid="{00000000-0005-0000-0000-000064930000}"/>
    <cellStyle name="Lookup Table Number 7 2 2" xfId="37829" xr:uid="{00000000-0005-0000-0000-000065930000}"/>
    <cellStyle name="Lookup Table Number 7 2 2 2" xfId="37830" xr:uid="{00000000-0005-0000-0000-000066930000}"/>
    <cellStyle name="Lookup Table Number 7 2 2 3" xfId="37831" xr:uid="{00000000-0005-0000-0000-000067930000}"/>
    <cellStyle name="Lookup Table Number 7 2 3" xfId="37832" xr:uid="{00000000-0005-0000-0000-000068930000}"/>
    <cellStyle name="Lookup Table Number 7 2 3 2" xfId="37833" xr:uid="{00000000-0005-0000-0000-000069930000}"/>
    <cellStyle name="Lookup Table Number 7 2 3 3" xfId="37834" xr:uid="{00000000-0005-0000-0000-00006A930000}"/>
    <cellStyle name="Lookup Table Number 7 2 4" xfId="37835" xr:uid="{00000000-0005-0000-0000-00006B930000}"/>
    <cellStyle name="Lookup Table Number 7 2 4 2" xfId="37836" xr:uid="{00000000-0005-0000-0000-00006C930000}"/>
    <cellStyle name="Lookup Table Number 7 2 4 3" xfId="37837" xr:uid="{00000000-0005-0000-0000-00006D930000}"/>
    <cellStyle name="Lookup Table Number 7 2 5" xfId="37838" xr:uid="{00000000-0005-0000-0000-00006E930000}"/>
    <cellStyle name="Lookup Table Number 7 2 5 2" xfId="37839" xr:uid="{00000000-0005-0000-0000-00006F930000}"/>
    <cellStyle name="Lookup Table Number 7 2 5 3" xfId="37840" xr:uid="{00000000-0005-0000-0000-000070930000}"/>
    <cellStyle name="Lookup Table Number 7 2 6" xfId="37841" xr:uid="{00000000-0005-0000-0000-000071930000}"/>
    <cellStyle name="Lookup Table Number 7 2 6 2" xfId="37842" xr:uid="{00000000-0005-0000-0000-000072930000}"/>
    <cellStyle name="Lookup Table Number 7 2 6 3" xfId="37843" xr:uid="{00000000-0005-0000-0000-000073930000}"/>
    <cellStyle name="Lookup Table Number 7 2 7" xfId="37844" xr:uid="{00000000-0005-0000-0000-000074930000}"/>
    <cellStyle name="Lookup Table Number 7 2 7 2" xfId="37845" xr:uid="{00000000-0005-0000-0000-000075930000}"/>
    <cellStyle name="Lookup Table Number 7 2 7 3" xfId="37846" xr:uid="{00000000-0005-0000-0000-000076930000}"/>
    <cellStyle name="Lookup Table Number 7 2 8" xfId="37847" xr:uid="{00000000-0005-0000-0000-000077930000}"/>
    <cellStyle name="Lookup Table Number 7 2 8 2" xfId="37848" xr:uid="{00000000-0005-0000-0000-000078930000}"/>
    <cellStyle name="Lookup Table Number 7 2 8 3" xfId="37849" xr:uid="{00000000-0005-0000-0000-000079930000}"/>
    <cellStyle name="Lookup Table Number 7 2 9" xfId="37850" xr:uid="{00000000-0005-0000-0000-00007A930000}"/>
    <cellStyle name="Lookup Table Number 7 2 9 2" xfId="37851" xr:uid="{00000000-0005-0000-0000-00007B930000}"/>
    <cellStyle name="Lookup Table Number 7 2 9 3" xfId="37852" xr:uid="{00000000-0005-0000-0000-00007C930000}"/>
    <cellStyle name="Lookup Table Number 7 20" xfId="37853" xr:uid="{00000000-0005-0000-0000-00007D930000}"/>
    <cellStyle name="Lookup Table Number 7 3" xfId="37854" xr:uid="{00000000-0005-0000-0000-00007E930000}"/>
    <cellStyle name="Lookup Table Number 7 3 10" xfId="37855" xr:uid="{00000000-0005-0000-0000-00007F930000}"/>
    <cellStyle name="Lookup Table Number 7 3 10 2" xfId="37856" xr:uid="{00000000-0005-0000-0000-000080930000}"/>
    <cellStyle name="Lookup Table Number 7 3 10 3" xfId="37857" xr:uid="{00000000-0005-0000-0000-000081930000}"/>
    <cellStyle name="Lookup Table Number 7 3 11" xfId="37858" xr:uid="{00000000-0005-0000-0000-000082930000}"/>
    <cellStyle name="Lookup Table Number 7 3 11 2" xfId="37859" xr:uid="{00000000-0005-0000-0000-000083930000}"/>
    <cellStyle name="Lookup Table Number 7 3 11 3" xfId="37860" xr:uid="{00000000-0005-0000-0000-000084930000}"/>
    <cellStyle name="Lookup Table Number 7 3 12" xfId="37861" xr:uid="{00000000-0005-0000-0000-000085930000}"/>
    <cellStyle name="Lookup Table Number 7 3 12 2" xfId="37862" xr:uid="{00000000-0005-0000-0000-000086930000}"/>
    <cellStyle name="Lookup Table Number 7 3 12 3" xfId="37863" xr:uid="{00000000-0005-0000-0000-000087930000}"/>
    <cellStyle name="Lookup Table Number 7 3 13" xfId="37864" xr:uid="{00000000-0005-0000-0000-000088930000}"/>
    <cellStyle name="Lookup Table Number 7 3 14" xfId="37865" xr:uid="{00000000-0005-0000-0000-000089930000}"/>
    <cellStyle name="Lookup Table Number 7 3 2" xfId="37866" xr:uid="{00000000-0005-0000-0000-00008A930000}"/>
    <cellStyle name="Lookup Table Number 7 3 2 2" xfId="37867" xr:uid="{00000000-0005-0000-0000-00008B930000}"/>
    <cellStyle name="Lookup Table Number 7 3 2 3" xfId="37868" xr:uid="{00000000-0005-0000-0000-00008C930000}"/>
    <cellStyle name="Lookup Table Number 7 3 3" xfId="37869" xr:uid="{00000000-0005-0000-0000-00008D930000}"/>
    <cellStyle name="Lookup Table Number 7 3 3 2" xfId="37870" xr:uid="{00000000-0005-0000-0000-00008E930000}"/>
    <cellStyle name="Lookup Table Number 7 3 3 3" xfId="37871" xr:uid="{00000000-0005-0000-0000-00008F930000}"/>
    <cellStyle name="Lookup Table Number 7 3 4" xfId="37872" xr:uid="{00000000-0005-0000-0000-000090930000}"/>
    <cellStyle name="Lookup Table Number 7 3 4 2" xfId="37873" xr:uid="{00000000-0005-0000-0000-000091930000}"/>
    <cellStyle name="Lookup Table Number 7 3 4 3" xfId="37874" xr:uid="{00000000-0005-0000-0000-000092930000}"/>
    <cellStyle name="Lookup Table Number 7 3 5" xfId="37875" xr:uid="{00000000-0005-0000-0000-000093930000}"/>
    <cellStyle name="Lookup Table Number 7 3 5 2" xfId="37876" xr:uid="{00000000-0005-0000-0000-000094930000}"/>
    <cellStyle name="Lookup Table Number 7 3 5 3" xfId="37877" xr:uid="{00000000-0005-0000-0000-000095930000}"/>
    <cellStyle name="Lookup Table Number 7 3 6" xfId="37878" xr:uid="{00000000-0005-0000-0000-000096930000}"/>
    <cellStyle name="Lookup Table Number 7 3 6 2" xfId="37879" xr:uid="{00000000-0005-0000-0000-000097930000}"/>
    <cellStyle name="Lookup Table Number 7 3 6 3" xfId="37880" xr:uid="{00000000-0005-0000-0000-000098930000}"/>
    <cellStyle name="Lookup Table Number 7 3 7" xfId="37881" xr:uid="{00000000-0005-0000-0000-000099930000}"/>
    <cellStyle name="Lookup Table Number 7 3 7 2" xfId="37882" xr:uid="{00000000-0005-0000-0000-00009A930000}"/>
    <cellStyle name="Lookup Table Number 7 3 7 3" xfId="37883" xr:uid="{00000000-0005-0000-0000-00009B930000}"/>
    <cellStyle name="Lookup Table Number 7 3 8" xfId="37884" xr:uid="{00000000-0005-0000-0000-00009C930000}"/>
    <cellStyle name="Lookup Table Number 7 3 8 2" xfId="37885" xr:uid="{00000000-0005-0000-0000-00009D930000}"/>
    <cellStyle name="Lookup Table Number 7 3 8 3" xfId="37886" xr:uid="{00000000-0005-0000-0000-00009E930000}"/>
    <cellStyle name="Lookup Table Number 7 3 9" xfId="37887" xr:uid="{00000000-0005-0000-0000-00009F930000}"/>
    <cellStyle name="Lookup Table Number 7 3 9 2" xfId="37888" xr:uid="{00000000-0005-0000-0000-0000A0930000}"/>
    <cellStyle name="Lookup Table Number 7 3 9 3" xfId="37889" xr:uid="{00000000-0005-0000-0000-0000A1930000}"/>
    <cellStyle name="Lookup Table Number 7 4" xfId="37890" xr:uid="{00000000-0005-0000-0000-0000A2930000}"/>
    <cellStyle name="Lookup Table Number 7 4 10" xfId="37891" xr:uid="{00000000-0005-0000-0000-0000A3930000}"/>
    <cellStyle name="Lookup Table Number 7 4 10 2" xfId="37892" xr:uid="{00000000-0005-0000-0000-0000A4930000}"/>
    <cellStyle name="Lookup Table Number 7 4 10 3" xfId="37893" xr:uid="{00000000-0005-0000-0000-0000A5930000}"/>
    <cellStyle name="Lookup Table Number 7 4 11" xfId="37894" xr:uid="{00000000-0005-0000-0000-0000A6930000}"/>
    <cellStyle name="Lookup Table Number 7 4 11 2" xfId="37895" xr:uid="{00000000-0005-0000-0000-0000A7930000}"/>
    <cellStyle name="Lookup Table Number 7 4 11 3" xfId="37896" xr:uid="{00000000-0005-0000-0000-0000A8930000}"/>
    <cellStyle name="Lookup Table Number 7 4 12" xfId="37897" xr:uid="{00000000-0005-0000-0000-0000A9930000}"/>
    <cellStyle name="Lookup Table Number 7 4 13" xfId="37898" xr:uid="{00000000-0005-0000-0000-0000AA930000}"/>
    <cellStyle name="Lookup Table Number 7 4 2" xfId="37899" xr:uid="{00000000-0005-0000-0000-0000AB930000}"/>
    <cellStyle name="Lookup Table Number 7 4 2 2" xfId="37900" xr:uid="{00000000-0005-0000-0000-0000AC930000}"/>
    <cellStyle name="Lookup Table Number 7 4 2 3" xfId="37901" xr:uid="{00000000-0005-0000-0000-0000AD930000}"/>
    <cellStyle name="Lookup Table Number 7 4 3" xfId="37902" xr:uid="{00000000-0005-0000-0000-0000AE930000}"/>
    <cellStyle name="Lookup Table Number 7 4 3 2" xfId="37903" xr:uid="{00000000-0005-0000-0000-0000AF930000}"/>
    <cellStyle name="Lookup Table Number 7 4 3 3" xfId="37904" xr:uid="{00000000-0005-0000-0000-0000B0930000}"/>
    <cellStyle name="Lookup Table Number 7 4 4" xfId="37905" xr:uid="{00000000-0005-0000-0000-0000B1930000}"/>
    <cellStyle name="Lookup Table Number 7 4 4 2" xfId="37906" xr:uid="{00000000-0005-0000-0000-0000B2930000}"/>
    <cellStyle name="Lookup Table Number 7 4 4 3" xfId="37907" xr:uid="{00000000-0005-0000-0000-0000B3930000}"/>
    <cellStyle name="Lookup Table Number 7 4 5" xfId="37908" xr:uid="{00000000-0005-0000-0000-0000B4930000}"/>
    <cellStyle name="Lookup Table Number 7 4 5 2" xfId="37909" xr:uid="{00000000-0005-0000-0000-0000B5930000}"/>
    <cellStyle name="Lookup Table Number 7 4 5 3" xfId="37910" xr:uid="{00000000-0005-0000-0000-0000B6930000}"/>
    <cellStyle name="Lookup Table Number 7 4 6" xfId="37911" xr:uid="{00000000-0005-0000-0000-0000B7930000}"/>
    <cellStyle name="Lookup Table Number 7 4 6 2" xfId="37912" xr:uid="{00000000-0005-0000-0000-0000B8930000}"/>
    <cellStyle name="Lookup Table Number 7 4 6 3" xfId="37913" xr:uid="{00000000-0005-0000-0000-0000B9930000}"/>
    <cellStyle name="Lookup Table Number 7 4 7" xfId="37914" xr:uid="{00000000-0005-0000-0000-0000BA930000}"/>
    <cellStyle name="Lookup Table Number 7 4 7 2" xfId="37915" xr:uid="{00000000-0005-0000-0000-0000BB930000}"/>
    <cellStyle name="Lookup Table Number 7 4 7 3" xfId="37916" xr:uid="{00000000-0005-0000-0000-0000BC930000}"/>
    <cellStyle name="Lookup Table Number 7 4 8" xfId="37917" xr:uid="{00000000-0005-0000-0000-0000BD930000}"/>
    <cellStyle name="Lookup Table Number 7 4 8 2" xfId="37918" xr:uid="{00000000-0005-0000-0000-0000BE930000}"/>
    <cellStyle name="Lookup Table Number 7 4 8 3" xfId="37919" xr:uid="{00000000-0005-0000-0000-0000BF930000}"/>
    <cellStyle name="Lookup Table Number 7 4 9" xfId="37920" xr:uid="{00000000-0005-0000-0000-0000C0930000}"/>
    <cellStyle name="Lookup Table Number 7 4 9 2" xfId="37921" xr:uid="{00000000-0005-0000-0000-0000C1930000}"/>
    <cellStyle name="Lookup Table Number 7 4 9 3" xfId="37922" xr:uid="{00000000-0005-0000-0000-0000C2930000}"/>
    <cellStyle name="Lookup Table Number 7 5" xfId="37923" xr:uid="{00000000-0005-0000-0000-0000C3930000}"/>
    <cellStyle name="Lookup Table Number 7 5 10" xfId="37924" xr:uid="{00000000-0005-0000-0000-0000C4930000}"/>
    <cellStyle name="Lookup Table Number 7 5 10 2" xfId="37925" xr:uid="{00000000-0005-0000-0000-0000C5930000}"/>
    <cellStyle name="Lookup Table Number 7 5 10 3" xfId="37926" xr:uid="{00000000-0005-0000-0000-0000C6930000}"/>
    <cellStyle name="Lookup Table Number 7 5 11" xfId="37927" xr:uid="{00000000-0005-0000-0000-0000C7930000}"/>
    <cellStyle name="Lookup Table Number 7 5 11 2" xfId="37928" xr:uid="{00000000-0005-0000-0000-0000C8930000}"/>
    <cellStyle name="Lookup Table Number 7 5 11 3" xfId="37929" xr:uid="{00000000-0005-0000-0000-0000C9930000}"/>
    <cellStyle name="Lookup Table Number 7 5 12" xfId="37930" xr:uid="{00000000-0005-0000-0000-0000CA930000}"/>
    <cellStyle name="Lookup Table Number 7 5 13" xfId="37931" xr:uid="{00000000-0005-0000-0000-0000CB930000}"/>
    <cellStyle name="Lookup Table Number 7 5 2" xfId="37932" xr:uid="{00000000-0005-0000-0000-0000CC930000}"/>
    <cellStyle name="Lookup Table Number 7 5 2 2" xfId="37933" xr:uid="{00000000-0005-0000-0000-0000CD930000}"/>
    <cellStyle name="Lookup Table Number 7 5 2 3" xfId="37934" xr:uid="{00000000-0005-0000-0000-0000CE930000}"/>
    <cellStyle name="Lookup Table Number 7 5 3" xfId="37935" xr:uid="{00000000-0005-0000-0000-0000CF930000}"/>
    <cellStyle name="Lookup Table Number 7 5 3 2" xfId="37936" xr:uid="{00000000-0005-0000-0000-0000D0930000}"/>
    <cellStyle name="Lookup Table Number 7 5 3 3" xfId="37937" xr:uid="{00000000-0005-0000-0000-0000D1930000}"/>
    <cellStyle name="Lookup Table Number 7 5 4" xfId="37938" xr:uid="{00000000-0005-0000-0000-0000D2930000}"/>
    <cellStyle name="Lookup Table Number 7 5 4 2" xfId="37939" xr:uid="{00000000-0005-0000-0000-0000D3930000}"/>
    <cellStyle name="Lookup Table Number 7 5 4 3" xfId="37940" xr:uid="{00000000-0005-0000-0000-0000D4930000}"/>
    <cellStyle name="Lookup Table Number 7 5 5" xfId="37941" xr:uid="{00000000-0005-0000-0000-0000D5930000}"/>
    <cellStyle name="Lookup Table Number 7 5 5 2" xfId="37942" xr:uid="{00000000-0005-0000-0000-0000D6930000}"/>
    <cellStyle name="Lookup Table Number 7 5 5 3" xfId="37943" xr:uid="{00000000-0005-0000-0000-0000D7930000}"/>
    <cellStyle name="Lookup Table Number 7 5 6" xfId="37944" xr:uid="{00000000-0005-0000-0000-0000D8930000}"/>
    <cellStyle name="Lookup Table Number 7 5 6 2" xfId="37945" xr:uid="{00000000-0005-0000-0000-0000D9930000}"/>
    <cellStyle name="Lookup Table Number 7 5 6 3" xfId="37946" xr:uid="{00000000-0005-0000-0000-0000DA930000}"/>
    <cellStyle name="Lookup Table Number 7 5 7" xfId="37947" xr:uid="{00000000-0005-0000-0000-0000DB930000}"/>
    <cellStyle name="Lookup Table Number 7 5 7 2" xfId="37948" xr:uid="{00000000-0005-0000-0000-0000DC930000}"/>
    <cellStyle name="Lookup Table Number 7 5 7 3" xfId="37949" xr:uid="{00000000-0005-0000-0000-0000DD930000}"/>
    <cellStyle name="Lookup Table Number 7 5 8" xfId="37950" xr:uid="{00000000-0005-0000-0000-0000DE930000}"/>
    <cellStyle name="Lookup Table Number 7 5 8 2" xfId="37951" xr:uid="{00000000-0005-0000-0000-0000DF930000}"/>
    <cellStyle name="Lookup Table Number 7 5 8 3" xfId="37952" xr:uid="{00000000-0005-0000-0000-0000E0930000}"/>
    <cellStyle name="Lookup Table Number 7 5 9" xfId="37953" xr:uid="{00000000-0005-0000-0000-0000E1930000}"/>
    <cellStyle name="Lookup Table Number 7 5 9 2" xfId="37954" xr:uid="{00000000-0005-0000-0000-0000E2930000}"/>
    <cellStyle name="Lookup Table Number 7 5 9 3" xfId="37955" xr:uid="{00000000-0005-0000-0000-0000E3930000}"/>
    <cellStyle name="Lookup Table Number 7 6" xfId="37956" xr:uid="{00000000-0005-0000-0000-0000E4930000}"/>
    <cellStyle name="Lookup Table Number 7 6 10" xfId="37957" xr:uid="{00000000-0005-0000-0000-0000E5930000}"/>
    <cellStyle name="Lookup Table Number 7 6 10 2" xfId="37958" xr:uid="{00000000-0005-0000-0000-0000E6930000}"/>
    <cellStyle name="Lookup Table Number 7 6 10 3" xfId="37959" xr:uid="{00000000-0005-0000-0000-0000E7930000}"/>
    <cellStyle name="Lookup Table Number 7 6 11" xfId="37960" xr:uid="{00000000-0005-0000-0000-0000E8930000}"/>
    <cellStyle name="Lookup Table Number 7 6 11 2" xfId="37961" xr:uid="{00000000-0005-0000-0000-0000E9930000}"/>
    <cellStyle name="Lookup Table Number 7 6 11 3" xfId="37962" xr:uid="{00000000-0005-0000-0000-0000EA930000}"/>
    <cellStyle name="Lookup Table Number 7 6 12" xfId="37963" xr:uid="{00000000-0005-0000-0000-0000EB930000}"/>
    <cellStyle name="Lookup Table Number 7 6 13" xfId="37964" xr:uid="{00000000-0005-0000-0000-0000EC930000}"/>
    <cellStyle name="Lookup Table Number 7 6 2" xfId="37965" xr:uid="{00000000-0005-0000-0000-0000ED930000}"/>
    <cellStyle name="Lookup Table Number 7 6 2 2" xfId="37966" xr:uid="{00000000-0005-0000-0000-0000EE930000}"/>
    <cellStyle name="Lookup Table Number 7 6 2 3" xfId="37967" xr:uid="{00000000-0005-0000-0000-0000EF930000}"/>
    <cellStyle name="Lookup Table Number 7 6 3" xfId="37968" xr:uid="{00000000-0005-0000-0000-0000F0930000}"/>
    <cellStyle name="Lookup Table Number 7 6 3 2" xfId="37969" xr:uid="{00000000-0005-0000-0000-0000F1930000}"/>
    <cellStyle name="Lookup Table Number 7 6 3 3" xfId="37970" xr:uid="{00000000-0005-0000-0000-0000F2930000}"/>
    <cellStyle name="Lookup Table Number 7 6 4" xfId="37971" xr:uid="{00000000-0005-0000-0000-0000F3930000}"/>
    <cellStyle name="Lookup Table Number 7 6 4 2" xfId="37972" xr:uid="{00000000-0005-0000-0000-0000F4930000}"/>
    <cellStyle name="Lookup Table Number 7 6 4 3" xfId="37973" xr:uid="{00000000-0005-0000-0000-0000F5930000}"/>
    <cellStyle name="Lookup Table Number 7 6 5" xfId="37974" xr:uid="{00000000-0005-0000-0000-0000F6930000}"/>
    <cellStyle name="Lookup Table Number 7 6 5 2" xfId="37975" xr:uid="{00000000-0005-0000-0000-0000F7930000}"/>
    <cellStyle name="Lookup Table Number 7 6 5 3" xfId="37976" xr:uid="{00000000-0005-0000-0000-0000F8930000}"/>
    <cellStyle name="Lookup Table Number 7 6 6" xfId="37977" xr:uid="{00000000-0005-0000-0000-0000F9930000}"/>
    <cellStyle name="Lookup Table Number 7 6 6 2" xfId="37978" xr:uid="{00000000-0005-0000-0000-0000FA930000}"/>
    <cellStyle name="Lookup Table Number 7 6 6 3" xfId="37979" xr:uid="{00000000-0005-0000-0000-0000FB930000}"/>
    <cellStyle name="Lookup Table Number 7 6 7" xfId="37980" xr:uid="{00000000-0005-0000-0000-0000FC930000}"/>
    <cellStyle name="Lookup Table Number 7 6 7 2" xfId="37981" xr:uid="{00000000-0005-0000-0000-0000FD930000}"/>
    <cellStyle name="Lookup Table Number 7 6 7 3" xfId="37982" xr:uid="{00000000-0005-0000-0000-0000FE930000}"/>
    <cellStyle name="Lookup Table Number 7 6 8" xfId="37983" xr:uid="{00000000-0005-0000-0000-0000FF930000}"/>
    <cellStyle name="Lookup Table Number 7 6 8 2" xfId="37984" xr:uid="{00000000-0005-0000-0000-000000940000}"/>
    <cellStyle name="Lookup Table Number 7 6 8 3" xfId="37985" xr:uid="{00000000-0005-0000-0000-000001940000}"/>
    <cellStyle name="Lookup Table Number 7 6 9" xfId="37986" xr:uid="{00000000-0005-0000-0000-000002940000}"/>
    <cellStyle name="Lookup Table Number 7 6 9 2" xfId="37987" xr:uid="{00000000-0005-0000-0000-000003940000}"/>
    <cellStyle name="Lookup Table Number 7 6 9 3" xfId="37988" xr:uid="{00000000-0005-0000-0000-000004940000}"/>
    <cellStyle name="Lookup Table Number 7 7" xfId="37989" xr:uid="{00000000-0005-0000-0000-000005940000}"/>
    <cellStyle name="Lookup Table Number 7 7 10" xfId="37990" xr:uid="{00000000-0005-0000-0000-000006940000}"/>
    <cellStyle name="Lookup Table Number 7 7 10 2" xfId="37991" xr:uid="{00000000-0005-0000-0000-000007940000}"/>
    <cellStyle name="Lookup Table Number 7 7 10 3" xfId="37992" xr:uid="{00000000-0005-0000-0000-000008940000}"/>
    <cellStyle name="Lookup Table Number 7 7 11" xfId="37993" xr:uid="{00000000-0005-0000-0000-000009940000}"/>
    <cellStyle name="Lookup Table Number 7 7 11 2" xfId="37994" xr:uid="{00000000-0005-0000-0000-00000A940000}"/>
    <cellStyle name="Lookup Table Number 7 7 11 3" xfId="37995" xr:uid="{00000000-0005-0000-0000-00000B940000}"/>
    <cellStyle name="Lookup Table Number 7 7 12" xfId="37996" xr:uid="{00000000-0005-0000-0000-00000C940000}"/>
    <cellStyle name="Lookup Table Number 7 7 13" xfId="37997" xr:uid="{00000000-0005-0000-0000-00000D940000}"/>
    <cellStyle name="Lookup Table Number 7 7 2" xfId="37998" xr:uid="{00000000-0005-0000-0000-00000E940000}"/>
    <cellStyle name="Lookup Table Number 7 7 2 2" xfId="37999" xr:uid="{00000000-0005-0000-0000-00000F940000}"/>
    <cellStyle name="Lookup Table Number 7 7 2 3" xfId="38000" xr:uid="{00000000-0005-0000-0000-000010940000}"/>
    <cellStyle name="Lookup Table Number 7 7 3" xfId="38001" xr:uid="{00000000-0005-0000-0000-000011940000}"/>
    <cellStyle name="Lookup Table Number 7 7 3 2" xfId="38002" xr:uid="{00000000-0005-0000-0000-000012940000}"/>
    <cellStyle name="Lookup Table Number 7 7 3 3" xfId="38003" xr:uid="{00000000-0005-0000-0000-000013940000}"/>
    <cellStyle name="Lookup Table Number 7 7 4" xfId="38004" xr:uid="{00000000-0005-0000-0000-000014940000}"/>
    <cellStyle name="Lookup Table Number 7 7 4 2" xfId="38005" xr:uid="{00000000-0005-0000-0000-000015940000}"/>
    <cellStyle name="Lookup Table Number 7 7 4 3" xfId="38006" xr:uid="{00000000-0005-0000-0000-000016940000}"/>
    <cellStyle name="Lookup Table Number 7 7 5" xfId="38007" xr:uid="{00000000-0005-0000-0000-000017940000}"/>
    <cellStyle name="Lookup Table Number 7 7 5 2" xfId="38008" xr:uid="{00000000-0005-0000-0000-000018940000}"/>
    <cellStyle name="Lookup Table Number 7 7 5 3" xfId="38009" xr:uid="{00000000-0005-0000-0000-000019940000}"/>
    <cellStyle name="Lookup Table Number 7 7 6" xfId="38010" xr:uid="{00000000-0005-0000-0000-00001A940000}"/>
    <cellStyle name="Lookup Table Number 7 7 6 2" xfId="38011" xr:uid="{00000000-0005-0000-0000-00001B940000}"/>
    <cellStyle name="Lookup Table Number 7 7 6 3" xfId="38012" xr:uid="{00000000-0005-0000-0000-00001C940000}"/>
    <cellStyle name="Lookup Table Number 7 7 7" xfId="38013" xr:uid="{00000000-0005-0000-0000-00001D940000}"/>
    <cellStyle name="Lookup Table Number 7 7 7 2" xfId="38014" xr:uid="{00000000-0005-0000-0000-00001E940000}"/>
    <cellStyle name="Lookup Table Number 7 7 7 3" xfId="38015" xr:uid="{00000000-0005-0000-0000-00001F940000}"/>
    <cellStyle name="Lookup Table Number 7 7 8" xfId="38016" xr:uid="{00000000-0005-0000-0000-000020940000}"/>
    <cellStyle name="Lookup Table Number 7 7 8 2" xfId="38017" xr:uid="{00000000-0005-0000-0000-000021940000}"/>
    <cellStyle name="Lookup Table Number 7 7 8 3" xfId="38018" xr:uid="{00000000-0005-0000-0000-000022940000}"/>
    <cellStyle name="Lookup Table Number 7 7 9" xfId="38019" xr:uid="{00000000-0005-0000-0000-000023940000}"/>
    <cellStyle name="Lookup Table Number 7 7 9 2" xfId="38020" xr:uid="{00000000-0005-0000-0000-000024940000}"/>
    <cellStyle name="Lookup Table Number 7 7 9 3" xfId="38021" xr:uid="{00000000-0005-0000-0000-000025940000}"/>
    <cellStyle name="Lookup Table Number 7 8" xfId="38022" xr:uid="{00000000-0005-0000-0000-000026940000}"/>
    <cellStyle name="Lookup Table Number 7 8 2" xfId="38023" xr:uid="{00000000-0005-0000-0000-000027940000}"/>
    <cellStyle name="Lookup Table Number 7 8 3" xfId="38024" xr:uid="{00000000-0005-0000-0000-000028940000}"/>
    <cellStyle name="Lookup Table Number 7 9" xfId="38025" xr:uid="{00000000-0005-0000-0000-000029940000}"/>
    <cellStyle name="Lookup Table Number 7 9 2" xfId="38026" xr:uid="{00000000-0005-0000-0000-00002A940000}"/>
    <cellStyle name="Lookup Table Number 7 9 3" xfId="38027" xr:uid="{00000000-0005-0000-0000-00002B940000}"/>
    <cellStyle name="Lookup Table Number 8" xfId="38028" xr:uid="{00000000-0005-0000-0000-00002C940000}"/>
    <cellStyle name="Lookup Table Number 8 10" xfId="38029" xr:uid="{00000000-0005-0000-0000-00002D940000}"/>
    <cellStyle name="Lookup Table Number 8 10 2" xfId="38030" xr:uid="{00000000-0005-0000-0000-00002E940000}"/>
    <cellStyle name="Lookup Table Number 8 10 3" xfId="38031" xr:uid="{00000000-0005-0000-0000-00002F940000}"/>
    <cellStyle name="Lookup Table Number 8 11" xfId="38032" xr:uid="{00000000-0005-0000-0000-000030940000}"/>
    <cellStyle name="Lookup Table Number 8 11 2" xfId="38033" xr:uid="{00000000-0005-0000-0000-000031940000}"/>
    <cellStyle name="Lookup Table Number 8 11 3" xfId="38034" xr:uid="{00000000-0005-0000-0000-000032940000}"/>
    <cellStyle name="Lookup Table Number 8 12" xfId="38035" xr:uid="{00000000-0005-0000-0000-000033940000}"/>
    <cellStyle name="Lookup Table Number 8 13" xfId="38036" xr:uid="{00000000-0005-0000-0000-000034940000}"/>
    <cellStyle name="Lookup Table Number 8 2" xfId="38037" xr:uid="{00000000-0005-0000-0000-000035940000}"/>
    <cellStyle name="Lookup Table Number 8 2 2" xfId="38038" xr:uid="{00000000-0005-0000-0000-000036940000}"/>
    <cellStyle name="Lookup Table Number 8 2 3" xfId="38039" xr:uid="{00000000-0005-0000-0000-000037940000}"/>
    <cellStyle name="Lookup Table Number 8 3" xfId="38040" xr:uid="{00000000-0005-0000-0000-000038940000}"/>
    <cellStyle name="Lookup Table Number 8 3 2" xfId="38041" xr:uid="{00000000-0005-0000-0000-000039940000}"/>
    <cellStyle name="Lookup Table Number 8 3 3" xfId="38042" xr:uid="{00000000-0005-0000-0000-00003A940000}"/>
    <cellStyle name="Lookup Table Number 8 4" xfId="38043" xr:uid="{00000000-0005-0000-0000-00003B940000}"/>
    <cellStyle name="Lookup Table Number 8 4 2" xfId="38044" xr:uid="{00000000-0005-0000-0000-00003C940000}"/>
    <cellStyle name="Lookup Table Number 8 4 3" xfId="38045" xr:uid="{00000000-0005-0000-0000-00003D940000}"/>
    <cellStyle name="Lookup Table Number 8 5" xfId="38046" xr:uid="{00000000-0005-0000-0000-00003E940000}"/>
    <cellStyle name="Lookup Table Number 8 5 2" xfId="38047" xr:uid="{00000000-0005-0000-0000-00003F940000}"/>
    <cellStyle name="Lookup Table Number 8 5 3" xfId="38048" xr:uid="{00000000-0005-0000-0000-000040940000}"/>
    <cellStyle name="Lookup Table Number 8 6" xfId="38049" xr:uid="{00000000-0005-0000-0000-000041940000}"/>
    <cellStyle name="Lookup Table Number 8 6 2" xfId="38050" xr:uid="{00000000-0005-0000-0000-000042940000}"/>
    <cellStyle name="Lookup Table Number 8 6 3" xfId="38051" xr:uid="{00000000-0005-0000-0000-000043940000}"/>
    <cellStyle name="Lookup Table Number 8 7" xfId="38052" xr:uid="{00000000-0005-0000-0000-000044940000}"/>
    <cellStyle name="Lookup Table Number 8 7 2" xfId="38053" xr:uid="{00000000-0005-0000-0000-000045940000}"/>
    <cellStyle name="Lookup Table Number 8 7 3" xfId="38054" xr:uid="{00000000-0005-0000-0000-000046940000}"/>
    <cellStyle name="Lookup Table Number 8 8" xfId="38055" xr:uid="{00000000-0005-0000-0000-000047940000}"/>
    <cellStyle name="Lookup Table Number 8 8 2" xfId="38056" xr:uid="{00000000-0005-0000-0000-000048940000}"/>
    <cellStyle name="Lookup Table Number 8 8 3" xfId="38057" xr:uid="{00000000-0005-0000-0000-000049940000}"/>
    <cellStyle name="Lookup Table Number 8 9" xfId="38058" xr:uid="{00000000-0005-0000-0000-00004A940000}"/>
    <cellStyle name="Lookup Table Number 8 9 2" xfId="38059" xr:uid="{00000000-0005-0000-0000-00004B940000}"/>
    <cellStyle name="Lookup Table Number 8 9 3" xfId="38060" xr:uid="{00000000-0005-0000-0000-00004C940000}"/>
    <cellStyle name="Lookup Table Number 9" xfId="38061" xr:uid="{00000000-0005-0000-0000-00004D940000}"/>
    <cellStyle name="Lookup Table Number 9 2" xfId="38062" xr:uid="{00000000-0005-0000-0000-00004E940000}"/>
    <cellStyle name="Lookup Table Number 9 3" xfId="38063" xr:uid="{00000000-0005-0000-0000-00004F940000}"/>
    <cellStyle name="m/d/yy" xfId="38064" xr:uid="{00000000-0005-0000-0000-000050940000}"/>
    <cellStyle name="m/d/yy 2" xfId="38065" xr:uid="{00000000-0005-0000-0000-000051940000}"/>
    <cellStyle name="m/d/yy 2 2" xfId="38066" xr:uid="{00000000-0005-0000-0000-000052940000}"/>
    <cellStyle name="m/d/yy 2 2 2" xfId="38067" xr:uid="{00000000-0005-0000-0000-000053940000}"/>
    <cellStyle name="m/d/yy 2 2 2 2" xfId="38068" xr:uid="{00000000-0005-0000-0000-000054940000}"/>
    <cellStyle name="m/d/yy 2 2 3" xfId="38069" xr:uid="{00000000-0005-0000-0000-000055940000}"/>
    <cellStyle name="m/d/yy 2 2 3 2" xfId="38070" xr:uid="{00000000-0005-0000-0000-000056940000}"/>
    <cellStyle name="m/d/yy 2 2 4" xfId="38071" xr:uid="{00000000-0005-0000-0000-000057940000}"/>
    <cellStyle name="m/d/yy 2 2 4 2" xfId="38072" xr:uid="{00000000-0005-0000-0000-000058940000}"/>
    <cellStyle name="m/d/yy 2 2 5" xfId="38073" xr:uid="{00000000-0005-0000-0000-000059940000}"/>
    <cellStyle name="m/d/yy 2 2 5 2" xfId="38074" xr:uid="{00000000-0005-0000-0000-00005A940000}"/>
    <cellStyle name="m/d/yy 2 2 6" xfId="38075" xr:uid="{00000000-0005-0000-0000-00005B940000}"/>
    <cellStyle name="m/d/yy 2 2 6 2" xfId="38076" xr:uid="{00000000-0005-0000-0000-00005C940000}"/>
    <cellStyle name="m/d/yy 2 2 7" xfId="38077" xr:uid="{00000000-0005-0000-0000-00005D940000}"/>
    <cellStyle name="m/d/yy 2 2 8" xfId="38078" xr:uid="{00000000-0005-0000-0000-00005E940000}"/>
    <cellStyle name="m/d/yy 2 2 9" xfId="38079" xr:uid="{00000000-0005-0000-0000-00005F940000}"/>
    <cellStyle name="m/d/yy 2 3" xfId="38080" xr:uid="{00000000-0005-0000-0000-000060940000}"/>
    <cellStyle name="m/d/yy 2 3 2" xfId="38081" xr:uid="{00000000-0005-0000-0000-000061940000}"/>
    <cellStyle name="m/d/yy 3" xfId="38082" xr:uid="{00000000-0005-0000-0000-000062940000}"/>
    <cellStyle name="m/d/yy 3 2" xfId="38083" xr:uid="{00000000-0005-0000-0000-000063940000}"/>
    <cellStyle name="m/d/yy 3 2 2" xfId="38084" xr:uid="{00000000-0005-0000-0000-000064940000}"/>
    <cellStyle name="m/d/yy 3 3" xfId="38085" xr:uid="{00000000-0005-0000-0000-000065940000}"/>
    <cellStyle name="m/d/yy 3 3 2" xfId="38086" xr:uid="{00000000-0005-0000-0000-000066940000}"/>
    <cellStyle name="m/d/yy 3 4" xfId="38087" xr:uid="{00000000-0005-0000-0000-000067940000}"/>
    <cellStyle name="m/d/yy 3 4 2" xfId="38088" xr:uid="{00000000-0005-0000-0000-000068940000}"/>
    <cellStyle name="m/d/yy 3 5" xfId="38089" xr:uid="{00000000-0005-0000-0000-000069940000}"/>
    <cellStyle name="m/d/yy 3 5 2" xfId="38090" xr:uid="{00000000-0005-0000-0000-00006A940000}"/>
    <cellStyle name="m/d/yy 3 6" xfId="38091" xr:uid="{00000000-0005-0000-0000-00006B940000}"/>
    <cellStyle name="m/d/yy 4" xfId="38092" xr:uid="{00000000-0005-0000-0000-00006C940000}"/>
    <cellStyle name="m/d/yy 4 2" xfId="38093" xr:uid="{00000000-0005-0000-0000-00006D940000}"/>
    <cellStyle name="m/d/yy 5" xfId="38094" xr:uid="{00000000-0005-0000-0000-00006E940000}"/>
    <cellStyle name="Migliaia_FY'07 Approved Group Ratecards v1.10" xfId="38095" xr:uid="{00000000-0005-0000-0000-00006F940000}"/>
    <cellStyle name="Milliers [0]_AR1194" xfId="38096" xr:uid="{00000000-0005-0000-0000-000070940000}"/>
    <cellStyle name="Milliers_AR1194" xfId="38097" xr:uid="{00000000-0005-0000-0000-000071940000}"/>
    <cellStyle name="million" xfId="38098" xr:uid="{00000000-0005-0000-0000-000072940000}"/>
    <cellStyle name="million [1]" xfId="38099" xr:uid="{00000000-0005-0000-0000-000073940000}"/>
    <cellStyle name="Model Name" xfId="38100" xr:uid="{00000000-0005-0000-0000-000074940000}"/>
    <cellStyle name="Monétaire [0]_AR1194" xfId="38101" xr:uid="{00000000-0005-0000-0000-000075940000}"/>
    <cellStyle name="Monétaire_AR1194" xfId="38102" xr:uid="{00000000-0005-0000-0000-000076940000}"/>
    <cellStyle name="Neutral" xfId="16" builtinId="28" customBuiltin="1"/>
    <cellStyle name="Neutral 2" xfId="133" xr:uid="{00000000-0005-0000-0000-000078940000}"/>
    <cellStyle name="NJS" xfId="134" xr:uid="{00000000-0005-0000-0000-000079940000}"/>
    <cellStyle name="No Border" xfId="38103" xr:uid="{00000000-0005-0000-0000-00007A940000}"/>
    <cellStyle name="No Error" xfId="135" xr:uid="{00000000-0005-0000-0000-00007B940000}"/>
    <cellStyle name="Normal" xfId="0" builtinId="0" customBuiltin="1"/>
    <cellStyle name="Normal - Style1" xfId="38104" xr:uid="{00000000-0005-0000-0000-00007D940000}"/>
    <cellStyle name="Normal - Style1 2" xfId="38105" xr:uid="{00000000-0005-0000-0000-00007E940000}"/>
    <cellStyle name="Normal - Style1 3" xfId="38106" xr:uid="{00000000-0005-0000-0000-00007F940000}"/>
    <cellStyle name="Normal [0]" xfId="38107" xr:uid="{00000000-0005-0000-0000-000080940000}"/>
    <cellStyle name="Normal [0] 10" xfId="38108" xr:uid="{00000000-0005-0000-0000-000081940000}"/>
    <cellStyle name="Normal [0] 2" xfId="38109" xr:uid="{00000000-0005-0000-0000-000082940000}"/>
    <cellStyle name="Normal [0] 2 2" xfId="38110" xr:uid="{00000000-0005-0000-0000-000083940000}"/>
    <cellStyle name="Normal [0] 2 2 10" xfId="38111" xr:uid="{00000000-0005-0000-0000-000084940000}"/>
    <cellStyle name="Normal [0] 2 2 11" xfId="38112" xr:uid="{00000000-0005-0000-0000-000085940000}"/>
    <cellStyle name="Normal [0] 2 2 2" xfId="38113" xr:uid="{00000000-0005-0000-0000-000086940000}"/>
    <cellStyle name="Normal [0] 2 2 2 10" xfId="38114" xr:uid="{00000000-0005-0000-0000-000087940000}"/>
    <cellStyle name="Normal [0] 2 2 2 10 2" xfId="38115" xr:uid="{00000000-0005-0000-0000-000088940000}"/>
    <cellStyle name="Normal [0] 2 2 2 10 3" xfId="38116" xr:uid="{00000000-0005-0000-0000-000089940000}"/>
    <cellStyle name="Normal [0] 2 2 2 11" xfId="38117" xr:uid="{00000000-0005-0000-0000-00008A940000}"/>
    <cellStyle name="Normal [0] 2 2 2 11 2" xfId="38118" xr:uid="{00000000-0005-0000-0000-00008B940000}"/>
    <cellStyle name="Normal [0] 2 2 2 11 3" xfId="38119" xr:uid="{00000000-0005-0000-0000-00008C940000}"/>
    <cellStyle name="Normal [0] 2 2 2 12" xfId="38120" xr:uid="{00000000-0005-0000-0000-00008D940000}"/>
    <cellStyle name="Normal [0] 2 2 2 12 2" xfId="38121" xr:uid="{00000000-0005-0000-0000-00008E940000}"/>
    <cellStyle name="Normal [0] 2 2 2 12 3" xfId="38122" xr:uid="{00000000-0005-0000-0000-00008F940000}"/>
    <cellStyle name="Normal [0] 2 2 2 13" xfId="38123" xr:uid="{00000000-0005-0000-0000-000090940000}"/>
    <cellStyle name="Normal [0] 2 2 2 13 2" xfId="38124" xr:uid="{00000000-0005-0000-0000-000091940000}"/>
    <cellStyle name="Normal [0] 2 2 2 13 3" xfId="38125" xr:uid="{00000000-0005-0000-0000-000092940000}"/>
    <cellStyle name="Normal [0] 2 2 2 14" xfId="38126" xr:uid="{00000000-0005-0000-0000-000093940000}"/>
    <cellStyle name="Normal [0] 2 2 2 14 2" xfId="38127" xr:uid="{00000000-0005-0000-0000-000094940000}"/>
    <cellStyle name="Normal [0] 2 2 2 14 3" xfId="38128" xr:uid="{00000000-0005-0000-0000-000095940000}"/>
    <cellStyle name="Normal [0] 2 2 2 15" xfId="38129" xr:uid="{00000000-0005-0000-0000-000096940000}"/>
    <cellStyle name="Normal [0] 2 2 2 15 2" xfId="38130" xr:uid="{00000000-0005-0000-0000-000097940000}"/>
    <cellStyle name="Normal [0] 2 2 2 15 3" xfId="38131" xr:uid="{00000000-0005-0000-0000-000098940000}"/>
    <cellStyle name="Normal [0] 2 2 2 16" xfId="38132" xr:uid="{00000000-0005-0000-0000-000099940000}"/>
    <cellStyle name="Normal [0] 2 2 2 17" xfId="38133" xr:uid="{00000000-0005-0000-0000-00009A940000}"/>
    <cellStyle name="Normal [0] 2 2 2 2" xfId="38134" xr:uid="{00000000-0005-0000-0000-00009B940000}"/>
    <cellStyle name="Normal [0] 2 2 2 2 10" xfId="38135" xr:uid="{00000000-0005-0000-0000-00009C940000}"/>
    <cellStyle name="Normal [0] 2 2 2 2 10 2" xfId="38136" xr:uid="{00000000-0005-0000-0000-00009D940000}"/>
    <cellStyle name="Normal [0] 2 2 2 2 10 3" xfId="38137" xr:uid="{00000000-0005-0000-0000-00009E940000}"/>
    <cellStyle name="Normal [0] 2 2 2 2 11" xfId="38138" xr:uid="{00000000-0005-0000-0000-00009F940000}"/>
    <cellStyle name="Normal [0] 2 2 2 2 11 2" xfId="38139" xr:uid="{00000000-0005-0000-0000-0000A0940000}"/>
    <cellStyle name="Normal [0] 2 2 2 2 11 3" xfId="38140" xr:uid="{00000000-0005-0000-0000-0000A1940000}"/>
    <cellStyle name="Normal [0] 2 2 2 2 12" xfId="38141" xr:uid="{00000000-0005-0000-0000-0000A2940000}"/>
    <cellStyle name="Normal [0] 2 2 2 2 12 2" xfId="38142" xr:uid="{00000000-0005-0000-0000-0000A3940000}"/>
    <cellStyle name="Normal [0] 2 2 2 2 12 3" xfId="38143" xr:uid="{00000000-0005-0000-0000-0000A4940000}"/>
    <cellStyle name="Normal [0] 2 2 2 2 13" xfId="38144" xr:uid="{00000000-0005-0000-0000-0000A5940000}"/>
    <cellStyle name="Normal [0] 2 2 2 2 14" xfId="38145" xr:uid="{00000000-0005-0000-0000-0000A6940000}"/>
    <cellStyle name="Normal [0] 2 2 2 2 2" xfId="38146" xr:uid="{00000000-0005-0000-0000-0000A7940000}"/>
    <cellStyle name="Normal [0] 2 2 2 2 2 2" xfId="38147" xr:uid="{00000000-0005-0000-0000-0000A8940000}"/>
    <cellStyle name="Normal [0] 2 2 2 2 2 3" xfId="38148" xr:uid="{00000000-0005-0000-0000-0000A9940000}"/>
    <cellStyle name="Normal [0] 2 2 2 2 3" xfId="38149" xr:uid="{00000000-0005-0000-0000-0000AA940000}"/>
    <cellStyle name="Normal [0] 2 2 2 2 3 2" xfId="38150" xr:uid="{00000000-0005-0000-0000-0000AB940000}"/>
    <cellStyle name="Normal [0] 2 2 2 2 3 3" xfId="38151" xr:uid="{00000000-0005-0000-0000-0000AC940000}"/>
    <cellStyle name="Normal [0] 2 2 2 2 4" xfId="38152" xr:uid="{00000000-0005-0000-0000-0000AD940000}"/>
    <cellStyle name="Normal [0] 2 2 2 2 4 2" xfId="38153" xr:uid="{00000000-0005-0000-0000-0000AE940000}"/>
    <cellStyle name="Normal [0] 2 2 2 2 4 3" xfId="38154" xr:uid="{00000000-0005-0000-0000-0000AF940000}"/>
    <cellStyle name="Normal [0] 2 2 2 2 5" xfId="38155" xr:uid="{00000000-0005-0000-0000-0000B0940000}"/>
    <cellStyle name="Normal [0] 2 2 2 2 5 2" xfId="38156" xr:uid="{00000000-0005-0000-0000-0000B1940000}"/>
    <cellStyle name="Normal [0] 2 2 2 2 5 3" xfId="38157" xr:uid="{00000000-0005-0000-0000-0000B2940000}"/>
    <cellStyle name="Normal [0] 2 2 2 2 6" xfId="38158" xr:uid="{00000000-0005-0000-0000-0000B3940000}"/>
    <cellStyle name="Normal [0] 2 2 2 2 6 2" xfId="38159" xr:uid="{00000000-0005-0000-0000-0000B4940000}"/>
    <cellStyle name="Normal [0] 2 2 2 2 6 3" xfId="38160" xr:uid="{00000000-0005-0000-0000-0000B5940000}"/>
    <cellStyle name="Normal [0] 2 2 2 2 7" xfId="38161" xr:uid="{00000000-0005-0000-0000-0000B6940000}"/>
    <cellStyle name="Normal [0] 2 2 2 2 7 2" xfId="38162" xr:uid="{00000000-0005-0000-0000-0000B7940000}"/>
    <cellStyle name="Normal [0] 2 2 2 2 7 3" xfId="38163" xr:uid="{00000000-0005-0000-0000-0000B8940000}"/>
    <cellStyle name="Normal [0] 2 2 2 2 8" xfId="38164" xr:uid="{00000000-0005-0000-0000-0000B9940000}"/>
    <cellStyle name="Normal [0] 2 2 2 2 8 2" xfId="38165" xr:uid="{00000000-0005-0000-0000-0000BA940000}"/>
    <cellStyle name="Normal [0] 2 2 2 2 8 3" xfId="38166" xr:uid="{00000000-0005-0000-0000-0000BB940000}"/>
    <cellStyle name="Normal [0] 2 2 2 2 9" xfId="38167" xr:uid="{00000000-0005-0000-0000-0000BC940000}"/>
    <cellStyle name="Normal [0] 2 2 2 2 9 2" xfId="38168" xr:uid="{00000000-0005-0000-0000-0000BD940000}"/>
    <cellStyle name="Normal [0] 2 2 2 2 9 3" xfId="38169" xr:uid="{00000000-0005-0000-0000-0000BE940000}"/>
    <cellStyle name="Normal [0] 2 2 2 3" xfId="38170" xr:uid="{00000000-0005-0000-0000-0000BF940000}"/>
    <cellStyle name="Normal [0] 2 2 2 3 10" xfId="38171" xr:uid="{00000000-0005-0000-0000-0000C0940000}"/>
    <cellStyle name="Normal [0] 2 2 2 3 10 2" xfId="38172" xr:uid="{00000000-0005-0000-0000-0000C1940000}"/>
    <cellStyle name="Normal [0] 2 2 2 3 10 3" xfId="38173" xr:uid="{00000000-0005-0000-0000-0000C2940000}"/>
    <cellStyle name="Normal [0] 2 2 2 3 11" xfId="38174" xr:uid="{00000000-0005-0000-0000-0000C3940000}"/>
    <cellStyle name="Normal [0] 2 2 2 3 11 2" xfId="38175" xr:uid="{00000000-0005-0000-0000-0000C4940000}"/>
    <cellStyle name="Normal [0] 2 2 2 3 11 3" xfId="38176" xr:uid="{00000000-0005-0000-0000-0000C5940000}"/>
    <cellStyle name="Normal [0] 2 2 2 3 12" xfId="38177" xr:uid="{00000000-0005-0000-0000-0000C6940000}"/>
    <cellStyle name="Normal [0] 2 2 2 3 12 2" xfId="38178" xr:uid="{00000000-0005-0000-0000-0000C7940000}"/>
    <cellStyle name="Normal [0] 2 2 2 3 12 3" xfId="38179" xr:uid="{00000000-0005-0000-0000-0000C8940000}"/>
    <cellStyle name="Normal [0] 2 2 2 3 13" xfId="38180" xr:uid="{00000000-0005-0000-0000-0000C9940000}"/>
    <cellStyle name="Normal [0] 2 2 2 3 14" xfId="38181" xr:uid="{00000000-0005-0000-0000-0000CA940000}"/>
    <cellStyle name="Normal [0] 2 2 2 3 2" xfId="38182" xr:uid="{00000000-0005-0000-0000-0000CB940000}"/>
    <cellStyle name="Normal [0] 2 2 2 3 2 2" xfId="38183" xr:uid="{00000000-0005-0000-0000-0000CC940000}"/>
    <cellStyle name="Normal [0] 2 2 2 3 2 3" xfId="38184" xr:uid="{00000000-0005-0000-0000-0000CD940000}"/>
    <cellStyle name="Normal [0] 2 2 2 3 3" xfId="38185" xr:uid="{00000000-0005-0000-0000-0000CE940000}"/>
    <cellStyle name="Normal [0] 2 2 2 3 3 2" xfId="38186" xr:uid="{00000000-0005-0000-0000-0000CF940000}"/>
    <cellStyle name="Normal [0] 2 2 2 3 3 3" xfId="38187" xr:uid="{00000000-0005-0000-0000-0000D0940000}"/>
    <cellStyle name="Normal [0] 2 2 2 3 4" xfId="38188" xr:uid="{00000000-0005-0000-0000-0000D1940000}"/>
    <cellStyle name="Normal [0] 2 2 2 3 4 2" xfId="38189" xr:uid="{00000000-0005-0000-0000-0000D2940000}"/>
    <cellStyle name="Normal [0] 2 2 2 3 4 3" xfId="38190" xr:uid="{00000000-0005-0000-0000-0000D3940000}"/>
    <cellStyle name="Normal [0] 2 2 2 3 5" xfId="38191" xr:uid="{00000000-0005-0000-0000-0000D4940000}"/>
    <cellStyle name="Normal [0] 2 2 2 3 5 2" xfId="38192" xr:uid="{00000000-0005-0000-0000-0000D5940000}"/>
    <cellStyle name="Normal [0] 2 2 2 3 5 3" xfId="38193" xr:uid="{00000000-0005-0000-0000-0000D6940000}"/>
    <cellStyle name="Normal [0] 2 2 2 3 6" xfId="38194" xr:uid="{00000000-0005-0000-0000-0000D7940000}"/>
    <cellStyle name="Normal [0] 2 2 2 3 6 2" xfId="38195" xr:uid="{00000000-0005-0000-0000-0000D8940000}"/>
    <cellStyle name="Normal [0] 2 2 2 3 6 3" xfId="38196" xr:uid="{00000000-0005-0000-0000-0000D9940000}"/>
    <cellStyle name="Normal [0] 2 2 2 3 7" xfId="38197" xr:uid="{00000000-0005-0000-0000-0000DA940000}"/>
    <cellStyle name="Normal [0] 2 2 2 3 7 2" xfId="38198" xr:uid="{00000000-0005-0000-0000-0000DB940000}"/>
    <cellStyle name="Normal [0] 2 2 2 3 7 3" xfId="38199" xr:uid="{00000000-0005-0000-0000-0000DC940000}"/>
    <cellStyle name="Normal [0] 2 2 2 3 8" xfId="38200" xr:uid="{00000000-0005-0000-0000-0000DD940000}"/>
    <cellStyle name="Normal [0] 2 2 2 3 8 2" xfId="38201" xr:uid="{00000000-0005-0000-0000-0000DE940000}"/>
    <cellStyle name="Normal [0] 2 2 2 3 8 3" xfId="38202" xr:uid="{00000000-0005-0000-0000-0000DF940000}"/>
    <cellStyle name="Normal [0] 2 2 2 3 9" xfId="38203" xr:uid="{00000000-0005-0000-0000-0000E0940000}"/>
    <cellStyle name="Normal [0] 2 2 2 3 9 2" xfId="38204" xr:uid="{00000000-0005-0000-0000-0000E1940000}"/>
    <cellStyle name="Normal [0] 2 2 2 3 9 3" xfId="38205" xr:uid="{00000000-0005-0000-0000-0000E2940000}"/>
    <cellStyle name="Normal [0] 2 2 2 4" xfId="38206" xr:uid="{00000000-0005-0000-0000-0000E3940000}"/>
    <cellStyle name="Normal [0] 2 2 2 4 10" xfId="38207" xr:uid="{00000000-0005-0000-0000-0000E4940000}"/>
    <cellStyle name="Normal [0] 2 2 2 4 10 2" xfId="38208" xr:uid="{00000000-0005-0000-0000-0000E5940000}"/>
    <cellStyle name="Normal [0] 2 2 2 4 10 3" xfId="38209" xr:uid="{00000000-0005-0000-0000-0000E6940000}"/>
    <cellStyle name="Normal [0] 2 2 2 4 11" xfId="38210" xr:uid="{00000000-0005-0000-0000-0000E7940000}"/>
    <cellStyle name="Normal [0] 2 2 2 4 11 2" xfId="38211" xr:uid="{00000000-0005-0000-0000-0000E8940000}"/>
    <cellStyle name="Normal [0] 2 2 2 4 11 3" xfId="38212" xr:uid="{00000000-0005-0000-0000-0000E9940000}"/>
    <cellStyle name="Normal [0] 2 2 2 4 12" xfId="38213" xr:uid="{00000000-0005-0000-0000-0000EA940000}"/>
    <cellStyle name="Normal [0] 2 2 2 4 13" xfId="38214" xr:uid="{00000000-0005-0000-0000-0000EB940000}"/>
    <cellStyle name="Normal [0] 2 2 2 4 2" xfId="38215" xr:uid="{00000000-0005-0000-0000-0000EC940000}"/>
    <cellStyle name="Normal [0] 2 2 2 4 2 2" xfId="38216" xr:uid="{00000000-0005-0000-0000-0000ED940000}"/>
    <cellStyle name="Normal [0] 2 2 2 4 2 3" xfId="38217" xr:uid="{00000000-0005-0000-0000-0000EE940000}"/>
    <cellStyle name="Normal [0] 2 2 2 4 3" xfId="38218" xr:uid="{00000000-0005-0000-0000-0000EF940000}"/>
    <cellStyle name="Normal [0] 2 2 2 4 3 2" xfId="38219" xr:uid="{00000000-0005-0000-0000-0000F0940000}"/>
    <cellStyle name="Normal [0] 2 2 2 4 3 3" xfId="38220" xr:uid="{00000000-0005-0000-0000-0000F1940000}"/>
    <cellStyle name="Normal [0] 2 2 2 4 4" xfId="38221" xr:uid="{00000000-0005-0000-0000-0000F2940000}"/>
    <cellStyle name="Normal [0] 2 2 2 4 4 2" xfId="38222" xr:uid="{00000000-0005-0000-0000-0000F3940000}"/>
    <cellStyle name="Normal [0] 2 2 2 4 4 3" xfId="38223" xr:uid="{00000000-0005-0000-0000-0000F4940000}"/>
    <cellStyle name="Normal [0] 2 2 2 4 5" xfId="38224" xr:uid="{00000000-0005-0000-0000-0000F5940000}"/>
    <cellStyle name="Normal [0] 2 2 2 4 5 2" xfId="38225" xr:uid="{00000000-0005-0000-0000-0000F6940000}"/>
    <cellStyle name="Normal [0] 2 2 2 4 5 3" xfId="38226" xr:uid="{00000000-0005-0000-0000-0000F7940000}"/>
    <cellStyle name="Normal [0] 2 2 2 4 6" xfId="38227" xr:uid="{00000000-0005-0000-0000-0000F8940000}"/>
    <cellStyle name="Normal [0] 2 2 2 4 6 2" xfId="38228" xr:uid="{00000000-0005-0000-0000-0000F9940000}"/>
    <cellStyle name="Normal [0] 2 2 2 4 6 3" xfId="38229" xr:uid="{00000000-0005-0000-0000-0000FA940000}"/>
    <cellStyle name="Normal [0] 2 2 2 4 7" xfId="38230" xr:uid="{00000000-0005-0000-0000-0000FB940000}"/>
    <cellStyle name="Normal [0] 2 2 2 4 7 2" xfId="38231" xr:uid="{00000000-0005-0000-0000-0000FC940000}"/>
    <cellStyle name="Normal [0] 2 2 2 4 7 3" xfId="38232" xr:uid="{00000000-0005-0000-0000-0000FD940000}"/>
    <cellStyle name="Normal [0] 2 2 2 4 8" xfId="38233" xr:uid="{00000000-0005-0000-0000-0000FE940000}"/>
    <cellStyle name="Normal [0] 2 2 2 4 8 2" xfId="38234" xr:uid="{00000000-0005-0000-0000-0000FF940000}"/>
    <cellStyle name="Normal [0] 2 2 2 4 8 3" xfId="38235" xr:uid="{00000000-0005-0000-0000-000000950000}"/>
    <cellStyle name="Normal [0] 2 2 2 4 9" xfId="38236" xr:uid="{00000000-0005-0000-0000-000001950000}"/>
    <cellStyle name="Normal [0] 2 2 2 4 9 2" xfId="38237" xr:uid="{00000000-0005-0000-0000-000002950000}"/>
    <cellStyle name="Normal [0] 2 2 2 4 9 3" xfId="38238" xr:uid="{00000000-0005-0000-0000-000003950000}"/>
    <cellStyle name="Normal [0] 2 2 2 5" xfId="38239" xr:uid="{00000000-0005-0000-0000-000004950000}"/>
    <cellStyle name="Normal [0] 2 2 2 5 10" xfId="38240" xr:uid="{00000000-0005-0000-0000-000005950000}"/>
    <cellStyle name="Normal [0] 2 2 2 5 10 2" xfId="38241" xr:uid="{00000000-0005-0000-0000-000006950000}"/>
    <cellStyle name="Normal [0] 2 2 2 5 10 3" xfId="38242" xr:uid="{00000000-0005-0000-0000-000007950000}"/>
    <cellStyle name="Normal [0] 2 2 2 5 11" xfId="38243" xr:uid="{00000000-0005-0000-0000-000008950000}"/>
    <cellStyle name="Normal [0] 2 2 2 5 11 2" xfId="38244" xr:uid="{00000000-0005-0000-0000-000009950000}"/>
    <cellStyle name="Normal [0] 2 2 2 5 11 3" xfId="38245" xr:uid="{00000000-0005-0000-0000-00000A950000}"/>
    <cellStyle name="Normal [0] 2 2 2 5 12" xfId="38246" xr:uid="{00000000-0005-0000-0000-00000B950000}"/>
    <cellStyle name="Normal [0] 2 2 2 5 13" xfId="38247" xr:uid="{00000000-0005-0000-0000-00000C950000}"/>
    <cellStyle name="Normal [0] 2 2 2 5 2" xfId="38248" xr:uid="{00000000-0005-0000-0000-00000D950000}"/>
    <cellStyle name="Normal [0] 2 2 2 5 2 2" xfId="38249" xr:uid="{00000000-0005-0000-0000-00000E950000}"/>
    <cellStyle name="Normal [0] 2 2 2 5 2 3" xfId="38250" xr:uid="{00000000-0005-0000-0000-00000F950000}"/>
    <cellStyle name="Normal [0] 2 2 2 5 3" xfId="38251" xr:uid="{00000000-0005-0000-0000-000010950000}"/>
    <cellStyle name="Normal [0] 2 2 2 5 3 2" xfId="38252" xr:uid="{00000000-0005-0000-0000-000011950000}"/>
    <cellStyle name="Normal [0] 2 2 2 5 3 3" xfId="38253" xr:uid="{00000000-0005-0000-0000-000012950000}"/>
    <cellStyle name="Normal [0] 2 2 2 5 4" xfId="38254" xr:uid="{00000000-0005-0000-0000-000013950000}"/>
    <cellStyle name="Normal [0] 2 2 2 5 4 2" xfId="38255" xr:uid="{00000000-0005-0000-0000-000014950000}"/>
    <cellStyle name="Normal [0] 2 2 2 5 4 3" xfId="38256" xr:uid="{00000000-0005-0000-0000-000015950000}"/>
    <cellStyle name="Normal [0] 2 2 2 5 5" xfId="38257" xr:uid="{00000000-0005-0000-0000-000016950000}"/>
    <cellStyle name="Normal [0] 2 2 2 5 5 2" xfId="38258" xr:uid="{00000000-0005-0000-0000-000017950000}"/>
    <cellStyle name="Normal [0] 2 2 2 5 5 3" xfId="38259" xr:uid="{00000000-0005-0000-0000-000018950000}"/>
    <cellStyle name="Normal [0] 2 2 2 5 6" xfId="38260" xr:uid="{00000000-0005-0000-0000-000019950000}"/>
    <cellStyle name="Normal [0] 2 2 2 5 6 2" xfId="38261" xr:uid="{00000000-0005-0000-0000-00001A950000}"/>
    <cellStyle name="Normal [0] 2 2 2 5 6 3" xfId="38262" xr:uid="{00000000-0005-0000-0000-00001B950000}"/>
    <cellStyle name="Normal [0] 2 2 2 5 7" xfId="38263" xr:uid="{00000000-0005-0000-0000-00001C950000}"/>
    <cellStyle name="Normal [0] 2 2 2 5 7 2" xfId="38264" xr:uid="{00000000-0005-0000-0000-00001D950000}"/>
    <cellStyle name="Normal [0] 2 2 2 5 7 3" xfId="38265" xr:uid="{00000000-0005-0000-0000-00001E950000}"/>
    <cellStyle name="Normal [0] 2 2 2 5 8" xfId="38266" xr:uid="{00000000-0005-0000-0000-00001F950000}"/>
    <cellStyle name="Normal [0] 2 2 2 5 8 2" xfId="38267" xr:uid="{00000000-0005-0000-0000-000020950000}"/>
    <cellStyle name="Normal [0] 2 2 2 5 8 3" xfId="38268" xr:uid="{00000000-0005-0000-0000-000021950000}"/>
    <cellStyle name="Normal [0] 2 2 2 5 9" xfId="38269" xr:uid="{00000000-0005-0000-0000-000022950000}"/>
    <cellStyle name="Normal [0] 2 2 2 5 9 2" xfId="38270" xr:uid="{00000000-0005-0000-0000-000023950000}"/>
    <cellStyle name="Normal [0] 2 2 2 5 9 3" xfId="38271" xr:uid="{00000000-0005-0000-0000-000024950000}"/>
    <cellStyle name="Normal [0] 2 2 2 6" xfId="38272" xr:uid="{00000000-0005-0000-0000-000025950000}"/>
    <cellStyle name="Normal [0] 2 2 2 6 2" xfId="38273" xr:uid="{00000000-0005-0000-0000-000026950000}"/>
    <cellStyle name="Normal [0] 2 2 2 6 3" xfId="38274" xr:uid="{00000000-0005-0000-0000-000027950000}"/>
    <cellStyle name="Normal [0] 2 2 2 7" xfId="38275" xr:uid="{00000000-0005-0000-0000-000028950000}"/>
    <cellStyle name="Normal [0] 2 2 2 7 2" xfId="38276" xr:uid="{00000000-0005-0000-0000-000029950000}"/>
    <cellStyle name="Normal [0] 2 2 2 7 3" xfId="38277" xr:uid="{00000000-0005-0000-0000-00002A950000}"/>
    <cellStyle name="Normal [0] 2 2 2 8" xfId="38278" xr:uid="{00000000-0005-0000-0000-00002B950000}"/>
    <cellStyle name="Normal [0] 2 2 2 8 2" xfId="38279" xr:uid="{00000000-0005-0000-0000-00002C950000}"/>
    <cellStyle name="Normal [0] 2 2 2 8 3" xfId="38280" xr:uid="{00000000-0005-0000-0000-00002D950000}"/>
    <cellStyle name="Normal [0] 2 2 2 9" xfId="38281" xr:uid="{00000000-0005-0000-0000-00002E950000}"/>
    <cellStyle name="Normal [0] 2 2 2 9 2" xfId="38282" xr:uid="{00000000-0005-0000-0000-00002F950000}"/>
    <cellStyle name="Normal [0] 2 2 2 9 3" xfId="38283" xr:uid="{00000000-0005-0000-0000-000030950000}"/>
    <cellStyle name="Normal [0] 2 2 3" xfId="38284" xr:uid="{00000000-0005-0000-0000-000031950000}"/>
    <cellStyle name="Normal [0] 2 2 3 10" xfId="38285" xr:uid="{00000000-0005-0000-0000-000032950000}"/>
    <cellStyle name="Normal [0] 2 2 3 10 2" xfId="38286" xr:uid="{00000000-0005-0000-0000-000033950000}"/>
    <cellStyle name="Normal [0] 2 2 3 10 3" xfId="38287" xr:uid="{00000000-0005-0000-0000-000034950000}"/>
    <cellStyle name="Normal [0] 2 2 3 11" xfId="38288" xr:uid="{00000000-0005-0000-0000-000035950000}"/>
    <cellStyle name="Normal [0] 2 2 3 11 2" xfId="38289" xr:uid="{00000000-0005-0000-0000-000036950000}"/>
    <cellStyle name="Normal [0] 2 2 3 11 3" xfId="38290" xr:uid="{00000000-0005-0000-0000-000037950000}"/>
    <cellStyle name="Normal [0] 2 2 3 12" xfId="38291" xr:uid="{00000000-0005-0000-0000-000038950000}"/>
    <cellStyle name="Normal [0] 2 2 3 12 2" xfId="38292" xr:uid="{00000000-0005-0000-0000-000039950000}"/>
    <cellStyle name="Normal [0] 2 2 3 12 3" xfId="38293" xr:uid="{00000000-0005-0000-0000-00003A950000}"/>
    <cellStyle name="Normal [0] 2 2 3 13" xfId="38294" xr:uid="{00000000-0005-0000-0000-00003B950000}"/>
    <cellStyle name="Normal [0] 2 2 3 13 2" xfId="38295" xr:uid="{00000000-0005-0000-0000-00003C950000}"/>
    <cellStyle name="Normal [0] 2 2 3 13 3" xfId="38296" xr:uid="{00000000-0005-0000-0000-00003D950000}"/>
    <cellStyle name="Normal [0] 2 2 3 14" xfId="38297" xr:uid="{00000000-0005-0000-0000-00003E950000}"/>
    <cellStyle name="Normal [0] 2 2 3 14 2" xfId="38298" xr:uid="{00000000-0005-0000-0000-00003F950000}"/>
    <cellStyle name="Normal [0] 2 2 3 14 3" xfId="38299" xr:uid="{00000000-0005-0000-0000-000040950000}"/>
    <cellStyle name="Normal [0] 2 2 3 15" xfId="38300" xr:uid="{00000000-0005-0000-0000-000041950000}"/>
    <cellStyle name="Normal [0] 2 2 3 15 2" xfId="38301" xr:uid="{00000000-0005-0000-0000-000042950000}"/>
    <cellStyle name="Normal [0] 2 2 3 15 3" xfId="38302" xr:uid="{00000000-0005-0000-0000-000043950000}"/>
    <cellStyle name="Normal [0] 2 2 3 16" xfId="38303" xr:uid="{00000000-0005-0000-0000-000044950000}"/>
    <cellStyle name="Normal [0] 2 2 3 16 2" xfId="38304" xr:uid="{00000000-0005-0000-0000-000045950000}"/>
    <cellStyle name="Normal [0] 2 2 3 16 3" xfId="38305" xr:uid="{00000000-0005-0000-0000-000046950000}"/>
    <cellStyle name="Normal [0] 2 2 3 17" xfId="38306" xr:uid="{00000000-0005-0000-0000-000047950000}"/>
    <cellStyle name="Normal [0] 2 2 3 17 2" xfId="38307" xr:uid="{00000000-0005-0000-0000-000048950000}"/>
    <cellStyle name="Normal [0] 2 2 3 17 3" xfId="38308" xr:uid="{00000000-0005-0000-0000-000049950000}"/>
    <cellStyle name="Normal [0] 2 2 3 18" xfId="38309" xr:uid="{00000000-0005-0000-0000-00004A950000}"/>
    <cellStyle name="Normal [0] 2 2 3 18 2" xfId="38310" xr:uid="{00000000-0005-0000-0000-00004B950000}"/>
    <cellStyle name="Normal [0] 2 2 3 18 3" xfId="38311" xr:uid="{00000000-0005-0000-0000-00004C950000}"/>
    <cellStyle name="Normal [0] 2 2 3 19" xfId="38312" xr:uid="{00000000-0005-0000-0000-00004D950000}"/>
    <cellStyle name="Normal [0] 2 2 3 2" xfId="38313" xr:uid="{00000000-0005-0000-0000-00004E950000}"/>
    <cellStyle name="Normal [0] 2 2 3 2 10" xfId="38314" xr:uid="{00000000-0005-0000-0000-00004F950000}"/>
    <cellStyle name="Normal [0] 2 2 3 2 10 2" xfId="38315" xr:uid="{00000000-0005-0000-0000-000050950000}"/>
    <cellStyle name="Normal [0] 2 2 3 2 10 3" xfId="38316" xr:uid="{00000000-0005-0000-0000-000051950000}"/>
    <cellStyle name="Normal [0] 2 2 3 2 11" xfId="38317" xr:uid="{00000000-0005-0000-0000-000052950000}"/>
    <cellStyle name="Normal [0] 2 2 3 2 11 2" xfId="38318" xr:uid="{00000000-0005-0000-0000-000053950000}"/>
    <cellStyle name="Normal [0] 2 2 3 2 11 3" xfId="38319" xr:uid="{00000000-0005-0000-0000-000054950000}"/>
    <cellStyle name="Normal [0] 2 2 3 2 12" xfId="38320" xr:uid="{00000000-0005-0000-0000-000055950000}"/>
    <cellStyle name="Normal [0] 2 2 3 2 12 2" xfId="38321" xr:uid="{00000000-0005-0000-0000-000056950000}"/>
    <cellStyle name="Normal [0] 2 2 3 2 12 3" xfId="38322" xr:uid="{00000000-0005-0000-0000-000057950000}"/>
    <cellStyle name="Normal [0] 2 2 3 2 13" xfId="38323" xr:uid="{00000000-0005-0000-0000-000058950000}"/>
    <cellStyle name="Normal [0] 2 2 3 2 14" xfId="38324" xr:uid="{00000000-0005-0000-0000-000059950000}"/>
    <cellStyle name="Normal [0] 2 2 3 2 2" xfId="38325" xr:uid="{00000000-0005-0000-0000-00005A950000}"/>
    <cellStyle name="Normal [0] 2 2 3 2 2 2" xfId="38326" xr:uid="{00000000-0005-0000-0000-00005B950000}"/>
    <cellStyle name="Normal [0] 2 2 3 2 2 3" xfId="38327" xr:uid="{00000000-0005-0000-0000-00005C950000}"/>
    <cellStyle name="Normal [0] 2 2 3 2 3" xfId="38328" xr:uid="{00000000-0005-0000-0000-00005D950000}"/>
    <cellStyle name="Normal [0] 2 2 3 2 3 2" xfId="38329" xr:uid="{00000000-0005-0000-0000-00005E950000}"/>
    <cellStyle name="Normal [0] 2 2 3 2 3 3" xfId="38330" xr:uid="{00000000-0005-0000-0000-00005F950000}"/>
    <cellStyle name="Normal [0] 2 2 3 2 4" xfId="38331" xr:uid="{00000000-0005-0000-0000-000060950000}"/>
    <cellStyle name="Normal [0] 2 2 3 2 4 2" xfId="38332" xr:uid="{00000000-0005-0000-0000-000061950000}"/>
    <cellStyle name="Normal [0] 2 2 3 2 4 3" xfId="38333" xr:uid="{00000000-0005-0000-0000-000062950000}"/>
    <cellStyle name="Normal [0] 2 2 3 2 5" xfId="38334" xr:uid="{00000000-0005-0000-0000-000063950000}"/>
    <cellStyle name="Normal [0] 2 2 3 2 5 2" xfId="38335" xr:uid="{00000000-0005-0000-0000-000064950000}"/>
    <cellStyle name="Normal [0] 2 2 3 2 5 3" xfId="38336" xr:uid="{00000000-0005-0000-0000-000065950000}"/>
    <cellStyle name="Normal [0] 2 2 3 2 6" xfId="38337" xr:uid="{00000000-0005-0000-0000-000066950000}"/>
    <cellStyle name="Normal [0] 2 2 3 2 6 2" xfId="38338" xr:uid="{00000000-0005-0000-0000-000067950000}"/>
    <cellStyle name="Normal [0] 2 2 3 2 6 3" xfId="38339" xr:uid="{00000000-0005-0000-0000-000068950000}"/>
    <cellStyle name="Normal [0] 2 2 3 2 7" xfId="38340" xr:uid="{00000000-0005-0000-0000-000069950000}"/>
    <cellStyle name="Normal [0] 2 2 3 2 7 2" xfId="38341" xr:uid="{00000000-0005-0000-0000-00006A950000}"/>
    <cellStyle name="Normal [0] 2 2 3 2 7 3" xfId="38342" xr:uid="{00000000-0005-0000-0000-00006B950000}"/>
    <cellStyle name="Normal [0] 2 2 3 2 8" xfId="38343" xr:uid="{00000000-0005-0000-0000-00006C950000}"/>
    <cellStyle name="Normal [0] 2 2 3 2 8 2" xfId="38344" xr:uid="{00000000-0005-0000-0000-00006D950000}"/>
    <cellStyle name="Normal [0] 2 2 3 2 8 3" xfId="38345" xr:uid="{00000000-0005-0000-0000-00006E950000}"/>
    <cellStyle name="Normal [0] 2 2 3 2 9" xfId="38346" xr:uid="{00000000-0005-0000-0000-00006F950000}"/>
    <cellStyle name="Normal [0] 2 2 3 2 9 2" xfId="38347" xr:uid="{00000000-0005-0000-0000-000070950000}"/>
    <cellStyle name="Normal [0] 2 2 3 2 9 3" xfId="38348" xr:uid="{00000000-0005-0000-0000-000071950000}"/>
    <cellStyle name="Normal [0] 2 2 3 20" xfId="38349" xr:uid="{00000000-0005-0000-0000-000072950000}"/>
    <cellStyle name="Normal [0] 2 2 3 3" xfId="38350" xr:uid="{00000000-0005-0000-0000-000073950000}"/>
    <cellStyle name="Normal [0] 2 2 3 3 10" xfId="38351" xr:uid="{00000000-0005-0000-0000-000074950000}"/>
    <cellStyle name="Normal [0] 2 2 3 3 10 2" xfId="38352" xr:uid="{00000000-0005-0000-0000-000075950000}"/>
    <cellStyle name="Normal [0] 2 2 3 3 10 3" xfId="38353" xr:uid="{00000000-0005-0000-0000-000076950000}"/>
    <cellStyle name="Normal [0] 2 2 3 3 11" xfId="38354" xr:uid="{00000000-0005-0000-0000-000077950000}"/>
    <cellStyle name="Normal [0] 2 2 3 3 11 2" xfId="38355" xr:uid="{00000000-0005-0000-0000-000078950000}"/>
    <cellStyle name="Normal [0] 2 2 3 3 11 3" xfId="38356" xr:uid="{00000000-0005-0000-0000-000079950000}"/>
    <cellStyle name="Normal [0] 2 2 3 3 12" xfId="38357" xr:uid="{00000000-0005-0000-0000-00007A950000}"/>
    <cellStyle name="Normal [0] 2 2 3 3 12 2" xfId="38358" xr:uid="{00000000-0005-0000-0000-00007B950000}"/>
    <cellStyle name="Normal [0] 2 2 3 3 12 3" xfId="38359" xr:uid="{00000000-0005-0000-0000-00007C950000}"/>
    <cellStyle name="Normal [0] 2 2 3 3 13" xfId="38360" xr:uid="{00000000-0005-0000-0000-00007D950000}"/>
    <cellStyle name="Normal [0] 2 2 3 3 14" xfId="38361" xr:uid="{00000000-0005-0000-0000-00007E950000}"/>
    <cellStyle name="Normal [0] 2 2 3 3 2" xfId="38362" xr:uid="{00000000-0005-0000-0000-00007F950000}"/>
    <cellStyle name="Normal [0] 2 2 3 3 2 2" xfId="38363" xr:uid="{00000000-0005-0000-0000-000080950000}"/>
    <cellStyle name="Normal [0] 2 2 3 3 2 3" xfId="38364" xr:uid="{00000000-0005-0000-0000-000081950000}"/>
    <cellStyle name="Normal [0] 2 2 3 3 3" xfId="38365" xr:uid="{00000000-0005-0000-0000-000082950000}"/>
    <cellStyle name="Normal [0] 2 2 3 3 3 2" xfId="38366" xr:uid="{00000000-0005-0000-0000-000083950000}"/>
    <cellStyle name="Normal [0] 2 2 3 3 3 3" xfId="38367" xr:uid="{00000000-0005-0000-0000-000084950000}"/>
    <cellStyle name="Normal [0] 2 2 3 3 4" xfId="38368" xr:uid="{00000000-0005-0000-0000-000085950000}"/>
    <cellStyle name="Normal [0] 2 2 3 3 4 2" xfId="38369" xr:uid="{00000000-0005-0000-0000-000086950000}"/>
    <cellStyle name="Normal [0] 2 2 3 3 4 3" xfId="38370" xr:uid="{00000000-0005-0000-0000-000087950000}"/>
    <cellStyle name="Normal [0] 2 2 3 3 5" xfId="38371" xr:uid="{00000000-0005-0000-0000-000088950000}"/>
    <cellStyle name="Normal [0] 2 2 3 3 5 2" xfId="38372" xr:uid="{00000000-0005-0000-0000-000089950000}"/>
    <cellStyle name="Normal [0] 2 2 3 3 5 3" xfId="38373" xr:uid="{00000000-0005-0000-0000-00008A950000}"/>
    <cellStyle name="Normal [0] 2 2 3 3 6" xfId="38374" xr:uid="{00000000-0005-0000-0000-00008B950000}"/>
    <cellStyle name="Normal [0] 2 2 3 3 6 2" xfId="38375" xr:uid="{00000000-0005-0000-0000-00008C950000}"/>
    <cellStyle name="Normal [0] 2 2 3 3 6 3" xfId="38376" xr:uid="{00000000-0005-0000-0000-00008D950000}"/>
    <cellStyle name="Normal [0] 2 2 3 3 7" xfId="38377" xr:uid="{00000000-0005-0000-0000-00008E950000}"/>
    <cellStyle name="Normal [0] 2 2 3 3 7 2" xfId="38378" xr:uid="{00000000-0005-0000-0000-00008F950000}"/>
    <cellStyle name="Normal [0] 2 2 3 3 7 3" xfId="38379" xr:uid="{00000000-0005-0000-0000-000090950000}"/>
    <cellStyle name="Normal [0] 2 2 3 3 8" xfId="38380" xr:uid="{00000000-0005-0000-0000-000091950000}"/>
    <cellStyle name="Normal [0] 2 2 3 3 8 2" xfId="38381" xr:uid="{00000000-0005-0000-0000-000092950000}"/>
    <cellStyle name="Normal [0] 2 2 3 3 8 3" xfId="38382" xr:uid="{00000000-0005-0000-0000-000093950000}"/>
    <cellStyle name="Normal [0] 2 2 3 3 9" xfId="38383" xr:uid="{00000000-0005-0000-0000-000094950000}"/>
    <cellStyle name="Normal [0] 2 2 3 3 9 2" xfId="38384" xr:uid="{00000000-0005-0000-0000-000095950000}"/>
    <cellStyle name="Normal [0] 2 2 3 3 9 3" xfId="38385" xr:uid="{00000000-0005-0000-0000-000096950000}"/>
    <cellStyle name="Normal [0] 2 2 3 4" xfId="38386" xr:uid="{00000000-0005-0000-0000-000097950000}"/>
    <cellStyle name="Normal [0] 2 2 3 4 10" xfId="38387" xr:uid="{00000000-0005-0000-0000-000098950000}"/>
    <cellStyle name="Normal [0] 2 2 3 4 10 2" xfId="38388" xr:uid="{00000000-0005-0000-0000-000099950000}"/>
    <cellStyle name="Normal [0] 2 2 3 4 10 3" xfId="38389" xr:uid="{00000000-0005-0000-0000-00009A950000}"/>
    <cellStyle name="Normal [0] 2 2 3 4 11" xfId="38390" xr:uid="{00000000-0005-0000-0000-00009B950000}"/>
    <cellStyle name="Normal [0] 2 2 3 4 11 2" xfId="38391" xr:uid="{00000000-0005-0000-0000-00009C950000}"/>
    <cellStyle name="Normal [0] 2 2 3 4 11 3" xfId="38392" xr:uid="{00000000-0005-0000-0000-00009D950000}"/>
    <cellStyle name="Normal [0] 2 2 3 4 12" xfId="38393" xr:uid="{00000000-0005-0000-0000-00009E950000}"/>
    <cellStyle name="Normal [0] 2 2 3 4 13" xfId="38394" xr:uid="{00000000-0005-0000-0000-00009F950000}"/>
    <cellStyle name="Normal [0] 2 2 3 4 2" xfId="38395" xr:uid="{00000000-0005-0000-0000-0000A0950000}"/>
    <cellStyle name="Normal [0] 2 2 3 4 2 2" xfId="38396" xr:uid="{00000000-0005-0000-0000-0000A1950000}"/>
    <cellStyle name="Normal [0] 2 2 3 4 2 3" xfId="38397" xr:uid="{00000000-0005-0000-0000-0000A2950000}"/>
    <cellStyle name="Normal [0] 2 2 3 4 3" xfId="38398" xr:uid="{00000000-0005-0000-0000-0000A3950000}"/>
    <cellStyle name="Normal [0] 2 2 3 4 3 2" xfId="38399" xr:uid="{00000000-0005-0000-0000-0000A4950000}"/>
    <cellStyle name="Normal [0] 2 2 3 4 3 3" xfId="38400" xr:uid="{00000000-0005-0000-0000-0000A5950000}"/>
    <cellStyle name="Normal [0] 2 2 3 4 4" xfId="38401" xr:uid="{00000000-0005-0000-0000-0000A6950000}"/>
    <cellStyle name="Normal [0] 2 2 3 4 4 2" xfId="38402" xr:uid="{00000000-0005-0000-0000-0000A7950000}"/>
    <cellStyle name="Normal [0] 2 2 3 4 4 3" xfId="38403" xr:uid="{00000000-0005-0000-0000-0000A8950000}"/>
    <cellStyle name="Normal [0] 2 2 3 4 5" xfId="38404" xr:uid="{00000000-0005-0000-0000-0000A9950000}"/>
    <cellStyle name="Normal [0] 2 2 3 4 5 2" xfId="38405" xr:uid="{00000000-0005-0000-0000-0000AA950000}"/>
    <cellStyle name="Normal [0] 2 2 3 4 5 3" xfId="38406" xr:uid="{00000000-0005-0000-0000-0000AB950000}"/>
    <cellStyle name="Normal [0] 2 2 3 4 6" xfId="38407" xr:uid="{00000000-0005-0000-0000-0000AC950000}"/>
    <cellStyle name="Normal [0] 2 2 3 4 6 2" xfId="38408" xr:uid="{00000000-0005-0000-0000-0000AD950000}"/>
    <cellStyle name="Normal [0] 2 2 3 4 6 3" xfId="38409" xr:uid="{00000000-0005-0000-0000-0000AE950000}"/>
    <cellStyle name="Normal [0] 2 2 3 4 7" xfId="38410" xr:uid="{00000000-0005-0000-0000-0000AF950000}"/>
    <cellStyle name="Normal [0] 2 2 3 4 7 2" xfId="38411" xr:uid="{00000000-0005-0000-0000-0000B0950000}"/>
    <cellStyle name="Normal [0] 2 2 3 4 7 3" xfId="38412" xr:uid="{00000000-0005-0000-0000-0000B1950000}"/>
    <cellStyle name="Normal [0] 2 2 3 4 8" xfId="38413" xr:uid="{00000000-0005-0000-0000-0000B2950000}"/>
    <cellStyle name="Normal [0] 2 2 3 4 8 2" xfId="38414" xr:uid="{00000000-0005-0000-0000-0000B3950000}"/>
    <cellStyle name="Normal [0] 2 2 3 4 8 3" xfId="38415" xr:uid="{00000000-0005-0000-0000-0000B4950000}"/>
    <cellStyle name="Normal [0] 2 2 3 4 9" xfId="38416" xr:uid="{00000000-0005-0000-0000-0000B5950000}"/>
    <cellStyle name="Normal [0] 2 2 3 4 9 2" xfId="38417" xr:uid="{00000000-0005-0000-0000-0000B6950000}"/>
    <cellStyle name="Normal [0] 2 2 3 4 9 3" xfId="38418" xr:uid="{00000000-0005-0000-0000-0000B7950000}"/>
    <cellStyle name="Normal [0] 2 2 3 5" xfId="38419" xr:uid="{00000000-0005-0000-0000-0000B8950000}"/>
    <cellStyle name="Normal [0] 2 2 3 5 10" xfId="38420" xr:uid="{00000000-0005-0000-0000-0000B9950000}"/>
    <cellStyle name="Normal [0] 2 2 3 5 10 2" xfId="38421" xr:uid="{00000000-0005-0000-0000-0000BA950000}"/>
    <cellStyle name="Normal [0] 2 2 3 5 10 3" xfId="38422" xr:uid="{00000000-0005-0000-0000-0000BB950000}"/>
    <cellStyle name="Normal [0] 2 2 3 5 11" xfId="38423" xr:uid="{00000000-0005-0000-0000-0000BC950000}"/>
    <cellStyle name="Normal [0] 2 2 3 5 11 2" xfId="38424" xr:uid="{00000000-0005-0000-0000-0000BD950000}"/>
    <cellStyle name="Normal [0] 2 2 3 5 11 3" xfId="38425" xr:uid="{00000000-0005-0000-0000-0000BE950000}"/>
    <cellStyle name="Normal [0] 2 2 3 5 12" xfId="38426" xr:uid="{00000000-0005-0000-0000-0000BF950000}"/>
    <cellStyle name="Normal [0] 2 2 3 5 13" xfId="38427" xr:uid="{00000000-0005-0000-0000-0000C0950000}"/>
    <cellStyle name="Normal [0] 2 2 3 5 2" xfId="38428" xr:uid="{00000000-0005-0000-0000-0000C1950000}"/>
    <cellStyle name="Normal [0] 2 2 3 5 2 2" xfId="38429" xr:uid="{00000000-0005-0000-0000-0000C2950000}"/>
    <cellStyle name="Normal [0] 2 2 3 5 2 3" xfId="38430" xr:uid="{00000000-0005-0000-0000-0000C3950000}"/>
    <cellStyle name="Normal [0] 2 2 3 5 3" xfId="38431" xr:uid="{00000000-0005-0000-0000-0000C4950000}"/>
    <cellStyle name="Normal [0] 2 2 3 5 3 2" xfId="38432" xr:uid="{00000000-0005-0000-0000-0000C5950000}"/>
    <cellStyle name="Normal [0] 2 2 3 5 3 3" xfId="38433" xr:uid="{00000000-0005-0000-0000-0000C6950000}"/>
    <cellStyle name="Normal [0] 2 2 3 5 4" xfId="38434" xr:uid="{00000000-0005-0000-0000-0000C7950000}"/>
    <cellStyle name="Normal [0] 2 2 3 5 4 2" xfId="38435" xr:uid="{00000000-0005-0000-0000-0000C8950000}"/>
    <cellStyle name="Normal [0] 2 2 3 5 4 3" xfId="38436" xr:uid="{00000000-0005-0000-0000-0000C9950000}"/>
    <cellStyle name="Normal [0] 2 2 3 5 5" xfId="38437" xr:uid="{00000000-0005-0000-0000-0000CA950000}"/>
    <cellStyle name="Normal [0] 2 2 3 5 5 2" xfId="38438" xr:uid="{00000000-0005-0000-0000-0000CB950000}"/>
    <cellStyle name="Normal [0] 2 2 3 5 5 3" xfId="38439" xr:uid="{00000000-0005-0000-0000-0000CC950000}"/>
    <cellStyle name="Normal [0] 2 2 3 5 6" xfId="38440" xr:uid="{00000000-0005-0000-0000-0000CD950000}"/>
    <cellStyle name="Normal [0] 2 2 3 5 6 2" xfId="38441" xr:uid="{00000000-0005-0000-0000-0000CE950000}"/>
    <cellStyle name="Normal [0] 2 2 3 5 6 3" xfId="38442" xr:uid="{00000000-0005-0000-0000-0000CF950000}"/>
    <cellStyle name="Normal [0] 2 2 3 5 7" xfId="38443" xr:uid="{00000000-0005-0000-0000-0000D0950000}"/>
    <cellStyle name="Normal [0] 2 2 3 5 7 2" xfId="38444" xr:uid="{00000000-0005-0000-0000-0000D1950000}"/>
    <cellStyle name="Normal [0] 2 2 3 5 7 3" xfId="38445" xr:uid="{00000000-0005-0000-0000-0000D2950000}"/>
    <cellStyle name="Normal [0] 2 2 3 5 8" xfId="38446" xr:uid="{00000000-0005-0000-0000-0000D3950000}"/>
    <cellStyle name="Normal [0] 2 2 3 5 8 2" xfId="38447" xr:uid="{00000000-0005-0000-0000-0000D4950000}"/>
    <cellStyle name="Normal [0] 2 2 3 5 8 3" xfId="38448" xr:uid="{00000000-0005-0000-0000-0000D5950000}"/>
    <cellStyle name="Normal [0] 2 2 3 5 9" xfId="38449" xr:uid="{00000000-0005-0000-0000-0000D6950000}"/>
    <cellStyle name="Normal [0] 2 2 3 5 9 2" xfId="38450" xr:uid="{00000000-0005-0000-0000-0000D7950000}"/>
    <cellStyle name="Normal [0] 2 2 3 5 9 3" xfId="38451" xr:uid="{00000000-0005-0000-0000-0000D8950000}"/>
    <cellStyle name="Normal [0] 2 2 3 6" xfId="38452" xr:uid="{00000000-0005-0000-0000-0000D9950000}"/>
    <cellStyle name="Normal [0] 2 2 3 6 10" xfId="38453" xr:uid="{00000000-0005-0000-0000-0000DA950000}"/>
    <cellStyle name="Normal [0] 2 2 3 6 10 2" xfId="38454" xr:uid="{00000000-0005-0000-0000-0000DB950000}"/>
    <cellStyle name="Normal [0] 2 2 3 6 10 3" xfId="38455" xr:uid="{00000000-0005-0000-0000-0000DC950000}"/>
    <cellStyle name="Normal [0] 2 2 3 6 11" xfId="38456" xr:uid="{00000000-0005-0000-0000-0000DD950000}"/>
    <cellStyle name="Normal [0] 2 2 3 6 11 2" xfId="38457" xr:uid="{00000000-0005-0000-0000-0000DE950000}"/>
    <cellStyle name="Normal [0] 2 2 3 6 11 3" xfId="38458" xr:uid="{00000000-0005-0000-0000-0000DF950000}"/>
    <cellStyle name="Normal [0] 2 2 3 6 12" xfId="38459" xr:uid="{00000000-0005-0000-0000-0000E0950000}"/>
    <cellStyle name="Normal [0] 2 2 3 6 13" xfId="38460" xr:uid="{00000000-0005-0000-0000-0000E1950000}"/>
    <cellStyle name="Normal [0] 2 2 3 6 2" xfId="38461" xr:uid="{00000000-0005-0000-0000-0000E2950000}"/>
    <cellStyle name="Normal [0] 2 2 3 6 2 2" xfId="38462" xr:uid="{00000000-0005-0000-0000-0000E3950000}"/>
    <cellStyle name="Normal [0] 2 2 3 6 2 3" xfId="38463" xr:uid="{00000000-0005-0000-0000-0000E4950000}"/>
    <cellStyle name="Normal [0] 2 2 3 6 3" xfId="38464" xr:uid="{00000000-0005-0000-0000-0000E5950000}"/>
    <cellStyle name="Normal [0] 2 2 3 6 3 2" xfId="38465" xr:uid="{00000000-0005-0000-0000-0000E6950000}"/>
    <cellStyle name="Normal [0] 2 2 3 6 3 3" xfId="38466" xr:uid="{00000000-0005-0000-0000-0000E7950000}"/>
    <cellStyle name="Normal [0] 2 2 3 6 4" xfId="38467" xr:uid="{00000000-0005-0000-0000-0000E8950000}"/>
    <cellStyle name="Normal [0] 2 2 3 6 4 2" xfId="38468" xr:uid="{00000000-0005-0000-0000-0000E9950000}"/>
    <cellStyle name="Normal [0] 2 2 3 6 4 3" xfId="38469" xr:uid="{00000000-0005-0000-0000-0000EA950000}"/>
    <cellStyle name="Normal [0] 2 2 3 6 5" xfId="38470" xr:uid="{00000000-0005-0000-0000-0000EB950000}"/>
    <cellStyle name="Normal [0] 2 2 3 6 5 2" xfId="38471" xr:uid="{00000000-0005-0000-0000-0000EC950000}"/>
    <cellStyle name="Normal [0] 2 2 3 6 5 3" xfId="38472" xr:uid="{00000000-0005-0000-0000-0000ED950000}"/>
    <cellStyle name="Normal [0] 2 2 3 6 6" xfId="38473" xr:uid="{00000000-0005-0000-0000-0000EE950000}"/>
    <cellStyle name="Normal [0] 2 2 3 6 6 2" xfId="38474" xr:uid="{00000000-0005-0000-0000-0000EF950000}"/>
    <cellStyle name="Normal [0] 2 2 3 6 6 3" xfId="38475" xr:uid="{00000000-0005-0000-0000-0000F0950000}"/>
    <cellStyle name="Normal [0] 2 2 3 6 7" xfId="38476" xr:uid="{00000000-0005-0000-0000-0000F1950000}"/>
    <cellStyle name="Normal [0] 2 2 3 6 7 2" xfId="38477" xr:uid="{00000000-0005-0000-0000-0000F2950000}"/>
    <cellStyle name="Normal [0] 2 2 3 6 7 3" xfId="38478" xr:uid="{00000000-0005-0000-0000-0000F3950000}"/>
    <cellStyle name="Normal [0] 2 2 3 6 8" xfId="38479" xr:uid="{00000000-0005-0000-0000-0000F4950000}"/>
    <cellStyle name="Normal [0] 2 2 3 6 8 2" xfId="38480" xr:uid="{00000000-0005-0000-0000-0000F5950000}"/>
    <cellStyle name="Normal [0] 2 2 3 6 8 3" xfId="38481" xr:uid="{00000000-0005-0000-0000-0000F6950000}"/>
    <cellStyle name="Normal [0] 2 2 3 6 9" xfId="38482" xr:uid="{00000000-0005-0000-0000-0000F7950000}"/>
    <cellStyle name="Normal [0] 2 2 3 6 9 2" xfId="38483" xr:uid="{00000000-0005-0000-0000-0000F8950000}"/>
    <cellStyle name="Normal [0] 2 2 3 6 9 3" xfId="38484" xr:uid="{00000000-0005-0000-0000-0000F9950000}"/>
    <cellStyle name="Normal [0] 2 2 3 7" xfId="38485" xr:uid="{00000000-0005-0000-0000-0000FA950000}"/>
    <cellStyle name="Normal [0] 2 2 3 7 10" xfId="38486" xr:uid="{00000000-0005-0000-0000-0000FB950000}"/>
    <cellStyle name="Normal [0] 2 2 3 7 10 2" xfId="38487" xr:uid="{00000000-0005-0000-0000-0000FC950000}"/>
    <cellStyle name="Normal [0] 2 2 3 7 10 3" xfId="38488" xr:uid="{00000000-0005-0000-0000-0000FD950000}"/>
    <cellStyle name="Normal [0] 2 2 3 7 11" xfId="38489" xr:uid="{00000000-0005-0000-0000-0000FE950000}"/>
    <cellStyle name="Normal [0] 2 2 3 7 11 2" xfId="38490" xr:uid="{00000000-0005-0000-0000-0000FF950000}"/>
    <cellStyle name="Normal [0] 2 2 3 7 11 3" xfId="38491" xr:uid="{00000000-0005-0000-0000-000000960000}"/>
    <cellStyle name="Normal [0] 2 2 3 7 12" xfId="38492" xr:uid="{00000000-0005-0000-0000-000001960000}"/>
    <cellStyle name="Normal [0] 2 2 3 7 13" xfId="38493" xr:uid="{00000000-0005-0000-0000-000002960000}"/>
    <cellStyle name="Normal [0] 2 2 3 7 2" xfId="38494" xr:uid="{00000000-0005-0000-0000-000003960000}"/>
    <cellStyle name="Normal [0] 2 2 3 7 2 2" xfId="38495" xr:uid="{00000000-0005-0000-0000-000004960000}"/>
    <cellStyle name="Normal [0] 2 2 3 7 2 3" xfId="38496" xr:uid="{00000000-0005-0000-0000-000005960000}"/>
    <cellStyle name="Normal [0] 2 2 3 7 3" xfId="38497" xr:uid="{00000000-0005-0000-0000-000006960000}"/>
    <cellStyle name="Normal [0] 2 2 3 7 3 2" xfId="38498" xr:uid="{00000000-0005-0000-0000-000007960000}"/>
    <cellStyle name="Normal [0] 2 2 3 7 3 3" xfId="38499" xr:uid="{00000000-0005-0000-0000-000008960000}"/>
    <cellStyle name="Normal [0] 2 2 3 7 4" xfId="38500" xr:uid="{00000000-0005-0000-0000-000009960000}"/>
    <cellStyle name="Normal [0] 2 2 3 7 4 2" xfId="38501" xr:uid="{00000000-0005-0000-0000-00000A960000}"/>
    <cellStyle name="Normal [0] 2 2 3 7 4 3" xfId="38502" xr:uid="{00000000-0005-0000-0000-00000B960000}"/>
    <cellStyle name="Normal [0] 2 2 3 7 5" xfId="38503" xr:uid="{00000000-0005-0000-0000-00000C960000}"/>
    <cellStyle name="Normal [0] 2 2 3 7 5 2" xfId="38504" xr:uid="{00000000-0005-0000-0000-00000D960000}"/>
    <cellStyle name="Normal [0] 2 2 3 7 5 3" xfId="38505" xr:uid="{00000000-0005-0000-0000-00000E960000}"/>
    <cellStyle name="Normal [0] 2 2 3 7 6" xfId="38506" xr:uid="{00000000-0005-0000-0000-00000F960000}"/>
    <cellStyle name="Normal [0] 2 2 3 7 6 2" xfId="38507" xr:uid="{00000000-0005-0000-0000-000010960000}"/>
    <cellStyle name="Normal [0] 2 2 3 7 6 3" xfId="38508" xr:uid="{00000000-0005-0000-0000-000011960000}"/>
    <cellStyle name="Normal [0] 2 2 3 7 7" xfId="38509" xr:uid="{00000000-0005-0000-0000-000012960000}"/>
    <cellStyle name="Normal [0] 2 2 3 7 7 2" xfId="38510" xr:uid="{00000000-0005-0000-0000-000013960000}"/>
    <cellStyle name="Normal [0] 2 2 3 7 7 3" xfId="38511" xr:uid="{00000000-0005-0000-0000-000014960000}"/>
    <cellStyle name="Normal [0] 2 2 3 7 8" xfId="38512" xr:uid="{00000000-0005-0000-0000-000015960000}"/>
    <cellStyle name="Normal [0] 2 2 3 7 8 2" xfId="38513" xr:uid="{00000000-0005-0000-0000-000016960000}"/>
    <cellStyle name="Normal [0] 2 2 3 7 8 3" xfId="38514" xr:uid="{00000000-0005-0000-0000-000017960000}"/>
    <cellStyle name="Normal [0] 2 2 3 7 9" xfId="38515" xr:uid="{00000000-0005-0000-0000-000018960000}"/>
    <cellStyle name="Normal [0] 2 2 3 7 9 2" xfId="38516" xr:uid="{00000000-0005-0000-0000-000019960000}"/>
    <cellStyle name="Normal [0] 2 2 3 7 9 3" xfId="38517" xr:uid="{00000000-0005-0000-0000-00001A960000}"/>
    <cellStyle name="Normal [0] 2 2 3 8" xfId="38518" xr:uid="{00000000-0005-0000-0000-00001B960000}"/>
    <cellStyle name="Normal [0] 2 2 3 8 2" xfId="38519" xr:uid="{00000000-0005-0000-0000-00001C960000}"/>
    <cellStyle name="Normal [0] 2 2 3 8 3" xfId="38520" xr:uid="{00000000-0005-0000-0000-00001D960000}"/>
    <cellStyle name="Normal [0] 2 2 3 9" xfId="38521" xr:uid="{00000000-0005-0000-0000-00001E960000}"/>
    <cellStyle name="Normal [0] 2 2 3 9 2" xfId="38522" xr:uid="{00000000-0005-0000-0000-00001F960000}"/>
    <cellStyle name="Normal [0] 2 2 3 9 3" xfId="38523" xr:uid="{00000000-0005-0000-0000-000020960000}"/>
    <cellStyle name="Normal [0] 2 2 4" xfId="38524" xr:uid="{00000000-0005-0000-0000-000021960000}"/>
    <cellStyle name="Normal [0] 2 2 4 10" xfId="38525" xr:uid="{00000000-0005-0000-0000-000022960000}"/>
    <cellStyle name="Normal [0] 2 2 4 10 2" xfId="38526" xr:uid="{00000000-0005-0000-0000-000023960000}"/>
    <cellStyle name="Normal [0] 2 2 4 10 3" xfId="38527" xr:uid="{00000000-0005-0000-0000-000024960000}"/>
    <cellStyle name="Normal [0] 2 2 4 11" xfId="38528" xr:uid="{00000000-0005-0000-0000-000025960000}"/>
    <cellStyle name="Normal [0] 2 2 4 11 2" xfId="38529" xr:uid="{00000000-0005-0000-0000-000026960000}"/>
    <cellStyle name="Normal [0] 2 2 4 11 3" xfId="38530" xr:uid="{00000000-0005-0000-0000-000027960000}"/>
    <cellStyle name="Normal [0] 2 2 4 12" xfId="38531" xr:uid="{00000000-0005-0000-0000-000028960000}"/>
    <cellStyle name="Normal [0] 2 2 4 12 2" xfId="38532" xr:uid="{00000000-0005-0000-0000-000029960000}"/>
    <cellStyle name="Normal [0] 2 2 4 12 3" xfId="38533" xr:uid="{00000000-0005-0000-0000-00002A960000}"/>
    <cellStyle name="Normal [0] 2 2 4 13" xfId="38534" xr:uid="{00000000-0005-0000-0000-00002B960000}"/>
    <cellStyle name="Normal [0] 2 2 4 13 2" xfId="38535" xr:uid="{00000000-0005-0000-0000-00002C960000}"/>
    <cellStyle name="Normal [0] 2 2 4 13 3" xfId="38536" xr:uid="{00000000-0005-0000-0000-00002D960000}"/>
    <cellStyle name="Normal [0] 2 2 4 14" xfId="38537" xr:uid="{00000000-0005-0000-0000-00002E960000}"/>
    <cellStyle name="Normal [0] 2 2 4 14 2" xfId="38538" xr:uid="{00000000-0005-0000-0000-00002F960000}"/>
    <cellStyle name="Normal [0] 2 2 4 14 3" xfId="38539" xr:uid="{00000000-0005-0000-0000-000030960000}"/>
    <cellStyle name="Normal [0] 2 2 4 15" xfId="38540" xr:uid="{00000000-0005-0000-0000-000031960000}"/>
    <cellStyle name="Normal [0] 2 2 4 15 2" xfId="38541" xr:uid="{00000000-0005-0000-0000-000032960000}"/>
    <cellStyle name="Normal [0] 2 2 4 15 3" xfId="38542" xr:uid="{00000000-0005-0000-0000-000033960000}"/>
    <cellStyle name="Normal [0] 2 2 4 16" xfId="38543" xr:uid="{00000000-0005-0000-0000-000034960000}"/>
    <cellStyle name="Normal [0] 2 2 4 16 2" xfId="38544" xr:uid="{00000000-0005-0000-0000-000035960000}"/>
    <cellStyle name="Normal [0] 2 2 4 16 3" xfId="38545" xr:uid="{00000000-0005-0000-0000-000036960000}"/>
    <cellStyle name="Normal [0] 2 2 4 17" xfId="38546" xr:uid="{00000000-0005-0000-0000-000037960000}"/>
    <cellStyle name="Normal [0] 2 2 4 17 2" xfId="38547" xr:uid="{00000000-0005-0000-0000-000038960000}"/>
    <cellStyle name="Normal [0] 2 2 4 17 3" xfId="38548" xr:uid="{00000000-0005-0000-0000-000039960000}"/>
    <cellStyle name="Normal [0] 2 2 4 18" xfId="38549" xr:uid="{00000000-0005-0000-0000-00003A960000}"/>
    <cellStyle name="Normal [0] 2 2 4 18 2" xfId="38550" xr:uid="{00000000-0005-0000-0000-00003B960000}"/>
    <cellStyle name="Normal [0] 2 2 4 18 3" xfId="38551" xr:uid="{00000000-0005-0000-0000-00003C960000}"/>
    <cellStyle name="Normal [0] 2 2 4 19" xfId="38552" xr:uid="{00000000-0005-0000-0000-00003D960000}"/>
    <cellStyle name="Normal [0] 2 2 4 2" xfId="38553" xr:uid="{00000000-0005-0000-0000-00003E960000}"/>
    <cellStyle name="Normal [0] 2 2 4 2 10" xfId="38554" xr:uid="{00000000-0005-0000-0000-00003F960000}"/>
    <cellStyle name="Normal [0] 2 2 4 2 10 2" xfId="38555" xr:uid="{00000000-0005-0000-0000-000040960000}"/>
    <cellStyle name="Normal [0] 2 2 4 2 10 3" xfId="38556" xr:uid="{00000000-0005-0000-0000-000041960000}"/>
    <cellStyle name="Normal [0] 2 2 4 2 11" xfId="38557" xr:uid="{00000000-0005-0000-0000-000042960000}"/>
    <cellStyle name="Normal [0] 2 2 4 2 11 2" xfId="38558" xr:uid="{00000000-0005-0000-0000-000043960000}"/>
    <cellStyle name="Normal [0] 2 2 4 2 11 3" xfId="38559" xr:uid="{00000000-0005-0000-0000-000044960000}"/>
    <cellStyle name="Normal [0] 2 2 4 2 12" xfId="38560" xr:uid="{00000000-0005-0000-0000-000045960000}"/>
    <cellStyle name="Normal [0] 2 2 4 2 12 2" xfId="38561" xr:uid="{00000000-0005-0000-0000-000046960000}"/>
    <cellStyle name="Normal [0] 2 2 4 2 12 3" xfId="38562" xr:uid="{00000000-0005-0000-0000-000047960000}"/>
    <cellStyle name="Normal [0] 2 2 4 2 13" xfId="38563" xr:uid="{00000000-0005-0000-0000-000048960000}"/>
    <cellStyle name="Normal [0] 2 2 4 2 14" xfId="38564" xr:uid="{00000000-0005-0000-0000-000049960000}"/>
    <cellStyle name="Normal [0] 2 2 4 2 2" xfId="38565" xr:uid="{00000000-0005-0000-0000-00004A960000}"/>
    <cellStyle name="Normal [0] 2 2 4 2 2 2" xfId="38566" xr:uid="{00000000-0005-0000-0000-00004B960000}"/>
    <cellStyle name="Normal [0] 2 2 4 2 2 3" xfId="38567" xr:uid="{00000000-0005-0000-0000-00004C960000}"/>
    <cellStyle name="Normal [0] 2 2 4 2 3" xfId="38568" xr:uid="{00000000-0005-0000-0000-00004D960000}"/>
    <cellStyle name="Normal [0] 2 2 4 2 3 2" xfId="38569" xr:uid="{00000000-0005-0000-0000-00004E960000}"/>
    <cellStyle name="Normal [0] 2 2 4 2 3 3" xfId="38570" xr:uid="{00000000-0005-0000-0000-00004F960000}"/>
    <cellStyle name="Normal [0] 2 2 4 2 4" xfId="38571" xr:uid="{00000000-0005-0000-0000-000050960000}"/>
    <cellStyle name="Normal [0] 2 2 4 2 4 2" xfId="38572" xr:uid="{00000000-0005-0000-0000-000051960000}"/>
    <cellStyle name="Normal [0] 2 2 4 2 4 3" xfId="38573" xr:uid="{00000000-0005-0000-0000-000052960000}"/>
    <cellStyle name="Normal [0] 2 2 4 2 5" xfId="38574" xr:uid="{00000000-0005-0000-0000-000053960000}"/>
    <cellStyle name="Normal [0] 2 2 4 2 5 2" xfId="38575" xr:uid="{00000000-0005-0000-0000-000054960000}"/>
    <cellStyle name="Normal [0] 2 2 4 2 5 3" xfId="38576" xr:uid="{00000000-0005-0000-0000-000055960000}"/>
    <cellStyle name="Normal [0] 2 2 4 2 6" xfId="38577" xr:uid="{00000000-0005-0000-0000-000056960000}"/>
    <cellStyle name="Normal [0] 2 2 4 2 6 2" xfId="38578" xr:uid="{00000000-0005-0000-0000-000057960000}"/>
    <cellStyle name="Normal [0] 2 2 4 2 6 3" xfId="38579" xr:uid="{00000000-0005-0000-0000-000058960000}"/>
    <cellStyle name="Normal [0] 2 2 4 2 7" xfId="38580" xr:uid="{00000000-0005-0000-0000-000059960000}"/>
    <cellStyle name="Normal [0] 2 2 4 2 7 2" xfId="38581" xr:uid="{00000000-0005-0000-0000-00005A960000}"/>
    <cellStyle name="Normal [0] 2 2 4 2 7 3" xfId="38582" xr:uid="{00000000-0005-0000-0000-00005B960000}"/>
    <cellStyle name="Normal [0] 2 2 4 2 8" xfId="38583" xr:uid="{00000000-0005-0000-0000-00005C960000}"/>
    <cellStyle name="Normal [0] 2 2 4 2 8 2" xfId="38584" xr:uid="{00000000-0005-0000-0000-00005D960000}"/>
    <cellStyle name="Normal [0] 2 2 4 2 8 3" xfId="38585" xr:uid="{00000000-0005-0000-0000-00005E960000}"/>
    <cellStyle name="Normal [0] 2 2 4 2 9" xfId="38586" xr:uid="{00000000-0005-0000-0000-00005F960000}"/>
    <cellStyle name="Normal [0] 2 2 4 2 9 2" xfId="38587" xr:uid="{00000000-0005-0000-0000-000060960000}"/>
    <cellStyle name="Normal [0] 2 2 4 2 9 3" xfId="38588" xr:uid="{00000000-0005-0000-0000-000061960000}"/>
    <cellStyle name="Normal [0] 2 2 4 20" xfId="38589" xr:uid="{00000000-0005-0000-0000-000062960000}"/>
    <cellStyle name="Normal [0] 2 2 4 3" xfId="38590" xr:uid="{00000000-0005-0000-0000-000063960000}"/>
    <cellStyle name="Normal [0] 2 2 4 3 10" xfId="38591" xr:uid="{00000000-0005-0000-0000-000064960000}"/>
    <cellStyle name="Normal [0] 2 2 4 3 10 2" xfId="38592" xr:uid="{00000000-0005-0000-0000-000065960000}"/>
    <cellStyle name="Normal [0] 2 2 4 3 10 3" xfId="38593" xr:uid="{00000000-0005-0000-0000-000066960000}"/>
    <cellStyle name="Normal [0] 2 2 4 3 11" xfId="38594" xr:uid="{00000000-0005-0000-0000-000067960000}"/>
    <cellStyle name="Normal [0] 2 2 4 3 11 2" xfId="38595" xr:uid="{00000000-0005-0000-0000-000068960000}"/>
    <cellStyle name="Normal [0] 2 2 4 3 11 3" xfId="38596" xr:uid="{00000000-0005-0000-0000-000069960000}"/>
    <cellStyle name="Normal [0] 2 2 4 3 12" xfId="38597" xr:uid="{00000000-0005-0000-0000-00006A960000}"/>
    <cellStyle name="Normal [0] 2 2 4 3 12 2" xfId="38598" xr:uid="{00000000-0005-0000-0000-00006B960000}"/>
    <cellStyle name="Normal [0] 2 2 4 3 12 3" xfId="38599" xr:uid="{00000000-0005-0000-0000-00006C960000}"/>
    <cellStyle name="Normal [0] 2 2 4 3 13" xfId="38600" xr:uid="{00000000-0005-0000-0000-00006D960000}"/>
    <cellStyle name="Normal [0] 2 2 4 3 14" xfId="38601" xr:uid="{00000000-0005-0000-0000-00006E960000}"/>
    <cellStyle name="Normal [0] 2 2 4 3 2" xfId="38602" xr:uid="{00000000-0005-0000-0000-00006F960000}"/>
    <cellStyle name="Normal [0] 2 2 4 3 2 2" xfId="38603" xr:uid="{00000000-0005-0000-0000-000070960000}"/>
    <cellStyle name="Normal [0] 2 2 4 3 2 3" xfId="38604" xr:uid="{00000000-0005-0000-0000-000071960000}"/>
    <cellStyle name="Normal [0] 2 2 4 3 3" xfId="38605" xr:uid="{00000000-0005-0000-0000-000072960000}"/>
    <cellStyle name="Normal [0] 2 2 4 3 3 2" xfId="38606" xr:uid="{00000000-0005-0000-0000-000073960000}"/>
    <cellStyle name="Normal [0] 2 2 4 3 3 3" xfId="38607" xr:uid="{00000000-0005-0000-0000-000074960000}"/>
    <cellStyle name="Normal [0] 2 2 4 3 4" xfId="38608" xr:uid="{00000000-0005-0000-0000-000075960000}"/>
    <cellStyle name="Normal [0] 2 2 4 3 4 2" xfId="38609" xr:uid="{00000000-0005-0000-0000-000076960000}"/>
    <cellStyle name="Normal [0] 2 2 4 3 4 3" xfId="38610" xr:uid="{00000000-0005-0000-0000-000077960000}"/>
    <cellStyle name="Normal [0] 2 2 4 3 5" xfId="38611" xr:uid="{00000000-0005-0000-0000-000078960000}"/>
    <cellStyle name="Normal [0] 2 2 4 3 5 2" xfId="38612" xr:uid="{00000000-0005-0000-0000-000079960000}"/>
    <cellStyle name="Normal [0] 2 2 4 3 5 3" xfId="38613" xr:uid="{00000000-0005-0000-0000-00007A960000}"/>
    <cellStyle name="Normal [0] 2 2 4 3 6" xfId="38614" xr:uid="{00000000-0005-0000-0000-00007B960000}"/>
    <cellStyle name="Normal [0] 2 2 4 3 6 2" xfId="38615" xr:uid="{00000000-0005-0000-0000-00007C960000}"/>
    <cellStyle name="Normal [0] 2 2 4 3 6 3" xfId="38616" xr:uid="{00000000-0005-0000-0000-00007D960000}"/>
    <cellStyle name="Normal [0] 2 2 4 3 7" xfId="38617" xr:uid="{00000000-0005-0000-0000-00007E960000}"/>
    <cellStyle name="Normal [0] 2 2 4 3 7 2" xfId="38618" xr:uid="{00000000-0005-0000-0000-00007F960000}"/>
    <cellStyle name="Normal [0] 2 2 4 3 7 3" xfId="38619" xr:uid="{00000000-0005-0000-0000-000080960000}"/>
    <cellStyle name="Normal [0] 2 2 4 3 8" xfId="38620" xr:uid="{00000000-0005-0000-0000-000081960000}"/>
    <cellStyle name="Normal [0] 2 2 4 3 8 2" xfId="38621" xr:uid="{00000000-0005-0000-0000-000082960000}"/>
    <cellStyle name="Normal [0] 2 2 4 3 8 3" xfId="38622" xr:uid="{00000000-0005-0000-0000-000083960000}"/>
    <cellStyle name="Normal [0] 2 2 4 3 9" xfId="38623" xr:uid="{00000000-0005-0000-0000-000084960000}"/>
    <cellStyle name="Normal [0] 2 2 4 3 9 2" xfId="38624" xr:uid="{00000000-0005-0000-0000-000085960000}"/>
    <cellStyle name="Normal [0] 2 2 4 3 9 3" xfId="38625" xr:uid="{00000000-0005-0000-0000-000086960000}"/>
    <cellStyle name="Normal [0] 2 2 4 4" xfId="38626" xr:uid="{00000000-0005-0000-0000-000087960000}"/>
    <cellStyle name="Normal [0] 2 2 4 4 10" xfId="38627" xr:uid="{00000000-0005-0000-0000-000088960000}"/>
    <cellStyle name="Normal [0] 2 2 4 4 10 2" xfId="38628" xr:uid="{00000000-0005-0000-0000-000089960000}"/>
    <cellStyle name="Normal [0] 2 2 4 4 10 3" xfId="38629" xr:uid="{00000000-0005-0000-0000-00008A960000}"/>
    <cellStyle name="Normal [0] 2 2 4 4 11" xfId="38630" xr:uid="{00000000-0005-0000-0000-00008B960000}"/>
    <cellStyle name="Normal [0] 2 2 4 4 11 2" xfId="38631" xr:uid="{00000000-0005-0000-0000-00008C960000}"/>
    <cellStyle name="Normal [0] 2 2 4 4 11 3" xfId="38632" xr:uid="{00000000-0005-0000-0000-00008D960000}"/>
    <cellStyle name="Normal [0] 2 2 4 4 12" xfId="38633" xr:uid="{00000000-0005-0000-0000-00008E960000}"/>
    <cellStyle name="Normal [0] 2 2 4 4 13" xfId="38634" xr:uid="{00000000-0005-0000-0000-00008F960000}"/>
    <cellStyle name="Normal [0] 2 2 4 4 2" xfId="38635" xr:uid="{00000000-0005-0000-0000-000090960000}"/>
    <cellStyle name="Normal [0] 2 2 4 4 2 2" xfId="38636" xr:uid="{00000000-0005-0000-0000-000091960000}"/>
    <cellStyle name="Normal [0] 2 2 4 4 2 3" xfId="38637" xr:uid="{00000000-0005-0000-0000-000092960000}"/>
    <cellStyle name="Normal [0] 2 2 4 4 3" xfId="38638" xr:uid="{00000000-0005-0000-0000-000093960000}"/>
    <cellStyle name="Normal [0] 2 2 4 4 3 2" xfId="38639" xr:uid="{00000000-0005-0000-0000-000094960000}"/>
    <cellStyle name="Normal [0] 2 2 4 4 3 3" xfId="38640" xr:uid="{00000000-0005-0000-0000-000095960000}"/>
    <cellStyle name="Normal [0] 2 2 4 4 4" xfId="38641" xr:uid="{00000000-0005-0000-0000-000096960000}"/>
    <cellStyle name="Normal [0] 2 2 4 4 4 2" xfId="38642" xr:uid="{00000000-0005-0000-0000-000097960000}"/>
    <cellStyle name="Normal [0] 2 2 4 4 4 3" xfId="38643" xr:uid="{00000000-0005-0000-0000-000098960000}"/>
    <cellStyle name="Normal [0] 2 2 4 4 5" xfId="38644" xr:uid="{00000000-0005-0000-0000-000099960000}"/>
    <cellStyle name="Normal [0] 2 2 4 4 5 2" xfId="38645" xr:uid="{00000000-0005-0000-0000-00009A960000}"/>
    <cellStyle name="Normal [0] 2 2 4 4 5 3" xfId="38646" xr:uid="{00000000-0005-0000-0000-00009B960000}"/>
    <cellStyle name="Normal [0] 2 2 4 4 6" xfId="38647" xr:uid="{00000000-0005-0000-0000-00009C960000}"/>
    <cellStyle name="Normal [0] 2 2 4 4 6 2" xfId="38648" xr:uid="{00000000-0005-0000-0000-00009D960000}"/>
    <cellStyle name="Normal [0] 2 2 4 4 6 3" xfId="38649" xr:uid="{00000000-0005-0000-0000-00009E960000}"/>
    <cellStyle name="Normal [0] 2 2 4 4 7" xfId="38650" xr:uid="{00000000-0005-0000-0000-00009F960000}"/>
    <cellStyle name="Normal [0] 2 2 4 4 7 2" xfId="38651" xr:uid="{00000000-0005-0000-0000-0000A0960000}"/>
    <cellStyle name="Normal [0] 2 2 4 4 7 3" xfId="38652" xr:uid="{00000000-0005-0000-0000-0000A1960000}"/>
    <cellStyle name="Normal [0] 2 2 4 4 8" xfId="38653" xr:uid="{00000000-0005-0000-0000-0000A2960000}"/>
    <cellStyle name="Normal [0] 2 2 4 4 8 2" xfId="38654" xr:uid="{00000000-0005-0000-0000-0000A3960000}"/>
    <cellStyle name="Normal [0] 2 2 4 4 8 3" xfId="38655" xr:uid="{00000000-0005-0000-0000-0000A4960000}"/>
    <cellStyle name="Normal [0] 2 2 4 4 9" xfId="38656" xr:uid="{00000000-0005-0000-0000-0000A5960000}"/>
    <cellStyle name="Normal [0] 2 2 4 4 9 2" xfId="38657" xr:uid="{00000000-0005-0000-0000-0000A6960000}"/>
    <cellStyle name="Normal [0] 2 2 4 4 9 3" xfId="38658" xr:uid="{00000000-0005-0000-0000-0000A7960000}"/>
    <cellStyle name="Normal [0] 2 2 4 5" xfId="38659" xr:uid="{00000000-0005-0000-0000-0000A8960000}"/>
    <cellStyle name="Normal [0] 2 2 4 5 10" xfId="38660" xr:uid="{00000000-0005-0000-0000-0000A9960000}"/>
    <cellStyle name="Normal [0] 2 2 4 5 10 2" xfId="38661" xr:uid="{00000000-0005-0000-0000-0000AA960000}"/>
    <cellStyle name="Normal [0] 2 2 4 5 10 3" xfId="38662" xr:uid="{00000000-0005-0000-0000-0000AB960000}"/>
    <cellStyle name="Normal [0] 2 2 4 5 11" xfId="38663" xr:uid="{00000000-0005-0000-0000-0000AC960000}"/>
    <cellStyle name="Normal [0] 2 2 4 5 11 2" xfId="38664" xr:uid="{00000000-0005-0000-0000-0000AD960000}"/>
    <cellStyle name="Normal [0] 2 2 4 5 11 3" xfId="38665" xr:uid="{00000000-0005-0000-0000-0000AE960000}"/>
    <cellStyle name="Normal [0] 2 2 4 5 12" xfId="38666" xr:uid="{00000000-0005-0000-0000-0000AF960000}"/>
    <cellStyle name="Normal [0] 2 2 4 5 13" xfId="38667" xr:uid="{00000000-0005-0000-0000-0000B0960000}"/>
    <cellStyle name="Normal [0] 2 2 4 5 2" xfId="38668" xr:uid="{00000000-0005-0000-0000-0000B1960000}"/>
    <cellStyle name="Normal [0] 2 2 4 5 2 2" xfId="38669" xr:uid="{00000000-0005-0000-0000-0000B2960000}"/>
    <cellStyle name="Normal [0] 2 2 4 5 2 3" xfId="38670" xr:uid="{00000000-0005-0000-0000-0000B3960000}"/>
    <cellStyle name="Normal [0] 2 2 4 5 3" xfId="38671" xr:uid="{00000000-0005-0000-0000-0000B4960000}"/>
    <cellStyle name="Normal [0] 2 2 4 5 3 2" xfId="38672" xr:uid="{00000000-0005-0000-0000-0000B5960000}"/>
    <cellStyle name="Normal [0] 2 2 4 5 3 3" xfId="38673" xr:uid="{00000000-0005-0000-0000-0000B6960000}"/>
    <cellStyle name="Normal [0] 2 2 4 5 4" xfId="38674" xr:uid="{00000000-0005-0000-0000-0000B7960000}"/>
    <cellStyle name="Normal [0] 2 2 4 5 4 2" xfId="38675" xr:uid="{00000000-0005-0000-0000-0000B8960000}"/>
    <cellStyle name="Normal [0] 2 2 4 5 4 3" xfId="38676" xr:uid="{00000000-0005-0000-0000-0000B9960000}"/>
    <cellStyle name="Normal [0] 2 2 4 5 5" xfId="38677" xr:uid="{00000000-0005-0000-0000-0000BA960000}"/>
    <cellStyle name="Normal [0] 2 2 4 5 5 2" xfId="38678" xr:uid="{00000000-0005-0000-0000-0000BB960000}"/>
    <cellStyle name="Normal [0] 2 2 4 5 5 3" xfId="38679" xr:uid="{00000000-0005-0000-0000-0000BC960000}"/>
    <cellStyle name="Normal [0] 2 2 4 5 6" xfId="38680" xr:uid="{00000000-0005-0000-0000-0000BD960000}"/>
    <cellStyle name="Normal [0] 2 2 4 5 6 2" xfId="38681" xr:uid="{00000000-0005-0000-0000-0000BE960000}"/>
    <cellStyle name="Normal [0] 2 2 4 5 6 3" xfId="38682" xr:uid="{00000000-0005-0000-0000-0000BF960000}"/>
    <cellStyle name="Normal [0] 2 2 4 5 7" xfId="38683" xr:uid="{00000000-0005-0000-0000-0000C0960000}"/>
    <cellStyle name="Normal [0] 2 2 4 5 7 2" xfId="38684" xr:uid="{00000000-0005-0000-0000-0000C1960000}"/>
    <cellStyle name="Normal [0] 2 2 4 5 7 3" xfId="38685" xr:uid="{00000000-0005-0000-0000-0000C2960000}"/>
    <cellStyle name="Normal [0] 2 2 4 5 8" xfId="38686" xr:uid="{00000000-0005-0000-0000-0000C3960000}"/>
    <cellStyle name="Normal [0] 2 2 4 5 8 2" xfId="38687" xr:uid="{00000000-0005-0000-0000-0000C4960000}"/>
    <cellStyle name="Normal [0] 2 2 4 5 8 3" xfId="38688" xr:uid="{00000000-0005-0000-0000-0000C5960000}"/>
    <cellStyle name="Normal [0] 2 2 4 5 9" xfId="38689" xr:uid="{00000000-0005-0000-0000-0000C6960000}"/>
    <cellStyle name="Normal [0] 2 2 4 5 9 2" xfId="38690" xr:uid="{00000000-0005-0000-0000-0000C7960000}"/>
    <cellStyle name="Normal [0] 2 2 4 5 9 3" xfId="38691" xr:uid="{00000000-0005-0000-0000-0000C8960000}"/>
    <cellStyle name="Normal [0] 2 2 4 6" xfId="38692" xr:uid="{00000000-0005-0000-0000-0000C9960000}"/>
    <cellStyle name="Normal [0] 2 2 4 6 10" xfId="38693" xr:uid="{00000000-0005-0000-0000-0000CA960000}"/>
    <cellStyle name="Normal [0] 2 2 4 6 10 2" xfId="38694" xr:uid="{00000000-0005-0000-0000-0000CB960000}"/>
    <cellStyle name="Normal [0] 2 2 4 6 10 3" xfId="38695" xr:uid="{00000000-0005-0000-0000-0000CC960000}"/>
    <cellStyle name="Normal [0] 2 2 4 6 11" xfId="38696" xr:uid="{00000000-0005-0000-0000-0000CD960000}"/>
    <cellStyle name="Normal [0] 2 2 4 6 11 2" xfId="38697" xr:uid="{00000000-0005-0000-0000-0000CE960000}"/>
    <cellStyle name="Normal [0] 2 2 4 6 11 3" xfId="38698" xr:uid="{00000000-0005-0000-0000-0000CF960000}"/>
    <cellStyle name="Normal [0] 2 2 4 6 12" xfId="38699" xr:uid="{00000000-0005-0000-0000-0000D0960000}"/>
    <cellStyle name="Normal [0] 2 2 4 6 13" xfId="38700" xr:uid="{00000000-0005-0000-0000-0000D1960000}"/>
    <cellStyle name="Normal [0] 2 2 4 6 2" xfId="38701" xr:uid="{00000000-0005-0000-0000-0000D2960000}"/>
    <cellStyle name="Normal [0] 2 2 4 6 2 2" xfId="38702" xr:uid="{00000000-0005-0000-0000-0000D3960000}"/>
    <cellStyle name="Normal [0] 2 2 4 6 2 3" xfId="38703" xr:uid="{00000000-0005-0000-0000-0000D4960000}"/>
    <cellStyle name="Normal [0] 2 2 4 6 3" xfId="38704" xr:uid="{00000000-0005-0000-0000-0000D5960000}"/>
    <cellStyle name="Normal [0] 2 2 4 6 3 2" xfId="38705" xr:uid="{00000000-0005-0000-0000-0000D6960000}"/>
    <cellStyle name="Normal [0] 2 2 4 6 3 3" xfId="38706" xr:uid="{00000000-0005-0000-0000-0000D7960000}"/>
    <cellStyle name="Normal [0] 2 2 4 6 4" xfId="38707" xr:uid="{00000000-0005-0000-0000-0000D8960000}"/>
    <cellStyle name="Normal [0] 2 2 4 6 4 2" xfId="38708" xr:uid="{00000000-0005-0000-0000-0000D9960000}"/>
    <cellStyle name="Normal [0] 2 2 4 6 4 3" xfId="38709" xr:uid="{00000000-0005-0000-0000-0000DA960000}"/>
    <cellStyle name="Normal [0] 2 2 4 6 5" xfId="38710" xr:uid="{00000000-0005-0000-0000-0000DB960000}"/>
    <cellStyle name="Normal [0] 2 2 4 6 5 2" xfId="38711" xr:uid="{00000000-0005-0000-0000-0000DC960000}"/>
    <cellStyle name="Normal [0] 2 2 4 6 5 3" xfId="38712" xr:uid="{00000000-0005-0000-0000-0000DD960000}"/>
    <cellStyle name="Normal [0] 2 2 4 6 6" xfId="38713" xr:uid="{00000000-0005-0000-0000-0000DE960000}"/>
    <cellStyle name="Normal [0] 2 2 4 6 6 2" xfId="38714" xr:uid="{00000000-0005-0000-0000-0000DF960000}"/>
    <cellStyle name="Normal [0] 2 2 4 6 6 3" xfId="38715" xr:uid="{00000000-0005-0000-0000-0000E0960000}"/>
    <cellStyle name="Normal [0] 2 2 4 6 7" xfId="38716" xr:uid="{00000000-0005-0000-0000-0000E1960000}"/>
    <cellStyle name="Normal [0] 2 2 4 6 7 2" xfId="38717" xr:uid="{00000000-0005-0000-0000-0000E2960000}"/>
    <cellStyle name="Normal [0] 2 2 4 6 7 3" xfId="38718" xr:uid="{00000000-0005-0000-0000-0000E3960000}"/>
    <cellStyle name="Normal [0] 2 2 4 6 8" xfId="38719" xr:uid="{00000000-0005-0000-0000-0000E4960000}"/>
    <cellStyle name="Normal [0] 2 2 4 6 8 2" xfId="38720" xr:uid="{00000000-0005-0000-0000-0000E5960000}"/>
    <cellStyle name="Normal [0] 2 2 4 6 8 3" xfId="38721" xr:uid="{00000000-0005-0000-0000-0000E6960000}"/>
    <cellStyle name="Normal [0] 2 2 4 6 9" xfId="38722" xr:uid="{00000000-0005-0000-0000-0000E7960000}"/>
    <cellStyle name="Normal [0] 2 2 4 6 9 2" xfId="38723" xr:uid="{00000000-0005-0000-0000-0000E8960000}"/>
    <cellStyle name="Normal [0] 2 2 4 6 9 3" xfId="38724" xr:uid="{00000000-0005-0000-0000-0000E9960000}"/>
    <cellStyle name="Normal [0] 2 2 4 7" xfId="38725" xr:uid="{00000000-0005-0000-0000-0000EA960000}"/>
    <cellStyle name="Normal [0] 2 2 4 7 10" xfId="38726" xr:uid="{00000000-0005-0000-0000-0000EB960000}"/>
    <cellStyle name="Normal [0] 2 2 4 7 10 2" xfId="38727" xr:uid="{00000000-0005-0000-0000-0000EC960000}"/>
    <cellStyle name="Normal [0] 2 2 4 7 10 3" xfId="38728" xr:uid="{00000000-0005-0000-0000-0000ED960000}"/>
    <cellStyle name="Normal [0] 2 2 4 7 11" xfId="38729" xr:uid="{00000000-0005-0000-0000-0000EE960000}"/>
    <cellStyle name="Normal [0] 2 2 4 7 11 2" xfId="38730" xr:uid="{00000000-0005-0000-0000-0000EF960000}"/>
    <cellStyle name="Normal [0] 2 2 4 7 11 3" xfId="38731" xr:uid="{00000000-0005-0000-0000-0000F0960000}"/>
    <cellStyle name="Normal [0] 2 2 4 7 12" xfId="38732" xr:uid="{00000000-0005-0000-0000-0000F1960000}"/>
    <cellStyle name="Normal [0] 2 2 4 7 13" xfId="38733" xr:uid="{00000000-0005-0000-0000-0000F2960000}"/>
    <cellStyle name="Normal [0] 2 2 4 7 2" xfId="38734" xr:uid="{00000000-0005-0000-0000-0000F3960000}"/>
    <cellStyle name="Normal [0] 2 2 4 7 2 2" xfId="38735" xr:uid="{00000000-0005-0000-0000-0000F4960000}"/>
    <cellStyle name="Normal [0] 2 2 4 7 2 3" xfId="38736" xr:uid="{00000000-0005-0000-0000-0000F5960000}"/>
    <cellStyle name="Normal [0] 2 2 4 7 3" xfId="38737" xr:uid="{00000000-0005-0000-0000-0000F6960000}"/>
    <cellStyle name="Normal [0] 2 2 4 7 3 2" xfId="38738" xr:uid="{00000000-0005-0000-0000-0000F7960000}"/>
    <cellStyle name="Normal [0] 2 2 4 7 3 3" xfId="38739" xr:uid="{00000000-0005-0000-0000-0000F8960000}"/>
    <cellStyle name="Normal [0] 2 2 4 7 4" xfId="38740" xr:uid="{00000000-0005-0000-0000-0000F9960000}"/>
    <cellStyle name="Normal [0] 2 2 4 7 4 2" xfId="38741" xr:uid="{00000000-0005-0000-0000-0000FA960000}"/>
    <cellStyle name="Normal [0] 2 2 4 7 4 3" xfId="38742" xr:uid="{00000000-0005-0000-0000-0000FB960000}"/>
    <cellStyle name="Normal [0] 2 2 4 7 5" xfId="38743" xr:uid="{00000000-0005-0000-0000-0000FC960000}"/>
    <cellStyle name="Normal [0] 2 2 4 7 5 2" xfId="38744" xr:uid="{00000000-0005-0000-0000-0000FD960000}"/>
    <cellStyle name="Normal [0] 2 2 4 7 5 3" xfId="38745" xr:uid="{00000000-0005-0000-0000-0000FE960000}"/>
    <cellStyle name="Normal [0] 2 2 4 7 6" xfId="38746" xr:uid="{00000000-0005-0000-0000-0000FF960000}"/>
    <cellStyle name="Normal [0] 2 2 4 7 6 2" xfId="38747" xr:uid="{00000000-0005-0000-0000-000000970000}"/>
    <cellStyle name="Normal [0] 2 2 4 7 6 3" xfId="38748" xr:uid="{00000000-0005-0000-0000-000001970000}"/>
    <cellStyle name="Normal [0] 2 2 4 7 7" xfId="38749" xr:uid="{00000000-0005-0000-0000-000002970000}"/>
    <cellStyle name="Normal [0] 2 2 4 7 7 2" xfId="38750" xr:uid="{00000000-0005-0000-0000-000003970000}"/>
    <cellStyle name="Normal [0] 2 2 4 7 7 3" xfId="38751" xr:uid="{00000000-0005-0000-0000-000004970000}"/>
    <cellStyle name="Normal [0] 2 2 4 7 8" xfId="38752" xr:uid="{00000000-0005-0000-0000-000005970000}"/>
    <cellStyle name="Normal [0] 2 2 4 7 8 2" xfId="38753" xr:uid="{00000000-0005-0000-0000-000006970000}"/>
    <cellStyle name="Normal [0] 2 2 4 7 8 3" xfId="38754" xr:uid="{00000000-0005-0000-0000-000007970000}"/>
    <cellStyle name="Normal [0] 2 2 4 7 9" xfId="38755" xr:uid="{00000000-0005-0000-0000-000008970000}"/>
    <cellStyle name="Normal [0] 2 2 4 7 9 2" xfId="38756" xr:uid="{00000000-0005-0000-0000-000009970000}"/>
    <cellStyle name="Normal [0] 2 2 4 7 9 3" xfId="38757" xr:uid="{00000000-0005-0000-0000-00000A970000}"/>
    <cellStyle name="Normal [0] 2 2 4 8" xfId="38758" xr:uid="{00000000-0005-0000-0000-00000B970000}"/>
    <cellStyle name="Normal [0] 2 2 4 8 2" xfId="38759" xr:uid="{00000000-0005-0000-0000-00000C970000}"/>
    <cellStyle name="Normal [0] 2 2 4 8 3" xfId="38760" xr:uid="{00000000-0005-0000-0000-00000D970000}"/>
    <cellStyle name="Normal [0] 2 2 4 9" xfId="38761" xr:uid="{00000000-0005-0000-0000-00000E970000}"/>
    <cellStyle name="Normal [0] 2 2 4 9 2" xfId="38762" xr:uid="{00000000-0005-0000-0000-00000F970000}"/>
    <cellStyle name="Normal [0] 2 2 4 9 3" xfId="38763" xr:uid="{00000000-0005-0000-0000-000010970000}"/>
    <cellStyle name="Normal [0] 2 2 5" xfId="38764" xr:uid="{00000000-0005-0000-0000-000011970000}"/>
    <cellStyle name="Normal [0] 2 2 5 10" xfId="38765" xr:uid="{00000000-0005-0000-0000-000012970000}"/>
    <cellStyle name="Normal [0] 2 2 5 10 2" xfId="38766" xr:uid="{00000000-0005-0000-0000-000013970000}"/>
    <cellStyle name="Normal [0] 2 2 5 10 3" xfId="38767" xr:uid="{00000000-0005-0000-0000-000014970000}"/>
    <cellStyle name="Normal [0] 2 2 5 11" xfId="38768" xr:uid="{00000000-0005-0000-0000-000015970000}"/>
    <cellStyle name="Normal [0] 2 2 5 11 2" xfId="38769" xr:uid="{00000000-0005-0000-0000-000016970000}"/>
    <cellStyle name="Normal [0] 2 2 5 11 3" xfId="38770" xr:uid="{00000000-0005-0000-0000-000017970000}"/>
    <cellStyle name="Normal [0] 2 2 5 12" xfId="38771" xr:uid="{00000000-0005-0000-0000-000018970000}"/>
    <cellStyle name="Normal [0] 2 2 5 12 2" xfId="38772" xr:uid="{00000000-0005-0000-0000-000019970000}"/>
    <cellStyle name="Normal [0] 2 2 5 12 3" xfId="38773" xr:uid="{00000000-0005-0000-0000-00001A970000}"/>
    <cellStyle name="Normal [0] 2 2 5 13" xfId="38774" xr:uid="{00000000-0005-0000-0000-00001B970000}"/>
    <cellStyle name="Normal [0] 2 2 5 13 2" xfId="38775" xr:uid="{00000000-0005-0000-0000-00001C970000}"/>
    <cellStyle name="Normal [0] 2 2 5 13 3" xfId="38776" xr:uid="{00000000-0005-0000-0000-00001D970000}"/>
    <cellStyle name="Normal [0] 2 2 5 14" xfId="38777" xr:uid="{00000000-0005-0000-0000-00001E970000}"/>
    <cellStyle name="Normal [0] 2 2 5 14 2" xfId="38778" xr:uid="{00000000-0005-0000-0000-00001F970000}"/>
    <cellStyle name="Normal [0] 2 2 5 14 3" xfId="38779" xr:uid="{00000000-0005-0000-0000-000020970000}"/>
    <cellStyle name="Normal [0] 2 2 5 15" xfId="38780" xr:uid="{00000000-0005-0000-0000-000021970000}"/>
    <cellStyle name="Normal [0] 2 2 5 15 2" xfId="38781" xr:uid="{00000000-0005-0000-0000-000022970000}"/>
    <cellStyle name="Normal [0] 2 2 5 15 3" xfId="38782" xr:uid="{00000000-0005-0000-0000-000023970000}"/>
    <cellStyle name="Normal [0] 2 2 5 16" xfId="38783" xr:uid="{00000000-0005-0000-0000-000024970000}"/>
    <cellStyle name="Normal [0] 2 2 5 16 2" xfId="38784" xr:uid="{00000000-0005-0000-0000-000025970000}"/>
    <cellStyle name="Normal [0] 2 2 5 16 3" xfId="38785" xr:uid="{00000000-0005-0000-0000-000026970000}"/>
    <cellStyle name="Normal [0] 2 2 5 17" xfId="38786" xr:uid="{00000000-0005-0000-0000-000027970000}"/>
    <cellStyle name="Normal [0] 2 2 5 17 2" xfId="38787" xr:uid="{00000000-0005-0000-0000-000028970000}"/>
    <cellStyle name="Normal [0] 2 2 5 17 3" xfId="38788" xr:uid="{00000000-0005-0000-0000-000029970000}"/>
    <cellStyle name="Normal [0] 2 2 5 18" xfId="38789" xr:uid="{00000000-0005-0000-0000-00002A970000}"/>
    <cellStyle name="Normal [0] 2 2 5 18 2" xfId="38790" xr:uid="{00000000-0005-0000-0000-00002B970000}"/>
    <cellStyle name="Normal [0] 2 2 5 18 3" xfId="38791" xr:uid="{00000000-0005-0000-0000-00002C970000}"/>
    <cellStyle name="Normal [0] 2 2 5 19" xfId="38792" xr:uid="{00000000-0005-0000-0000-00002D970000}"/>
    <cellStyle name="Normal [0] 2 2 5 2" xfId="38793" xr:uid="{00000000-0005-0000-0000-00002E970000}"/>
    <cellStyle name="Normal [0] 2 2 5 2 10" xfId="38794" xr:uid="{00000000-0005-0000-0000-00002F970000}"/>
    <cellStyle name="Normal [0] 2 2 5 2 10 2" xfId="38795" xr:uid="{00000000-0005-0000-0000-000030970000}"/>
    <cellStyle name="Normal [0] 2 2 5 2 10 3" xfId="38796" xr:uid="{00000000-0005-0000-0000-000031970000}"/>
    <cellStyle name="Normal [0] 2 2 5 2 11" xfId="38797" xr:uid="{00000000-0005-0000-0000-000032970000}"/>
    <cellStyle name="Normal [0] 2 2 5 2 11 2" xfId="38798" xr:uid="{00000000-0005-0000-0000-000033970000}"/>
    <cellStyle name="Normal [0] 2 2 5 2 11 3" xfId="38799" xr:uid="{00000000-0005-0000-0000-000034970000}"/>
    <cellStyle name="Normal [0] 2 2 5 2 12" xfId="38800" xr:uid="{00000000-0005-0000-0000-000035970000}"/>
    <cellStyle name="Normal [0] 2 2 5 2 12 2" xfId="38801" xr:uid="{00000000-0005-0000-0000-000036970000}"/>
    <cellStyle name="Normal [0] 2 2 5 2 12 3" xfId="38802" xr:uid="{00000000-0005-0000-0000-000037970000}"/>
    <cellStyle name="Normal [0] 2 2 5 2 13" xfId="38803" xr:uid="{00000000-0005-0000-0000-000038970000}"/>
    <cellStyle name="Normal [0] 2 2 5 2 14" xfId="38804" xr:uid="{00000000-0005-0000-0000-000039970000}"/>
    <cellStyle name="Normal [0] 2 2 5 2 2" xfId="38805" xr:uid="{00000000-0005-0000-0000-00003A970000}"/>
    <cellStyle name="Normal [0] 2 2 5 2 2 2" xfId="38806" xr:uid="{00000000-0005-0000-0000-00003B970000}"/>
    <cellStyle name="Normal [0] 2 2 5 2 2 3" xfId="38807" xr:uid="{00000000-0005-0000-0000-00003C970000}"/>
    <cellStyle name="Normal [0] 2 2 5 2 3" xfId="38808" xr:uid="{00000000-0005-0000-0000-00003D970000}"/>
    <cellStyle name="Normal [0] 2 2 5 2 3 2" xfId="38809" xr:uid="{00000000-0005-0000-0000-00003E970000}"/>
    <cellStyle name="Normal [0] 2 2 5 2 3 3" xfId="38810" xr:uid="{00000000-0005-0000-0000-00003F970000}"/>
    <cellStyle name="Normal [0] 2 2 5 2 4" xfId="38811" xr:uid="{00000000-0005-0000-0000-000040970000}"/>
    <cellStyle name="Normal [0] 2 2 5 2 4 2" xfId="38812" xr:uid="{00000000-0005-0000-0000-000041970000}"/>
    <cellStyle name="Normal [0] 2 2 5 2 4 3" xfId="38813" xr:uid="{00000000-0005-0000-0000-000042970000}"/>
    <cellStyle name="Normal [0] 2 2 5 2 5" xfId="38814" xr:uid="{00000000-0005-0000-0000-000043970000}"/>
    <cellStyle name="Normal [0] 2 2 5 2 5 2" xfId="38815" xr:uid="{00000000-0005-0000-0000-000044970000}"/>
    <cellStyle name="Normal [0] 2 2 5 2 5 3" xfId="38816" xr:uid="{00000000-0005-0000-0000-000045970000}"/>
    <cellStyle name="Normal [0] 2 2 5 2 6" xfId="38817" xr:uid="{00000000-0005-0000-0000-000046970000}"/>
    <cellStyle name="Normal [0] 2 2 5 2 6 2" xfId="38818" xr:uid="{00000000-0005-0000-0000-000047970000}"/>
    <cellStyle name="Normal [0] 2 2 5 2 6 3" xfId="38819" xr:uid="{00000000-0005-0000-0000-000048970000}"/>
    <cellStyle name="Normal [0] 2 2 5 2 7" xfId="38820" xr:uid="{00000000-0005-0000-0000-000049970000}"/>
    <cellStyle name="Normal [0] 2 2 5 2 7 2" xfId="38821" xr:uid="{00000000-0005-0000-0000-00004A970000}"/>
    <cellStyle name="Normal [0] 2 2 5 2 7 3" xfId="38822" xr:uid="{00000000-0005-0000-0000-00004B970000}"/>
    <cellStyle name="Normal [0] 2 2 5 2 8" xfId="38823" xr:uid="{00000000-0005-0000-0000-00004C970000}"/>
    <cellStyle name="Normal [0] 2 2 5 2 8 2" xfId="38824" xr:uid="{00000000-0005-0000-0000-00004D970000}"/>
    <cellStyle name="Normal [0] 2 2 5 2 8 3" xfId="38825" xr:uid="{00000000-0005-0000-0000-00004E970000}"/>
    <cellStyle name="Normal [0] 2 2 5 2 9" xfId="38826" xr:uid="{00000000-0005-0000-0000-00004F970000}"/>
    <cellStyle name="Normal [0] 2 2 5 2 9 2" xfId="38827" xr:uid="{00000000-0005-0000-0000-000050970000}"/>
    <cellStyle name="Normal [0] 2 2 5 2 9 3" xfId="38828" xr:uid="{00000000-0005-0000-0000-000051970000}"/>
    <cellStyle name="Normal [0] 2 2 5 20" xfId="38829" xr:uid="{00000000-0005-0000-0000-000052970000}"/>
    <cellStyle name="Normal [0] 2 2 5 3" xfId="38830" xr:uid="{00000000-0005-0000-0000-000053970000}"/>
    <cellStyle name="Normal [0] 2 2 5 3 10" xfId="38831" xr:uid="{00000000-0005-0000-0000-000054970000}"/>
    <cellStyle name="Normal [0] 2 2 5 3 10 2" xfId="38832" xr:uid="{00000000-0005-0000-0000-000055970000}"/>
    <cellStyle name="Normal [0] 2 2 5 3 10 3" xfId="38833" xr:uid="{00000000-0005-0000-0000-000056970000}"/>
    <cellStyle name="Normal [0] 2 2 5 3 11" xfId="38834" xr:uid="{00000000-0005-0000-0000-000057970000}"/>
    <cellStyle name="Normal [0] 2 2 5 3 11 2" xfId="38835" xr:uid="{00000000-0005-0000-0000-000058970000}"/>
    <cellStyle name="Normal [0] 2 2 5 3 11 3" xfId="38836" xr:uid="{00000000-0005-0000-0000-000059970000}"/>
    <cellStyle name="Normal [0] 2 2 5 3 12" xfId="38837" xr:uid="{00000000-0005-0000-0000-00005A970000}"/>
    <cellStyle name="Normal [0] 2 2 5 3 12 2" xfId="38838" xr:uid="{00000000-0005-0000-0000-00005B970000}"/>
    <cellStyle name="Normal [0] 2 2 5 3 12 3" xfId="38839" xr:uid="{00000000-0005-0000-0000-00005C970000}"/>
    <cellStyle name="Normal [0] 2 2 5 3 13" xfId="38840" xr:uid="{00000000-0005-0000-0000-00005D970000}"/>
    <cellStyle name="Normal [0] 2 2 5 3 14" xfId="38841" xr:uid="{00000000-0005-0000-0000-00005E970000}"/>
    <cellStyle name="Normal [0] 2 2 5 3 2" xfId="38842" xr:uid="{00000000-0005-0000-0000-00005F970000}"/>
    <cellStyle name="Normal [0] 2 2 5 3 2 2" xfId="38843" xr:uid="{00000000-0005-0000-0000-000060970000}"/>
    <cellStyle name="Normal [0] 2 2 5 3 2 3" xfId="38844" xr:uid="{00000000-0005-0000-0000-000061970000}"/>
    <cellStyle name="Normal [0] 2 2 5 3 3" xfId="38845" xr:uid="{00000000-0005-0000-0000-000062970000}"/>
    <cellStyle name="Normal [0] 2 2 5 3 3 2" xfId="38846" xr:uid="{00000000-0005-0000-0000-000063970000}"/>
    <cellStyle name="Normal [0] 2 2 5 3 3 3" xfId="38847" xr:uid="{00000000-0005-0000-0000-000064970000}"/>
    <cellStyle name="Normal [0] 2 2 5 3 4" xfId="38848" xr:uid="{00000000-0005-0000-0000-000065970000}"/>
    <cellStyle name="Normal [0] 2 2 5 3 4 2" xfId="38849" xr:uid="{00000000-0005-0000-0000-000066970000}"/>
    <cellStyle name="Normal [0] 2 2 5 3 4 3" xfId="38850" xr:uid="{00000000-0005-0000-0000-000067970000}"/>
    <cellStyle name="Normal [0] 2 2 5 3 5" xfId="38851" xr:uid="{00000000-0005-0000-0000-000068970000}"/>
    <cellStyle name="Normal [0] 2 2 5 3 5 2" xfId="38852" xr:uid="{00000000-0005-0000-0000-000069970000}"/>
    <cellStyle name="Normal [0] 2 2 5 3 5 3" xfId="38853" xr:uid="{00000000-0005-0000-0000-00006A970000}"/>
    <cellStyle name="Normal [0] 2 2 5 3 6" xfId="38854" xr:uid="{00000000-0005-0000-0000-00006B970000}"/>
    <cellStyle name="Normal [0] 2 2 5 3 6 2" xfId="38855" xr:uid="{00000000-0005-0000-0000-00006C970000}"/>
    <cellStyle name="Normal [0] 2 2 5 3 6 3" xfId="38856" xr:uid="{00000000-0005-0000-0000-00006D970000}"/>
    <cellStyle name="Normal [0] 2 2 5 3 7" xfId="38857" xr:uid="{00000000-0005-0000-0000-00006E970000}"/>
    <cellStyle name="Normal [0] 2 2 5 3 7 2" xfId="38858" xr:uid="{00000000-0005-0000-0000-00006F970000}"/>
    <cellStyle name="Normal [0] 2 2 5 3 7 3" xfId="38859" xr:uid="{00000000-0005-0000-0000-000070970000}"/>
    <cellStyle name="Normal [0] 2 2 5 3 8" xfId="38860" xr:uid="{00000000-0005-0000-0000-000071970000}"/>
    <cellStyle name="Normal [0] 2 2 5 3 8 2" xfId="38861" xr:uid="{00000000-0005-0000-0000-000072970000}"/>
    <cellStyle name="Normal [0] 2 2 5 3 8 3" xfId="38862" xr:uid="{00000000-0005-0000-0000-000073970000}"/>
    <cellStyle name="Normal [0] 2 2 5 3 9" xfId="38863" xr:uid="{00000000-0005-0000-0000-000074970000}"/>
    <cellStyle name="Normal [0] 2 2 5 3 9 2" xfId="38864" xr:uid="{00000000-0005-0000-0000-000075970000}"/>
    <cellStyle name="Normal [0] 2 2 5 3 9 3" xfId="38865" xr:uid="{00000000-0005-0000-0000-000076970000}"/>
    <cellStyle name="Normal [0] 2 2 5 4" xfId="38866" xr:uid="{00000000-0005-0000-0000-000077970000}"/>
    <cellStyle name="Normal [0] 2 2 5 4 10" xfId="38867" xr:uid="{00000000-0005-0000-0000-000078970000}"/>
    <cellStyle name="Normal [0] 2 2 5 4 10 2" xfId="38868" xr:uid="{00000000-0005-0000-0000-000079970000}"/>
    <cellStyle name="Normal [0] 2 2 5 4 10 3" xfId="38869" xr:uid="{00000000-0005-0000-0000-00007A970000}"/>
    <cellStyle name="Normal [0] 2 2 5 4 11" xfId="38870" xr:uid="{00000000-0005-0000-0000-00007B970000}"/>
    <cellStyle name="Normal [0] 2 2 5 4 11 2" xfId="38871" xr:uid="{00000000-0005-0000-0000-00007C970000}"/>
    <cellStyle name="Normal [0] 2 2 5 4 11 3" xfId="38872" xr:uid="{00000000-0005-0000-0000-00007D970000}"/>
    <cellStyle name="Normal [0] 2 2 5 4 12" xfId="38873" xr:uid="{00000000-0005-0000-0000-00007E970000}"/>
    <cellStyle name="Normal [0] 2 2 5 4 13" xfId="38874" xr:uid="{00000000-0005-0000-0000-00007F970000}"/>
    <cellStyle name="Normal [0] 2 2 5 4 2" xfId="38875" xr:uid="{00000000-0005-0000-0000-000080970000}"/>
    <cellStyle name="Normal [0] 2 2 5 4 2 2" xfId="38876" xr:uid="{00000000-0005-0000-0000-000081970000}"/>
    <cellStyle name="Normal [0] 2 2 5 4 2 3" xfId="38877" xr:uid="{00000000-0005-0000-0000-000082970000}"/>
    <cellStyle name="Normal [0] 2 2 5 4 3" xfId="38878" xr:uid="{00000000-0005-0000-0000-000083970000}"/>
    <cellStyle name="Normal [0] 2 2 5 4 3 2" xfId="38879" xr:uid="{00000000-0005-0000-0000-000084970000}"/>
    <cellStyle name="Normal [0] 2 2 5 4 3 3" xfId="38880" xr:uid="{00000000-0005-0000-0000-000085970000}"/>
    <cellStyle name="Normal [0] 2 2 5 4 4" xfId="38881" xr:uid="{00000000-0005-0000-0000-000086970000}"/>
    <cellStyle name="Normal [0] 2 2 5 4 4 2" xfId="38882" xr:uid="{00000000-0005-0000-0000-000087970000}"/>
    <cellStyle name="Normal [0] 2 2 5 4 4 3" xfId="38883" xr:uid="{00000000-0005-0000-0000-000088970000}"/>
    <cellStyle name="Normal [0] 2 2 5 4 5" xfId="38884" xr:uid="{00000000-0005-0000-0000-000089970000}"/>
    <cellStyle name="Normal [0] 2 2 5 4 5 2" xfId="38885" xr:uid="{00000000-0005-0000-0000-00008A970000}"/>
    <cellStyle name="Normal [0] 2 2 5 4 5 3" xfId="38886" xr:uid="{00000000-0005-0000-0000-00008B970000}"/>
    <cellStyle name="Normal [0] 2 2 5 4 6" xfId="38887" xr:uid="{00000000-0005-0000-0000-00008C970000}"/>
    <cellStyle name="Normal [0] 2 2 5 4 6 2" xfId="38888" xr:uid="{00000000-0005-0000-0000-00008D970000}"/>
    <cellStyle name="Normal [0] 2 2 5 4 6 3" xfId="38889" xr:uid="{00000000-0005-0000-0000-00008E970000}"/>
    <cellStyle name="Normal [0] 2 2 5 4 7" xfId="38890" xr:uid="{00000000-0005-0000-0000-00008F970000}"/>
    <cellStyle name="Normal [0] 2 2 5 4 7 2" xfId="38891" xr:uid="{00000000-0005-0000-0000-000090970000}"/>
    <cellStyle name="Normal [0] 2 2 5 4 7 3" xfId="38892" xr:uid="{00000000-0005-0000-0000-000091970000}"/>
    <cellStyle name="Normal [0] 2 2 5 4 8" xfId="38893" xr:uid="{00000000-0005-0000-0000-000092970000}"/>
    <cellStyle name="Normal [0] 2 2 5 4 8 2" xfId="38894" xr:uid="{00000000-0005-0000-0000-000093970000}"/>
    <cellStyle name="Normal [0] 2 2 5 4 8 3" xfId="38895" xr:uid="{00000000-0005-0000-0000-000094970000}"/>
    <cellStyle name="Normal [0] 2 2 5 4 9" xfId="38896" xr:uid="{00000000-0005-0000-0000-000095970000}"/>
    <cellStyle name="Normal [0] 2 2 5 4 9 2" xfId="38897" xr:uid="{00000000-0005-0000-0000-000096970000}"/>
    <cellStyle name="Normal [0] 2 2 5 4 9 3" xfId="38898" xr:uid="{00000000-0005-0000-0000-000097970000}"/>
    <cellStyle name="Normal [0] 2 2 5 5" xfId="38899" xr:uid="{00000000-0005-0000-0000-000098970000}"/>
    <cellStyle name="Normal [0] 2 2 5 5 10" xfId="38900" xr:uid="{00000000-0005-0000-0000-000099970000}"/>
    <cellStyle name="Normal [0] 2 2 5 5 10 2" xfId="38901" xr:uid="{00000000-0005-0000-0000-00009A970000}"/>
    <cellStyle name="Normal [0] 2 2 5 5 10 3" xfId="38902" xr:uid="{00000000-0005-0000-0000-00009B970000}"/>
    <cellStyle name="Normal [0] 2 2 5 5 11" xfId="38903" xr:uid="{00000000-0005-0000-0000-00009C970000}"/>
    <cellStyle name="Normal [0] 2 2 5 5 11 2" xfId="38904" xr:uid="{00000000-0005-0000-0000-00009D970000}"/>
    <cellStyle name="Normal [0] 2 2 5 5 11 3" xfId="38905" xr:uid="{00000000-0005-0000-0000-00009E970000}"/>
    <cellStyle name="Normal [0] 2 2 5 5 12" xfId="38906" xr:uid="{00000000-0005-0000-0000-00009F970000}"/>
    <cellStyle name="Normal [0] 2 2 5 5 13" xfId="38907" xr:uid="{00000000-0005-0000-0000-0000A0970000}"/>
    <cellStyle name="Normal [0] 2 2 5 5 2" xfId="38908" xr:uid="{00000000-0005-0000-0000-0000A1970000}"/>
    <cellStyle name="Normal [0] 2 2 5 5 2 2" xfId="38909" xr:uid="{00000000-0005-0000-0000-0000A2970000}"/>
    <cellStyle name="Normal [0] 2 2 5 5 2 3" xfId="38910" xr:uid="{00000000-0005-0000-0000-0000A3970000}"/>
    <cellStyle name="Normal [0] 2 2 5 5 3" xfId="38911" xr:uid="{00000000-0005-0000-0000-0000A4970000}"/>
    <cellStyle name="Normal [0] 2 2 5 5 3 2" xfId="38912" xr:uid="{00000000-0005-0000-0000-0000A5970000}"/>
    <cellStyle name="Normal [0] 2 2 5 5 3 3" xfId="38913" xr:uid="{00000000-0005-0000-0000-0000A6970000}"/>
    <cellStyle name="Normal [0] 2 2 5 5 4" xfId="38914" xr:uid="{00000000-0005-0000-0000-0000A7970000}"/>
    <cellStyle name="Normal [0] 2 2 5 5 4 2" xfId="38915" xr:uid="{00000000-0005-0000-0000-0000A8970000}"/>
    <cellStyle name="Normal [0] 2 2 5 5 4 3" xfId="38916" xr:uid="{00000000-0005-0000-0000-0000A9970000}"/>
    <cellStyle name="Normal [0] 2 2 5 5 5" xfId="38917" xr:uid="{00000000-0005-0000-0000-0000AA970000}"/>
    <cellStyle name="Normal [0] 2 2 5 5 5 2" xfId="38918" xr:uid="{00000000-0005-0000-0000-0000AB970000}"/>
    <cellStyle name="Normal [0] 2 2 5 5 5 3" xfId="38919" xr:uid="{00000000-0005-0000-0000-0000AC970000}"/>
    <cellStyle name="Normal [0] 2 2 5 5 6" xfId="38920" xr:uid="{00000000-0005-0000-0000-0000AD970000}"/>
    <cellStyle name="Normal [0] 2 2 5 5 6 2" xfId="38921" xr:uid="{00000000-0005-0000-0000-0000AE970000}"/>
    <cellStyle name="Normal [0] 2 2 5 5 6 3" xfId="38922" xr:uid="{00000000-0005-0000-0000-0000AF970000}"/>
    <cellStyle name="Normal [0] 2 2 5 5 7" xfId="38923" xr:uid="{00000000-0005-0000-0000-0000B0970000}"/>
    <cellStyle name="Normal [0] 2 2 5 5 7 2" xfId="38924" xr:uid="{00000000-0005-0000-0000-0000B1970000}"/>
    <cellStyle name="Normal [0] 2 2 5 5 7 3" xfId="38925" xr:uid="{00000000-0005-0000-0000-0000B2970000}"/>
    <cellStyle name="Normal [0] 2 2 5 5 8" xfId="38926" xr:uid="{00000000-0005-0000-0000-0000B3970000}"/>
    <cellStyle name="Normal [0] 2 2 5 5 8 2" xfId="38927" xr:uid="{00000000-0005-0000-0000-0000B4970000}"/>
    <cellStyle name="Normal [0] 2 2 5 5 8 3" xfId="38928" xr:uid="{00000000-0005-0000-0000-0000B5970000}"/>
    <cellStyle name="Normal [0] 2 2 5 5 9" xfId="38929" xr:uid="{00000000-0005-0000-0000-0000B6970000}"/>
    <cellStyle name="Normal [0] 2 2 5 5 9 2" xfId="38930" xr:uid="{00000000-0005-0000-0000-0000B7970000}"/>
    <cellStyle name="Normal [0] 2 2 5 5 9 3" xfId="38931" xr:uid="{00000000-0005-0000-0000-0000B8970000}"/>
    <cellStyle name="Normal [0] 2 2 5 6" xfId="38932" xr:uid="{00000000-0005-0000-0000-0000B9970000}"/>
    <cellStyle name="Normal [0] 2 2 5 6 10" xfId="38933" xr:uid="{00000000-0005-0000-0000-0000BA970000}"/>
    <cellStyle name="Normal [0] 2 2 5 6 10 2" xfId="38934" xr:uid="{00000000-0005-0000-0000-0000BB970000}"/>
    <cellStyle name="Normal [0] 2 2 5 6 10 3" xfId="38935" xr:uid="{00000000-0005-0000-0000-0000BC970000}"/>
    <cellStyle name="Normal [0] 2 2 5 6 11" xfId="38936" xr:uid="{00000000-0005-0000-0000-0000BD970000}"/>
    <cellStyle name="Normal [0] 2 2 5 6 11 2" xfId="38937" xr:uid="{00000000-0005-0000-0000-0000BE970000}"/>
    <cellStyle name="Normal [0] 2 2 5 6 11 3" xfId="38938" xr:uid="{00000000-0005-0000-0000-0000BF970000}"/>
    <cellStyle name="Normal [0] 2 2 5 6 12" xfId="38939" xr:uid="{00000000-0005-0000-0000-0000C0970000}"/>
    <cellStyle name="Normal [0] 2 2 5 6 13" xfId="38940" xr:uid="{00000000-0005-0000-0000-0000C1970000}"/>
    <cellStyle name="Normal [0] 2 2 5 6 2" xfId="38941" xr:uid="{00000000-0005-0000-0000-0000C2970000}"/>
    <cellStyle name="Normal [0] 2 2 5 6 2 2" xfId="38942" xr:uid="{00000000-0005-0000-0000-0000C3970000}"/>
    <cellStyle name="Normal [0] 2 2 5 6 2 3" xfId="38943" xr:uid="{00000000-0005-0000-0000-0000C4970000}"/>
    <cellStyle name="Normal [0] 2 2 5 6 3" xfId="38944" xr:uid="{00000000-0005-0000-0000-0000C5970000}"/>
    <cellStyle name="Normal [0] 2 2 5 6 3 2" xfId="38945" xr:uid="{00000000-0005-0000-0000-0000C6970000}"/>
    <cellStyle name="Normal [0] 2 2 5 6 3 3" xfId="38946" xr:uid="{00000000-0005-0000-0000-0000C7970000}"/>
    <cellStyle name="Normal [0] 2 2 5 6 4" xfId="38947" xr:uid="{00000000-0005-0000-0000-0000C8970000}"/>
    <cellStyle name="Normal [0] 2 2 5 6 4 2" xfId="38948" xr:uid="{00000000-0005-0000-0000-0000C9970000}"/>
    <cellStyle name="Normal [0] 2 2 5 6 4 3" xfId="38949" xr:uid="{00000000-0005-0000-0000-0000CA970000}"/>
    <cellStyle name="Normal [0] 2 2 5 6 5" xfId="38950" xr:uid="{00000000-0005-0000-0000-0000CB970000}"/>
    <cellStyle name="Normal [0] 2 2 5 6 5 2" xfId="38951" xr:uid="{00000000-0005-0000-0000-0000CC970000}"/>
    <cellStyle name="Normal [0] 2 2 5 6 5 3" xfId="38952" xr:uid="{00000000-0005-0000-0000-0000CD970000}"/>
    <cellStyle name="Normal [0] 2 2 5 6 6" xfId="38953" xr:uid="{00000000-0005-0000-0000-0000CE970000}"/>
    <cellStyle name="Normal [0] 2 2 5 6 6 2" xfId="38954" xr:uid="{00000000-0005-0000-0000-0000CF970000}"/>
    <cellStyle name="Normal [0] 2 2 5 6 6 3" xfId="38955" xr:uid="{00000000-0005-0000-0000-0000D0970000}"/>
    <cellStyle name="Normal [0] 2 2 5 6 7" xfId="38956" xr:uid="{00000000-0005-0000-0000-0000D1970000}"/>
    <cellStyle name="Normal [0] 2 2 5 6 7 2" xfId="38957" xr:uid="{00000000-0005-0000-0000-0000D2970000}"/>
    <cellStyle name="Normal [0] 2 2 5 6 7 3" xfId="38958" xr:uid="{00000000-0005-0000-0000-0000D3970000}"/>
    <cellStyle name="Normal [0] 2 2 5 6 8" xfId="38959" xr:uid="{00000000-0005-0000-0000-0000D4970000}"/>
    <cellStyle name="Normal [0] 2 2 5 6 8 2" xfId="38960" xr:uid="{00000000-0005-0000-0000-0000D5970000}"/>
    <cellStyle name="Normal [0] 2 2 5 6 8 3" xfId="38961" xr:uid="{00000000-0005-0000-0000-0000D6970000}"/>
    <cellStyle name="Normal [0] 2 2 5 6 9" xfId="38962" xr:uid="{00000000-0005-0000-0000-0000D7970000}"/>
    <cellStyle name="Normal [0] 2 2 5 6 9 2" xfId="38963" xr:uid="{00000000-0005-0000-0000-0000D8970000}"/>
    <cellStyle name="Normal [0] 2 2 5 6 9 3" xfId="38964" xr:uid="{00000000-0005-0000-0000-0000D9970000}"/>
    <cellStyle name="Normal [0] 2 2 5 7" xfId="38965" xr:uid="{00000000-0005-0000-0000-0000DA970000}"/>
    <cellStyle name="Normal [0] 2 2 5 7 10" xfId="38966" xr:uid="{00000000-0005-0000-0000-0000DB970000}"/>
    <cellStyle name="Normal [0] 2 2 5 7 10 2" xfId="38967" xr:uid="{00000000-0005-0000-0000-0000DC970000}"/>
    <cellStyle name="Normal [0] 2 2 5 7 10 3" xfId="38968" xr:uid="{00000000-0005-0000-0000-0000DD970000}"/>
    <cellStyle name="Normal [0] 2 2 5 7 11" xfId="38969" xr:uid="{00000000-0005-0000-0000-0000DE970000}"/>
    <cellStyle name="Normal [0] 2 2 5 7 11 2" xfId="38970" xr:uid="{00000000-0005-0000-0000-0000DF970000}"/>
    <cellStyle name="Normal [0] 2 2 5 7 11 3" xfId="38971" xr:uid="{00000000-0005-0000-0000-0000E0970000}"/>
    <cellStyle name="Normal [0] 2 2 5 7 12" xfId="38972" xr:uid="{00000000-0005-0000-0000-0000E1970000}"/>
    <cellStyle name="Normal [0] 2 2 5 7 13" xfId="38973" xr:uid="{00000000-0005-0000-0000-0000E2970000}"/>
    <cellStyle name="Normal [0] 2 2 5 7 2" xfId="38974" xr:uid="{00000000-0005-0000-0000-0000E3970000}"/>
    <cellStyle name="Normal [0] 2 2 5 7 2 2" xfId="38975" xr:uid="{00000000-0005-0000-0000-0000E4970000}"/>
    <cellStyle name="Normal [0] 2 2 5 7 2 3" xfId="38976" xr:uid="{00000000-0005-0000-0000-0000E5970000}"/>
    <cellStyle name="Normal [0] 2 2 5 7 3" xfId="38977" xr:uid="{00000000-0005-0000-0000-0000E6970000}"/>
    <cellStyle name="Normal [0] 2 2 5 7 3 2" xfId="38978" xr:uid="{00000000-0005-0000-0000-0000E7970000}"/>
    <cellStyle name="Normal [0] 2 2 5 7 3 3" xfId="38979" xr:uid="{00000000-0005-0000-0000-0000E8970000}"/>
    <cellStyle name="Normal [0] 2 2 5 7 4" xfId="38980" xr:uid="{00000000-0005-0000-0000-0000E9970000}"/>
    <cellStyle name="Normal [0] 2 2 5 7 4 2" xfId="38981" xr:uid="{00000000-0005-0000-0000-0000EA970000}"/>
    <cellStyle name="Normal [0] 2 2 5 7 4 3" xfId="38982" xr:uid="{00000000-0005-0000-0000-0000EB970000}"/>
    <cellStyle name="Normal [0] 2 2 5 7 5" xfId="38983" xr:uid="{00000000-0005-0000-0000-0000EC970000}"/>
    <cellStyle name="Normal [0] 2 2 5 7 5 2" xfId="38984" xr:uid="{00000000-0005-0000-0000-0000ED970000}"/>
    <cellStyle name="Normal [0] 2 2 5 7 5 3" xfId="38985" xr:uid="{00000000-0005-0000-0000-0000EE970000}"/>
    <cellStyle name="Normal [0] 2 2 5 7 6" xfId="38986" xr:uid="{00000000-0005-0000-0000-0000EF970000}"/>
    <cellStyle name="Normal [0] 2 2 5 7 6 2" xfId="38987" xr:uid="{00000000-0005-0000-0000-0000F0970000}"/>
    <cellStyle name="Normal [0] 2 2 5 7 6 3" xfId="38988" xr:uid="{00000000-0005-0000-0000-0000F1970000}"/>
    <cellStyle name="Normal [0] 2 2 5 7 7" xfId="38989" xr:uid="{00000000-0005-0000-0000-0000F2970000}"/>
    <cellStyle name="Normal [0] 2 2 5 7 7 2" xfId="38990" xr:uid="{00000000-0005-0000-0000-0000F3970000}"/>
    <cellStyle name="Normal [0] 2 2 5 7 7 3" xfId="38991" xr:uid="{00000000-0005-0000-0000-0000F4970000}"/>
    <cellStyle name="Normal [0] 2 2 5 7 8" xfId="38992" xr:uid="{00000000-0005-0000-0000-0000F5970000}"/>
    <cellStyle name="Normal [0] 2 2 5 7 8 2" xfId="38993" xr:uid="{00000000-0005-0000-0000-0000F6970000}"/>
    <cellStyle name="Normal [0] 2 2 5 7 8 3" xfId="38994" xr:uid="{00000000-0005-0000-0000-0000F7970000}"/>
    <cellStyle name="Normal [0] 2 2 5 7 9" xfId="38995" xr:uid="{00000000-0005-0000-0000-0000F8970000}"/>
    <cellStyle name="Normal [0] 2 2 5 7 9 2" xfId="38996" xr:uid="{00000000-0005-0000-0000-0000F9970000}"/>
    <cellStyle name="Normal [0] 2 2 5 7 9 3" xfId="38997" xr:uid="{00000000-0005-0000-0000-0000FA970000}"/>
    <cellStyle name="Normal [0] 2 2 5 8" xfId="38998" xr:uid="{00000000-0005-0000-0000-0000FB970000}"/>
    <cellStyle name="Normal [0] 2 2 5 8 2" xfId="38999" xr:uid="{00000000-0005-0000-0000-0000FC970000}"/>
    <cellStyle name="Normal [0] 2 2 5 8 3" xfId="39000" xr:uid="{00000000-0005-0000-0000-0000FD970000}"/>
    <cellStyle name="Normal [0] 2 2 5 9" xfId="39001" xr:uid="{00000000-0005-0000-0000-0000FE970000}"/>
    <cellStyle name="Normal [0] 2 2 5 9 2" xfId="39002" xr:uid="{00000000-0005-0000-0000-0000FF970000}"/>
    <cellStyle name="Normal [0] 2 2 5 9 3" xfId="39003" xr:uid="{00000000-0005-0000-0000-000000980000}"/>
    <cellStyle name="Normal [0] 2 2 6" xfId="39004" xr:uid="{00000000-0005-0000-0000-000001980000}"/>
    <cellStyle name="Normal [0] 2 2 6 10" xfId="39005" xr:uid="{00000000-0005-0000-0000-000002980000}"/>
    <cellStyle name="Normal [0] 2 2 6 10 2" xfId="39006" xr:uid="{00000000-0005-0000-0000-000003980000}"/>
    <cellStyle name="Normal [0] 2 2 6 10 3" xfId="39007" xr:uid="{00000000-0005-0000-0000-000004980000}"/>
    <cellStyle name="Normal [0] 2 2 6 11" xfId="39008" xr:uid="{00000000-0005-0000-0000-000005980000}"/>
    <cellStyle name="Normal [0] 2 2 6 11 2" xfId="39009" xr:uid="{00000000-0005-0000-0000-000006980000}"/>
    <cellStyle name="Normal [0] 2 2 6 11 3" xfId="39010" xr:uid="{00000000-0005-0000-0000-000007980000}"/>
    <cellStyle name="Normal [0] 2 2 6 12" xfId="39011" xr:uid="{00000000-0005-0000-0000-000008980000}"/>
    <cellStyle name="Normal [0] 2 2 6 12 2" xfId="39012" xr:uid="{00000000-0005-0000-0000-000009980000}"/>
    <cellStyle name="Normal [0] 2 2 6 12 3" xfId="39013" xr:uid="{00000000-0005-0000-0000-00000A980000}"/>
    <cellStyle name="Normal [0] 2 2 6 13" xfId="39014" xr:uid="{00000000-0005-0000-0000-00000B980000}"/>
    <cellStyle name="Normal [0] 2 2 6 13 2" xfId="39015" xr:uid="{00000000-0005-0000-0000-00000C980000}"/>
    <cellStyle name="Normal [0] 2 2 6 13 3" xfId="39016" xr:uid="{00000000-0005-0000-0000-00000D980000}"/>
    <cellStyle name="Normal [0] 2 2 6 14" xfId="39017" xr:uid="{00000000-0005-0000-0000-00000E980000}"/>
    <cellStyle name="Normal [0] 2 2 6 14 2" xfId="39018" xr:uid="{00000000-0005-0000-0000-00000F980000}"/>
    <cellStyle name="Normal [0] 2 2 6 14 3" xfId="39019" xr:uid="{00000000-0005-0000-0000-000010980000}"/>
    <cellStyle name="Normal [0] 2 2 6 15" xfId="39020" xr:uid="{00000000-0005-0000-0000-000011980000}"/>
    <cellStyle name="Normal [0] 2 2 6 15 2" xfId="39021" xr:uid="{00000000-0005-0000-0000-000012980000}"/>
    <cellStyle name="Normal [0] 2 2 6 15 3" xfId="39022" xr:uid="{00000000-0005-0000-0000-000013980000}"/>
    <cellStyle name="Normal [0] 2 2 6 16" xfId="39023" xr:uid="{00000000-0005-0000-0000-000014980000}"/>
    <cellStyle name="Normal [0] 2 2 6 16 2" xfId="39024" xr:uid="{00000000-0005-0000-0000-000015980000}"/>
    <cellStyle name="Normal [0] 2 2 6 16 3" xfId="39025" xr:uid="{00000000-0005-0000-0000-000016980000}"/>
    <cellStyle name="Normal [0] 2 2 6 17" xfId="39026" xr:uid="{00000000-0005-0000-0000-000017980000}"/>
    <cellStyle name="Normal [0] 2 2 6 17 2" xfId="39027" xr:uid="{00000000-0005-0000-0000-000018980000}"/>
    <cellStyle name="Normal [0] 2 2 6 17 3" xfId="39028" xr:uid="{00000000-0005-0000-0000-000019980000}"/>
    <cellStyle name="Normal [0] 2 2 6 18" xfId="39029" xr:uid="{00000000-0005-0000-0000-00001A980000}"/>
    <cellStyle name="Normal [0] 2 2 6 18 2" xfId="39030" xr:uid="{00000000-0005-0000-0000-00001B980000}"/>
    <cellStyle name="Normal [0] 2 2 6 18 3" xfId="39031" xr:uid="{00000000-0005-0000-0000-00001C980000}"/>
    <cellStyle name="Normal [0] 2 2 6 19" xfId="39032" xr:uid="{00000000-0005-0000-0000-00001D980000}"/>
    <cellStyle name="Normal [0] 2 2 6 2" xfId="39033" xr:uid="{00000000-0005-0000-0000-00001E980000}"/>
    <cellStyle name="Normal [0] 2 2 6 2 10" xfId="39034" xr:uid="{00000000-0005-0000-0000-00001F980000}"/>
    <cellStyle name="Normal [0] 2 2 6 2 10 2" xfId="39035" xr:uid="{00000000-0005-0000-0000-000020980000}"/>
    <cellStyle name="Normal [0] 2 2 6 2 10 3" xfId="39036" xr:uid="{00000000-0005-0000-0000-000021980000}"/>
    <cellStyle name="Normal [0] 2 2 6 2 11" xfId="39037" xr:uid="{00000000-0005-0000-0000-000022980000}"/>
    <cellStyle name="Normal [0] 2 2 6 2 11 2" xfId="39038" xr:uid="{00000000-0005-0000-0000-000023980000}"/>
    <cellStyle name="Normal [0] 2 2 6 2 11 3" xfId="39039" xr:uid="{00000000-0005-0000-0000-000024980000}"/>
    <cellStyle name="Normal [0] 2 2 6 2 12" xfId="39040" xr:uid="{00000000-0005-0000-0000-000025980000}"/>
    <cellStyle name="Normal [0] 2 2 6 2 12 2" xfId="39041" xr:uid="{00000000-0005-0000-0000-000026980000}"/>
    <cellStyle name="Normal [0] 2 2 6 2 12 3" xfId="39042" xr:uid="{00000000-0005-0000-0000-000027980000}"/>
    <cellStyle name="Normal [0] 2 2 6 2 13" xfId="39043" xr:uid="{00000000-0005-0000-0000-000028980000}"/>
    <cellStyle name="Normal [0] 2 2 6 2 14" xfId="39044" xr:uid="{00000000-0005-0000-0000-000029980000}"/>
    <cellStyle name="Normal [0] 2 2 6 2 2" xfId="39045" xr:uid="{00000000-0005-0000-0000-00002A980000}"/>
    <cellStyle name="Normal [0] 2 2 6 2 2 2" xfId="39046" xr:uid="{00000000-0005-0000-0000-00002B980000}"/>
    <cellStyle name="Normal [0] 2 2 6 2 2 3" xfId="39047" xr:uid="{00000000-0005-0000-0000-00002C980000}"/>
    <cellStyle name="Normal [0] 2 2 6 2 3" xfId="39048" xr:uid="{00000000-0005-0000-0000-00002D980000}"/>
    <cellStyle name="Normal [0] 2 2 6 2 3 2" xfId="39049" xr:uid="{00000000-0005-0000-0000-00002E980000}"/>
    <cellStyle name="Normal [0] 2 2 6 2 3 3" xfId="39050" xr:uid="{00000000-0005-0000-0000-00002F980000}"/>
    <cellStyle name="Normal [0] 2 2 6 2 4" xfId="39051" xr:uid="{00000000-0005-0000-0000-000030980000}"/>
    <cellStyle name="Normal [0] 2 2 6 2 4 2" xfId="39052" xr:uid="{00000000-0005-0000-0000-000031980000}"/>
    <cellStyle name="Normal [0] 2 2 6 2 4 3" xfId="39053" xr:uid="{00000000-0005-0000-0000-000032980000}"/>
    <cellStyle name="Normal [0] 2 2 6 2 5" xfId="39054" xr:uid="{00000000-0005-0000-0000-000033980000}"/>
    <cellStyle name="Normal [0] 2 2 6 2 5 2" xfId="39055" xr:uid="{00000000-0005-0000-0000-000034980000}"/>
    <cellStyle name="Normal [0] 2 2 6 2 5 3" xfId="39056" xr:uid="{00000000-0005-0000-0000-000035980000}"/>
    <cellStyle name="Normal [0] 2 2 6 2 6" xfId="39057" xr:uid="{00000000-0005-0000-0000-000036980000}"/>
    <cellStyle name="Normal [0] 2 2 6 2 6 2" xfId="39058" xr:uid="{00000000-0005-0000-0000-000037980000}"/>
    <cellStyle name="Normal [0] 2 2 6 2 6 3" xfId="39059" xr:uid="{00000000-0005-0000-0000-000038980000}"/>
    <cellStyle name="Normal [0] 2 2 6 2 7" xfId="39060" xr:uid="{00000000-0005-0000-0000-000039980000}"/>
    <cellStyle name="Normal [0] 2 2 6 2 7 2" xfId="39061" xr:uid="{00000000-0005-0000-0000-00003A980000}"/>
    <cellStyle name="Normal [0] 2 2 6 2 7 3" xfId="39062" xr:uid="{00000000-0005-0000-0000-00003B980000}"/>
    <cellStyle name="Normal [0] 2 2 6 2 8" xfId="39063" xr:uid="{00000000-0005-0000-0000-00003C980000}"/>
    <cellStyle name="Normal [0] 2 2 6 2 8 2" xfId="39064" xr:uid="{00000000-0005-0000-0000-00003D980000}"/>
    <cellStyle name="Normal [0] 2 2 6 2 8 3" xfId="39065" xr:uid="{00000000-0005-0000-0000-00003E980000}"/>
    <cellStyle name="Normal [0] 2 2 6 2 9" xfId="39066" xr:uid="{00000000-0005-0000-0000-00003F980000}"/>
    <cellStyle name="Normal [0] 2 2 6 2 9 2" xfId="39067" xr:uid="{00000000-0005-0000-0000-000040980000}"/>
    <cellStyle name="Normal [0] 2 2 6 2 9 3" xfId="39068" xr:uid="{00000000-0005-0000-0000-000041980000}"/>
    <cellStyle name="Normal [0] 2 2 6 20" xfId="39069" xr:uid="{00000000-0005-0000-0000-000042980000}"/>
    <cellStyle name="Normal [0] 2 2 6 3" xfId="39070" xr:uid="{00000000-0005-0000-0000-000043980000}"/>
    <cellStyle name="Normal [0] 2 2 6 3 10" xfId="39071" xr:uid="{00000000-0005-0000-0000-000044980000}"/>
    <cellStyle name="Normal [0] 2 2 6 3 10 2" xfId="39072" xr:uid="{00000000-0005-0000-0000-000045980000}"/>
    <cellStyle name="Normal [0] 2 2 6 3 10 3" xfId="39073" xr:uid="{00000000-0005-0000-0000-000046980000}"/>
    <cellStyle name="Normal [0] 2 2 6 3 11" xfId="39074" xr:uid="{00000000-0005-0000-0000-000047980000}"/>
    <cellStyle name="Normal [0] 2 2 6 3 11 2" xfId="39075" xr:uid="{00000000-0005-0000-0000-000048980000}"/>
    <cellStyle name="Normal [0] 2 2 6 3 11 3" xfId="39076" xr:uid="{00000000-0005-0000-0000-000049980000}"/>
    <cellStyle name="Normal [0] 2 2 6 3 12" xfId="39077" xr:uid="{00000000-0005-0000-0000-00004A980000}"/>
    <cellStyle name="Normal [0] 2 2 6 3 12 2" xfId="39078" xr:uid="{00000000-0005-0000-0000-00004B980000}"/>
    <cellStyle name="Normal [0] 2 2 6 3 12 3" xfId="39079" xr:uid="{00000000-0005-0000-0000-00004C980000}"/>
    <cellStyle name="Normal [0] 2 2 6 3 13" xfId="39080" xr:uid="{00000000-0005-0000-0000-00004D980000}"/>
    <cellStyle name="Normal [0] 2 2 6 3 14" xfId="39081" xr:uid="{00000000-0005-0000-0000-00004E980000}"/>
    <cellStyle name="Normal [0] 2 2 6 3 2" xfId="39082" xr:uid="{00000000-0005-0000-0000-00004F980000}"/>
    <cellStyle name="Normal [0] 2 2 6 3 2 2" xfId="39083" xr:uid="{00000000-0005-0000-0000-000050980000}"/>
    <cellStyle name="Normal [0] 2 2 6 3 2 3" xfId="39084" xr:uid="{00000000-0005-0000-0000-000051980000}"/>
    <cellStyle name="Normal [0] 2 2 6 3 3" xfId="39085" xr:uid="{00000000-0005-0000-0000-000052980000}"/>
    <cellStyle name="Normal [0] 2 2 6 3 3 2" xfId="39086" xr:uid="{00000000-0005-0000-0000-000053980000}"/>
    <cellStyle name="Normal [0] 2 2 6 3 3 3" xfId="39087" xr:uid="{00000000-0005-0000-0000-000054980000}"/>
    <cellStyle name="Normal [0] 2 2 6 3 4" xfId="39088" xr:uid="{00000000-0005-0000-0000-000055980000}"/>
    <cellStyle name="Normal [0] 2 2 6 3 4 2" xfId="39089" xr:uid="{00000000-0005-0000-0000-000056980000}"/>
    <cellStyle name="Normal [0] 2 2 6 3 4 3" xfId="39090" xr:uid="{00000000-0005-0000-0000-000057980000}"/>
    <cellStyle name="Normal [0] 2 2 6 3 5" xfId="39091" xr:uid="{00000000-0005-0000-0000-000058980000}"/>
    <cellStyle name="Normal [0] 2 2 6 3 5 2" xfId="39092" xr:uid="{00000000-0005-0000-0000-000059980000}"/>
    <cellStyle name="Normal [0] 2 2 6 3 5 3" xfId="39093" xr:uid="{00000000-0005-0000-0000-00005A980000}"/>
    <cellStyle name="Normal [0] 2 2 6 3 6" xfId="39094" xr:uid="{00000000-0005-0000-0000-00005B980000}"/>
    <cellStyle name="Normal [0] 2 2 6 3 6 2" xfId="39095" xr:uid="{00000000-0005-0000-0000-00005C980000}"/>
    <cellStyle name="Normal [0] 2 2 6 3 6 3" xfId="39096" xr:uid="{00000000-0005-0000-0000-00005D980000}"/>
    <cellStyle name="Normal [0] 2 2 6 3 7" xfId="39097" xr:uid="{00000000-0005-0000-0000-00005E980000}"/>
    <cellStyle name="Normal [0] 2 2 6 3 7 2" xfId="39098" xr:uid="{00000000-0005-0000-0000-00005F980000}"/>
    <cellStyle name="Normal [0] 2 2 6 3 7 3" xfId="39099" xr:uid="{00000000-0005-0000-0000-000060980000}"/>
    <cellStyle name="Normal [0] 2 2 6 3 8" xfId="39100" xr:uid="{00000000-0005-0000-0000-000061980000}"/>
    <cellStyle name="Normal [0] 2 2 6 3 8 2" xfId="39101" xr:uid="{00000000-0005-0000-0000-000062980000}"/>
    <cellStyle name="Normal [0] 2 2 6 3 8 3" xfId="39102" xr:uid="{00000000-0005-0000-0000-000063980000}"/>
    <cellStyle name="Normal [0] 2 2 6 3 9" xfId="39103" xr:uid="{00000000-0005-0000-0000-000064980000}"/>
    <cellStyle name="Normal [0] 2 2 6 3 9 2" xfId="39104" xr:uid="{00000000-0005-0000-0000-000065980000}"/>
    <cellStyle name="Normal [0] 2 2 6 3 9 3" xfId="39105" xr:uid="{00000000-0005-0000-0000-000066980000}"/>
    <cellStyle name="Normal [0] 2 2 6 4" xfId="39106" xr:uid="{00000000-0005-0000-0000-000067980000}"/>
    <cellStyle name="Normal [0] 2 2 6 4 10" xfId="39107" xr:uid="{00000000-0005-0000-0000-000068980000}"/>
    <cellStyle name="Normal [0] 2 2 6 4 10 2" xfId="39108" xr:uid="{00000000-0005-0000-0000-000069980000}"/>
    <cellStyle name="Normal [0] 2 2 6 4 10 3" xfId="39109" xr:uid="{00000000-0005-0000-0000-00006A980000}"/>
    <cellStyle name="Normal [0] 2 2 6 4 11" xfId="39110" xr:uid="{00000000-0005-0000-0000-00006B980000}"/>
    <cellStyle name="Normal [0] 2 2 6 4 11 2" xfId="39111" xr:uid="{00000000-0005-0000-0000-00006C980000}"/>
    <cellStyle name="Normal [0] 2 2 6 4 11 3" xfId="39112" xr:uid="{00000000-0005-0000-0000-00006D980000}"/>
    <cellStyle name="Normal [0] 2 2 6 4 12" xfId="39113" xr:uid="{00000000-0005-0000-0000-00006E980000}"/>
    <cellStyle name="Normal [0] 2 2 6 4 13" xfId="39114" xr:uid="{00000000-0005-0000-0000-00006F980000}"/>
    <cellStyle name="Normal [0] 2 2 6 4 2" xfId="39115" xr:uid="{00000000-0005-0000-0000-000070980000}"/>
    <cellStyle name="Normal [0] 2 2 6 4 2 2" xfId="39116" xr:uid="{00000000-0005-0000-0000-000071980000}"/>
    <cellStyle name="Normal [0] 2 2 6 4 2 3" xfId="39117" xr:uid="{00000000-0005-0000-0000-000072980000}"/>
    <cellStyle name="Normal [0] 2 2 6 4 3" xfId="39118" xr:uid="{00000000-0005-0000-0000-000073980000}"/>
    <cellStyle name="Normal [0] 2 2 6 4 3 2" xfId="39119" xr:uid="{00000000-0005-0000-0000-000074980000}"/>
    <cellStyle name="Normal [0] 2 2 6 4 3 3" xfId="39120" xr:uid="{00000000-0005-0000-0000-000075980000}"/>
    <cellStyle name="Normal [0] 2 2 6 4 4" xfId="39121" xr:uid="{00000000-0005-0000-0000-000076980000}"/>
    <cellStyle name="Normal [0] 2 2 6 4 4 2" xfId="39122" xr:uid="{00000000-0005-0000-0000-000077980000}"/>
    <cellStyle name="Normal [0] 2 2 6 4 4 3" xfId="39123" xr:uid="{00000000-0005-0000-0000-000078980000}"/>
    <cellStyle name="Normal [0] 2 2 6 4 5" xfId="39124" xr:uid="{00000000-0005-0000-0000-000079980000}"/>
    <cellStyle name="Normal [0] 2 2 6 4 5 2" xfId="39125" xr:uid="{00000000-0005-0000-0000-00007A980000}"/>
    <cellStyle name="Normal [0] 2 2 6 4 5 3" xfId="39126" xr:uid="{00000000-0005-0000-0000-00007B980000}"/>
    <cellStyle name="Normal [0] 2 2 6 4 6" xfId="39127" xr:uid="{00000000-0005-0000-0000-00007C980000}"/>
    <cellStyle name="Normal [0] 2 2 6 4 6 2" xfId="39128" xr:uid="{00000000-0005-0000-0000-00007D980000}"/>
    <cellStyle name="Normal [0] 2 2 6 4 6 3" xfId="39129" xr:uid="{00000000-0005-0000-0000-00007E980000}"/>
    <cellStyle name="Normal [0] 2 2 6 4 7" xfId="39130" xr:uid="{00000000-0005-0000-0000-00007F980000}"/>
    <cellStyle name="Normal [0] 2 2 6 4 7 2" xfId="39131" xr:uid="{00000000-0005-0000-0000-000080980000}"/>
    <cellStyle name="Normal [0] 2 2 6 4 7 3" xfId="39132" xr:uid="{00000000-0005-0000-0000-000081980000}"/>
    <cellStyle name="Normal [0] 2 2 6 4 8" xfId="39133" xr:uid="{00000000-0005-0000-0000-000082980000}"/>
    <cellStyle name="Normal [0] 2 2 6 4 8 2" xfId="39134" xr:uid="{00000000-0005-0000-0000-000083980000}"/>
    <cellStyle name="Normal [0] 2 2 6 4 8 3" xfId="39135" xr:uid="{00000000-0005-0000-0000-000084980000}"/>
    <cellStyle name="Normal [0] 2 2 6 4 9" xfId="39136" xr:uid="{00000000-0005-0000-0000-000085980000}"/>
    <cellStyle name="Normal [0] 2 2 6 4 9 2" xfId="39137" xr:uid="{00000000-0005-0000-0000-000086980000}"/>
    <cellStyle name="Normal [0] 2 2 6 4 9 3" xfId="39138" xr:uid="{00000000-0005-0000-0000-000087980000}"/>
    <cellStyle name="Normal [0] 2 2 6 5" xfId="39139" xr:uid="{00000000-0005-0000-0000-000088980000}"/>
    <cellStyle name="Normal [0] 2 2 6 5 10" xfId="39140" xr:uid="{00000000-0005-0000-0000-000089980000}"/>
    <cellStyle name="Normal [0] 2 2 6 5 10 2" xfId="39141" xr:uid="{00000000-0005-0000-0000-00008A980000}"/>
    <cellStyle name="Normal [0] 2 2 6 5 10 3" xfId="39142" xr:uid="{00000000-0005-0000-0000-00008B980000}"/>
    <cellStyle name="Normal [0] 2 2 6 5 11" xfId="39143" xr:uid="{00000000-0005-0000-0000-00008C980000}"/>
    <cellStyle name="Normal [0] 2 2 6 5 11 2" xfId="39144" xr:uid="{00000000-0005-0000-0000-00008D980000}"/>
    <cellStyle name="Normal [0] 2 2 6 5 11 3" xfId="39145" xr:uid="{00000000-0005-0000-0000-00008E980000}"/>
    <cellStyle name="Normal [0] 2 2 6 5 12" xfId="39146" xr:uid="{00000000-0005-0000-0000-00008F980000}"/>
    <cellStyle name="Normal [0] 2 2 6 5 13" xfId="39147" xr:uid="{00000000-0005-0000-0000-000090980000}"/>
    <cellStyle name="Normal [0] 2 2 6 5 2" xfId="39148" xr:uid="{00000000-0005-0000-0000-000091980000}"/>
    <cellStyle name="Normal [0] 2 2 6 5 2 2" xfId="39149" xr:uid="{00000000-0005-0000-0000-000092980000}"/>
    <cellStyle name="Normal [0] 2 2 6 5 2 3" xfId="39150" xr:uid="{00000000-0005-0000-0000-000093980000}"/>
    <cellStyle name="Normal [0] 2 2 6 5 3" xfId="39151" xr:uid="{00000000-0005-0000-0000-000094980000}"/>
    <cellStyle name="Normal [0] 2 2 6 5 3 2" xfId="39152" xr:uid="{00000000-0005-0000-0000-000095980000}"/>
    <cellStyle name="Normal [0] 2 2 6 5 3 3" xfId="39153" xr:uid="{00000000-0005-0000-0000-000096980000}"/>
    <cellStyle name="Normal [0] 2 2 6 5 4" xfId="39154" xr:uid="{00000000-0005-0000-0000-000097980000}"/>
    <cellStyle name="Normal [0] 2 2 6 5 4 2" xfId="39155" xr:uid="{00000000-0005-0000-0000-000098980000}"/>
    <cellStyle name="Normal [0] 2 2 6 5 4 3" xfId="39156" xr:uid="{00000000-0005-0000-0000-000099980000}"/>
    <cellStyle name="Normal [0] 2 2 6 5 5" xfId="39157" xr:uid="{00000000-0005-0000-0000-00009A980000}"/>
    <cellStyle name="Normal [0] 2 2 6 5 5 2" xfId="39158" xr:uid="{00000000-0005-0000-0000-00009B980000}"/>
    <cellStyle name="Normal [0] 2 2 6 5 5 3" xfId="39159" xr:uid="{00000000-0005-0000-0000-00009C980000}"/>
    <cellStyle name="Normal [0] 2 2 6 5 6" xfId="39160" xr:uid="{00000000-0005-0000-0000-00009D980000}"/>
    <cellStyle name="Normal [0] 2 2 6 5 6 2" xfId="39161" xr:uid="{00000000-0005-0000-0000-00009E980000}"/>
    <cellStyle name="Normal [0] 2 2 6 5 6 3" xfId="39162" xr:uid="{00000000-0005-0000-0000-00009F980000}"/>
    <cellStyle name="Normal [0] 2 2 6 5 7" xfId="39163" xr:uid="{00000000-0005-0000-0000-0000A0980000}"/>
    <cellStyle name="Normal [0] 2 2 6 5 7 2" xfId="39164" xr:uid="{00000000-0005-0000-0000-0000A1980000}"/>
    <cellStyle name="Normal [0] 2 2 6 5 7 3" xfId="39165" xr:uid="{00000000-0005-0000-0000-0000A2980000}"/>
    <cellStyle name="Normal [0] 2 2 6 5 8" xfId="39166" xr:uid="{00000000-0005-0000-0000-0000A3980000}"/>
    <cellStyle name="Normal [0] 2 2 6 5 8 2" xfId="39167" xr:uid="{00000000-0005-0000-0000-0000A4980000}"/>
    <cellStyle name="Normal [0] 2 2 6 5 8 3" xfId="39168" xr:uid="{00000000-0005-0000-0000-0000A5980000}"/>
    <cellStyle name="Normal [0] 2 2 6 5 9" xfId="39169" xr:uid="{00000000-0005-0000-0000-0000A6980000}"/>
    <cellStyle name="Normal [0] 2 2 6 5 9 2" xfId="39170" xr:uid="{00000000-0005-0000-0000-0000A7980000}"/>
    <cellStyle name="Normal [0] 2 2 6 5 9 3" xfId="39171" xr:uid="{00000000-0005-0000-0000-0000A8980000}"/>
    <cellStyle name="Normal [0] 2 2 6 6" xfId="39172" xr:uid="{00000000-0005-0000-0000-0000A9980000}"/>
    <cellStyle name="Normal [0] 2 2 6 6 10" xfId="39173" xr:uid="{00000000-0005-0000-0000-0000AA980000}"/>
    <cellStyle name="Normal [0] 2 2 6 6 10 2" xfId="39174" xr:uid="{00000000-0005-0000-0000-0000AB980000}"/>
    <cellStyle name="Normal [0] 2 2 6 6 10 3" xfId="39175" xr:uid="{00000000-0005-0000-0000-0000AC980000}"/>
    <cellStyle name="Normal [0] 2 2 6 6 11" xfId="39176" xr:uid="{00000000-0005-0000-0000-0000AD980000}"/>
    <cellStyle name="Normal [0] 2 2 6 6 11 2" xfId="39177" xr:uid="{00000000-0005-0000-0000-0000AE980000}"/>
    <cellStyle name="Normal [0] 2 2 6 6 11 3" xfId="39178" xr:uid="{00000000-0005-0000-0000-0000AF980000}"/>
    <cellStyle name="Normal [0] 2 2 6 6 12" xfId="39179" xr:uid="{00000000-0005-0000-0000-0000B0980000}"/>
    <cellStyle name="Normal [0] 2 2 6 6 13" xfId="39180" xr:uid="{00000000-0005-0000-0000-0000B1980000}"/>
    <cellStyle name="Normal [0] 2 2 6 6 2" xfId="39181" xr:uid="{00000000-0005-0000-0000-0000B2980000}"/>
    <cellStyle name="Normal [0] 2 2 6 6 2 2" xfId="39182" xr:uid="{00000000-0005-0000-0000-0000B3980000}"/>
    <cellStyle name="Normal [0] 2 2 6 6 2 3" xfId="39183" xr:uid="{00000000-0005-0000-0000-0000B4980000}"/>
    <cellStyle name="Normal [0] 2 2 6 6 3" xfId="39184" xr:uid="{00000000-0005-0000-0000-0000B5980000}"/>
    <cellStyle name="Normal [0] 2 2 6 6 3 2" xfId="39185" xr:uid="{00000000-0005-0000-0000-0000B6980000}"/>
    <cellStyle name="Normal [0] 2 2 6 6 3 3" xfId="39186" xr:uid="{00000000-0005-0000-0000-0000B7980000}"/>
    <cellStyle name="Normal [0] 2 2 6 6 4" xfId="39187" xr:uid="{00000000-0005-0000-0000-0000B8980000}"/>
    <cellStyle name="Normal [0] 2 2 6 6 4 2" xfId="39188" xr:uid="{00000000-0005-0000-0000-0000B9980000}"/>
    <cellStyle name="Normal [0] 2 2 6 6 4 3" xfId="39189" xr:uid="{00000000-0005-0000-0000-0000BA980000}"/>
    <cellStyle name="Normal [0] 2 2 6 6 5" xfId="39190" xr:uid="{00000000-0005-0000-0000-0000BB980000}"/>
    <cellStyle name="Normal [0] 2 2 6 6 5 2" xfId="39191" xr:uid="{00000000-0005-0000-0000-0000BC980000}"/>
    <cellStyle name="Normal [0] 2 2 6 6 5 3" xfId="39192" xr:uid="{00000000-0005-0000-0000-0000BD980000}"/>
    <cellStyle name="Normal [0] 2 2 6 6 6" xfId="39193" xr:uid="{00000000-0005-0000-0000-0000BE980000}"/>
    <cellStyle name="Normal [0] 2 2 6 6 6 2" xfId="39194" xr:uid="{00000000-0005-0000-0000-0000BF980000}"/>
    <cellStyle name="Normal [0] 2 2 6 6 6 3" xfId="39195" xr:uid="{00000000-0005-0000-0000-0000C0980000}"/>
    <cellStyle name="Normal [0] 2 2 6 6 7" xfId="39196" xr:uid="{00000000-0005-0000-0000-0000C1980000}"/>
    <cellStyle name="Normal [0] 2 2 6 6 7 2" xfId="39197" xr:uid="{00000000-0005-0000-0000-0000C2980000}"/>
    <cellStyle name="Normal [0] 2 2 6 6 7 3" xfId="39198" xr:uid="{00000000-0005-0000-0000-0000C3980000}"/>
    <cellStyle name="Normal [0] 2 2 6 6 8" xfId="39199" xr:uid="{00000000-0005-0000-0000-0000C4980000}"/>
    <cellStyle name="Normal [0] 2 2 6 6 8 2" xfId="39200" xr:uid="{00000000-0005-0000-0000-0000C5980000}"/>
    <cellStyle name="Normal [0] 2 2 6 6 8 3" xfId="39201" xr:uid="{00000000-0005-0000-0000-0000C6980000}"/>
    <cellStyle name="Normal [0] 2 2 6 6 9" xfId="39202" xr:uid="{00000000-0005-0000-0000-0000C7980000}"/>
    <cellStyle name="Normal [0] 2 2 6 6 9 2" xfId="39203" xr:uid="{00000000-0005-0000-0000-0000C8980000}"/>
    <cellStyle name="Normal [0] 2 2 6 6 9 3" xfId="39204" xr:uid="{00000000-0005-0000-0000-0000C9980000}"/>
    <cellStyle name="Normal [0] 2 2 6 7" xfId="39205" xr:uid="{00000000-0005-0000-0000-0000CA980000}"/>
    <cellStyle name="Normal [0] 2 2 6 7 10" xfId="39206" xr:uid="{00000000-0005-0000-0000-0000CB980000}"/>
    <cellStyle name="Normal [0] 2 2 6 7 10 2" xfId="39207" xr:uid="{00000000-0005-0000-0000-0000CC980000}"/>
    <cellStyle name="Normal [0] 2 2 6 7 10 3" xfId="39208" xr:uid="{00000000-0005-0000-0000-0000CD980000}"/>
    <cellStyle name="Normal [0] 2 2 6 7 11" xfId="39209" xr:uid="{00000000-0005-0000-0000-0000CE980000}"/>
    <cellStyle name="Normal [0] 2 2 6 7 11 2" xfId="39210" xr:uid="{00000000-0005-0000-0000-0000CF980000}"/>
    <cellStyle name="Normal [0] 2 2 6 7 11 3" xfId="39211" xr:uid="{00000000-0005-0000-0000-0000D0980000}"/>
    <cellStyle name="Normal [0] 2 2 6 7 12" xfId="39212" xr:uid="{00000000-0005-0000-0000-0000D1980000}"/>
    <cellStyle name="Normal [0] 2 2 6 7 13" xfId="39213" xr:uid="{00000000-0005-0000-0000-0000D2980000}"/>
    <cellStyle name="Normal [0] 2 2 6 7 2" xfId="39214" xr:uid="{00000000-0005-0000-0000-0000D3980000}"/>
    <cellStyle name="Normal [0] 2 2 6 7 2 2" xfId="39215" xr:uid="{00000000-0005-0000-0000-0000D4980000}"/>
    <cellStyle name="Normal [0] 2 2 6 7 2 3" xfId="39216" xr:uid="{00000000-0005-0000-0000-0000D5980000}"/>
    <cellStyle name="Normal [0] 2 2 6 7 3" xfId="39217" xr:uid="{00000000-0005-0000-0000-0000D6980000}"/>
    <cellStyle name="Normal [0] 2 2 6 7 3 2" xfId="39218" xr:uid="{00000000-0005-0000-0000-0000D7980000}"/>
    <cellStyle name="Normal [0] 2 2 6 7 3 3" xfId="39219" xr:uid="{00000000-0005-0000-0000-0000D8980000}"/>
    <cellStyle name="Normal [0] 2 2 6 7 4" xfId="39220" xr:uid="{00000000-0005-0000-0000-0000D9980000}"/>
    <cellStyle name="Normal [0] 2 2 6 7 4 2" xfId="39221" xr:uid="{00000000-0005-0000-0000-0000DA980000}"/>
    <cellStyle name="Normal [0] 2 2 6 7 4 3" xfId="39222" xr:uid="{00000000-0005-0000-0000-0000DB980000}"/>
    <cellStyle name="Normal [0] 2 2 6 7 5" xfId="39223" xr:uid="{00000000-0005-0000-0000-0000DC980000}"/>
    <cellStyle name="Normal [0] 2 2 6 7 5 2" xfId="39224" xr:uid="{00000000-0005-0000-0000-0000DD980000}"/>
    <cellStyle name="Normal [0] 2 2 6 7 5 3" xfId="39225" xr:uid="{00000000-0005-0000-0000-0000DE980000}"/>
    <cellStyle name="Normal [0] 2 2 6 7 6" xfId="39226" xr:uid="{00000000-0005-0000-0000-0000DF980000}"/>
    <cellStyle name="Normal [0] 2 2 6 7 6 2" xfId="39227" xr:uid="{00000000-0005-0000-0000-0000E0980000}"/>
    <cellStyle name="Normal [0] 2 2 6 7 6 3" xfId="39228" xr:uid="{00000000-0005-0000-0000-0000E1980000}"/>
    <cellStyle name="Normal [0] 2 2 6 7 7" xfId="39229" xr:uid="{00000000-0005-0000-0000-0000E2980000}"/>
    <cellStyle name="Normal [0] 2 2 6 7 7 2" xfId="39230" xr:uid="{00000000-0005-0000-0000-0000E3980000}"/>
    <cellStyle name="Normal [0] 2 2 6 7 7 3" xfId="39231" xr:uid="{00000000-0005-0000-0000-0000E4980000}"/>
    <cellStyle name="Normal [0] 2 2 6 7 8" xfId="39232" xr:uid="{00000000-0005-0000-0000-0000E5980000}"/>
    <cellStyle name="Normal [0] 2 2 6 7 8 2" xfId="39233" xr:uid="{00000000-0005-0000-0000-0000E6980000}"/>
    <cellStyle name="Normal [0] 2 2 6 7 8 3" xfId="39234" xr:uid="{00000000-0005-0000-0000-0000E7980000}"/>
    <cellStyle name="Normal [0] 2 2 6 7 9" xfId="39235" xr:uid="{00000000-0005-0000-0000-0000E8980000}"/>
    <cellStyle name="Normal [0] 2 2 6 7 9 2" xfId="39236" xr:uid="{00000000-0005-0000-0000-0000E9980000}"/>
    <cellStyle name="Normal [0] 2 2 6 7 9 3" xfId="39237" xr:uid="{00000000-0005-0000-0000-0000EA980000}"/>
    <cellStyle name="Normal [0] 2 2 6 8" xfId="39238" xr:uid="{00000000-0005-0000-0000-0000EB980000}"/>
    <cellStyle name="Normal [0] 2 2 6 8 2" xfId="39239" xr:uid="{00000000-0005-0000-0000-0000EC980000}"/>
    <cellStyle name="Normal [0] 2 2 6 8 3" xfId="39240" xr:uid="{00000000-0005-0000-0000-0000ED980000}"/>
    <cellStyle name="Normal [0] 2 2 6 9" xfId="39241" xr:uid="{00000000-0005-0000-0000-0000EE980000}"/>
    <cellStyle name="Normal [0] 2 2 6 9 2" xfId="39242" xr:uid="{00000000-0005-0000-0000-0000EF980000}"/>
    <cellStyle name="Normal [0] 2 2 6 9 3" xfId="39243" xr:uid="{00000000-0005-0000-0000-0000F0980000}"/>
    <cellStyle name="Normal [0] 2 2 7" xfId="39244" xr:uid="{00000000-0005-0000-0000-0000F1980000}"/>
    <cellStyle name="Normal [0] 2 2 7 2" xfId="39245" xr:uid="{00000000-0005-0000-0000-0000F2980000}"/>
    <cellStyle name="Normal [0] 2 2 7 3" xfId="39246" xr:uid="{00000000-0005-0000-0000-0000F3980000}"/>
    <cellStyle name="Normal [0] 2 2 8" xfId="39247" xr:uid="{00000000-0005-0000-0000-0000F4980000}"/>
    <cellStyle name="Normal [0] 2 2 8 2" xfId="39248" xr:uid="{00000000-0005-0000-0000-0000F5980000}"/>
    <cellStyle name="Normal [0] 2 2 8 3" xfId="39249" xr:uid="{00000000-0005-0000-0000-0000F6980000}"/>
    <cellStyle name="Normal [0] 2 2 9" xfId="39250" xr:uid="{00000000-0005-0000-0000-0000F7980000}"/>
    <cellStyle name="Normal [0] 2 2 9 2" xfId="39251" xr:uid="{00000000-0005-0000-0000-0000F8980000}"/>
    <cellStyle name="Normal [0] 2 2 9 3" xfId="39252" xr:uid="{00000000-0005-0000-0000-0000F9980000}"/>
    <cellStyle name="Normal [0] 2 3" xfId="39253" xr:uid="{00000000-0005-0000-0000-0000FA980000}"/>
    <cellStyle name="Normal [0] 2 3 10" xfId="39254" xr:uid="{00000000-0005-0000-0000-0000FB980000}"/>
    <cellStyle name="Normal [0] 2 3 10 2" xfId="39255" xr:uid="{00000000-0005-0000-0000-0000FC980000}"/>
    <cellStyle name="Normal [0] 2 3 10 3" xfId="39256" xr:uid="{00000000-0005-0000-0000-0000FD980000}"/>
    <cellStyle name="Normal [0] 2 3 11" xfId="39257" xr:uid="{00000000-0005-0000-0000-0000FE980000}"/>
    <cellStyle name="Normal [0] 2 3 11 2" xfId="39258" xr:uid="{00000000-0005-0000-0000-0000FF980000}"/>
    <cellStyle name="Normal [0] 2 3 11 3" xfId="39259" xr:uid="{00000000-0005-0000-0000-000000990000}"/>
    <cellStyle name="Normal [0] 2 3 12" xfId="39260" xr:uid="{00000000-0005-0000-0000-000001990000}"/>
    <cellStyle name="Normal [0] 2 3 12 2" xfId="39261" xr:uid="{00000000-0005-0000-0000-000002990000}"/>
    <cellStyle name="Normal [0] 2 3 12 3" xfId="39262" xr:uid="{00000000-0005-0000-0000-000003990000}"/>
    <cellStyle name="Normal [0] 2 3 13" xfId="39263" xr:uid="{00000000-0005-0000-0000-000004990000}"/>
    <cellStyle name="Normal [0] 2 3 13 2" xfId="39264" xr:uid="{00000000-0005-0000-0000-000005990000}"/>
    <cellStyle name="Normal [0] 2 3 13 3" xfId="39265" xr:uid="{00000000-0005-0000-0000-000006990000}"/>
    <cellStyle name="Normal [0] 2 3 14" xfId="39266" xr:uid="{00000000-0005-0000-0000-000007990000}"/>
    <cellStyle name="Normal [0] 2 3 14 2" xfId="39267" xr:uid="{00000000-0005-0000-0000-000008990000}"/>
    <cellStyle name="Normal [0] 2 3 14 3" xfId="39268" xr:uid="{00000000-0005-0000-0000-000009990000}"/>
    <cellStyle name="Normal [0] 2 3 15" xfId="39269" xr:uid="{00000000-0005-0000-0000-00000A990000}"/>
    <cellStyle name="Normal [0] 2 3 15 2" xfId="39270" xr:uid="{00000000-0005-0000-0000-00000B990000}"/>
    <cellStyle name="Normal [0] 2 3 15 3" xfId="39271" xr:uid="{00000000-0005-0000-0000-00000C990000}"/>
    <cellStyle name="Normal [0] 2 3 16" xfId="39272" xr:uid="{00000000-0005-0000-0000-00000D990000}"/>
    <cellStyle name="Normal [0] 2 3 16 2" xfId="39273" xr:uid="{00000000-0005-0000-0000-00000E990000}"/>
    <cellStyle name="Normal [0] 2 3 16 3" xfId="39274" xr:uid="{00000000-0005-0000-0000-00000F990000}"/>
    <cellStyle name="Normal [0] 2 3 17" xfId="39275" xr:uid="{00000000-0005-0000-0000-000010990000}"/>
    <cellStyle name="Normal [0] 2 3 18" xfId="39276" xr:uid="{00000000-0005-0000-0000-000011990000}"/>
    <cellStyle name="Normal [0] 2 3 2" xfId="39277" xr:uid="{00000000-0005-0000-0000-000012990000}"/>
    <cellStyle name="Normal [0] 2 3 2 10" xfId="39278" xr:uid="{00000000-0005-0000-0000-000013990000}"/>
    <cellStyle name="Normal [0] 2 3 2 10 2" xfId="39279" xr:uid="{00000000-0005-0000-0000-000014990000}"/>
    <cellStyle name="Normal [0] 2 3 2 10 3" xfId="39280" xr:uid="{00000000-0005-0000-0000-000015990000}"/>
    <cellStyle name="Normal [0] 2 3 2 11" xfId="39281" xr:uid="{00000000-0005-0000-0000-000016990000}"/>
    <cellStyle name="Normal [0] 2 3 2 11 2" xfId="39282" xr:uid="{00000000-0005-0000-0000-000017990000}"/>
    <cellStyle name="Normal [0] 2 3 2 11 3" xfId="39283" xr:uid="{00000000-0005-0000-0000-000018990000}"/>
    <cellStyle name="Normal [0] 2 3 2 12" xfId="39284" xr:uid="{00000000-0005-0000-0000-000019990000}"/>
    <cellStyle name="Normal [0] 2 3 2 12 2" xfId="39285" xr:uid="{00000000-0005-0000-0000-00001A990000}"/>
    <cellStyle name="Normal [0] 2 3 2 12 3" xfId="39286" xr:uid="{00000000-0005-0000-0000-00001B990000}"/>
    <cellStyle name="Normal [0] 2 3 2 13" xfId="39287" xr:uid="{00000000-0005-0000-0000-00001C990000}"/>
    <cellStyle name="Normal [0] 2 3 2 13 2" xfId="39288" xr:uid="{00000000-0005-0000-0000-00001D990000}"/>
    <cellStyle name="Normal [0] 2 3 2 13 3" xfId="39289" xr:uid="{00000000-0005-0000-0000-00001E990000}"/>
    <cellStyle name="Normal [0] 2 3 2 14" xfId="39290" xr:uid="{00000000-0005-0000-0000-00001F990000}"/>
    <cellStyle name="Normal [0] 2 3 2 14 2" xfId="39291" xr:uid="{00000000-0005-0000-0000-000020990000}"/>
    <cellStyle name="Normal [0] 2 3 2 14 3" xfId="39292" xr:uid="{00000000-0005-0000-0000-000021990000}"/>
    <cellStyle name="Normal [0] 2 3 2 15" xfId="39293" xr:uid="{00000000-0005-0000-0000-000022990000}"/>
    <cellStyle name="Normal [0] 2 3 2 15 2" xfId="39294" xr:uid="{00000000-0005-0000-0000-000023990000}"/>
    <cellStyle name="Normal [0] 2 3 2 15 3" xfId="39295" xr:uid="{00000000-0005-0000-0000-000024990000}"/>
    <cellStyle name="Normal [0] 2 3 2 16" xfId="39296" xr:uid="{00000000-0005-0000-0000-000025990000}"/>
    <cellStyle name="Normal [0] 2 3 2 17" xfId="39297" xr:uid="{00000000-0005-0000-0000-000026990000}"/>
    <cellStyle name="Normal [0] 2 3 2 2" xfId="39298" xr:uid="{00000000-0005-0000-0000-000027990000}"/>
    <cellStyle name="Normal [0] 2 3 2 2 10" xfId="39299" xr:uid="{00000000-0005-0000-0000-000028990000}"/>
    <cellStyle name="Normal [0] 2 3 2 2 10 2" xfId="39300" xr:uid="{00000000-0005-0000-0000-000029990000}"/>
    <cellStyle name="Normal [0] 2 3 2 2 10 3" xfId="39301" xr:uid="{00000000-0005-0000-0000-00002A990000}"/>
    <cellStyle name="Normal [0] 2 3 2 2 11" xfId="39302" xr:uid="{00000000-0005-0000-0000-00002B990000}"/>
    <cellStyle name="Normal [0] 2 3 2 2 11 2" xfId="39303" xr:uid="{00000000-0005-0000-0000-00002C990000}"/>
    <cellStyle name="Normal [0] 2 3 2 2 11 3" xfId="39304" xr:uid="{00000000-0005-0000-0000-00002D990000}"/>
    <cellStyle name="Normal [0] 2 3 2 2 12" xfId="39305" xr:uid="{00000000-0005-0000-0000-00002E990000}"/>
    <cellStyle name="Normal [0] 2 3 2 2 12 2" xfId="39306" xr:uid="{00000000-0005-0000-0000-00002F990000}"/>
    <cellStyle name="Normal [0] 2 3 2 2 12 3" xfId="39307" xr:uid="{00000000-0005-0000-0000-000030990000}"/>
    <cellStyle name="Normal [0] 2 3 2 2 13" xfId="39308" xr:uid="{00000000-0005-0000-0000-000031990000}"/>
    <cellStyle name="Normal [0] 2 3 2 2 14" xfId="39309" xr:uid="{00000000-0005-0000-0000-000032990000}"/>
    <cellStyle name="Normal [0] 2 3 2 2 2" xfId="39310" xr:uid="{00000000-0005-0000-0000-000033990000}"/>
    <cellStyle name="Normal [0] 2 3 2 2 2 2" xfId="39311" xr:uid="{00000000-0005-0000-0000-000034990000}"/>
    <cellStyle name="Normal [0] 2 3 2 2 2 3" xfId="39312" xr:uid="{00000000-0005-0000-0000-000035990000}"/>
    <cellStyle name="Normal [0] 2 3 2 2 3" xfId="39313" xr:uid="{00000000-0005-0000-0000-000036990000}"/>
    <cellStyle name="Normal [0] 2 3 2 2 3 2" xfId="39314" xr:uid="{00000000-0005-0000-0000-000037990000}"/>
    <cellStyle name="Normal [0] 2 3 2 2 3 3" xfId="39315" xr:uid="{00000000-0005-0000-0000-000038990000}"/>
    <cellStyle name="Normal [0] 2 3 2 2 4" xfId="39316" xr:uid="{00000000-0005-0000-0000-000039990000}"/>
    <cellStyle name="Normal [0] 2 3 2 2 4 2" xfId="39317" xr:uid="{00000000-0005-0000-0000-00003A990000}"/>
    <cellStyle name="Normal [0] 2 3 2 2 4 3" xfId="39318" xr:uid="{00000000-0005-0000-0000-00003B990000}"/>
    <cellStyle name="Normal [0] 2 3 2 2 5" xfId="39319" xr:uid="{00000000-0005-0000-0000-00003C990000}"/>
    <cellStyle name="Normal [0] 2 3 2 2 5 2" xfId="39320" xr:uid="{00000000-0005-0000-0000-00003D990000}"/>
    <cellStyle name="Normal [0] 2 3 2 2 5 3" xfId="39321" xr:uid="{00000000-0005-0000-0000-00003E990000}"/>
    <cellStyle name="Normal [0] 2 3 2 2 6" xfId="39322" xr:uid="{00000000-0005-0000-0000-00003F990000}"/>
    <cellStyle name="Normal [0] 2 3 2 2 6 2" xfId="39323" xr:uid="{00000000-0005-0000-0000-000040990000}"/>
    <cellStyle name="Normal [0] 2 3 2 2 6 3" xfId="39324" xr:uid="{00000000-0005-0000-0000-000041990000}"/>
    <cellStyle name="Normal [0] 2 3 2 2 7" xfId="39325" xr:uid="{00000000-0005-0000-0000-000042990000}"/>
    <cellStyle name="Normal [0] 2 3 2 2 7 2" xfId="39326" xr:uid="{00000000-0005-0000-0000-000043990000}"/>
    <cellStyle name="Normal [0] 2 3 2 2 7 3" xfId="39327" xr:uid="{00000000-0005-0000-0000-000044990000}"/>
    <cellStyle name="Normal [0] 2 3 2 2 8" xfId="39328" xr:uid="{00000000-0005-0000-0000-000045990000}"/>
    <cellStyle name="Normal [0] 2 3 2 2 8 2" xfId="39329" xr:uid="{00000000-0005-0000-0000-000046990000}"/>
    <cellStyle name="Normal [0] 2 3 2 2 8 3" xfId="39330" xr:uid="{00000000-0005-0000-0000-000047990000}"/>
    <cellStyle name="Normal [0] 2 3 2 2 9" xfId="39331" xr:uid="{00000000-0005-0000-0000-000048990000}"/>
    <cellStyle name="Normal [0] 2 3 2 2 9 2" xfId="39332" xr:uid="{00000000-0005-0000-0000-000049990000}"/>
    <cellStyle name="Normal [0] 2 3 2 2 9 3" xfId="39333" xr:uid="{00000000-0005-0000-0000-00004A990000}"/>
    <cellStyle name="Normal [0] 2 3 2 3" xfId="39334" xr:uid="{00000000-0005-0000-0000-00004B990000}"/>
    <cellStyle name="Normal [0] 2 3 2 3 10" xfId="39335" xr:uid="{00000000-0005-0000-0000-00004C990000}"/>
    <cellStyle name="Normal [0] 2 3 2 3 10 2" xfId="39336" xr:uid="{00000000-0005-0000-0000-00004D990000}"/>
    <cellStyle name="Normal [0] 2 3 2 3 10 3" xfId="39337" xr:uid="{00000000-0005-0000-0000-00004E990000}"/>
    <cellStyle name="Normal [0] 2 3 2 3 11" xfId="39338" xr:uid="{00000000-0005-0000-0000-00004F990000}"/>
    <cellStyle name="Normal [0] 2 3 2 3 11 2" xfId="39339" xr:uid="{00000000-0005-0000-0000-000050990000}"/>
    <cellStyle name="Normal [0] 2 3 2 3 11 3" xfId="39340" xr:uid="{00000000-0005-0000-0000-000051990000}"/>
    <cellStyle name="Normal [0] 2 3 2 3 12" xfId="39341" xr:uid="{00000000-0005-0000-0000-000052990000}"/>
    <cellStyle name="Normal [0] 2 3 2 3 12 2" xfId="39342" xr:uid="{00000000-0005-0000-0000-000053990000}"/>
    <cellStyle name="Normal [0] 2 3 2 3 12 3" xfId="39343" xr:uid="{00000000-0005-0000-0000-000054990000}"/>
    <cellStyle name="Normal [0] 2 3 2 3 13" xfId="39344" xr:uid="{00000000-0005-0000-0000-000055990000}"/>
    <cellStyle name="Normal [0] 2 3 2 3 14" xfId="39345" xr:uid="{00000000-0005-0000-0000-000056990000}"/>
    <cellStyle name="Normal [0] 2 3 2 3 2" xfId="39346" xr:uid="{00000000-0005-0000-0000-000057990000}"/>
    <cellStyle name="Normal [0] 2 3 2 3 2 2" xfId="39347" xr:uid="{00000000-0005-0000-0000-000058990000}"/>
    <cellStyle name="Normal [0] 2 3 2 3 2 3" xfId="39348" xr:uid="{00000000-0005-0000-0000-000059990000}"/>
    <cellStyle name="Normal [0] 2 3 2 3 3" xfId="39349" xr:uid="{00000000-0005-0000-0000-00005A990000}"/>
    <cellStyle name="Normal [0] 2 3 2 3 3 2" xfId="39350" xr:uid="{00000000-0005-0000-0000-00005B990000}"/>
    <cellStyle name="Normal [0] 2 3 2 3 3 3" xfId="39351" xr:uid="{00000000-0005-0000-0000-00005C990000}"/>
    <cellStyle name="Normal [0] 2 3 2 3 4" xfId="39352" xr:uid="{00000000-0005-0000-0000-00005D990000}"/>
    <cellStyle name="Normal [0] 2 3 2 3 4 2" xfId="39353" xr:uid="{00000000-0005-0000-0000-00005E990000}"/>
    <cellStyle name="Normal [0] 2 3 2 3 4 3" xfId="39354" xr:uid="{00000000-0005-0000-0000-00005F990000}"/>
    <cellStyle name="Normal [0] 2 3 2 3 5" xfId="39355" xr:uid="{00000000-0005-0000-0000-000060990000}"/>
    <cellStyle name="Normal [0] 2 3 2 3 5 2" xfId="39356" xr:uid="{00000000-0005-0000-0000-000061990000}"/>
    <cellStyle name="Normal [0] 2 3 2 3 5 3" xfId="39357" xr:uid="{00000000-0005-0000-0000-000062990000}"/>
    <cellStyle name="Normal [0] 2 3 2 3 6" xfId="39358" xr:uid="{00000000-0005-0000-0000-000063990000}"/>
    <cellStyle name="Normal [0] 2 3 2 3 6 2" xfId="39359" xr:uid="{00000000-0005-0000-0000-000064990000}"/>
    <cellStyle name="Normal [0] 2 3 2 3 6 3" xfId="39360" xr:uid="{00000000-0005-0000-0000-000065990000}"/>
    <cellStyle name="Normal [0] 2 3 2 3 7" xfId="39361" xr:uid="{00000000-0005-0000-0000-000066990000}"/>
    <cellStyle name="Normal [0] 2 3 2 3 7 2" xfId="39362" xr:uid="{00000000-0005-0000-0000-000067990000}"/>
    <cellStyle name="Normal [0] 2 3 2 3 7 3" xfId="39363" xr:uid="{00000000-0005-0000-0000-000068990000}"/>
    <cellStyle name="Normal [0] 2 3 2 3 8" xfId="39364" xr:uid="{00000000-0005-0000-0000-000069990000}"/>
    <cellStyle name="Normal [0] 2 3 2 3 8 2" xfId="39365" xr:uid="{00000000-0005-0000-0000-00006A990000}"/>
    <cellStyle name="Normal [0] 2 3 2 3 8 3" xfId="39366" xr:uid="{00000000-0005-0000-0000-00006B990000}"/>
    <cellStyle name="Normal [0] 2 3 2 3 9" xfId="39367" xr:uid="{00000000-0005-0000-0000-00006C990000}"/>
    <cellStyle name="Normal [0] 2 3 2 3 9 2" xfId="39368" xr:uid="{00000000-0005-0000-0000-00006D990000}"/>
    <cellStyle name="Normal [0] 2 3 2 3 9 3" xfId="39369" xr:uid="{00000000-0005-0000-0000-00006E990000}"/>
    <cellStyle name="Normal [0] 2 3 2 4" xfId="39370" xr:uid="{00000000-0005-0000-0000-00006F990000}"/>
    <cellStyle name="Normal [0] 2 3 2 4 10" xfId="39371" xr:uid="{00000000-0005-0000-0000-000070990000}"/>
    <cellStyle name="Normal [0] 2 3 2 4 10 2" xfId="39372" xr:uid="{00000000-0005-0000-0000-000071990000}"/>
    <cellStyle name="Normal [0] 2 3 2 4 10 3" xfId="39373" xr:uid="{00000000-0005-0000-0000-000072990000}"/>
    <cellStyle name="Normal [0] 2 3 2 4 11" xfId="39374" xr:uid="{00000000-0005-0000-0000-000073990000}"/>
    <cellStyle name="Normal [0] 2 3 2 4 11 2" xfId="39375" xr:uid="{00000000-0005-0000-0000-000074990000}"/>
    <cellStyle name="Normal [0] 2 3 2 4 11 3" xfId="39376" xr:uid="{00000000-0005-0000-0000-000075990000}"/>
    <cellStyle name="Normal [0] 2 3 2 4 12" xfId="39377" xr:uid="{00000000-0005-0000-0000-000076990000}"/>
    <cellStyle name="Normal [0] 2 3 2 4 13" xfId="39378" xr:uid="{00000000-0005-0000-0000-000077990000}"/>
    <cellStyle name="Normal [0] 2 3 2 4 2" xfId="39379" xr:uid="{00000000-0005-0000-0000-000078990000}"/>
    <cellStyle name="Normal [0] 2 3 2 4 2 2" xfId="39380" xr:uid="{00000000-0005-0000-0000-000079990000}"/>
    <cellStyle name="Normal [0] 2 3 2 4 2 3" xfId="39381" xr:uid="{00000000-0005-0000-0000-00007A990000}"/>
    <cellStyle name="Normal [0] 2 3 2 4 3" xfId="39382" xr:uid="{00000000-0005-0000-0000-00007B990000}"/>
    <cellStyle name="Normal [0] 2 3 2 4 3 2" xfId="39383" xr:uid="{00000000-0005-0000-0000-00007C990000}"/>
    <cellStyle name="Normal [0] 2 3 2 4 3 3" xfId="39384" xr:uid="{00000000-0005-0000-0000-00007D990000}"/>
    <cellStyle name="Normal [0] 2 3 2 4 4" xfId="39385" xr:uid="{00000000-0005-0000-0000-00007E990000}"/>
    <cellStyle name="Normal [0] 2 3 2 4 4 2" xfId="39386" xr:uid="{00000000-0005-0000-0000-00007F990000}"/>
    <cellStyle name="Normal [0] 2 3 2 4 4 3" xfId="39387" xr:uid="{00000000-0005-0000-0000-000080990000}"/>
    <cellStyle name="Normal [0] 2 3 2 4 5" xfId="39388" xr:uid="{00000000-0005-0000-0000-000081990000}"/>
    <cellStyle name="Normal [0] 2 3 2 4 5 2" xfId="39389" xr:uid="{00000000-0005-0000-0000-000082990000}"/>
    <cellStyle name="Normal [0] 2 3 2 4 5 3" xfId="39390" xr:uid="{00000000-0005-0000-0000-000083990000}"/>
    <cellStyle name="Normal [0] 2 3 2 4 6" xfId="39391" xr:uid="{00000000-0005-0000-0000-000084990000}"/>
    <cellStyle name="Normal [0] 2 3 2 4 6 2" xfId="39392" xr:uid="{00000000-0005-0000-0000-000085990000}"/>
    <cellStyle name="Normal [0] 2 3 2 4 6 3" xfId="39393" xr:uid="{00000000-0005-0000-0000-000086990000}"/>
    <cellStyle name="Normal [0] 2 3 2 4 7" xfId="39394" xr:uid="{00000000-0005-0000-0000-000087990000}"/>
    <cellStyle name="Normal [0] 2 3 2 4 7 2" xfId="39395" xr:uid="{00000000-0005-0000-0000-000088990000}"/>
    <cellStyle name="Normal [0] 2 3 2 4 7 3" xfId="39396" xr:uid="{00000000-0005-0000-0000-000089990000}"/>
    <cellStyle name="Normal [0] 2 3 2 4 8" xfId="39397" xr:uid="{00000000-0005-0000-0000-00008A990000}"/>
    <cellStyle name="Normal [0] 2 3 2 4 8 2" xfId="39398" xr:uid="{00000000-0005-0000-0000-00008B990000}"/>
    <cellStyle name="Normal [0] 2 3 2 4 8 3" xfId="39399" xr:uid="{00000000-0005-0000-0000-00008C990000}"/>
    <cellStyle name="Normal [0] 2 3 2 4 9" xfId="39400" xr:uid="{00000000-0005-0000-0000-00008D990000}"/>
    <cellStyle name="Normal [0] 2 3 2 4 9 2" xfId="39401" xr:uid="{00000000-0005-0000-0000-00008E990000}"/>
    <cellStyle name="Normal [0] 2 3 2 4 9 3" xfId="39402" xr:uid="{00000000-0005-0000-0000-00008F990000}"/>
    <cellStyle name="Normal [0] 2 3 2 5" xfId="39403" xr:uid="{00000000-0005-0000-0000-000090990000}"/>
    <cellStyle name="Normal [0] 2 3 2 5 10" xfId="39404" xr:uid="{00000000-0005-0000-0000-000091990000}"/>
    <cellStyle name="Normal [0] 2 3 2 5 10 2" xfId="39405" xr:uid="{00000000-0005-0000-0000-000092990000}"/>
    <cellStyle name="Normal [0] 2 3 2 5 10 3" xfId="39406" xr:uid="{00000000-0005-0000-0000-000093990000}"/>
    <cellStyle name="Normal [0] 2 3 2 5 11" xfId="39407" xr:uid="{00000000-0005-0000-0000-000094990000}"/>
    <cellStyle name="Normal [0] 2 3 2 5 11 2" xfId="39408" xr:uid="{00000000-0005-0000-0000-000095990000}"/>
    <cellStyle name="Normal [0] 2 3 2 5 11 3" xfId="39409" xr:uid="{00000000-0005-0000-0000-000096990000}"/>
    <cellStyle name="Normal [0] 2 3 2 5 12" xfId="39410" xr:uid="{00000000-0005-0000-0000-000097990000}"/>
    <cellStyle name="Normal [0] 2 3 2 5 13" xfId="39411" xr:uid="{00000000-0005-0000-0000-000098990000}"/>
    <cellStyle name="Normal [0] 2 3 2 5 2" xfId="39412" xr:uid="{00000000-0005-0000-0000-000099990000}"/>
    <cellStyle name="Normal [0] 2 3 2 5 2 2" xfId="39413" xr:uid="{00000000-0005-0000-0000-00009A990000}"/>
    <cellStyle name="Normal [0] 2 3 2 5 2 3" xfId="39414" xr:uid="{00000000-0005-0000-0000-00009B990000}"/>
    <cellStyle name="Normal [0] 2 3 2 5 3" xfId="39415" xr:uid="{00000000-0005-0000-0000-00009C990000}"/>
    <cellStyle name="Normal [0] 2 3 2 5 3 2" xfId="39416" xr:uid="{00000000-0005-0000-0000-00009D990000}"/>
    <cellStyle name="Normal [0] 2 3 2 5 3 3" xfId="39417" xr:uid="{00000000-0005-0000-0000-00009E990000}"/>
    <cellStyle name="Normal [0] 2 3 2 5 4" xfId="39418" xr:uid="{00000000-0005-0000-0000-00009F990000}"/>
    <cellStyle name="Normal [0] 2 3 2 5 4 2" xfId="39419" xr:uid="{00000000-0005-0000-0000-0000A0990000}"/>
    <cellStyle name="Normal [0] 2 3 2 5 4 3" xfId="39420" xr:uid="{00000000-0005-0000-0000-0000A1990000}"/>
    <cellStyle name="Normal [0] 2 3 2 5 5" xfId="39421" xr:uid="{00000000-0005-0000-0000-0000A2990000}"/>
    <cellStyle name="Normal [0] 2 3 2 5 5 2" xfId="39422" xr:uid="{00000000-0005-0000-0000-0000A3990000}"/>
    <cellStyle name="Normal [0] 2 3 2 5 5 3" xfId="39423" xr:uid="{00000000-0005-0000-0000-0000A4990000}"/>
    <cellStyle name="Normal [0] 2 3 2 5 6" xfId="39424" xr:uid="{00000000-0005-0000-0000-0000A5990000}"/>
    <cellStyle name="Normal [0] 2 3 2 5 6 2" xfId="39425" xr:uid="{00000000-0005-0000-0000-0000A6990000}"/>
    <cellStyle name="Normal [0] 2 3 2 5 6 3" xfId="39426" xr:uid="{00000000-0005-0000-0000-0000A7990000}"/>
    <cellStyle name="Normal [0] 2 3 2 5 7" xfId="39427" xr:uid="{00000000-0005-0000-0000-0000A8990000}"/>
    <cellStyle name="Normal [0] 2 3 2 5 7 2" xfId="39428" xr:uid="{00000000-0005-0000-0000-0000A9990000}"/>
    <cellStyle name="Normal [0] 2 3 2 5 7 3" xfId="39429" xr:uid="{00000000-0005-0000-0000-0000AA990000}"/>
    <cellStyle name="Normal [0] 2 3 2 5 8" xfId="39430" xr:uid="{00000000-0005-0000-0000-0000AB990000}"/>
    <cellStyle name="Normal [0] 2 3 2 5 8 2" xfId="39431" xr:uid="{00000000-0005-0000-0000-0000AC990000}"/>
    <cellStyle name="Normal [0] 2 3 2 5 8 3" xfId="39432" xr:uid="{00000000-0005-0000-0000-0000AD990000}"/>
    <cellStyle name="Normal [0] 2 3 2 5 9" xfId="39433" xr:uid="{00000000-0005-0000-0000-0000AE990000}"/>
    <cellStyle name="Normal [0] 2 3 2 5 9 2" xfId="39434" xr:uid="{00000000-0005-0000-0000-0000AF990000}"/>
    <cellStyle name="Normal [0] 2 3 2 5 9 3" xfId="39435" xr:uid="{00000000-0005-0000-0000-0000B0990000}"/>
    <cellStyle name="Normal [0] 2 3 2 6" xfId="39436" xr:uid="{00000000-0005-0000-0000-0000B1990000}"/>
    <cellStyle name="Normal [0] 2 3 2 6 2" xfId="39437" xr:uid="{00000000-0005-0000-0000-0000B2990000}"/>
    <cellStyle name="Normal [0] 2 3 2 6 3" xfId="39438" xr:uid="{00000000-0005-0000-0000-0000B3990000}"/>
    <cellStyle name="Normal [0] 2 3 2 7" xfId="39439" xr:uid="{00000000-0005-0000-0000-0000B4990000}"/>
    <cellStyle name="Normal [0] 2 3 2 7 2" xfId="39440" xr:uid="{00000000-0005-0000-0000-0000B5990000}"/>
    <cellStyle name="Normal [0] 2 3 2 7 3" xfId="39441" xr:uid="{00000000-0005-0000-0000-0000B6990000}"/>
    <cellStyle name="Normal [0] 2 3 2 8" xfId="39442" xr:uid="{00000000-0005-0000-0000-0000B7990000}"/>
    <cellStyle name="Normal [0] 2 3 2 8 2" xfId="39443" xr:uid="{00000000-0005-0000-0000-0000B8990000}"/>
    <cellStyle name="Normal [0] 2 3 2 8 3" xfId="39444" xr:uid="{00000000-0005-0000-0000-0000B9990000}"/>
    <cellStyle name="Normal [0] 2 3 2 9" xfId="39445" xr:uid="{00000000-0005-0000-0000-0000BA990000}"/>
    <cellStyle name="Normal [0] 2 3 2 9 2" xfId="39446" xr:uid="{00000000-0005-0000-0000-0000BB990000}"/>
    <cellStyle name="Normal [0] 2 3 2 9 3" xfId="39447" xr:uid="{00000000-0005-0000-0000-0000BC990000}"/>
    <cellStyle name="Normal [0] 2 3 3" xfId="39448" xr:uid="{00000000-0005-0000-0000-0000BD990000}"/>
    <cellStyle name="Normal [0] 2 3 3 10" xfId="39449" xr:uid="{00000000-0005-0000-0000-0000BE990000}"/>
    <cellStyle name="Normal [0] 2 3 3 10 2" xfId="39450" xr:uid="{00000000-0005-0000-0000-0000BF990000}"/>
    <cellStyle name="Normal [0] 2 3 3 10 3" xfId="39451" xr:uid="{00000000-0005-0000-0000-0000C0990000}"/>
    <cellStyle name="Normal [0] 2 3 3 11" xfId="39452" xr:uid="{00000000-0005-0000-0000-0000C1990000}"/>
    <cellStyle name="Normal [0] 2 3 3 11 2" xfId="39453" xr:uid="{00000000-0005-0000-0000-0000C2990000}"/>
    <cellStyle name="Normal [0] 2 3 3 11 3" xfId="39454" xr:uid="{00000000-0005-0000-0000-0000C3990000}"/>
    <cellStyle name="Normal [0] 2 3 3 12" xfId="39455" xr:uid="{00000000-0005-0000-0000-0000C4990000}"/>
    <cellStyle name="Normal [0] 2 3 3 12 2" xfId="39456" xr:uid="{00000000-0005-0000-0000-0000C5990000}"/>
    <cellStyle name="Normal [0] 2 3 3 12 3" xfId="39457" xr:uid="{00000000-0005-0000-0000-0000C6990000}"/>
    <cellStyle name="Normal [0] 2 3 3 13" xfId="39458" xr:uid="{00000000-0005-0000-0000-0000C7990000}"/>
    <cellStyle name="Normal [0] 2 3 3 14" xfId="39459" xr:uid="{00000000-0005-0000-0000-0000C8990000}"/>
    <cellStyle name="Normal [0] 2 3 3 2" xfId="39460" xr:uid="{00000000-0005-0000-0000-0000C9990000}"/>
    <cellStyle name="Normal [0] 2 3 3 2 2" xfId="39461" xr:uid="{00000000-0005-0000-0000-0000CA990000}"/>
    <cellStyle name="Normal [0] 2 3 3 2 3" xfId="39462" xr:uid="{00000000-0005-0000-0000-0000CB990000}"/>
    <cellStyle name="Normal [0] 2 3 3 3" xfId="39463" xr:uid="{00000000-0005-0000-0000-0000CC990000}"/>
    <cellStyle name="Normal [0] 2 3 3 3 2" xfId="39464" xr:uid="{00000000-0005-0000-0000-0000CD990000}"/>
    <cellStyle name="Normal [0] 2 3 3 3 3" xfId="39465" xr:uid="{00000000-0005-0000-0000-0000CE990000}"/>
    <cellStyle name="Normal [0] 2 3 3 4" xfId="39466" xr:uid="{00000000-0005-0000-0000-0000CF990000}"/>
    <cellStyle name="Normal [0] 2 3 3 4 2" xfId="39467" xr:uid="{00000000-0005-0000-0000-0000D0990000}"/>
    <cellStyle name="Normal [0] 2 3 3 4 3" xfId="39468" xr:uid="{00000000-0005-0000-0000-0000D1990000}"/>
    <cellStyle name="Normal [0] 2 3 3 5" xfId="39469" xr:uid="{00000000-0005-0000-0000-0000D2990000}"/>
    <cellStyle name="Normal [0] 2 3 3 5 2" xfId="39470" xr:uid="{00000000-0005-0000-0000-0000D3990000}"/>
    <cellStyle name="Normal [0] 2 3 3 5 3" xfId="39471" xr:uid="{00000000-0005-0000-0000-0000D4990000}"/>
    <cellStyle name="Normal [0] 2 3 3 6" xfId="39472" xr:uid="{00000000-0005-0000-0000-0000D5990000}"/>
    <cellStyle name="Normal [0] 2 3 3 6 2" xfId="39473" xr:uid="{00000000-0005-0000-0000-0000D6990000}"/>
    <cellStyle name="Normal [0] 2 3 3 6 3" xfId="39474" xr:uid="{00000000-0005-0000-0000-0000D7990000}"/>
    <cellStyle name="Normal [0] 2 3 3 7" xfId="39475" xr:uid="{00000000-0005-0000-0000-0000D8990000}"/>
    <cellStyle name="Normal [0] 2 3 3 7 2" xfId="39476" xr:uid="{00000000-0005-0000-0000-0000D9990000}"/>
    <cellStyle name="Normal [0] 2 3 3 7 3" xfId="39477" xr:uid="{00000000-0005-0000-0000-0000DA990000}"/>
    <cellStyle name="Normal [0] 2 3 3 8" xfId="39478" xr:uid="{00000000-0005-0000-0000-0000DB990000}"/>
    <cellStyle name="Normal [0] 2 3 3 8 2" xfId="39479" xr:uid="{00000000-0005-0000-0000-0000DC990000}"/>
    <cellStyle name="Normal [0] 2 3 3 8 3" xfId="39480" xr:uid="{00000000-0005-0000-0000-0000DD990000}"/>
    <cellStyle name="Normal [0] 2 3 3 9" xfId="39481" xr:uid="{00000000-0005-0000-0000-0000DE990000}"/>
    <cellStyle name="Normal [0] 2 3 3 9 2" xfId="39482" xr:uid="{00000000-0005-0000-0000-0000DF990000}"/>
    <cellStyle name="Normal [0] 2 3 3 9 3" xfId="39483" xr:uid="{00000000-0005-0000-0000-0000E0990000}"/>
    <cellStyle name="Normal [0] 2 3 4" xfId="39484" xr:uid="{00000000-0005-0000-0000-0000E1990000}"/>
    <cellStyle name="Normal [0] 2 3 4 10" xfId="39485" xr:uid="{00000000-0005-0000-0000-0000E2990000}"/>
    <cellStyle name="Normal [0] 2 3 4 10 2" xfId="39486" xr:uid="{00000000-0005-0000-0000-0000E3990000}"/>
    <cellStyle name="Normal [0] 2 3 4 10 3" xfId="39487" xr:uid="{00000000-0005-0000-0000-0000E4990000}"/>
    <cellStyle name="Normal [0] 2 3 4 11" xfId="39488" xr:uid="{00000000-0005-0000-0000-0000E5990000}"/>
    <cellStyle name="Normal [0] 2 3 4 11 2" xfId="39489" xr:uid="{00000000-0005-0000-0000-0000E6990000}"/>
    <cellStyle name="Normal [0] 2 3 4 11 3" xfId="39490" xr:uid="{00000000-0005-0000-0000-0000E7990000}"/>
    <cellStyle name="Normal [0] 2 3 4 12" xfId="39491" xr:uid="{00000000-0005-0000-0000-0000E8990000}"/>
    <cellStyle name="Normal [0] 2 3 4 12 2" xfId="39492" xr:uid="{00000000-0005-0000-0000-0000E9990000}"/>
    <cellStyle name="Normal [0] 2 3 4 12 3" xfId="39493" xr:uid="{00000000-0005-0000-0000-0000EA990000}"/>
    <cellStyle name="Normal [0] 2 3 4 13" xfId="39494" xr:uid="{00000000-0005-0000-0000-0000EB990000}"/>
    <cellStyle name="Normal [0] 2 3 4 14" xfId="39495" xr:uid="{00000000-0005-0000-0000-0000EC990000}"/>
    <cellStyle name="Normal [0] 2 3 4 2" xfId="39496" xr:uid="{00000000-0005-0000-0000-0000ED990000}"/>
    <cellStyle name="Normal [0] 2 3 4 2 2" xfId="39497" xr:uid="{00000000-0005-0000-0000-0000EE990000}"/>
    <cellStyle name="Normal [0] 2 3 4 2 3" xfId="39498" xr:uid="{00000000-0005-0000-0000-0000EF990000}"/>
    <cellStyle name="Normal [0] 2 3 4 3" xfId="39499" xr:uid="{00000000-0005-0000-0000-0000F0990000}"/>
    <cellStyle name="Normal [0] 2 3 4 3 2" xfId="39500" xr:uid="{00000000-0005-0000-0000-0000F1990000}"/>
    <cellStyle name="Normal [0] 2 3 4 3 3" xfId="39501" xr:uid="{00000000-0005-0000-0000-0000F2990000}"/>
    <cellStyle name="Normal [0] 2 3 4 4" xfId="39502" xr:uid="{00000000-0005-0000-0000-0000F3990000}"/>
    <cellStyle name="Normal [0] 2 3 4 4 2" xfId="39503" xr:uid="{00000000-0005-0000-0000-0000F4990000}"/>
    <cellStyle name="Normal [0] 2 3 4 4 3" xfId="39504" xr:uid="{00000000-0005-0000-0000-0000F5990000}"/>
    <cellStyle name="Normal [0] 2 3 4 5" xfId="39505" xr:uid="{00000000-0005-0000-0000-0000F6990000}"/>
    <cellStyle name="Normal [0] 2 3 4 5 2" xfId="39506" xr:uid="{00000000-0005-0000-0000-0000F7990000}"/>
    <cellStyle name="Normal [0] 2 3 4 5 3" xfId="39507" xr:uid="{00000000-0005-0000-0000-0000F8990000}"/>
    <cellStyle name="Normal [0] 2 3 4 6" xfId="39508" xr:uid="{00000000-0005-0000-0000-0000F9990000}"/>
    <cellStyle name="Normal [0] 2 3 4 6 2" xfId="39509" xr:uid="{00000000-0005-0000-0000-0000FA990000}"/>
    <cellStyle name="Normal [0] 2 3 4 6 3" xfId="39510" xr:uid="{00000000-0005-0000-0000-0000FB990000}"/>
    <cellStyle name="Normal [0] 2 3 4 7" xfId="39511" xr:uid="{00000000-0005-0000-0000-0000FC990000}"/>
    <cellStyle name="Normal [0] 2 3 4 7 2" xfId="39512" xr:uid="{00000000-0005-0000-0000-0000FD990000}"/>
    <cellStyle name="Normal [0] 2 3 4 7 3" xfId="39513" xr:uid="{00000000-0005-0000-0000-0000FE990000}"/>
    <cellStyle name="Normal [0] 2 3 4 8" xfId="39514" xr:uid="{00000000-0005-0000-0000-0000FF990000}"/>
    <cellStyle name="Normal [0] 2 3 4 8 2" xfId="39515" xr:uid="{00000000-0005-0000-0000-0000009A0000}"/>
    <cellStyle name="Normal [0] 2 3 4 8 3" xfId="39516" xr:uid="{00000000-0005-0000-0000-0000019A0000}"/>
    <cellStyle name="Normal [0] 2 3 4 9" xfId="39517" xr:uid="{00000000-0005-0000-0000-0000029A0000}"/>
    <cellStyle name="Normal [0] 2 3 4 9 2" xfId="39518" xr:uid="{00000000-0005-0000-0000-0000039A0000}"/>
    <cellStyle name="Normal [0] 2 3 4 9 3" xfId="39519" xr:uid="{00000000-0005-0000-0000-0000049A0000}"/>
    <cellStyle name="Normal [0] 2 3 5" xfId="39520" xr:uid="{00000000-0005-0000-0000-0000059A0000}"/>
    <cellStyle name="Normal [0] 2 3 5 10" xfId="39521" xr:uid="{00000000-0005-0000-0000-0000069A0000}"/>
    <cellStyle name="Normal [0] 2 3 5 10 2" xfId="39522" xr:uid="{00000000-0005-0000-0000-0000079A0000}"/>
    <cellStyle name="Normal [0] 2 3 5 10 3" xfId="39523" xr:uid="{00000000-0005-0000-0000-0000089A0000}"/>
    <cellStyle name="Normal [0] 2 3 5 11" xfId="39524" xr:uid="{00000000-0005-0000-0000-0000099A0000}"/>
    <cellStyle name="Normal [0] 2 3 5 11 2" xfId="39525" xr:uid="{00000000-0005-0000-0000-00000A9A0000}"/>
    <cellStyle name="Normal [0] 2 3 5 11 3" xfId="39526" xr:uid="{00000000-0005-0000-0000-00000B9A0000}"/>
    <cellStyle name="Normal [0] 2 3 5 12" xfId="39527" xr:uid="{00000000-0005-0000-0000-00000C9A0000}"/>
    <cellStyle name="Normal [0] 2 3 5 13" xfId="39528" xr:uid="{00000000-0005-0000-0000-00000D9A0000}"/>
    <cellStyle name="Normal [0] 2 3 5 2" xfId="39529" xr:uid="{00000000-0005-0000-0000-00000E9A0000}"/>
    <cellStyle name="Normal [0] 2 3 5 2 2" xfId="39530" xr:uid="{00000000-0005-0000-0000-00000F9A0000}"/>
    <cellStyle name="Normal [0] 2 3 5 2 3" xfId="39531" xr:uid="{00000000-0005-0000-0000-0000109A0000}"/>
    <cellStyle name="Normal [0] 2 3 5 3" xfId="39532" xr:uid="{00000000-0005-0000-0000-0000119A0000}"/>
    <cellStyle name="Normal [0] 2 3 5 3 2" xfId="39533" xr:uid="{00000000-0005-0000-0000-0000129A0000}"/>
    <cellStyle name="Normal [0] 2 3 5 3 3" xfId="39534" xr:uid="{00000000-0005-0000-0000-0000139A0000}"/>
    <cellStyle name="Normal [0] 2 3 5 4" xfId="39535" xr:uid="{00000000-0005-0000-0000-0000149A0000}"/>
    <cellStyle name="Normal [0] 2 3 5 4 2" xfId="39536" xr:uid="{00000000-0005-0000-0000-0000159A0000}"/>
    <cellStyle name="Normal [0] 2 3 5 4 3" xfId="39537" xr:uid="{00000000-0005-0000-0000-0000169A0000}"/>
    <cellStyle name="Normal [0] 2 3 5 5" xfId="39538" xr:uid="{00000000-0005-0000-0000-0000179A0000}"/>
    <cellStyle name="Normal [0] 2 3 5 5 2" xfId="39539" xr:uid="{00000000-0005-0000-0000-0000189A0000}"/>
    <cellStyle name="Normal [0] 2 3 5 5 3" xfId="39540" xr:uid="{00000000-0005-0000-0000-0000199A0000}"/>
    <cellStyle name="Normal [0] 2 3 5 6" xfId="39541" xr:uid="{00000000-0005-0000-0000-00001A9A0000}"/>
    <cellStyle name="Normal [0] 2 3 5 6 2" xfId="39542" xr:uid="{00000000-0005-0000-0000-00001B9A0000}"/>
    <cellStyle name="Normal [0] 2 3 5 6 3" xfId="39543" xr:uid="{00000000-0005-0000-0000-00001C9A0000}"/>
    <cellStyle name="Normal [0] 2 3 5 7" xfId="39544" xr:uid="{00000000-0005-0000-0000-00001D9A0000}"/>
    <cellStyle name="Normal [0] 2 3 5 7 2" xfId="39545" xr:uid="{00000000-0005-0000-0000-00001E9A0000}"/>
    <cellStyle name="Normal [0] 2 3 5 7 3" xfId="39546" xr:uid="{00000000-0005-0000-0000-00001F9A0000}"/>
    <cellStyle name="Normal [0] 2 3 5 8" xfId="39547" xr:uid="{00000000-0005-0000-0000-0000209A0000}"/>
    <cellStyle name="Normal [0] 2 3 5 8 2" xfId="39548" xr:uid="{00000000-0005-0000-0000-0000219A0000}"/>
    <cellStyle name="Normal [0] 2 3 5 8 3" xfId="39549" xr:uid="{00000000-0005-0000-0000-0000229A0000}"/>
    <cellStyle name="Normal [0] 2 3 5 9" xfId="39550" xr:uid="{00000000-0005-0000-0000-0000239A0000}"/>
    <cellStyle name="Normal [0] 2 3 5 9 2" xfId="39551" xr:uid="{00000000-0005-0000-0000-0000249A0000}"/>
    <cellStyle name="Normal [0] 2 3 5 9 3" xfId="39552" xr:uid="{00000000-0005-0000-0000-0000259A0000}"/>
    <cellStyle name="Normal [0] 2 3 6" xfId="39553" xr:uid="{00000000-0005-0000-0000-0000269A0000}"/>
    <cellStyle name="Normal [0] 2 3 6 10" xfId="39554" xr:uid="{00000000-0005-0000-0000-0000279A0000}"/>
    <cellStyle name="Normal [0] 2 3 6 10 2" xfId="39555" xr:uid="{00000000-0005-0000-0000-0000289A0000}"/>
    <cellStyle name="Normal [0] 2 3 6 10 3" xfId="39556" xr:uid="{00000000-0005-0000-0000-0000299A0000}"/>
    <cellStyle name="Normal [0] 2 3 6 11" xfId="39557" xr:uid="{00000000-0005-0000-0000-00002A9A0000}"/>
    <cellStyle name="Normal [0] 2 3 6 11 2" xfId="39558" xr:uid="{00000000-0005-0000-0000-00002B9A0000}"/>
    <cellStyle name="Normal [0] 2 3 6 11 3" xfId="39559" xr:uid="{00000000-0005-0000-0000-00002C9A0000}"/>
    <cellStyle name="Normal [0] 2 3 6 12" xfId="39560" xr:uid="{00000000-0005-0000-0000-00002D9A0000}"/>
    <cellStyle name="Normal [0] 2 3 6 13" xfId="39561" xr:uid="{00000000-0005-0000-0000-00002E9A0000}"/>
    <cellStyle name="Normal [0] 2 3 6 2" xfId="39562" xr:uid="{00000000-0005-0000-0000-00002F9A0000}"/>
    <cellStyle name="Normal [0] 2 3 6 2 2" xfId="39563" xr:uid="{00000000-0005-0000-0000-0000309A0000}"/>
    <cellStyle name="Normal [0] 2 3 6 2 3" xfId="39564" xr:uid="{00000000-0005-0000-0000-0000319A0000}"/>
    <cellStyle name="Normal [0] 2 3 6 3" xfId="39565" xr:uid="{00000000-0005-0000-0000-0000329A0000}"/>
    <cellStyle name="Normal [0] 2 3 6 3 2" xfId="39566" xr:uid="{00000000-0005-0000-0000-0000339A0000}"/>
    <cellStyle name="Normal [0] 2 3 6 3 3" xfId="39567" xr:uid="{00000000-0005-0000-0000-0000349A0000}"/>
    <cellStyle name="Normal [0] 2 3 6 4" xfId="39568" xr:uid="{00000000-0005-0000-0000-0000359A0000}"/>
    <cellStyle name="Normal [0] 2 3 6 4 2" xfId="39569" xr:uid="{00000000-0005-0000-0000-0000369A0000}"/>
    <cellStyle name="Normal [0] 2 3 6 4 3" xfId="39570" xr:uid="{00000000-0005-0000-0000-0000379A0000}"/>
    <cellStyle name="Normal [0] 2 3 6 5" xfId="39571" xr:uid="{00000000-0005-0000-0000-0000389A0000}"/>
    <cellStyle name="Normal [0] 2 3 6 5 2" xfId="39572" xr:uid="{00000000-0005-0000-0000-0000399A0000}"/>
    <cellStyle name="Normal [0] 2 3 6 5 3" xfId="39573" xr:uid="{00000000-0005-0000-0000-00003A9A0000}"/>
    <cellStyle name="Normal [0] 2 3 6 6" xfId="39574" xr:uid="{00000000-0005-0000-0000-00003B9A0000}"/>
    <cellStyle name="Normal [0] 2 3 6 6 2" xfId="39575" xr:uid="{00000000-0005-0000-0000-00003C9A0000}"/>
    <cellStyle name="Normal [0] 2 3 6 6 3" xfId="39576" xr:uid="{00000000-0005-0000-0000-00003D9A0000}"/>
    <cellStyle name="Normal [0] 2 3 6 7" xfId="39577" xr:uid="{00000000-0005-0000-0000-00003E9A0000}"/>
    <cellStyle name="Normal [0] 2 3 6 7 2" xfId="39578" xr:uid="{00000000-0005-0000-0000-00003F9A0000}"/>
    <cellStyle name="Normal [0] 2 3 6 7 3" xfId="39579" xr:uid="{00000000-0005-0000-0000-0000409A0000}"/>
    <cellStyle name="Normal [0] 2 3 6 8" xfId="39580" xr:uid="{00000000-0005-0000-0000-0000419A0000}"/>
    <cellStyle name="Normal [0] 2 3 6 8 2" xfId="39581" xr:uid="{00000000-0005-0000-0000-0000429A0000}"/>
    <cellStyle name="Normal [0] 2 3 6 8 3" xfId="39582" xr:uid="{00000000-0005-0000-0000-0000439A0000}"/>
    <cellStyle name="Normal [0] 2 3 6 9" xfId="39583" xr:uid="{00000000-0005-0000-0000-0000449A0000}"/>
    <cellStyle name="Normal [0] 2 3 6 9 2" xfId="39584" xr:uid="{00000000-0005-0000-0000-0000459A0000}"/>
    <cellStyle name="Normal [0] 2 3 6 9 3" xfId="39585" xr:uid="{00000000-0005-0000-0000-0000469A0000}"/>
    <cellStyle name="Normal [0] 2 3 7" xfId="39586" xr:uid="{00000000-0005-0000-0000-0000479A0000}"/>
    <cellStyle name="Normal [0] 2 3 7 2" xfId="39587" xr:uid="{00000000-0005-0000-0000-0000489A0000}"/>
    <cellStyle name="Normal [0] 2 3 7 3" xfId="39588" xr:uid="{00000000-0005-0000-0000-0000499A0000}"/>
    <cellStyle name="Normal [0] 2 3 8" xfId="39589" xr:uid="{00000000-0005-0000-0000-00004A9A0000}"/>
    <cellStyle name="Normal [0] 2 3 8 2" xfId="39590" xr:uid="{00000000-0005-0000-0000-00004B9A0000}"/>
    <cellStyle name="Normal [0] 2 3 8 3" xfId="39591" xr:uid="{00000000-0005-0000-0000-00004C9A0000}"/>
    <cellStyle name="Normal [0] 2 3 9" xfId="39592" xr:uid="{00000000-0005-0000-0000-00004D9A0000}"/>
    <cellStyle name="Normal [0] 2 3 9 2" xfId="39593" xr:uid="{00000000-0005-0000-0000-00004E9A0000}"/>
    <cellStyle name="Normal [0] 2 3 9 3" xfId="39594" xr:uid="{00000000-0005-0000-0000-00004F9A0000}"/>
    <cellStyle name="Normal [0] 2 4" xfId="39595" xr:uid="{00000000-0005-0000-0000-0000509A0000}"/>
    <cellStyle name="Normal [0] 2 4 10" xfId="39596" xr:uid="{00000000-0005-0000-0000-0000519A0000}"/>
    <cellStyle name="Normal [0] 2 4 10 2" xfId="39597" xr:uid="{00000000-0005-0000-0000-0000529A0000}"/>
    <cellStyle name="Normal [0] 2 4 10 3" xfId="39598" xr:uid="{00000000-0005-0000-0000-0000539A0000}"/>
    <cellStyle name="Normal [0] 2 4 11" xfId="39599" xr:uid="{00000000-0005-0000-0000-0000549A0000}"/>
    <cellStyle name="Normal [0] 2 4 11 2" xfId="39600" xr:uid="{00000000-0005-0000-0000-0000559A0000}"/>
    <cellStyle name="Normal [0] 2 4 11 3" xfId="39601" xr:uid="{00000000-0005-0000-0000-0000569A0000}"/>
    <cellStyle name="Normal [0] 2 4 12" xfId="39602" xr:uid="{00000000-0005-0000-0000-0000579A0000}"/>
    <cellStyle name="Normal [0] 2 4 12 2" xfId="39603" xr:uid="{00000000-0005-0000-0000-0000589A0000}"/>
    <cellStyle name="Normal [0] 2 4 12 3" xfId="39604" xr:uid="{00000000-0005-0000-0000-0000599A0000}"/>
    <cellStyle name="Normal [0] 2 4 13" xfId="39605" xr:uid="{00000000-0005-0000-0000-00005A9A0000}"/>
    <cellStyle name="Normal [0] 2 4 13 2" xfId="39606" xr:uid="{00000000-0005-0000-0000-00005B9A0000}"/>
    <cellStyle name="Normal [0] 2 4 13 3" xfId="39607" xr:uid="{00000000-0005-0000-0000-00005C9A0000}"/>
    <cellStyle name="Normal [0] 2 4 14" xfId="39608" xr:uid="{00000000-0005-0000-0000-00005D9A0000}"/>
    <cellStyle name="Normal [0] 2 4 14 2" xfId="39609" xr:uid="{00000000-0005-0000-0000-00005E9A0000}"/>
    <cellStyle name="Normal [0] 2 4 14 3" xfId="39610" xr:uid="{00000000-0005-0000-0000-00005F9A0000}"/>
    <cellStyle name="Normal [0] 2 4 15" xfId="39611" xr:uid="{00000000-0005-0000-0000-0000609A0000}"/>
    <cellStyle name="Normal [0] 2 4 15 2" xfId="39612" xr:uid="{00000000-0005-0000-0000-0000619A0000}"/>
    <cellStyle name="Normal [0] 2 4 15 3" xfId="39613" xr:uid="{00000000-0005-0000-0000-0000629A0000}"/>
    <cellStyle name="Normal [0] 2 4 16" xfId="39614" xr:uid="{00000000-0005-0000-0000-0000639A0000}"/>
    <cellStyle name="Normal [0] 2 4 16 2" xfId="39615" xr:uid="{00000000-0005-0000-0000-0000649A0000}"/>
    <cellStyle name="Normal [0] 2 4 16 3" xfId="39616" xr:uid="{00000000-0005-0000-0000-0000659A0000}"/>
    <cellStyle name="Normal [0] 2 4 17" xfId="39617" xr:uid="{00000000-0005-0000-0000-0000669A0000}"/>
    <cellStyle name="Normal [0] 2 4 17 2" xfId="39618" xr:uid="{00000000-0005-0000-0000-0000679A0000}"/>
    <cellStyle name="Normal [0] 2 4 17 3" xfId="39619" xr:uid="{00000000-0005-0000-0000-0000689A0000}"/>
    <cellStyle name="Normal [0] 2 4 18" xfId="39620" xr:uid="{00000000-0005-0000-0000-0000699A0000}"/>
    <cellStyle name="Normal [0] 2 4 18 2" xfId="39621" xr:uid="{00000000-0005-0000-0000-00006A9A0000}"/>
    <cellStyle name="Normal [0] 2 4 18 3" xfId="39622" xr:uid="{00000000-0005-0000-0000-00006B9A0000}"/>
    <cellStyle name="Normal [0] 2 4 19" xfId="39623" xr:uid="{00000000-0005-0000-0000-00006C9A0000}"/>
    <cellStyle name="Normal [0] 2 4 2" xfId="39624" xr:uid="{00000000-0005-0000-0000-00006D9A0000}"/>
    <cellStyle name="Normal [0] 2 4 2 10" xfId="39625" xr:uid="{00000000-0005-0000-0000-00006E9A0000}"/>
    <cellStyle name="Normal [0] 2 4 2 10 2" xfId="39626" xr:uid="{00000000-0005-0000-0000-00006F9A0000}"/>
    <cellStyle name="Normal [0] 2 4 2 10 3" xfId="39627" xr:uid="{00000000-0005-0000-0000-0000709A0000}"/>
    <cellStyle name="Normal [0] 2 4 2 11" xfId="39628" xr:uid="{00000000-0005-0000-0000-0000719A0000}"/>
    <cellStyle name="Normal [0] 2 4 2 11 2" xfId="39629" xr:uid="{00000000-0005-0000-0000-0000729A0000}"/>
    <cellStyle name="Normal [0] 2 4 2 11 3" xfId="39630" xr:uid="{00000000-0005-0000-0000-0000739A0000}"/>
    <cellStyle name="Normal [0] 2 4 2 12" xfId="39631" xr:uid="{00000000-0005-0000-0000-0000749A0000}"/>
    <cellStyle name="Normal [0] 2 4 2 12 2" xfId="39632" xr:uid="{00000000-0005-0000-0000-0000759A0000}"/>
    <cellStyle name="Normal [0] 2 4 2 12 3" xfId="39633" xr:uid="{00000000-0005-0000-0000-0000769A0000}"/>
    <cellStyle name="Normal [0] 2 4 2 13" xfId="39634" xr:uid="{00000000-0005-0000-0000-0000779A0000}"/>
    <cellStyle name="Normal [0] 2 4 2 14" xfId="39635" xr:uid="{00000000-0005-0000-0000-0000789A0000}"/>
    <cellStyle name="Normal [0] 2 4 2 2" xfId="39636" xr:uid="{00000000-0005-0000-0000-0000799A0000}"/>
    <cellStyle name="Normal [0] 2 4 2 2 2" xfId="39637" xr:uid="{00000000-0005-0000-0000-00007A9A0000}"/>
    <cellStyle name="Normal [0] 2 4 2 2 3" xfId="39638" xr:uid="{00000000-0005-0000-0000-00007B9A0000}"/>
    <cellStyle name="Normal [0] 2 4 2 3" xfId="39639" xr:uid="{00000000-0005-0000-0000-00007C9A0000}"/>
    <cellStyle name="Normal [0] 2 4 2 3 2" xfId="39640" xr:uid="{00000000-0005-0000-0000-00007D9A0000}"/>
    <cellStyle name="Normal [0] 2 4 2 3 3" xfId="39641" xr:uid="{00000000-0005-0000-0000-00007E9A0000}"/>
    <cellStyle name="Normal [0] 2 4 2 4" xfId="39642" xr:uid="{00000000-0005-0000-0000-00007F9A0000}"/>
    <cellStyle name="Normal [0] 2 4 2 4 2" xfId="39643" xr:uid="{00000000-0005-0000-0000-0000809A0000}"/>
    <cellStyle name="Normal [0] 2 4 2 4 3" xfId="39644" xr:uid="{00000000-0005-0000-0000-0000819A0000}"/>
    <cellStyle name="Normal [0] 2 4 2 5" xfId="39645" xr:uid="{00000000-0005-0000-0000-0000829A0000}"/>
    <cellStyle name="Normal [0] 2 4 2 5 2" xfId="39646" xr:uid="{00000000-0005-0000-0000-0000839A0000}"/>
    <cellStyle name="Normal [0] 2 4 2 5 3" xfId="39647" xr:uid="{00000000-0005-0000-0000-0000849A0000}"/>
    <cellStyle name="Normal [0] 2 4 2 6" xfId="39648" xr:uid="{00000000-0005-0000-0000-0000859A0000}"/>
    <cellStyle name="Normal [0] 2 4 2 6 2" xfId="39649" xr:uid="{00000000-0005-0000-0000-0000869A0000}"/>
    <cellStyle name="Normal [0] 2 4 2 6 3" xfId="39650" xr:uid="{00000000-0005-0000-0000-0000879A0000}"/>
    <cellStyle name="Normal [0] 2 4 2 7" xfId="39651" xr:uid="{00000000-0005-0000-0000-0000889A0000}"/>
    <cellStyle name="Normal [0] 2 4 2 7 2" xfId="39652" xr:uid="{00000000-0005-0000-0000-0000899A0000}"/>
    <cellStyle name="Normal [0] 2 4 2 7 3" xfId="39653" xr:uid="{00000000-0005-0000-0000-00008A9A0000}"/>
    <cellStyle name="Normal [0] 2 4 2 8" xfId="39654" xr:uid="{00000000-0005-0000-0000-00008B9A0000}"/>
    <cellStyle name="Normal [0] 2 4 2 8 2" xfId="39655" xr:uid="{00000000-0005-0000-0000-00008C9A0000}"/>
    <cellStyle name="Normal [0] 2 4 2 8 3" xfId="39656" xr:uid="{00000000-0005-0000-0000-00008D9A0000}"/>
    <cellStyle name="Normal [0] 2 4 2 9" xfId="39657" xr:uid="{00000000-0005-0000-0000-00008E9A0000}"/>
    <cellStyle name="Normal [0] 2 4 2 9 2" xfId="39658" xr:uid="{00000000-0005-0000-0000-00008F9A0000}"/>
    <cellStyle name="Normal [0] 2 4 2 9 3" xfId="39659" xr:uid="{00000000-0005-0000-0000-0000909A0000}"/>
    <cellStyle name="Normal [0] 2 4 20" xfId="39660" xr:uid="{00000000-0005-0000-0000-0000919A0000}"/>
    <cellStyle name="Normal [0] 2 4 3" xfId="39661" xr:uid="{00000000-0005-0000-0000-0000929A0000}"/>
    <cellStyle name="Normal [0] 2 4 3 10" xfId="39662" xr:uid="{00000000-0005-0000-0000-0000939A0000}"/>
    <cellStyle name="Normal [0] 2 4 3 10 2" xfId="39663" xr:uid="{00000000-0005-0000-0000-0000949A0000}"/>
    <cellStyle name="Normal [0] 2 4 3 10 3" xfId="39664" xr:uid="{00000000-0005-0000-0000-0000959A0000}"/>
    <cellStyle name="Normal [0] 2 4 3 11" xfId="39665" xr:uid="{00000000-0005-0000-0000-0000969A0000}"/>
    <cellStyle name="Normal [0] 2 4 3 11 2" xfId="39666" xr:uid="{00000000-0005-0000-0000-0000979A0000}"/>
    <cellStyle name="Normal [0] 2 4 3 11 3" xfId="39667" xr:uid="{00000000-0005-0000-0000-0000989A0000}"/>
    <cellStyle name="Normal [0] 2 4 3 12" xfId="39668" xr:uid="{00000000-0005-0000-0000-0000999A0000}"/>
    <cellStyle name="Normal [0] 2 4 3 12 2" xfId="39669" xr:uid="{00000000-0005-0000-0000-00009A9A0000}"/>
    <cellStyle name="Normal [0] 2 4 3 12 3" xfId="39670" xr:uid="{00000000-0005-0000-0000-00009B9A0000}"/>
    <cellStyle name="Normal [0] 2 4 3 13" xfId="39671" xr:uid="{00000000-0005-0000-0000-00009C9A0000}"/>
    <cellStyle name="Normal [0] 2 4 3 14" xfId="39672" xr:uid="{00000000-0005-0000-0000-00009D9A0000}"/>
    <cellStyle name="Normal [0] 2 4 3 2" xfId="39673" xr:uid="{00000000-0005-0000-0000-00009E9A0000}"/>
    <cellStyle name="Normal [0] 2 4 3 2 2" xfId="39674" xr:uid="{00000000-0005-0000-0000-00009F9A0000}"/>
    <cellStyle name="Normal [0] 2 4 3 2 3" xfId="39675" xr:uid="{00000000-0005-0000-0000-0000A09A0000}"/>
    <cellStyle name="Normal [0] 2 4 3 3" xfId="39676" xr:uid="{00000000-0005-0000-0000-0000A19A0000}"/>
    <cellStyle name="Normal [0] 2 4 3 3 2" xfId="39677" xr:uid="{00000000-0005-0000-0000-0000A29A0000}"/>
    <cellStyle name="Normal [0] 2 4 3 3 3" xfId="39678" xr:uid="{00000000-0005-0000-0000-0000A39A0000}"/>
    <cellStyle name="Normal [0] 2 4 3 4" xfId="39679" xr:uid="{00000000-0005-0000-0000-0000A49A0000}"/>
    <cellStyle name="Normal [0] 2 4 3 4 2" xfId="39680" xr:uid="{00000000-0005-0000-0000-0000A59A0000}"/>
    <cellStyle name="Normal [0] 2 4 3 4 3" xfId="39681" xr:uid="{00000000-0005-0000-0000-0000A69A0000}"/>
    <cellStyle name="Normal [0] 2 4 3 5" xfId="39682" xr:uid="{00000000-0005-0000-0000-0000A79A0000}"/>
    <cellStyle name="Normal [0] 2 4 3 5 2" xfId="39683" xr:uid="{00000000-0005-0000-0000-0000A89A0000}"/>
    <cellStyle name="Normal [0] 2 4 3 5 3" xfId="39684" xr:uid="{00000000-0005-0000-0000-0000A99A0000}"/>
    <cellStyle name="Normal [0] 2 4 3 6" xfId="39685" xr:uid="{00000000-0005-0000-0000-0000AA9A0000}"/>
    <cellStyle name="Normal [0] 2 4 3 6 2" xfId="39686" xr:uid="{00000000-0005-0000-0000-0000AB9A0000}"/>
    <cellStyle name="Normal [0] 2 4 3 6 3" xfId="39687" xr:uid="{00000000-0005-0000-0000-0000AC9A0000}"/>
    <cellStyle name="Normal [0] 2 4 3 7" xfId="39688" xr:uid="{00000000-0005-0000-0000-0000AD9A0000}"/>
    <cellStyle name="Normal [0] 2 4 3 7 2" xfId="39689" xr:uid="{00000000-0005-0000-0000-0000AE9A0000}"/>
    <cellStyle name="Normal [0] 2 4 3 7 3" xfId="39690" xr:uid="{00000000-0005-0000-0000-0000AF9A0000}"/>
    <cellStyle name="Normal [0] 2 4 3 8" xfId="39691" xr:uid="{00000000-0005-0000-0000-0000B09A0000}"/>
    <cellStyle name="Normal [0] 2 4 3 8 2" xfId="39692" xr:uid="{00000000-0005-0000-0000-0000B19A0000}"/>
    <cellStyle name="Normal [0] 2 4 3 8 3" xfId="39693" xr:uid="{00000000-0005-0000-0000-0000B29A0000}"/>
    <cellStyle name="Normal [0] 2 4 3 9" xfId="39694" xr:uid="{00000000-0005-0000-0000-0000B39A0000}"/>
    <cellStyle name="Normal [0] 2 4 3 9 2" xfId="39695" xr:uid="{00000000-0005-0000-0000-0000B49A0000}"/>
    <cellStyle name="Normal [0] 2 4 3 9 3" xfId="39696" xr:uid="{00000000-0005-0000-0000-0000B59A0000}"/>
    <cellStyle name="Normal [0] 2 4 4" xfId="39697" xr:uid="{00000000-0005-0000-0000-0000B69A0000}"/>
    <cellStyle name="Normal [0] 2 4 4 10" xfId="39698" xr:uid="{00000000-0005-0000-0000-0000B79A0000}"/>
    <cellStyle name="Normal [0] 2 4 4 10 2" xfId="39699" xr:uid="{00000000-0005-0000-0000-0000B89A0000}"/>
    <cellStyle name="Normal [0] 2 4 4 10 3" xfId="39700" xr:uid="{00000000-0005-0000-0000-0000B99A0000}"/>
    <cellStyle name="Normal [0] 2 4 4 11" xfId="39701" xr:uid="{00000000-0005-0000-0000-0000BA9A0000}"/>
    <cellStyle name="Normal [0] 2 4 4 11 2" xfId="39702" xr:uid="{00000000-0005-0000-0000-0000BB9A0000}"/>
    <cellStyle name="Normal [0] 2 4 4 11 3" xfId="39703" xr:uid="{00000000-0005-0000-0000-0000BC9A0000}"/>
    <cellStyle name="Normal [0] 2 4 4 12" xfId="39704" xr:uid="{00000000-0005-0000-0000-0000BD9A0000}"/>
    <cellStyle name="Normal [0] 2 4 4 13" xfId="39705" xr:uid="{00000000-0005-0000-0000-0000BE9A0000}"/>
    <cellStyle name="Normal [0] 2 4 4 2" xfId="39706" xr:uid="{00000000-0005-0000-0000-0000BF9A0000}"/>
    <cellStyle name="Normal [0] 2 4 4 2 2" xfId="39707" xr:uid="{00000000-0005-0000-0000-0000C09A0000}"/>
    <cellStyle name="Normal [0] 2 4 4 2 3" xfId="39708" xr:uid="{00000000-0005-0000-0000-0000C19A0000}"/>
    <cellStyle name="Normal [0] 2 4 4 3" xfId="39709" xr:uid="{00000000-0005-0000-0000-0000C29A0000}"/>
    <cellStyle name="Normal [0] 2 4 4 3 2" xfId="39710" xr:uid="{00000000-0005-0000-0000-0000C39A0000}"/>
    <cellStyle name="Normal [0] 2 4 4 3 3" xfId="39711" xr:uid="{00000000-0005-0000-0000-0000C49A0000}"/>
    <cellStyle name="Normal [0] 2 4 4 4" xfId="39712" xr:uid="{00000000-0005-0000-0000-0000C59A0000}"/>
    <cellStyle name="Normal [0] 2 4 4 4 2" xfId="39713" xr:uid="{00000000-0005-0000-0000-0000C69A0000}"/>
    <cellStyle name="Normal [0] 2 4 4 4 3" xfId="39714" xr:uid="{00000000-0005-0000-0000-0000C79A0000}"/>
    <cellStyle name="Normal [0] 2 4 4 5" xfId="39715" xr:uid="{00000000-0005-0000-0000-0000C89A0000}"/>
    <cellStyle name="Normal [0] 2 4 4 5 2" xfId="39716" xr:uid="{00000000-0005-0000-0000-0000C99A0000}"/>
    <cellStyle name="Normal [0] 2 4 4 5 3" xfId="39717" xr:uid="{00000000-0005-0000-0000-0000CA9A0000}"/>
    <cellStyle name="Normal [0] 2 4 4 6" xfId="39718" xr:uid="{00000000-0005-0000-0000-0000CB9A0000}"/>
    <cellStyle name="Normal [0] 2 4 4 6 2" xfId="39719" xr:uid="{00000000-0005-0000-0000-0000CC9A0000}"/>
    <cellStyle name="Normal [0] 2 4 4 6 3" xfId="39720" xr:uid="{00000000-0005-0000-0000-0000CD9A0000}"/>
    <cellStyle name="Normal [0] 2 4 4 7" xfId="39721" xr:uid="{00000000-0005-0000-0000-0000CE9A0000}"/>
    <cellStyle name="Normal [0] 2 4 4 7 2" xfId="39722" xr:uid="{00000000-0005-0000-0000-0000CF9A0000}"/>
    <cellStyle name="Normal [0] 2 4 4 7 3" xfId="39723" xr:uid="{00000000-0005-0000-0000-0000D09A0000}"/>
    <cellStyle name="Normal [0] 2 4 4 8" xfId="39724" xr:uid="{00000000-0005-0000-0000-0000D19A0000}"/>
    <cellStyle name="Normal [0] 2 4 4 8 2" xfId="39725" xr:uid="{00000000-0005-0000-0000-0000D29A0000}"/>
    <cellStyle name="Normal [0] 2 4 4 8 3" xfId="39726" xr:uid="{00000000-0005-0000-0000-0000D39A0000}"/>
    <cellStyle name="Normal [0] 2 4 4 9" xfId="39727" xr:uid="{00000000-0005-0000-0000-0000D49A0000}"/>
    <cellStyle name="Normal [0] 2 4 4 9 2" xfId="39728" xr:uid="{00000000-0005-0000-0000-0000D59A0000}"/>
    <cellStyle name="Normal [0] 2 4 4 9 3" xfId="39729" xr:uid="{00000000-0005-0000-0000-0000D69A0000}"/>
    <cellStyle name="Normal [0] 2 4 5" xfId="39730" xr:uid="{00000000-0005-0000-0000-0000D79A0000}"/>
    <cellStyle name="Normal [0] 2 4 5 10" xfId="39731" xr:uid="{00000000-0005-0000-0000-0000D89A0000}"/>
    <cellStyle name="Normal [0] 2 4 5 10 2" xfId="39732" xr:uid="{00000000-0005-0000-0000-0000D99A0000}"/>
    <cellStyle name="Normal [0] 2 4 5 10 3" xfId="39733" xr:uid="{00000000-0005-0000-0000-0000DA9A0000}"/>
    <cellStyle name="Normal [0] 2 4 5 11" xfId="39734" xr:uid="{00000000-0005-0000-0000-0000DB9A0000}"/>
    <cellStyle name="Normal [0] 2 4 5 11 2" xfId="39735" xr:uid="{00000000-0005-0000-0000-0000DC9A0000}"/>
    <cellStyle name="Normal [0] 2 4 5 11 3" xfId="39736" xr:uid="{00000000-0005-0000-0000-0000DD9A0000}"/>
    <cellStyle name="Normal [0] 2 4 5 12" xfId="39737" xr:uid="{00000000-0005-0000-0000-0000DE9A0000}"/>
    <cellStyle name="Normal [0] 2 4 5 13" xfId="39738" xr:uid="{00000000-0005-0000-0000-0000DF9A0000}"/>
    <cellStyle name="Normal [0] 2 4 5 2" xfId="39739" xr:uid="{00000000-0005-0000-0000-0000E09A0000}"/>
    <cellStyle name="Normal [0] 2 4 5 2 2" xfId="39740" xr:uid="{00000000-0005-0000-0000-0000E19A0000}"/>
    <cellStyle name="Normal [0] 2 4 5 2 3" xfId="39741" xr:uid="{00000000-0005-0000-0000-0000E29A0000}"/>
    <cellStyle name="Normal [0] 2 4 5 3" xfId="39742" xr:uid="{00000000-0005-0000-0000-0000E39A0000}"/>
    <cellStyle name="Normal [0] 2 4 5 3 2" xfId="39743" xr:uid="{00000000-0005-0000-0000-0000E49A0000}"/>
    <cellStyle name="Normal [0] 2 4 5 3 3" xfId="39744" xr:uid="{00000000-0005-0000-0000-0000E59A0000}"/>
    <cellStyle name="Normal [0] 2 4 5 4" xfId="39745" xr:uid="{00000000-0005-0000-0000-0000E69A0000}"/>
    <cellStyle name="Normal [0] 2 4 5 4 2" xfId="39746" xr:uid="{00000000-0005-0000-0000-0000E79A0000}"/>
    <cellStyle name="Normal [0] 2 4 5 4 3" xfId="39747" xr:uid="{00000000-0005-0000-0000-0000E89A0000}"/>
    <cellStyle name="Normal [0] 2 4 5 5" xfId="39748" xr:uid="{00000000-0005-0000-0000-0000E99A0000}"/>
    <cellStyle name="Normal [0] 2 4 5 5 2" xfId="39749" xr:uid="{00000000-0005-0000-0000-0000EA9A0000}"/>
    <cellStyle name="Normal [0] 2 4 5 5 3" xfId="39750" xr:uid="{00000000-0005-0000-0000-0000EB9A0000}"/>
    <cellStyle name="Normal [0] 2 4 5 6" xfId="39751" xr:uid="{00000000-0005-0000-0000-0000EC9A0000}"/>
    <cellStyle name="Normal [0] 2 4 5 6 2" xfId="39752" xr:uid="{00000000-0005-0000-0000-0000ED9A0000}"/>
    <cellStyle name="Normal [0] 2 4 5 6 3" xfId="39753" xr:uid="{00000000-0005-0000-0000-0000EE9A0000}"/>
    <cellStyle name="Normal [0] 2 4 5 7" xfId="39754" xr:uid="{00000000-0005-0000-0000-0000EF9A0000}"/>
    <cellStyle name="Normal [0] 2 4 5 7 2" xfId="39755" xr:uid="{00000000-0005-0000-0000-0000F09A0000}"/>
    <cellStyle name="Normal [0] 2 4 5 7 3" xfId="39756" xr:uid="{00000000-0005-0000-0000-0000F19A0000}"/>
    <cellStyle name="Normal [0] 2 4 5 8" xfId="39757" xr:uid="{00000000-0005-0000-0000-0000F29A0000}"/>
    <cellStyle name="Normal [0] 2 4 5 8 2" xfId="39758" xr:uid="{00000000-0005-0000-0000-0000F39A0000}"/>
    <cellStyle name="Normal [0] 2 4 5 8 3" xfId="39759" xr:uid="{00000000-0005-0000-0000-0000F49A0000}"/>
    <cellStyle name="Normal [0] 2 4 5 9" xfId="39760" xr:uid="{00000000-0005-0000-0000-0000F59A0000}"/>
    <cellStyle name="Normal [0] 2 4 5 9 2" xfId="39761" xr:uid="{00000000-0005-0000-0000-0000F69A0000}"/>
    <cellStyle name="Normal [0] 2 4 5 9 3" xfId="39762" xr:uid="{00000000-0005-0000-0000-0000F79A0000}"/>
    <cellStyle name="Normal [0] 2 4 6" xfId="39763" xr:uid="{00000000-0005-0000-0000-0000F89A0000}"/>
    <cellStyle name="Normal [0] 2 4 6 10" xfId="39764" xr:uid="{00000000-0005-0000-0000-0000F99A0000}"/>
    <cellStyle name="Normal [0] 2 4 6 10 2" xfId="39765" xr:uid="{00000000-0005-0000-0000-0000FA9A0000}"/>
    <cellStyle name="Normal [0] 2 4 6 10 3" xfId="39766" xr:uid="{00000000-0005-0000-0000-0000FB9A0000}"/>
    <cellStyle name="Normal [0] 2 4 6 11" xfId="39767" xr:uid="{00000000-0005-0000-0000-0000FC9A0000}"/>
    <cellStyle name="Normal [0] 2 4 6 11 2" xfId="39768" xr:uid="{00000000-0005-0000-0000-0000FD9A0000}"/>
    <cellStyle name="Normal [0] 2 4 6 11 3" xfId="39769" xr:uid="{00000000-0005-0000-0000-0000FE9A0000}"/>
    <cellStyle name="Normal [0] 2 4 6 12" xfId="39770" xr:uid="{00000000-0005-0000-0000-0000FF9A0000}"/>
    <cellStyle name="Normal [0] 2 4 6 13" xfId="39771" xr:uid="{00000000-0005-0000-0000-0000009B0000}"/>
    <cellStyle name="Normal [0] 2 4 6 2" xfId="39772" xr:uid="{00000000-0005-0000-0000-0000019B0000}"/>
    <cellStyle name="Normal [0] 2 4 6 2 2" xfId="39773" xr:uid="{00000000-0005-0000-0000-0000029B0000}"/>
    <cellStyle name="Normal [0] 2 4 6 2 3" xfId="39774" xr:uid="{00000000-0005-0000-0000-0000039B0000}"/>
    <cellStyle name="Normal [0] 2 4 6 3" xfId="39775" xr:uid="{00000000-0005-0000-0000-0000049B0000}"/>
    <cellStyle name="Normal [0] 2 4 6 3 2" xfId="39776" xr:uid="{00000000-0005-0000-0000-0000059B0000}"/>
    <cellStyle name="Normal [0] 2 4 6 3 3" xfId="39777" xr:uid="{00000000-0005-0000-0000-0000069B0000}"/>
    <cellStyle name="Normal [0] 2 4 6 4" xfId="39778" xr:uid="{00000000-0005-0000-0000-0000079B0000}"/>
    <cellStyle name="Normal [0] 2 4 6 4 2" xfId="39779" xr:uid="{00000000-0005-0000-0000-0000089B0000}"/>
    <cellStyle name="Normal [0] 2 4 6 4 3" xfId="39780" xr:uid="{00000000-0005-0000-0000-0000099B0000}"/>
    <cellStyle name="Normal [0] 2 4 6 5" xfId="39781" xr:uid="{00000000-0005-0000-0000-00000A9B0000}"/>
    <cellStyle name="Normal [0] 2 4 6 5 2" xfId="39782" xr:uid="{00000000-0005-0000-0000-00000B9B0000}"/>
    <cellStyle name="Normal [0] 2 4 6 5 3" xfId="39783" xr:uid="{00000000-0005-0000-0000-00000C9B0000}"/>
    <cellStyle name="Normal [0] 2 4 6 6" xfId="39784" xr:uid="{00000000-0005-0000-0000-00000D9B0000}"/>
    <cellStyle name="Normal [0] 2 4 6 6 2" xfId="39785" xr:uid="{00000000-0005-0000-0000-00000E9B0000}"/>
    <cellStyle name="Normal [0] 2 4 6 6 3" xfId="39786" xr:uid="{00000000-0005-0000-0000-00000F9B0000}"/>
    <cellStyle name="Normal [0] 2 4 6 7" xfId="39787" xr:uid="{00000000-0005-0000-0000-0000109B0000}"/>
    <cellStyle name="Normal [0] 2 4 6 7 2" xfId="39788" xr:uid="{00000000-0005-0000-0000-0000119B0000}"/>
    <cellStyle name="Normal [0] 2 4 6 7 3" xfId="39789" xr:uid="{00000000-0005-0000-0000-0000129B0000}"/>
    <cellStyle name="Normal [0] 2 4 6 8" xfId="39790" xr:uid="{00000000-0005-0000-0000-0000139B0000}"/>
    <cellStyle name="Normal [0] 2 4 6 8 2" xfId="39791" xr:uid="{00000000-0005-0000-0000-0000149B0000}"/>
    <cellStyle name="Normal [0] 2 4 6 8 3" xfId="39792" xr:uid="{00000000-0005-0000-0000-0000159B0000}"/>
    <cellStyle name="Normal [0] 2 4 6 9" xfId="39793" xr:uid="{00000000-0005-0000-0000-0000169B0000}"/>
    <cellStyle name="Normal [0] 2 4 6 9 2" xfId="39794" xr:uid="{00000000-0005-0000-0000-0000179B0000}"/>
    <cellStyle name="Normal [0] 2 4 6 9 3" xfId="39795" xr:uid="{00000000-0005-0000-0000-0000189B0000}"/>
    <cellStyle name="Normal [0] 2 4 7" xfId="39796" xr:uid="{00000000-0005-0000-0000-0000199B0000}"/>
    <cellStyle name="Normal [0] 2 4 7 10" xfId="39797" xr:uid="{00000000-0005-0000-0000-00001A9B0000}"/>
    <cellStyle name="Normal [0] 2 4 7 10 2" xfId="39798" xr:uid="{00000000-0005-0000-0000-00001B9B0000}"/>
    <cellStyle name="Normal [0] 2 4 7 10 3" xfId="39799" xr:uid="{00000000-0005-0000-0000-00001C9B0000}"/>
    <cellStyle name="Normal [0] 2 4 7 11" xfId="39800" xr:uid="{00000000-0005-0000-0000-00001D9B0000}"/>
    <cellStyle name="Normal [0] 2 4 7 11 2" xfId="39801" xr:uid="{00000000-0005-0000-0000-00001E9B0000}"/>
    <cellStyle name="Normal [0] 2 4 7 11 3" xfId="39802" xr:uid="{00000000-0005-0000-0000-00001F9B0000}"/>
    <cellStyle name="Normal [0] 2 4 7 12" xfId="39803" xr:uid="{00000000-0005-0000-0000-0000209B0000}"/>
    <cellStyle name="Normal [0] 2 4 7 13" xfId="39804" xr:uid="{00000000-0005-0000-0000-0000219B0000}"/>
    <cellStyle name="Normal [0] 2 4 7 2" xfId="39805" xr:uid="{00000000-0005-0000-0000-0000229B0000}"/>
    <cellStyle name="Normal [0] 2 4 7 2 2" xfId="39806" xr:uid="{00000000-0005-0000-0000-0000239B0000}"/>
    <cellStyle name="Normal [0] 2 4 7 2 3" xfId="39807" xr:uid="{00000000-0005-0000-0000-0000249B0000}"/>
    <cellStyle name="Normal [0] 2 4 7 3" xfId="39808" xr:uid="{00000000-0005-0000-0000-0000259B0000}"/>
    <cellStyle name="Normal [0] 2 4 7 3 2" xfId="39809" xr:uid="{00000000-0005-0000-0000-0000269B0000}"/>
    <cellStyle name="Normal [0] 2 4 7 3 3" xfId="39810" xr:uid="{00000000-0005-0000-0000-0000279B0000}"/>
    <cellStyle name="Normal [0] 2 4 7 4" xfId="39811" xr:uid="{00000000-0005-0000-0000-0000289B0000}"/>
    <cellStyle name="Normal [0] 2 4 7 4 2" xfId="39812" xr:uid="{00000000-0005-0000-0000-0000299B0000}"/>
    <cellStyle name="Normal [0] 2 4 7 4 3" xfId="39813" xr:uid="{00000000-0005-0000-0000-00002A9B0000}"/>
    <cellStyle name="Normal [0] 2 4 7 5" xfId="39814" xr:uid="{00000000-0005-0000-0000-00002B9B0000}"/>
    <cellStyle name="Normal [0] 2 4 7 5 2" xfId="39815" xr:uid="{00000000-0005-0000-0000-00002C9B0000}"/>
    <cellStyle name="Normal [0] 2 4 7 5 3" xfId="39816" xr:uid="{00000000-0005-0000-0000-00002D9B0000}"/>
    <cellStyle name="Normal [0] 2 4 7 6" xfId="39817" xr:uid="{00000000-0005-0000-0000-00002E9B0000}"/>
    <cellStyle name="Normal [0] 2 4 7 6 2" xfId="39818" xr:uid="{00000000-0005-0000-0000-00002F9B0000}"/>
    <cellStyle name="Normal [0] 2 4 7 6 3" xfId="39819" xr:uid="{00000000-0005-0000-0000-0000309B0000}"/>
    <cellStyle name="Normal [0] 2 4 7 7" xfId="39820" xr:uid="{00000000-0005-0000-0000-0000319B0000}"/>
    <cellStyle name="Normal [0] 2 4 7 7 2" xfId="39821" xr:uid="{00000000-0005-0000-0000-0000329B0000}"/>
    <cellStyle name="Normal [0] 2 4 7 7 3" xfId="39822" xr:uid="{00000000-0005-0000-0000-0000339B0000}"/>
    <cellStyle name="Normal [0] 2 4 7 8" xfId="39823" xr:uid="{00000000-0005-0000-0000-0000349B0000}"/>
    <cellStyle name="Normal [0] 2 4 7 8 2" xfId="39824" xr:uid="{00000000-0005-0000-0000-0000359B0000}"/>
    <cellStyle name="Normal [0] 2 4 7 8 3" xfId="39825" xr:uid="{00000000-0005-0000-0000-0000369B0000}"/>
    <cellStyle name="Normal [0] 2 4 7 9" xfId="39826" xr:uid="{00000000-0005-0000-0000-0000379B0000}"/>
    <cellStyle name="Normal [0] 2 4 7 9 2" xfId="39827" xr:uid="{00000000-0005-0000-0000-0000389B0000}"/>
    <cellStyle name="Normal [0] 2 4 7 9 3" xfId="39828" xr:uid="{00000000-0005-0000-0000-0000399B0000}"/>
    <cellStyle name="Normal [0] 2 4 8" xfId="39829" xr:uid="{00000000-0005-0000-0000-00003A9B0000}"/>
    <cellStyle name="Normal [0] 2 4 8 2" xfId="39830" xr:uid="{00000000-0005-0000-0000-00003B9B0000}"/>
    <cellStyle name="Normal [0] 2 4 8 3" xfId="39831" xr:uid="{00000000-0005-0000-0000-00003C9B0000}"/>
    <cellStyle name="Normal [0] 2 4 9" xfId="39832" xr:uid="{00000000-0005-0000-0000-00003D9B0000}"/>
    <cellStyle name="Normal [0] 2 4 9 2" xfId="39833" xr:uid="{00000000-0005-0000-0000-00003E9B0000}"/>
    <cellStyle name="Normal [0] 2 4 9 3" xfId="39834" xr:uid="{00000000-0005-0000-0000-00003F9B0000}"/>
    <cellStyle name="Normal [0] 2 5" xfId="39835" xr:uid="{00000000-0005-0000-0000-0000409B0000}"/>
    <cellStyle name="Normal [0] 2 5 2" xfId="39836" xr:uid="{00000000-0005-0000-0000-0000419B0000}"/>
    <cellStyle name="Normal [0] 2 5 3" xfId="39837" xr:uid="{00000000-0005-0000-0000-0000429B0000}"/>
    <cellStyle name="Normal [0] 2 6" xfId="39838" xr:uid="{00000000-0005-0000-0000-0000439B0000}"/>
    <cellStyle name="Normal [0] 2 6 2" xfId="39839" xr:uid="{00000000-0005-0000-0000-0000449B0000}"/>
    <cellStyle name="Normal [0] 2 6 3" xfId="39840" xr:uid="{00000000-0005-0000-0000-0000459B0000}"/>
    <cellStyle name="Normal [0] 2 7" xfId="39841" xr:uid="{00000000-0005-0000-0000-0000469B0000}"/>
    <cellStyle name="Normal [0] 2 8" xfId="39842" xr:uid="{00000000-0005-0000-0000-0000479B0000}"/>
    <cellStyle name="Normal [0] 2 9" xfId="39843" xr:uid="{00000000-0005-0000-0000-0000489B0000}"/>
    <cellStyle name="Normal [0] 3" xfId="39844" xr:uid="{00000000-0005-0000-0000-0000499B0000}"/>
    <cellStyle name="Normal [0] 3 10" xfId="39845" xr:uid="{00000000-0005-0000-0000-00004A9B0000}"/>
    <cellStyle name="Normal [0] 3 11" xfId="39846" xr:uid="{00000000-0005-0000-0000-00004B9B0000}"/>
    <cellStyle name="Normal [0] 3 2" xfId="39847" xr:uid="{00000000-0005-0000-0000-00004C9B0000}"/>
    <cellStyle name="Normal [0] 3 2 10" xfId="39848" xr:uid="{00000000-0005-0000-0000-00004D9B0000}"/>
    <cellStyle name="Normal [0] 3 2 10 2" xfId="39849" xr:uid="{00000000-0005-0000-0000-00004E9B0000}"/>
    <cellStyle name="Normal [0] 3 2 10 3" xfId="39850" xr:uid="{00000000-0005-0000-0000-00004F9B0000}"/>
    <cellStyle name="Normal [0] 3 2 11" xfId="39851" xr:uid="{00000000-0005-0000-0000-0000509B0000}"/>
    <cellStyle name="Normal [0] 3 2 11 2" xfId="39852" xr:uid="{00000000-0005-0000-0000-0000519B0000}"/>
    <cellStyle name="Normal [0] 3 2 11 3" xfId="39853" xr:uid="{00000000-0005-0000-0000-0000529B0000}"/>
    <cellStyle name="Normal [0] 3 2 12" xfId="39854" xr:uid="{00000000-0005-0000-0000-0000539B0000}"/>
    <cellStyle name="Normal [0] 3 2 12 2" xfId="39855" xr:uid="{00000000-0005-0000-0000-0000549B0000}"/>
    <cellStyle name="Normal [0] 3 2 12 3" xfId="39856" xr:uid="{00000000-0005-0000-0000-0000559B0000}"/>
    <cellStyle name="Normal [0] 3 2 13" xfId="39857" xr:uid="{00000000-0005-0000-0000-0000569B0000}"/>
    <cellStyle name="Normal [0] 3 2 13 2" xfId="39858" xr:uid="{00000000-0005-0000-0000-0000579B0000}"/>
    <cellStyle name="Normal [0] 3 2 13 3" xfId="39859" xr:uid="{00000000-0005-0000-0000-0000589B0000}"/>
    <cellStyle name="Normal [0] 3 2 14" xfId="39860" xr:uid="{00000000-0005-0000-0000-0000599B0000}"/>
    <cellStyle name="Normal [0] 3 2 14 2" xfId="39861" xr:uid="{00000000-0005-0000-0000-00005A9B0000}"/>
    <cellStyle name="Normal [0] 3 2 14 3" xfId="39862" xr:uid="{00000000-0005-0000-0000-00005B9B0000}"/>
    <cellStyle name="Normal [0] 3 2 15" xfId="39863" xr:uid="{00000000-0005-0000-0000-00005C9B0000}"/>
    <cellStyle name="Normal [0] 3 2 15 2" xfId="39864" xr:uid="{00000000-0005-0000-0000-00005D9B0000}"/>
    <cellStyle name="Normal [0] 3 2 15 3" xfId="39865" xr:uid="{00000000-0005-0000-0000-00005E9B0000}"/>
    <cellStyle name="Normal [0] 3 2 16" xfId="39866" xr:uid="{00000000-0005-0000-0000-00005F9B0000}"/>
    <cellStyle name="Normal [0] 3 2 17" xfId="39867" xr:uid="{00000000-0005-0000-0000-0000609B0000}"/>
    <cellStyle name="Normal [0] 3 2 2" xfId="39868" xr:uid="{00000000-0005-0000-0000-0000619B0000}"/>
    <cellStyle name="Normal [0] 3 2 2 10" xfId="39869" xr:uid="{00000000-0005-0000-0000-0000629B0000}"/>
    <cellStyle name="Normal [0] 3 2 2 10 2" xfId="39870" xr:uid="{00000000-0005-0000-0000-0000639B0000}"/>
    <cellStyle name="Normal [0] 3 2 2 10 3" xfId="39871" xr:uid="{00000000-0005-0000-0000-0000649B0000}"/>
    <cellStyle name="Normal [0] 3 2 2 11" xfId="39872" xr:uid="{00000000-0005-0000-0000-0000659B0000}"/>
    <cellStyle name="Normal [0] 3 2 2 11 2" xfId="39873" xr:uid="{00000000-0005-0000-0000-0000669B0000}"/>
    <cellStyle name="Normal [0] 3 2 2 11 3" xfId="39874" xr:uid="{00000000-0005-0000-0000-0000679B0000}"/>
    <cellStyle name="Normal [0] 3 2 2 12" xfId="39875" xr:uid="{00000000-0005-0000-0000-0000689B0000}"/>
    <cellStyle name="Normal [0] 3 2 2 12 2" xfId="39876" xr:uid="{00000000-0005-0000-0000-0000699B0000}"/>
    <cellStyle name="Normal [0] 3 2 2 12 3" xfId="39877" xr:uid="{00000000-0005-0000-0000-00006A9B0000}"/>
    <cellStyle name="Normal [0] 3 2 2 13" xfId="39878" xr:uid="{00000000-0005-0000-0000-00006B9B0000}"/>
    <cellStyle name="Normal [0] 3 2 2 14" xfId="39879" xr:uid="{00000000-0005-0000-0000-00006C9B0000}"/>
    <cellStyle name="Normal [0] 3 2 2 2" xfId="39880" xr:uid="{00000000-0005-0000-0000-00006D9B0000}"/>
    <cellStyle name="Normal [0] 3 2 2 2 2" xfId="39881" xr:uid="{00000000-0005-0000-0000-00006E9B0000}"/>
    <cellStyle name="Normal [0] 3 2 2 2 3" xfId="39882" xr:uid="{00000000-0005-0000-0000-00006F9B0000}"/>
    <cellStyle name="Normal [0] 3 2 2 3" xfId="39883" xr:uid="{00000000-0005-0000-0000-0000709B0000}"/>
    <cellStyle name="Normal [0] 3 2 2 3 2" xfId="39884" xr:uid="{00000000-0005-0000-0000-0000719B0000}"/>
    <cellStyle name="Normal [0] 3 2 2 3 3" xfId="39885" xr:uid="{00000000-0005-0000-0000-0000729B0000}"/>
    <cellStyle name="Normal [0] 3 2 2 4" xfId="39886" xr:uid="{00000000-0005-0000-0000-0000739B0000}"/>
    <cellStyle name="Normal [0] 3 2 2 4 2" xfId="39887" xr:uid="{00000000-0005-0000-0000-0000749B0000}"/>
    <cellStyle name="Normal [0] 3 2 2 4 3" xfId="39888" xr:uid="{00000000-0005-0000-0000-0000759B0000}"/>
    <cellStyle name="Normal [0] 3 2 2 5" xfId="39889" xr:uid="{00000000-0005-0000-0000-0000769B0000}"/>
    <cellStyle name="Normal [0] 3 2 2 5 2" xfId="39890" xr:uid="{00000000-0005-0000-0000-0000779B0000}"/>
    <cellStyle name="Normal [0] 3 2 2 5 3" xfId="39891" xr:uid="{00000000-0005-0000-0000-0000789B0000}"/>
    <cellStyle name="Normal [0] 3 2 2 6" xfId="39892" xr:uid="{00000000-0005-0000-0000-0000799B0000}"/>
    <cellStyle name="Normal [0] 3 2 2 6 2" xfId="39893" xr:uid="{00000000-0005-0000-0000-00007A9B0000}"/>
    <cellStyle name="Normal [0] 3 2 2 6 3" xfId="39894" xr:uid="{00000000-0005-0000-0000-00007B9B0000}"/>
    <cellStyle name="Normal [0] 3 2 2 7" xfId="39895" xr:uid="{00000000-0005-0000-0000-00007C9B0000}"/>
    <cellStyle name="Normal [0] 3 2 2 7 2" xfId="39896" xr:uid="{00000000-0005-0000-0000-00007D9B0000}"/>
    <cellStyle name="Normal [0] 3 2 2 7 3" xfId="39897" xr:uid="{00000000-0005-0000-0000-00007E9B0000}"/>
    <cellStyle name="Normal [0] 3 2 2 8" xfId="39898" xr:uid="{00000000-0005-0000-0000-00007F9B0000}"/>
    <cellStyle name="Normal [0] 3 2 2 8 2" xfId="39899" xr:uid="{00000000-0005-0000-0000-0000809B0000}"/>
    <cellStyle name="Normal [0] 3 2 2 8 3" xfId="39900" xr:uid="{00000000-0005-0000-0000-0000819B0000}"/>
    <cellStyle name="Normal [0] 3 2 2 9" xfId="39901" xr:uid="{00000000-0005-0000-0000-0000829B0000}"/>
    <cellStyle name="Normal [0] 3 2 2 9 2" xfId="39902" xr:uid="{00000000-0005-0000-0000-0000839B0000}"/>
    <cellStyle name="Normal [0] 3 2 2 9 3" xfId="39903" xr:uid="{00000000-0005-0000-0000-0000849B0000}"/>
    <cellStyle name="Normal [0] 3 2 3" xfId="39904" xr:uid="{00000000-0005-0000-0000-0000859B0000}"/>
    <cellStyle name="Normal [0] 3 2 3 10" xfId="39905" xr:uid="{00000000-0005-0000-0000-0000869B0000}"/>
    <cellStyle name="Normal [0] 3 2 3 10 2" xfId="39906" xr:uid="{00000000-0005-0000-0000-0000879B0000}"/>
    <cellStyle name="Normal [0] 3 2 3 10 3" xfId="39907" xr:uid="{00000000-0005-0000-0000-0000889B0000}"/>
    <cellStyle name="Normal [0] 3 2 3 11" xfId="39908" xr:uid="{00000000-0005-0000-0000-0000899B0000}"/>
    <cellStyle name="Normal [0] 3 2 3 11 2" xfId="39909" xr:uid="{00000000-0005-0000-0000-00008A9B0000}"/>
    <cellStyle name="Normal [0] 3 2 3 11 3" xfId="39910" xr:uid="{00000000-0005-0000-0000-00008B9B0000}"/>
    <cellStyle name="Normal [0] 3 2 3 12" xfId="39911" xr:uid="{00000000-0005-0000-0000-00008C9B0000}"/>
    <cellStyle name="Normal [0] 3 2 3 12 2" xfId="39912" xr:uid="{00000000-0005-0000-0000-00008D9B0000}"/>
    <cellStyle name="Normal [0] 3 2 3 12 3" xfId="39913" xr:uid="{00000000-0005-0000-0000-00008E9B0000}"/>
    <cellStyle name="Normal [0] 3 2 3 13" xfId="39914" xr:uid="{00000000-0005-0000-0000-00008F9B0000}"/>
    <cellStyle name="Normal [0] 3 2 3 14" xfId="39915" xr:uid="{00000000-0005-0000-0000-0000909B0000}"/>
    <cellStyle name="Normal [0] 3 2 3 2" xfId="39916" xr:uid="{00000000-0005-0000-0000-0000919B0000}"/>
    <cellStyle name="Normal [0] 3 2 3 2 2" xfId="39917" xr:uid="{00000000-0005-0000-0000-0000929B0000}"/>
    <cellStyle name="Normal [0] 3 2 3 2 3" xfId="39918" xr:uid="{00000000-0005-0000-0000-0000939B0000}"/>
    <cellStyle name="Normal [0] 3 2 3 3" xfId="39919" xr:uid="{00000000-0005-0000-0000-0000949B0000}"/>
    <cellStyle name="Normal [0] 3 2 3 3 2" xfId="39920" xr:uid="{00000000-0005-0000-0000-0000959B0000}"/>
    <cellStyle name="Normal [0] 3 2 3 3 3" xfId="39921" xr:uid="{00000000-0005-0000-0000-0000969B0000}"/>
    <cellStyle name="Normal [0] 3 2 3 4" xfId="39922" xr:uid="{00000000-0005-0000-0000-0000979B0000}"/>
    <cellStyle name="Normal [0] 3 2 3 4 2" xfId="39923" xr:uid="{00000000-0005-0000-0000-0000989B0000}"/>
    <cellStyle name="Normal [0] 3 2 3 4 3" xfId="39924" xr:uid="{00000000-0005-0000-0000-0000999B0000}"/>
    <cellStyle name="Normal [0] 3 2 3 5" xfId="39925" xr:uid="{00000000-0005-0000-0000-00009A9B0000}"/>
    <cellStyle name="Normal [0] 3 2 3 5 2" xfId="39926" xr:uid="{00000000-0005-0000-0000-00009B9B0000}"/>
    <cellStyle name="Normal [0] 3 2 3 5 3" xfId="39927" xr:uid="{00000000-0005-0000-0000-00009C9B0000}"/>
    <cellStyle name="Normal [0] 3 2 3 6" xfId="39928" xr:uid="{00000000-0005-0000-0000-00009D9B0000}"/>
    <cellStyle name="Normal [0] 3 2 3 6 2" xfId="39929" xr:uid="{00000000-0005-0000-0000-00009E9B0000}"/>
    <cellStyle name="Normal [0] 3 2 3 6 3" xfId="39930" xr:uid="{00000000-0005-0000-0000-00009F9B0000}"/>
    <cellStyle name="Normal [0] 3 2 3 7" xfId="39931" xr:uid="{00000000-0005-0000-0000-0000A09B0000}"/>
    <cellStyle name="Normal [0] 3 2 3 7 2" xfId="39932" xr:uid="{00000000-0005-0000-0000-0000A19B0000}"/>
    <cellStyle name="Normal [0] 3 2 3 7 3" xfId="39933" xr:uid="{00000000-0005-0000-0000-0000A29B0000}"/>
    <cellStyle name="Normal [0] 3 2 3 8" xfId="39934" xr:uid="{00000000-0005-0000-0000-0000A39B0000}"/>
    <cellStyle name="Normal [0] 3 2 3 8 2" xfId="39935" xr:uid="{00000000-0005-0000-0000-0000A49B0000}"/>
    <cellStyle name="Normal [0] 3 2 3 8 3" xfId="39936" xr:uid="{00000000-0005-0000-0000-0000A59B0000}"/>
    <cellStyle name="Normal [0] 3 2 3 9" xfId="39937" xr:uid="{00000000-0005-0000-0000-0000A69B0000}"/>
    <cellStyle name="Normal [0] 3 2 3 9 2" xfId="39938" xr:uid="{00000000-0005-0000-0000-0000A79B0000}"/>
    <cellStyle name="Normal [0] 3 2 3 9 3" xfId="39939" xr:uid="{00000000-0005-0000-0000-0000A89B0000}"/>
    <cellStyle name="Normal [0] 3 2 4" xfId="39940" xr:uid="{00000000-0005-0000-0000-0000A99B0000}"/>
    <cellStyle name="Normal [0] 3 2 4 10" xfId="39941" xr:uid="{00000000-0005-0000-0000-0000AA9B0000}"/>
    <cellStyle name="Normal [0] 3 2 4 10 2" xfId="39942" xr:uid="{00000000-0005-0000-0000-0000AB9B0000}"/>
    <cellStyle name="Normal [0] 3 2 4 10 3" xfId="39943" xr:uid="{00000000-0005-0000-0000-0000AC9B0000}"/>
    <cellStyle name="Normal [0] 3 2 4 11" xfId="39944" xr:uid="{00000000-0005-0000-0000-0000AD9B0000}"/>
    <cellStyle name="Normal [0] 3 2 4 11 2" xfId="39945" xr:uid="{00000000-0005-0000-0000-0000AE9B0000}"/>
    <cellStyle name="Normal [0] 3 2 4 11 3" xfId="39946" xr:uid="{00000000-0005-0000-0000-0000AF9B0000}"/>
    <cellStyle name="Normal [0] 3 2 4 12" xfId="39947" xr:uid="{00000000-0005-0000-0000-0000B09B0000}"/>
    <cellStyle name="Normal [0] 3 2 4 13" xfId="39948" xr:uid="{00000000-0005-0000-0000-0000B19B0000}"/>
    <cellStyle name="Normal [0] 3 2 4 2" xfId="39949" xr:uid="{00000000-0005-0000-0000-0000B29B0000}"/>
    <cellStyle name="Normal [0] 3 2 4 2 2" xfId="39950" xr:uid="{00000000-0005-0000-0000-0000B39B0000}"/>
    <cellStyle name="Normal [0] 3 2 4 2 3" xfId="39951" xr:uid="{00000000-0005-0000-0000-0000B49B0000}"/>
    <cellStyle name="Normal [0] 3 2 4 3" xfId="39952" xr:uid="{00000000-0005-0000-0000-0000B59B0000}"/>
    <cellStyle name="Normal [0] 3 2 4 3 2" xfId="39953" xr:uid="{00000000-0005-0000-0000-0000B69B0000}"/>
    <cellStyle name="Normal [0] 3 2 4 3 3" xfId="39954" xr:uid="{00000000-0005-0000-0000-0000B79B0000}"/>
    <cellStyle name="Normal [0] 3 2 4 4" xfId="39955" xr:uid="{00000000-0005-0000-0000-0000B89B0000}"/>
    <cellStyle name="Normal [0] 3 2 4 4 2" xfId="39956" xr:uid="{00000000-0005-0000-0000-0000B99B0000}"/>
    <cellStyle name="Normal [0] 3 2 4 4 3" xfId="39957" xr:uid="{00000000-0005-0000-0000-0000BA9B0000}"/>
    <cellStyle name="Normal [0] 3 2 4 5" xfId="39958" xr:uid="{00000000-0005-0000-0000-0000BB9B0000}"/>
    <cellStyle name="Normal [0] 3 2 4 5 2" xfId="39959" xr:uid="{00000000-0005-0000-0000-0000BC9B0000}"/>
    <cellStyle name="Normal [0] 3 2 4 5 3" xfId="39960" xr:uid="{00000000-0005-0000-0000-0000BD9B0000}"/>
    <cellStyle name="Normal [0] 3 2 4 6" xfId="39961" xr:uid="{00000000-0005-0000-0000-0000BE9B0000}"/>
    <cellStyle name="Normal [0] 3 2 4 6 2" xfId="39962" xr:uid="{00000000-0005-0000-0000-0000BF9B0000}"/>
    <cellStyle name="Normal [0] 3 2 4 6 3" xfId="39963" xr:uid="{00000000-0005-0000-0000-0000C09B0000}"/>
    <cellStyle name="Normal [0] 3 2 4 7" xfId="39964" xr:uid="{00000000-0005-0000-0000-0000C19B0000}"/>
    <cellStyle name="Normal [0] 3 2 4 7 2" xfId="39965" xr:uid="{00000000-0005-0000-0000-0000C29B0000}"/>
    <cellStyle name="Normal [0] 3 2 4 7 3" xfId="39966" xr:uid="{00000000-0005-0000-0000-0000C39B0000}"/>
    <cellStyle name="Normal [0] 3 2 4 8" xfId="39967" xr:uid="{00000000-0005-0000-0000-0000C49B0000}"/>
    <cellStyle name="Normal [0] 3 2 4 8 2" xfId="39968" xr:uid="{00000000-0005-0000-0000-0000C59B0000}"/>
    <cellStyle name="Normal [0] 3 2 4 8 3" xfId="39969" xr:uid="{00000000-0005-0000-0000-0000C69B0000}"/>
    <cellStyle name="Normal [0] 3 2 4 9" xfId="39970" xr:uid="{00000000-0005-0000-0000-0000C79B0000}"/>
    <cellStyle name="Normal [0] 3 2 4 9 2" xfId="39971" xr:uid="{00000000-0005-0000-0000-0000C89B0000}"/>
    <cellStyle name="Normal [0] 3 2 4 9 3" xfId="39972" xr:uid="{00000000-0005-0000-0000-0000C99B0000}"/>
    <cellStyle name="Normal [0] 3 2 5" xfId="39973" xr:uid="{00000000-0005-0000-0000-0000CA9B0000}"/>
    <cellStyle name="Normal [0] 3 2 5 10" xfId="39974" xr:uid="{00000000-0005-0000-0000-0000CB9B0000}"/>
    <cellStyle name="Normal [0] 3 2 5 10 2" xfId="39975" xr:uid="{00000000-0005-0000-0000-0000CC9B0000}"/>
    <cellStyle name="Normal [0] 3 2 5 10 3" xfId="39976" xr:uid="{00000000-0005-0000-0000-0000CD9B0000}"/>
    <cellStyle name="Normal [0] 3 2 5 11" xfId="39977" xr:uid="{00000000-0005-0000-0000-0000CE9B0000}"/>
    <cellStyle name="Normal [0] 3 2 5 11 2" xfId="39978" xr:uid="{00000000-0005-0000-0000-0000CF9B0000}"/>
    <cellStyle name="Normal [0] 3 2 5 11 3" xfId="39979" xr:uid="{00000000-0005-0000-0000-0000D09B0000}"/>
    <cellStyle name="Normal [0] 3 2 5 12" xfId="39980" xr:uid="{00000000-0005-0000-0000-0000D19B0000}"/>
    <cellStyle name="Normal [0] 3 2 5 13" xfId="39981" xr:uid="{00000000-0005-0000-0000-0000D29B0000}"/>
    <cellStyle name="Normal [0] 3 2 5 2" xfId="39982" xr:uid="{00000000-0005-0000-0000-0000D39B0000}"/>
    <cellStyle name="Normal [0] 3 2 5 2 2" xfId="39983" xr:uid="{00000000-0005-0000-0000-0000D49B0000}"/>
    <cellStyle name="Normal [0] 3 2 5 2 3" xfId="39984" xr:uid="{00000000-0005-0000-0000-0000D59B0000}"/>
    <cellStyle name="Normal [0] 3 2 5 3" xfId="39985" xr:uid="{00000000-0005-0000-0000-0000D69B0000}"/>
    <cellStyle name="Normal [0] 3 2 5 3 2" xfId="39986" xr:uid="{00000000-0005-0000-0000-0000D79B0000}"/>
    <cellStyle name="Normal [0] 3 2 5 3 3" xfId="39987" xr:uid="{00000000-0005-0000-0000-0000D89B0000}"/>
    <cellStyle name="Normal [0] 3 2 5 4" xfId="39988" xr:uid="{00000000-0005-0000-0000-0000D99B0000}"/>
    <cellStyle name="Normal [0] 3 2 5 4 2" xfId="39989" xr:uid="{00000000-0005-0000-0000-0000DA9B0000}"/>
    <cellStyle name="Normal [0] 3 2 5 4 3" xfId="39990" xr:uid="{00000000-0005-0000-0000-0000DB9B0000}"/>
    <cellStyle name="Normal [0] 3 2 5 5" xfId="39991" xr:uid="{00000000-0005-0000-0000-0000DC9B0000}"/>
    <cellStyle name="Normal [0] 3 2 5 5 2" xfId="39992" xr:uid="{00000000-0005-0000-0000-0000DD9B0000}"/>
    <cellStyle name="Normal [0] 3 2 5 5 3" xfId="39993" xr:uid="{00000000-0005-0000-0000-0000DE9B0000}"/>
    <cellStyle name="Normal [0] 3 2 5 6" xfId="39994" xr:uid="{00000000-0005-0000-0000-0000DF9B0000}"/>
    <cellStyle name="Normal [0] 3 2 5 6 2" xfId="39995" xr:uid="{00000000-0005-0000-0000-0000E09B0000}"/>
    <cellStyle name="Normal [0] 3 2 5 6 3" xfId="39996" xr:uid="{00000000-0005-0000-0000-0000E19B0000}"/>
    <cellStyle name="Normal [0] 3 2 5 7" xfId="39997" xr:uid="{00000000-0005-0000-0000-0000E29B0000}"/>
    <cellStyle name="Normal [0] 3 2 5 7 2" xfId="39998" xr:uid="{00000000-0005-0000-0000-0000E39B0000}"/>
    <cellStyle name="Normal [0] 3 2 5 7 3" xfId="39999" xr:uid="{00000000-0005-0000-0000-0000E49B0000}"/>
    <cellStyle name="Normal [0] 3 2 5 8" xfId="40000" xr:uid="{00000000-0005-0000-0000-0000E59B0000}"/>
    <cellStyle name="Normal [0] 3 2 5 8 2" xfId="40001" xr:uid="{00000000-0005-0000-0000-0000E69B0000}"/>
    <cellStyle name="Normal [0] 3 2 5 8 3" xfId="40002" xr:uid="{00000000-0005-0000-0000-0000E79B0000}"/>
    <cellStyle name="Normal [0] 3 2 5 9" xfId="40003" xr:uid="{00000000-0005-0000-0000-0000E89B0000}"/>
    <cellStyle name="Normal [0] 3 2 5 9 2" xfId="40004" xr:uid="{00000000-0005-0000-0000-0000E99B0000}"/>
    <cellStyle name="Normal [0] 3 2 5 9 3" xfId="40005" xr:uid="{00000000-0005-0000-0000-0000EA9B0000}"/>
    <cellStyle name="Normal [0] 3 2 6" xfId="40006" xr:uid="{00000000-0005-0000-0000-0000EB9B0000}"/>
    <cellStyle name="Normal [0] 3 2 6 2" xfId="40007" xr:uid="{00000000-0005-0000-0000-0000EC9B0000}"/>
    <cellStyle name="Normal [0] 3 2 6 3" xfId="40008" xr:uid="{00000000-0005-0000-0000-0000ED9B0000}"/>
    <cellStyle name="Normal [0] 3 2 7" xfId="40009" xr:uid="{00000000-0005-0000-0000-0000EE9B0000}"/>
    <cellStyle name="Normal [0] 3 2 7 2" xfId="40010" xr:uid="{00000000-0005-0000-0000-0000EF9B0000}"/>
    <cellStyle name="Normal [0] 3 2 7 3" xfId="40011" xr:uid="{00000000-0005-0000-0000-0000F09B0000}"/>
    <cellStyle name="Normal [0] 3 2 8" xfId="40012" xr:uid="{00000000-0005-0000-0000-0000F19B0000}"/>
    <cellStyle name="Normal [0] 3 2 8 2" xfId="40013" xr:uid="{00000000-0005-0000-0000-0000F29B0000}"/>
    <cellStyle name="Normal [0] 3 2 8 3" xfId="40014" xr:uid="{00000000-0005-0000-0000-0000F39B0000}"/>
    <cellStyle name="Normal [0] 3 2 9" xfId="40015" xr:uid="{00000000-0005-0000-0000-0000F49B0000}"/>
    <cellStyle name="Normal [0] 3 2 9 2" xfId="40016" xr:uid="{00000000-0005-0000-0000-0000F59B0000}"/>
    <cellStyle name="Normal [0] 3 2 9 3" xfId="40017" xr:uid="{00000000-0005-0000-0000-0000F69B0000}"/>
    <cellStyle name="Normal [0] 3 3" xfId="40018" xr:uid="{00000000-0005-0000-0000-0000F79B0000}"/>
    <cellStyle name="Normal [0] 3 3 10" xfId="40019" xr:uid="{00000000-0005-0000-0000-0000F89B0000}"/>
    <cellStyle name="Normal [0] 3 3 10 2" xfId="40020" xr:uid="{00000000-0005-0000-0000-0000F99B0000}"/>
    <cellStyle name="Normal [0] 3 3 10 3" xfId="40021" xr:uid="{00000000-0005-0000-0000-0000FA9B0000}"/>
    <cellStyle name="Normal [0] 3 3 11" xfId="40022" xr:uid="{00000000-0005-0000-0000-0000FB9B0000}"/>
    <cellStyle name="Normal [0] 3 3 11 2" xfId="40023" xr:uid="{00000000-0005-0000-0000-0000FC9B0000}"/>
    <cellStyle name="Normal [0] 3 3 11 3" xfId="40024" xr:uid="{00000000-0005-0000-0000-0000FD9B0000}"/>
    <cellStyle name="Normal [0] 3 3 12" xfId="40025" xr:uid="{00000000-0005-0000-0000-0000FE9B0000}"/>
    <cellStyle name="Normal [0] 3 3 12 2" xfId="40026" xr:uid="{00000000-0005-0000-0000-0000FF9B0000}"/>
    <cellStyle name="Normal [0] 3 3 12 3" xfId="40027" xr:uid="{00000000-0005-0000-0000-0000009C0000}"/>
    <cellStyle name="Normal [0] 3 3 13" xfId="40028" xr:uid="{00000000-0005-0000-0000-0000019C0000}"/>
    <cellStyle name="Normal [0] 3 3 13 2" xfId="40029" xr:uid="{00000000-0005-0000-0000-0000029C0000}"/>
    <cellStyle name="Normal [0] 3 3 13 3" xfId="40030" xr:uid="{00000000-0005-0000-0000-0000039C0000}"/>
    <cellStyle name="Normal [0] 3 3 14" xfId="40031" xr:uid="{00000000-0005-0000-0000-0000049C0000}"/>
    <cellStyle name="Normal [0] 3 3 14 2" xfId="40032" xr:uid="{00000000-0005-0000-0000-0000059C0000}"/>
    <cellStyle name="Normal [0] 3 3 14 3" xfId="40033" xr:uid="{00000000-0005-0000-0000-0000069C0000}"/>
    <cellStyle name="Normal [0] 3 3 15" xfId="40034" xr:uid="{00000000-0005-0000-0000-0000079C0000}"/>
    <cellStyle name="Normal [0] 3 3 15 2" xfId="40035" xr:uid="{00000000-0005-0000-0000-0000089C0000}"/>
    <cellStyle name="Normal [0] 3 3 15 3" xfId="40036" xr:uid="{00000000-0005-0000-0000-0000099C0000}"/>
    <cellStyle name="Normal [0] 3 3 16" xfId="40037" xr:uid="{00000000-0005-0000-0000-00000A9C0000}"/>
    <cellStyle name="Normal [0] 3 3 16 2" xfId="40038" xr:uid="{00000000-0005-0000-0000-00000B9C0000}"/>
    <cellStyle name="Normal [0] 3 3 16 3" xfId="40039" xr:uid="{00000000-0005-0000-0000-00000C9C0000}"/>
    <cellStyle name="Normal [0] 3 3 17" xfId="40040" xr:uid="{00000000-0005-0000-0000-00000D9C0000}"/>
    <cellStyle name="Normal [0] 3 3 17 2" xfId="40041" xr:uid="{00000000-0005-0000-0000-00000E9C0000}"/>
    <cellStyle name="Normal [0] 3 3 17 3" xfId="40042" xr:uid="{00000000-0005-0000-0000-00000F9C0000}"/>
    <cellStyle name="Normal [0] 3 3 18" xfId="40043" xr:uid="{00000000-0005-0000-0000-0000109C0000}"/>
    <cellStyle name="Normal [0] 3 3 18 2" xfId="40044" xr:uid="{00000000-0005-0000-0000-0000119C0000}"/>
    <cellStyle name="Normal [0] 3 3 18 3" xfId="40045" xr:uid="{00000000-0005-0000-0000-0000129C0000}"/>
    <cellStyle name="Normal [0] 3 3 19" xfId="40046" xr:uid="{00000000-0005-0000-0000-0000139C0000}"/>
    <cellStyle name="Normal [0] 3 3 2" xfId="40047" xr:uid="{00000000-0005-0000-0000-0000149C0000}"/>
    <cellStyle name="Normal [0] 3 3 2 10" xfId="40048" xr:uid="{00000000-0005-0000-0000-0000159C0000}"/>
    <cellStyle name="Normal [0] 3 3 2 10 2" xfId="40049" xr:uid="{00000000-0005-0000-0000-0000169C0000}"/>
    <cellStyle name="Normal [0] 3 3 2 10 3" xfId="40050" xr:uid="{00000000-0005-0000-0000-0000179C0000}"/>
    <cellStyle name="Normal [0] 3 3 2 11" xfId="40051" xr:uid="{00000000-0005-0000-0000-0000189C0000}"/>
    <cellStyle name="Normal [0] 3 3 2 11 2" xfId="40052" xr:uid="{00000000-0005-0000-0000-0000199C0000}"/>
    <cellStyle name="Normal [0] 3 3 2 11 3" xfId="40053" xr:uid="{00000000-0005-0000-0000-00001A9C0000}"/>
    <cellStyle name="Normal [0] 3 3 2 12" xfId="40054" xr:uid="{00000000-0005-0000-0000-00001B9C0000}"/>
    <cellStyle name="Normal [0] 3 3 2 12 2" xfId="40055" xr:uid="{00000000-0005-0000-0000-00001C9C0000}"/>
    <cellStyle name="Normal [0] 3 3 2 12 3" xfId="40056" xr:uid="{00000000-0005-0000-0000-00001D9C0000}"/>
    <cellStyle name="Normal [0] 3 3 2 13" xfId="40057" xr:uid="{00000000-0005-0000-0000-00001E9C0000}"/>
    <cellStyle name="Normal [0] 3 3 2 14" xfId="40058" xr:uid="{00000000-0005-0000-0000-00001F9C0000}"/>
    <cellStyle name="Normal [0] 3 3 2 2" xfId="40059" xr:uid="{00000000-0005-0000-0000-0000209C0000}"/>
    <cellStyle name="Normal [0] 3 3 2 2 2" xfId="40060" xr:uid="{00000000-0005-0000-0000-0000219C0000}"/>
    <cellStyle name="Normal [0] 3 3 2 2 3" xfId="40061" xr:uid="{00000000-0005-0000-0000-0000229C0000}"/>
    <cellStyle name="Normal [0] 3 3 2 3" xfId="40062" xr:uid="{00000000-0005-0000-0000-0000239C0000}"/>
    <cellStyle name="Normal [0] 3 3 2 3 2" xfId="40063" xr:uid="{00000000-0005-0000-0000-0000249C0000}"/>
    <cellStyle name="Normal [0] 3 3 2 3 3" xfId="40064" xr:uid="{00000000-0005-0000-0000-0000259C0000}"/>
    <cellStyle name="Normal [0] 3 3 2 4" xfId="40065" xr:uid="{00000000-0005-0000-0000-0000269C0000}"/>
    <cellStyle name="Normal [0] 3 3 2 4 2" xfId="40066" xr:uid="{00000000-0005-0000-0000-0000279C0000}"/>
    <cellStyle name="Normal [0] 3 3 2 4 3" xfId="40067" xr:uid="{00000000-0005-0000-0000-0000289C0000}"/>
    <cellStyle name="Normal [0] 3 3 2 5" xfId="40068" xr:uid="{00000000-0005-0000-0000-0000299C0000}"/>
    <cellStyle name="Normal [0] 3 3 2 5 2" xfId="40069" xr:uid="{00000000-0005-0000-0000-00002A9C0000}"/>
    <cellStyle name="Normal [0] 3 3 2 5 3" xfId="40070" xr:uid="{00000000-0005-0000-0000-00002B9C0000}"/>
    <cellStyle name="Normal [0] 3 3 2 6" xfId="40071" xr:uid="{00000000-0005-0000-0000-00002C9C0000}"/>
    <cellStyle name="Normal [0] 3 3 2 6 2" xfId="40072" xr:uid="{00000000-0005-0000-0000-00002D9C0000}"/>
    <cellStyle name="Normal [0] 3 3 2 6 3" xfId="40073" xr:uid="{00000000-0005-0000-0000-00002E9C0000}"/>
    <cellStyle name="Normal [0] 3 3 2 7" xfId="40074" xr:uid="{00000000-0005-0000-0000-00002F9C0000}"/>
    <cellStyle name="Normal [0] 3 3 2 7 2" xfId="40075" xr:uid="{00000000-0005-0000-0000-0000309C0000}"/>
    <cellStyle name="Normal [0] 3 3 2 7 3" xfId="40076" xr:uid="{00000000-0005-0000-0000-0000319C0000}"/>
    <cellStyle name="Normal [0] 3 3 2 8" xfId="40077" xr:uid="{00000000-0005-0000-0000-0000329C0000}"/>
    <cellStyle name="Normal [0] 3 3 2 8 2" xfId="40078" xr:uid="{00000000-0005-0000-0000-0000339C0000}"/>
    <cellStyle name="Normal [0] 3 3 2 8 3" xfId="40079" xr:uid="{00000000-0005-0000-0000-0000349C0000}"/>
    <cellStyle name="Normal [0] 3 3 2 9" xfId="40080" xr:uid="{00000000-0005-0000-0000-0000359C0000}"/>
    <cellStyle name="Normal [0] 3 3 2 9 2" xfId="40081" xr:uid="{00000000-0005-0000-0000-0000369C0000}"/>
    <cellStyle name="Normal [0] 3 3 2 9 3" xfId="40082" xr:uid="{00000000-0005-0000-0000-0000379C0000}"/>
    <cellStyle name="Normal [0] 3 3 20" xfId="40083" xr:uid="{00000000-0005-0000-0000-0000389C0000}"/>
    <cellStyle name="Normal [0] 3 3 3" xfId="40084" xr:uid="{00000000-0005-0000-0000-0000399C0000}"/>
    <cellStyle name="Normal [0] 3 3 3 10" xfId="40085" xr:uid="{00000000-0005-0000-0000-00003A9C0000}"/>
    <cellStyle name="Normal [0] 3 3 3 10 2" xfId="40086" xr:uid="{00000000-0005-0000-0000-00003B9C0000}"/>
    <cellStyle name="Normal [0] 3 3 3 10 3" xfId="40087" xr:uid="{00000000-0005-0000-0000-00003C9C0000}"/>
    <cellStyle name="Normal [0] 3 3 3 11" xfId="40088" xr:uid="{00000000-0005-0000-0000-00003D9C0000}"/>
    <cellStyle name="Normal [0] 3 3 3 11 2" xfId="40089" xr:uid="{00000000-0005-0000-0000-00003E9C0000}"/>
    <cellStyle name="Normal [0] 3 3 3 11 3" xfId="40090" xr:uid="{00000000-0005-0000-0000-00003F9C0000}"/>
    <cellStyle name="Normal [0] 3 3 3 12" xfId="40091" xr:uid="{00000000-0005-0000-0000-0000409C0000}"/>
    <cellStyle name="Normal [0] 3 3 3 12 2" xfId="40092" xr:uid="{00000000-0005-0000-0000-0000419C0000}"/>
    <cellStyle name="Normal [0] 3 3 3 12 3" xfId="40093" xr:uid="{00000000-0005-0000-0000-0000429C0000}"/>
    <cellStyle name="Normal [0] 3 3 3 13" xfId="40094" xr:uid="{00000000-0005-0000-0000-0000439C0000}"/>
    <cellStyle name="Normal [0] 3 3 3 14" xfId="40095" xr:uid="{00000000-0005-0000-0000-0000449C0000}"/>
    <cellStyle name="Normal [0] 3 3 3 2" xfId="40096" xr:uid="{00000000-0005-0000-0000-0000459C0000}"/>
    <cellStyle name="Normal [0] 3 3 3 2 2" xfId="40097" xr:uid="{00000000-0005-0000-0000-0000469C0000}"/>
    <cellStyle name="Normal [0] 3 3 3 2 3" xfId="40098" xr:uid="{00000000-0005-0000-0000-0000479C0000}"/>
    <cellStyle name="Normal [0] 3 3 3 3" xfId="40099" xr:uid="{00000000-0005-0000-0000-0000489C0000}"/>
    <cellStyle name="Normal [0] 3 3 3 3 2" xfId="40100" xr:uid="{00000000-0005-0000-0000-0000499C0000}"/>
    <cellStyle name="Normal [0] 3 3 3 3 3" xfId="40101" xr:uid="{00000000-0005-0000-0000-00004A9C0000}"/>
    <cellStyle name="Normal [0] 3 3 3 4" xfId="40102" xr:uid="{00000000-0005-0000-0000-00004B9C0000}"/>
    <cellStyle name="Normal [0] 3 3 3 4 2" xfId="40103" xr:uid="{00000000-0005-0000-0000-00004C9C0000}"/>
    <cellStyle name="Normal [0] 3 3 3 4 3" xfId="40104" xr:uid="{00000000-0005-0000-0000-00004D9C0000}"/>
    <cellStyle name="Normal [0] 3 3 3 5" xfId="40105" xr:uid="{00000000-0005-0000-0000-00004E9C0000}"/>
    <cellStyle name="Normal [0] 3 3 3 5 2" xfId="40106" xr:uid="{00000000-0005-0000-0000-00004F9C0000}"/>
    <cellStyle name="Normal [0] 3 3 3 5 3" xfId="40107" xr:uid="{00000000-0005-0000-0000-0000509C0000}"/>
    <cellStyle name="Normal [0] 3 3 3 6" xfId="40108" xr:uid="{00000000-0005-0000-0000-0000519C0000}"/>
    <cellStyle name="Normal [0] 3 3 3 6 2" xfId="40109" xr:uid="{00000000-0005-0000-0000-0000529C0000}"/>
    <cellStyle name="Normal [0] 3 3 3 6 3" xfId="40110" xr:uid="{00000000-0005-0000-0000-0000539C0000}"/>
    <cellStyle name="Normal [0] 3 3 3 7" xfId="40111" xr:uid="{00000000-0005-0000-0000-0000549C0000}"/>
    <cellStyle name="Normal [0] 3 3 3 7 2" xfId="40112" xr:uid="{00000000-0005-0000-0000-0000559C0000}"/>
    <cellStyle name="Normal [0] 3 3 3 7 3" xfId="40113" xr:uid="{00000000-0005-0000-0000-0000569C0000}"/>
    <cellStyle name="Normal [0] 3 3 3 8" xfId="40114" xr:uid="{00000000-0005-0000-0000-0000579C0000}"/>
    <cellStyle name="Normal [0] 3 3 3 8 2" xfId="40115" xr:uid="{00000000-0005-0000-0000-0000589C0000}"/>
    <cellStyle name="Normal [0] 3 3 3 8 3" xfId="40116" xr:uid="{00000000-0005-0000-0000-0000599C0000}"/>
    <cellStyle name="Normal [0] 3 3 3 9" xfId="40117" xr:uid="{00000000-0005-0000-0000-00005A9C0000}"/>
    <cellStyle name="Normal [0] 3 3 3 9 2" xfId="40118" xr:uid="{00000000-0005-0000-0000-00005B9C0000}"/>
    <cellStyle name="Normal [0] 3 3 3 9 3" xfId="40119" xr:uid="{00000000-0005-0000-0000-00005C9C0000}"/>
    <cellStyle name="Normal [0] 3 3 4" xfId="40120" xr:uid="{00000000-0005-0000-0000-00005D9C0000}"/>
    <cellStyle name="Normal [0] 3 3 4 10" xfId="40121" xr:uid="{00000000-0005-0000-0000-00005E9C0000}"/>
    <cellStyle name="Normal [0] 3 3 4 10 2" xfId="40122" xr:uid="{00000000-0005-0000-0000-00005F9C0000}"/>
    <cellStyle name="Normal [0] 3 3 4 10 3" xfId="40123" xr:uid="{00000000-0005-0000-0000-0000609C0000}"/>
    <cellStyle name="Normal [0] 3 3 4 11" xfId="40124" xr:uid="{00000000-0005-0000-0000-0000619C0000}"/>
    <cellStyle name="Normal [0] 3 3 4 11 2" xfId="40125" xr:uid="{00000000-0005-0000-0000-0000629C0000}"/>
    <cellStyle name="Normal [0] 3 3 4 11 3" xfId="40126" xr:uid="{00000000-0005-0000-0000-0000639C0000}"/>
    <cellStyle name="Normal [0] 3 3 4 12" xfId="40127" xr:uid="{00000000-0005-0000-0000-0000649C0000}"/>
    <cellStyle name="Normal [0] 3 3 4 13" xfId="40128" xr:uid="{00000000-0005-0000-0000-0000659C0000}"/>
    <cellStyle name="Normal [0] 3 3 4 2" xfId="40129" xr:uid="{00000000-0005-0000-0000-0000669C0000}"/>
    <cellStyle name="Normal [0] 3 3 4 2 2" xfId="40130" xr:uid="{00000000-0005-0000-0000-0000679C0000}"/>
    <cellStyle name="Normal [0] 3 3 4 2 3" xfId="40131" xr:uid="{00000000-0005-0000-0000-0000689C0000}"/>
    <cellStyle name="Normal [0] 3 3 4 3" xfId="40132" xr:uid="{00000000-0005-0000-0000-0000699C0000}"/>
    <cellStyle name="Normal [0] 3 3 4 3 2" xfId="40133" xr:uid="{00000000-0005-0000-0000-00006A9C0000}"/>
    <cellStyle name="Normal [0] 3 3 4 3 3" xfId="40134" xr:uid="{00000000-0005-0000-0000-00006B9C0000}"/>
    <cellStyle name="Normal [0] 3 3 4 4" xfId="40135" xr:uid="{00000000-0005-0000-0000-00006C9C0000}"/>
    <cellStyle name="Normal [0] 3 3 4 4 2" xfId="40136" xr:uid="{00000000-0005-0000-0000-00006D9C0000}"/>
    <cellStyle name="Normal [0] 3 3 4 4 3" xfId="40137" xr:uid="{00000000-0005-0000-0000-00006E9C0000}"/>
    <cellStyle name="Normal [0] 3 3 4 5" xfId="40138" xr:uid="{00000000-0005-0000-0000-00006F9C0000}"/>
    <cellStyle name="Normal [0] 3 3 4 5 2" xfId="40139" xr:uid="{00000000-0005-0000-0000-0000709C0000}"/>
    <cellStyle name="Normal [0] 3 3 4 5 3" xfId="40140" xr:uid="{00000000-0005-0000-0000-0000719C0000}"/>
    <cellStyle name="Normal [0] 3 3 4 6" xfId="40141" xr:uid="{00000000-0005-0000-0000-0000729C0000}"/>
    <cellStyle name="Normal [0] 3 3 4 6 2" xfId="40142" xr:uid="{00000000-0005-0000-0000-0000739C0000}"/>
    <cellStyle name="Normal [0] 3 3 4 6 3" xfId="40143" xr:uid="{00000000-0005-0000-0000-0000749C0000}"/>
    <cellStyle name="Normal [0] 3 3 4 7" xfId="40144" xr:uid="{00000000-0005-0000-0000-0000759C0000}"/>
    <cellStyle name="Normal [0] 3 3 4 7 2" xfId="40145" xr:uid="{00000000-0005-0000-0000-0000769C0000}"/>
    <cellStyle name="Normal [0] 3 3 4 7 3" xfId="40146" xr:uid="{00000000-0005-0000-0000-0000779C0000}"/>
    <cellStyle name="Normal [0] 3 3 4 8" xfId="40147" xr:uid="{00000000-0005-0000-0000-0000789C0000}"/>
    <cellStyle name="Normal [0] 3 3 4 8 2" xfId="40148" xr:uid="{00000000-0005-0000-0000-0000799C0000}"/>
    <cellStyle name="Normal [0] 3 3 4 8 3" xfId="40149" xr:uid="{00000000-0005-0000-0000-00007A9C0000}"/>
    <cellStyle name="Normal [0] 3 3 4 9" xfId="40150" xr:uid="{00000000-0005-0000-0000-00007B9C0000}"/>
    <cellStyle name="Normal [0] 3 3 4 9 2" xfId="40151" xr:uid="{00000000-0005-0000-0000-00007C9C0000}"/>
    <cellStyle name="Normal [0] 3 3 4 9 3" xfId="40152" xr:uid="{00000000-0005-0000-0000-00007D9C0000}"/>
    <cellStyle name="Normal [0] 3 3 5" xfId="40153" xr:uid="{00000000-0005-0000-0000-00007E9C0000}"/>
    <cellStyle name="Normal [0] 3 3 5 10" xfId="40154" xr:uid="{00000000-0005-0000-0000-00007F9C0000}"/>
    <cellStyle name="Normal [0] 3 3 5 10 2" xfId="40155" xr:uid="{00000000-0005-0000-0000-0000809C0000}"/>
    <cellStyle name="Normal [0] 3 3 5 10 3" xfId="40156" xr:uid="{00000000-0005-0000-0000-0000819C0000}"/>
    <cellStyle name="Normal [0] 3 3 5 11" xfId="40157" xr:uid="{00000000-0005-0000-0000-0000829C0000}"/>
    <cellStyle name="Normal [0] 3 3 5 11 2" xfId="40158" xr:uid="{00000000-0005-0000-0000-0000839C0000}"/>
    <cellStyle name="Normal [0] 3 3 5 11 3" xfId="40159" xr:uid="{00000000-0005-0000-0000-0000849C0000}"/>
    <cellStyle name="Normal [0] 3 3 5 12" xfId="40160" xr:uid="{00000000-0005-0000-0000-0000859C0000}"/>
    <cellStyle name="Normal [0] 3 3 5 13" xfId="40161" xr:uid="{00000000-0005-0000-0000-0000869C0000}"/>
    <cellStyle name="Normal [0] 3 3 5 2" xfId="40162" xr:uid="{00000000-0005-0000-0000-0000879C0000}"/>
    <cellStyle name="Normal [0] 3 3 5 2 2" xfId="40163" xr:uid="{00000000-0005-0000-0000-0000889C0000}"/>
    <cellStyle name="Normal [0] 3 3 5 2 3" xfId="40164" xr:uid="{00000000-0005-0000-0000-0000899C0000}"/>
    <cellStyle name="Normal [0] 3 3 5 3" xfId="40165" xr:uid="{00000000-0005-0000-0000-00008A9C0000}"/>
    <cellStyle name="Normal [0] 3 3 5 3 2" xfId="40166" xr:uid="{00000000-0005-0000-0000-00008B9C0000}"/>
    <cellStyle name="Normal [0] 3 3 5 3 3" xfId="40167" xr:uid="{00000000-0005-0000-0000-00008C9C0000}"/>
    <cellStyle name="Normal [0] 3 3 5 4" xfId="40168" xr:uid="{00000000-0005-0000-0000-00008D9C0000}"/>
    <cellStyle name="Normal [0] 3 3 5 4 2" xfId="40169" xr:uid="{00000000-0005-0000-0000-00008E9C0000}"/>
    <cellStyle name="Normal [0] 3 3 5 4 3" xfId="40170" xr:uid="{00000000-0005-0000-0000-00008F9C0000}"/>
    <cellStyle name="Normal [0] 3 3 5 5" xfId="40171" xr:uid="{00000000-0005-0000-0000-0000909C0000}"/>
    <cellStyle name="Normal [0] 3 3 5 5 2" xfId="40172" xr:uid="{00000000-0005-0000-0000-0000919C0000}"/>
    <cellStyle name="Normal [0] 3 3 5 5 3" xfId="40173" xr:uid="{00000000-0005-0000-0000-0000929C0000}"/>
    <cellStyle name="Normal [0] 3 3 5 6" xfId="40174" xr:uid="{00000000-0005-0000-0000-0000939C0000}"/>
    <cellStyle name="Normal [0] 3 3 5 6 2" xfId="40175" xr:uid="{00000000-0005-0000-0000-0000949C0000}"/>
    <cellStyle name="Normal [0] 3 3 5 6 3" xfId="40176" xr:uid="{00000000-0005-0000-0000-0000959C0000}"/>
    <cellStyle name="Normal [0] 3 3 5 7" xfId="40177" xr:uid="{00000000-0005-0000-0000-0000969C0000}"/>
    <cellStyle name="Normal [0] 3 3 5 7 2" xfId="40178" xr:uid="{00000000-0005-0000-0000-0000979C0000}"/>
    <cellStyle name="Normal [0] 3 3 5 7 3" xfId="40179" xr:uid="{00000000-0005-0000-0000-0000989C0000}"/>
    <cellStyle name="Normal [0] 3 3 5 8" xfId="40180" xr:uid="{00000000-0005-0000-0000-0000999C0000}"/>
    <cellStyle name="Normal [0] 3 3 5 8 2" xfId="40181" xr:uid="{00000000-0005-0000-0000-00009A9C0000}"/>
    <cellStyle name="Normal [0] 3 3 5 8 3" xfId="40182" xr:uid="{00000000-0005-0000-0000-00009B9C0000}"/>
    <cellStyle name="Normal [0] 3 3 5 9" xfId="40183" xr:uid="{00000000-0005-0000-0000-00009C9C0000}"/>
    <cellStyle name="Normal [0] 3 3 5 9 2" xfId="40184" xr:uid="{00000000-0005-0000-0000-00009D9C0000}"/>
    <cellStyle name="Normal [0] 3 3 5 9 3" xfId="40185" xr:uid="{00000000-0005-0000-0000-00009E9C0000}"/>
    <cellStyle name="Normal [0] 3 3 6" xfId="40186" xr:uid="{00000000-0005-0000-0000-00009F9C0000}"/>
    <cellStyle name="Normal [0] 3 3 6 10" xfId="40187" xr:uid="{00000000-0005-0000-0000-0000A09C0000}"/>
    <cellStyle name="Normal [0] 3 3 6 10 2" xfId="40188" xr:uid="{00000000-0005-0000-0000-0000A19C0000}"/>
    <cellStyle name="Normal [0] 3 3 6 10 3" xfId="40189" xr:uid="{00000000-0005-0000-0000-0000A29C0000}"/>
    <cellStyle name="Normal [0] 3 3 6 11" xfId="40190" xr:uid="{00000000-0005-0000-0000-0000A39C0000}"/>
    <cellStyle name="Normal [0] 3 3 6 11 2" xfId="40191" xr:uid="{00000000-0005-0000-0000-0000A49C0000}"/>
    <cellStyle name="Normal [0] 3 3 6 11 3" xfId="40192" xr:uid="{00000000-0005-0000-0000-0000A59C0000}"/>
    <cellStyle name="Normal [0] 3 3 6 12" xfId="40193" xr:uid="{00000000-0005-0000-0000-0000A69C0000}"/>
    <cellStyle name="Normal [0] 3 3 6 13" xfId="40194" xr:uid="{00000000-0005-0000-0000-0000A79C0000}"/>
    <cellStyle name="Normal [0] 3 3 6 2" xfId="40195" xr:uid="{00000000-0005-0000-0000-0000A89C0000}"/>
    <cellStyle name="Normal [0] 3 3 6 2 2" xfId="40196" xr:uid="{00000000-0005-0000-0000-0000A99C0000}"/>
    <cellStyle name="Normal [0] 3 3 6 2 3" xfId="40197" xr:uid="{00000000-0005-0000-0000-0000AA9C0000}"/>
    <cellStyle name="Normal [0] 3 3 6 3" xfId="40198" xr:uid="{00000000-0005-0000-0000-0000AB9C0000}"/>
    <cellStyle name="Normal [0] 3 3 6 3 2" xfId="40199" xr:uid="{00000000-0005-0000-0000-0000AC9C0000}"/>
    <cellStyle name="Normal [0] 3 3 6 3 3" xfId="40200" xr:uid="{00000000-0005-0000-0000-0000AD9C0000}"/>
    <cellStyle name="Normal [0] 3 3 6 4" xfId="40201" xr:uid="{00000000-0005-0000-0000-0000AE9C0000}"/>
    <cellStyle name="Normal [0] 3 3 6 4 2" xfId="40202" xr:uid="{00000000-0005-0000-0000-0000AF9C0000}"/>
    <cellStyle name="Normal [0] 3 3 6 4 3" xfId="40203" xr:uid="{00000000-0005-0000-0000-0000B09C0000}"/>
    <cellStyle name="Normal [0] 3 3 6 5" xfId="40204" xr:uid="{00000000-0005-0000-0000-0000B19C0000}"/>
    <cellStyle name="Normal [0] 3 3 6 5 2" xfId="40205" xr:uid="{00000000-0005-0000-0000-0000B29C0000}"/>
    <cellStyle name="Normal [0] 3 3 6 5 3" xfId="40206" xr:uid="{00000000-0005-0000-0000-0000B39C0000}"/>
    <cellStyle name="Normal [0] 3 3 6 6" xfId="40207" xr:uid="{00000000-0005-0000-0000-0000B49C0000}"/>
    <cellStyle name="Normal [0] 3 3 6 6 2" xfId="40208" xr:uid="{00000000-0005-0000-0000-0000B59C0000}"/>
    <cellStyle name="Normal [0] 3 3 6 6 3" xfId="40209" xr:uid="{00000000-0005-0000-0000-0000B69C0000}"/>
    <cellStyle name="Normal [0] 3 3 6 7" xfId="40210" xr:uid="{00000000-0005-0000-0000-0000B79C0000}"/>
    <cellStyle name="Normal [0] 3 3 6 7 2" xfId="40211" xr:uid="{00000000-0005-0000-0000-0000B89C0000}"/>
    <cellStyle name="Normal [0] 3 3 6 7 3" xfId="40212" xr:uid="{00000000-0005-0000-0000-0000B99C0000}"/>
    <cellStyle name="Normal [0] 3 3 6 8" xfId="40213" xr:uid="{00000000-0005-0000-0000-0000BA9C0000}"/>
    <cellStyle name="Normal [0] 3 3 6 8 2" xfId="40214" xr:uid="{00000000-0005-0000-0000-0000BB9C0000}"/>
    <cellStyle name="Normal [0] 3 3 6 8 3" xfId="40215" xr:uid="{00000000-0005-0000-0000-0000BC9C0000}"/>
    <cellStyle name="Normal [0] 3 3 6 9" xfId="40216" xr:uid="{00000000-0005-0000-0000-0000BD9C0000}"/>
    <cellStyle name="Normal [0] 3 3 6 9 2" xfId="40217" xr:uid="{00000000-0005-0000-0000-0000BE9C0000}"/>
    <cellStyle name="Normal [0] 3 3 6 9 3" xfId="40218" xr:uid="{00000000-0005-0000-0000-0000BF9C0000}"/>
    <cellStyle name="Normal [0] 3 3 7" xfId="40219" xr:uid="{00000000-0005-0000-0000-0000C09C0000}"/>
    <cellStyle name="Normal [0] 3 3 7 10" xfId="40220" xr:uid="{00000000-0005-0000-0000-0000C19C0000}"/>
    <cellStyle name="Normal [0] 3 3 7 10 2" xfId="40221" xr:uid="{00000000-0005-0000-0000-0000C29C0000}"/>
    <cellStyle name="Normal [0] 3 3 7 10 3" xfId="40222" xr:uid="{00000000-0005-0000-0000-0000C39C0000}"/>
    <cellStyle name="Normal [0] 3 3 7 11" xfId="40223" xr:uid="{00000000-0005-0000-0000-0000C49C0000}"/>
    <cellStyle name="Normal [0] 3 3 7 11 2" xfId="40224" xr:uid="{00000000-0005-0000-0000-0000C59C0000}"/>
    <cellStyle name="Normal [0] 3 3 7 11 3" xfId="40225" xr:uid="{00000000-0005-0000-0000-0000C69C0000}"/>
    <cellStyle name="Normal [0] 3 3 7 12" xfId="40226" xr:uid="{00000000-0005-0000-0000-0000C79C0000}"/>
    <cellStyle name="Normal [0] 3 3 7 13" xfId="40227" xr:uid="{00000000-0005-0000-0000-0000C89C0000}"/>
    <cellStyle name="Normal [0] 3 3 7 2" xfId="40228" xr:uid="{00000000-0005-0000-0000-0000C99C0000}"/>
    <cellStyle name="Normal [0] 3 3 7 2 2" xfId="40229" xr:uid="{00000000-0005-0000-0000-0000CA9C0000}"/>
    <cellStyle name="Normal [0] 3 3 7 2 3" xfId="40230" xr:uid="{00000000-0005-0000-0000-0000CB9C0000}"/>
    <cellStyle name="Normal [0] 3 3 7 3" xfId="40231" xr:uid="{00000000-0005-0000-0000-0000CC9C0000}"/>
    <cellStyle name="Normal [0] 3 3 7 3 2" xfId="40232" xr:uid="{00000000-0005-0000-0000-0000CD9C0000}"/>
    <cellStyle name="Normal [0] 3 3 7 3 3" xfId="40233" xr:uid="{00000000-0005-0000-0000-0000CE9C0000}"/>
    <cellStyle name="Normal [0] 3 3 7 4" xfId="40234" xr:uid="{00000000-0005-0000-0000-0000CF9C0000}"/>
    <cellStyle name="Normal [0] 3 3 7 4 2" xfId="40235" xr:uid="{00000000-0005-0000-0000-0000D09C0000}"/>
    <cellStyle name="Normal [0] 3 3 7 4 3" xfId="40236" xr:uid="{00000000-0005-0000-0000-0000D19C0000}"/>
    <cellStyle name="Normal [0] 3 3 7 5" xfId="40237" xr:uid="{00000000-0005-0000-0000-0000D29C0000}"/>
    <cellStyle name="Normal [0] 3 3 7 5 2" xfId="40238" xr:uid="{00000000-0005-0000-0000-0000D39C0000}"/>
    <cellStyle name="Normal [0] 3 3 7 5 3" xfId="40239" xr:uid="{00000000-0005-0000-0000-0000D49C0000}"/>
    <cellStyle name="Normal [0] 3 3 7 6" xfId="40240" xr:uid="{00000000-0005-0000-0000-0000D59C0000}"/>
    <cellStyle name="Normal [0] 3 3 7 6 2" xfId="40241" xr:uid="{00000000-0005-0000-0000-0000D69C0000}"/>
    <cellStyle name="Normal [0] 3 3 7 6 3" xfId="40242" xr:uid="{00000000-0005-0000-0000-0000D79C0000}"/>
    <cellStyle name="Normal [0] 3 3 7 7" xfId="40243" xr:uid="{00000000-0005-0000-0000-0000D89C0000}"/>
    <cellStyle name="Normal [0] 3 3 7 7 2" xfId="40244" xr:uid="{00000000-0005-0000-0000-0000D99C0000}"/>
    <cellStyle name="Normal [0] 3 3 7 7 3" xfId="40245" xr:uid="{00000000-0005-0000-0000-0000DA9C0000}"/>
    <cellStyle name="Normal [0] 3 3 7 8" xfId="40246" xr:uid="{00000000-0005-0000-0000-0000DB9C0000}"/>
    <cellStyle name="Normal [0] 3 3 7 8 2" xfId="40247" xr:uid="{00000000-0005-0000-0000-0000DC9C0000}"/>
    <cellStyle name="Normal [0] 3 3 7 8 3" xfId="40248" xr:uid="{00000000-0005-0000-0000-0000DD9C0000}"/>
    <cellStyle name="Normal [0] 3 3 7 9" xfId="40249" xr:uid="{00000000-0005-0000-0000-0000DE9C0000}"/>
    <cellStyle name="Normal [0] 3 3 7 9 2" xfId="40250" xr:uid="{00000000-0005-0000-0000-0000DF9C0000}"/>
    <cellStyle name="Normal [0] 3 3 7 9 3" xfId="40251" xr:uid="{00000000-0005-0000-0000-0000E09C0000}"/>
    <cellStyle name="Normal [0] 3 3 8" xfId="40252" xr:uid="{00000000-0005-0000-0000-0000E19C0000}"/>
    <cellStyle name="Normal [0] 3 3 8 2" xfId="40253" xr:uid="{00000000-0005-0000-0000-0000E29C0000}"/>
    <cellStyle name="Normal [0] 3 3 8 3" xfId="40254" xr:uid="{00000000-0005-0000-0000-0000E39C0000}"/>
    <cellStyle name="Normal [0] 3 3 9" xfId="40255" xr:uid="{00000000-0005-0000-0000-0000E49C0000}"/>
    <cellStyle name="Normal [0] 3 3 9 2" xfId="40256" xr:uid="{00000000-0005-0000-0000-0000E59C0000}"/>
    <cellStyle name="Normal [0] 3 3 9 3" xfId="40257" xr:uid="{00000000-0005-0000-0000-0000E69C0000}"/>
    <cellStyle name="Normal [0] 3 4" xfId="40258" xr:uid="{00000000-0005-0000-0000-0000E79C0000}"/>
    <cellStyle name="Normal [0] 3 4 10" xfId="40259" xr:uid="{00000000-0005-0000-0000-0000E89C0000}"/>
    <cellStyle name="Normal [0] 3 4 10 2" xfId="40260" xr:uid="{00000000-0005-0000-0000-0000E99C0000}"/>
    <cellStyle name="Normal [0] 3 4 10 3" xfId="40261" xr:uid="{00000000-0005-0000-0000-0000EA9C0000}"/>
    <cellStyle name="Normal [0] 3 4 11" xfId="40262" xr:uid="{00000000-0005-0000-0000-0000EB9C0000}"/>
    <cellStyle name="Normal [0] 3 4 11 2" xfId="40263" xr:uid="{00000000-0005-0000-0000-0000EC9C0000}"/>
    <cellStyle name="Normal [0] 3 4 11 3" xfId="40264" xr:uid="{00000000-0005-0000-0000-0000ED9C0000}"/>
    <cellStyle name="Normal [0] 3 4 12" xfId="40265" xr:uid="{00000000-0005-0000-0000-0000EE9C0000}"/>
    <cellStyle name="Normal [0] 3 4 12 2" xfId="40266" xr:uid="{00000000-0005-0000-0000-0000EF9C0000}"/>
    <cellStyle name="Normal [0] 3 4 12 3" xfId="40267" xr:uid="{00000000-0005-0000-0000-0000F09C0000}"/>
    <cellStyle name="Normal [0] 3 4 13" xfId="40268" xr:uid="{00000000-0005-0000-0000-0000F19C0000}"/>
    <cellStyle name="Normal [0] 3 4 13 2" xfId="40269" xr:uid="{00000000-0005-0000-0000-0000F29C0000}"/>
    <cellStyle name="Normal [0] 3 4 13 3" xfId="40270" xr:uid="{00000000-0005-0000-0000-0000F39C0000}"/>
    <cellStyle name="Normal [0] 3 4 14" xfId="40271" xr:uid="{00000000-0005-0000-0000-0000F49C0000}"/>
    <cellStyle name="Normal [0] 3 4 14 2" xfId="40272" xr:uid="{00000000-0005-0000-0000-0000F59C0000}"/>
    <cellStyle name="Normal [0] 3 4 14 3" xfId="40273" xr:uid="{00000000-0005-0000-0000-0000F69C0000}"/>
    <cellStyle name="Normal [0] 3 4 15" xfId="40274" xr:uid="{00000000-0005-0000-0000-0000F79C0000}"/>
    <cellStyle name="Normal [0] 3 4 15 2" xfId="40275" xr:uid="{00000000-0005-0000-0000-0000F89C0000}"/>
    <cellStyle name="Normal [0] 3 4 15 3" xfId="40276" xr:uid="{00000000-0005-0000-0000-0000F99C0000}"/>
    <cellStyle name="Normal [0] 3 4 16" xfId="40277" xr:uid="{00000000-0005-0000-0000-0000FA9C0000}"/>
    <cellStyle name="Normal [0] 3 4 16 2" xfId="40278" xr:uid="{00000000-0005-0000-0000-0000FB9C0000}"/>
    <cellStyle name="Normal [0] 3 4 16 3" xfId="40279" xr:uid="{00000000-0005-0000-0000-0000FC9C0000}"/>
    <cellStyle name="Normal [0] 3 4 17" xfId="40280" xr:uid="{00000000-0005-0000-0000-0000FD9C0000}"/>
    <cellStyle name="Normal [0] 3 4 17 2" xfId="40281" xr:uid="{00000000-0005-0000-0000-0000FE9C0000}"/>
    <cellStyle name="Normal [0] 3 4 17 3" xfId="40282" xr:uid="{00000000-0005-0000-0000-0000FF9C0000}"/>
    <cellStyle name="Normal [0] 3 4 18" xfId="40283" xr:uid="{00000000-0005-0000-0000-0000009D0000}"/>
    <cellStyle name="Normal [0] 3 4 18 2" xfId="40284" xr:uid="{00000000-0005-0000-0000-0000019D0000}"/>
    <cellStyle name="Normal [0] 3 4 18 3" xfId="40285" xr:uid="{00000000-0005-0000-0000-0000029D0000}"/>
    <cellStyle name="Normal [0] 3 4 19" xfId="40286" xr:uid="{00000000-0005-0000-0000-0000039D0000}"/>
    <cellStyle name="Normal [0] 3 4 2" xfId="40287" xr:uid="{00000000-0005-0000-0000-0000049D0000}"/>
    <cellStyle name="Normal [0] 3 4 2 10" xfId="40288" xr:uid="{00000000-0005-0000-0000-0000059D0000}"/>
    <cellStyle name="Normal [0] 3 4 2 10 2" xfId="40289" xr:uid="{00000000-0005-0000-0000-0000069D0000}"/>
    <cellStyle name="Normal [0] 3 4 2 10 3" xfId="40290" xr:uid="{00000000-0005-0000-0000-0000079D0000}"/>
    <cellStyle name="Normal [0] 3 4 2 11" xfId="40291" xr:uid="{00000000-0005-0000-0000-0000089D0000}"/>
    <cellStyle name="Normal [0] 3 4 2 11 2" xfId="40292" xr:uid="{00000000-0005-0000-0000-0000099D0000}"/>
    <cellStyle name="Normal [0] 3 4 2 11 3" xfId="40293" xr:uid="{00000000-0005-0000-0000-00000A9D0000}"/>
    <cellStyle name="Normal [0] 3 4 2 12" xfId="40294" xr:uid="{00000000-0005-0000-0000-00000B9D0000}"/>
    <cellStyle name="Normal [0] 3 4 2 12 2" xfId="40295" xr:uid="{00000000-0005-0000-0000-00000C9D0000}"/>
    <cellStyle name="Normal [0] 3 4 2 12 3" xfId="40296" xr:uid="{00000000-0005-0000-0000-00000D9D0000}"/>
    <cellStyle name="Normal [0] 3 4 2 13" xfId="40297" xr:uid="{00000000-0005-0000-0000-00000E9D0000}"/>
    <cellStyle name="Normal [0] 3 4 2 14" xfId="40298" xr:uid="{00000000-0005-0000-0000-00000F9D0000}"/>
    <cellStyle name="Normal [0] 3 4 2 2" xfId="40299" xr:uid="{00000000-0005-0000-0000-0000109D0000}"/>
    <cellStyle name="Normal [0] 3 4 2 2 2" xfId="40300" xr:uid="{00000000-0005-0000-0000-0000119D0000}"/>
    <cellStyle name="Normal [0] 3 4 2 2 3" xfId="40301" xr:uid="{00000000-0005-0000-0000-0000129D0000}"/>
    <cellStyle name="Normal [0] 3 4 2 3" xfId="40302" xr:uid="{00000000-0005-0000-0000-0000139D0000}"/>
    <cellStyle name="Normal [0] 3 4 2 3 2" xfId="40303" xr:uid="{00000000-0005-0000-0000-0000149D0000}"/>
    <cellStyle name="Normal [0] 3 4 2 3 3" xfId="40304" xr:uid="{00000000-0005-0000-0000-0000159D0000}"/>
    <cellStyle name="Normal [0] 3 4 2 4" xfId="40305" xr:uid="{00000000-0005-0000-0000-0000169D0000}"/>
    <cellStyle name="Normal [0] 3 4 2 4 2" xfId="40306" xr:uid="{00000000-0005-0000-0000-0000179D0000}"/>
    <cellStyle name="Normal [0] 3 4 2 4 3" xfId="40307" xr:uid="{00000000-0005-0000-0000-0000189D0000}"/>
    <cellStyle name="Normal [0] 3 4 2 5" xfId="40308" xr:uid="{00000000-0005-0000-0000-0000199D0000}"/>
    <cellStyle name="Normal [0] 3 4 2 5 2" xfId="40309" xr:uid="{00000000-0005-0000-0000-00001A9D0000}"/>
    <cellStyle name="Normal [0] 3 4 2 5 3" xfId="40310" xr:uid="{00000000-0005-0000-0000-00001B9D0000}"/>
    <cellStyle name="Normal [0] 3 4 2 6" xfId="40311" xr:uid="{00000000-0005-0000-0000-00001C9D0000}"/>
    <cellStyle name="Normal [0] 3 4 2 6 2" xfId="40312" xr:uid="{00000000-0005-0000-0000-00001D9D0000}"/>
    <cellStyle name="Normal [0] 3 4 2 6 3" xfId="40313" xr:uid="{00000000-0005-0000-0000-00001E9D0000}"/>
    <cellStyle name="Normal [0] 3 4 2 7" xfId="40314" xr:uid="{00000000-0005-0000-0000-00001F9D0000}"/>
    <cellStyle name="Normal [0] 3 4 2 7 2" xfId="40315" xr:uid="{00000000-0005-0000-0000-0000209D0000}"/>
    <cellStyle name="Normal [0] 3 4 2 7 3" xfId="40316" xr:uid="{00000000-0005-0000-0000-0000219D0000}"/>
    <cellStyle name="Normal [0] 3 4 2 8" xfId="40317" xr:uid="{00000000-0005-0000-0000-0000229D0000}"/>
    <cellStyle name="Normal [0] 3 4 2 8 2" xfId="40318" xr:uid="{00000000-0005-0000-0000-0000239D0000}"/>
    <cellStyle name="Normal [0] 3 4 2 8 3" xfId="40319" xr:uid="{00000000-0005-0000-0000-0000249D0000}"/>
    <cellStyle name="Normal [0] 3 4 2 9" xfId="40320" xr:uid="{00000000-0005-0000-0000-0000259D0000}"/>
    <cellStyle name="Normal [0] 3 4 2 9 2" xfId="40321" xr:uid="{00000000-0005-0000-0000-0000269D0000}"/>
    <cellStyle name="Normal [0] 3 4 2 9 3" xfId="40322" xr:uid="{00000000-0005-0000-0000-0000279D0000}"/>
    <cellStyle name="Normal [0] 3 4 20" xfId="40323" xr:uid="{00000000-0005-0000-0000-0000289D0000}"/>
    <cellStyle name="Normal [0] 3 4 3" xfId="40324" xr:uid="{00000000-0005-0000-0000-0000299D0000}"/>
    <cellStyle name="Normal [0] 3 4 3 10" xfId="40325" xr:uid="{00000000-0005-0000-0000-00002A9D0000}"/>
    <cellStyle name="Normal [0] 3 4 3 10 2" xfId="40326" xr:uid="{00000000-0005-0000-0000-00002B9D0000}"/>
    <cellStyle name="Normal [0] 3 4 3 10 3" xfId="40327" xr:uid="{00000000-0005-0000-0000-00002C9D0000}"/>
    <cellStyle name="Normal [0] 3 4 3 11" xfId="40328" xr:uid="{00000000-0005-0000-0000-00002D9D0000}"/>
    <cellStyle name="Normal [0] 3 4 3 11 2" xfId="40329" xr:uid="{00000000-0005-0000-0000-00002E9D0000}"/>
    <cellStyle name="Normal [0] 3 4 3 11 3" xfId="40330" xr:uid="{00000000-0005-0000-0000-00002F9D0000}"/>
    <cellStyle name="Normal [0] 3 4 3 12" xfId="40331" xr:uid="{00000000-0005-0000-0000-0000309D0000}"/>
    <cellStyle name="Normal [0] 3 4 3 12 2" xfId="40332" xr:uid="{00000000-0005-0000-0000-0000319D0000}"/>
    <cellStyle name="Normal [0] 3 4 3 12 3" xfId="40333" xr:uid="{00000000-0005-0000-0000-0000329D0000}"/>
    <cellStyle name="Normal [0] 3 4 3 13" xfId="40334" xr:uid="{00000000-0005-0000-0000-0000339D0000}"/>
    <cellStyle name="Normal [0] 3 4 3 14" xfId="40335" xr:uid="{00000000-0005-0000-0000-0000349D0000}"/>
    <cellStyle name="Normal [0] 3 4 3 2" xfId="40336" xr:uid="{00000000-0005-0000-0000-0000359D0000}"/>
    <cellStyle name="Normal [0] 3 4 3 2 2" xfId="40337" xr:uid="{00000000-0005-0000-0000-0000369D0000}"/>
    <cellStyle name="Normal [0] 3 4 3 2 3" xfId="40338" xr:uid="{00000000-0005-0000-0000-0000379D0000}"/>
    <cellStyle name="Normal [0] 3 4 3 3" xfId="40339" xr:uid="{00000000-0005-0000-0000-0000389D0000}"/>
    <cellStyle name="Normal [0] 3 4 3 3 2" xfId="40340" xr:uid="{00000000-0005-0000-0000-0000399D0000}"/>
    <cellStyle name="Normal [0] 3 4 3 3 3" xfId="40341" xr:uid="{00000000-0005-0000-0000-00003A9D0000}"/>
    <cellStyle name="Normal [0] 3 4 3 4" xfId="40342" xr:uid="{00000000-0005-0000-0000-00003B9D0000}"/>
    <cellStyle name="Normal [0] 3 4 3 4 2" xfId="40343" xr:uid="{00000000-0005-0000-0000-00003C9D0000}"/>
    <cellStyle name="Normal [0] 3 4 3 4 3" xfId="40344" xr:uid="{00000000-0005-0000-0000-00003D9D0000}"/>
    <cellStyle name="Normal [0] 3 4 3 5" xfId="40345" xr:uid="{00000000-0005-0000-0000-00003E9D0000}"/>
    <cellStyle name="Normal [0] 3 4 3 5 2" xfId="40346" xr:uid="{00000000-0005-0000-0000-00003F9D0000}"/>
    <cellStyle name="Normal [0] 3 4 3 5 3" xfId="40347" xr:uid="{00000000-0005-0000-0000-0000409D0000}"/>
    <cellStyle name="Normal [0] 3 4 3 6" xfId="40348" xr:uid="{00000000-0005-0000-0000-0000419D0000}"/>
    <cellStyle name="Normal [0] 3 4 3 6 2" xfId="40349" xr:uid="{00000000-0005-0000-0000-0000429D0000}"/>
    <cellStyle name="Normal [0] 3 4 3 6 3" xfId="40350" xr:uid="{00000000-0005-0000-0000-0000439D0000}"/>
    <cellStyle name="Normal [0] 3 4 3 7" xfId="40351" xr:uid="{00000000-0005-0000-0000-0000449D0000}"/>
    <cellStyle name="Normal [0] 3 4 3 7 2" xfId="40352" xr:uid="{00000000-0005-0000-0000-0000459D0000}"/>
    <cellStyle name="Normal [0] 3 4 3 7 3" xfId="40353" xr:uid="{00000000-0005-0000-0000-0000469D0000}"/>
    <cellStyle name="Normal [0] 3 4 3 8" xfId="40354" xr:uid="{00000000-0005-0000-0000-0000479D0000}"/>
    <cellStyle name="Normal [0] 3 4 3 8 2" xfId="40355" xr:uid="{00000000-0005-0000-0000-0000489D0000}"/>
    <cellStyle name="Normal [0] 3 4 3 8 3" xfId="40356" xr:uid="{00000000-0005-0000-0000-0000499D0000}"/>
    <cellStyle name="Normal [0] 3 4 3 9" xfId="40357" xr:uid="{00000000-0005-0000-0000-00004A9D0000}"/>
    <cellStyle name="Normal [0] 3 4 3 9 2" xfId="40358" xr:uid="{00000000-0005-0000-0000-00004B9D0000}"/>
    <cellStyle name="Normal [0] 3 4 3 9 3" xfId="40359" xr:uid="{00000000-0005-0000-0000-00004C9D0000}"/>
    <cellStyle name="Normal [0] 3 4 4" xfId="40360" xr:uid="{00000000-0005-0000-0000-00004D9D0000}"/>
    <cellStyle name="Normal [0] 3 4 4 10" xfId="40361" xr:uid="{00000000-0005-0000-0000-00004E9D0000}"/>
    <cellStyle name="Normal [0] 3 4 4 10 2" xfId="40362" xr:uid="{00000000-0005-0000-0000-00004F9D0000}"/>
    <cellStyle name="Normal [0] 3 4 4 10 3" xfId="40363" xr:uid="{00000000-0005-0000-0000-0000509D0000}"/>
    <cellStyle name="Normal [0] 3 4 4 11" xfId="40364" xr:uid="{00000000-0005-0000-0000-0000519D0000}"/>
    <cellStyle name="Normal [0] 3 4 4 11 2" xfId="40365" xr:uid="{00000000-0005-0000-0000-0000529D0000}"/>
    <cellStyle name="Normal [0] 3 4 4 11 3" xfId="40366" xr:uid="{00000000-0005-0000-0000-0000539D0000}"/>
    <cellStyle name="Normal [0] 3 4 4 12" xfId="40367" xr:uid="{00000000-0005-0000-0000-0000549D0000}"/>
    <cellStyle name="Normal [0] 3 4 4 13" xfId="40368" xr:uid="{00000000-0005-0000-0000-0000559D0000}"/>
    <cellStyle name="Normal [0] 3 4 4 2" xfId="40369" xr:uid="{00000000-0005-0000-0000-0000569D0000}"/>
    <cellStyle name="Normal [0] 3 4 4 2 2" xfId="40370" xr:uid="{00000000-0005-0000-0000-0000579D0000}"/>
    <cellStyle name="Normal [0] 3 4 4 2 3" xfId="40371" xr:uid="{00000000-0005-0000-0000-0000589D0000}"/>
    <cellStyle name="Normal [0] 3 4 4 3" xfId="40372" xr:uid="{00000000-0005-0000-0000-0000599D0000}"/>
    <cellStyle name="Normal [0] 3 4 4 3 2" xfId="40373" xr:uid="{00000000-0005-0000-0000-00005A9D0000}"/>
    <cellStyle name="Normal [0] 3 4 4 3 3" xfId="40374" xr:uid="{00000000-0005-0000-0000-00005B9D0000}"/>
    <cellStyle name="Normal [0] 3 4 4 4" xfId="40375" xr:uid="{00000000-0005-0000-0000-00005C9D0000}"/>
    <cellStyle name="Normal [0] 3 4 4 4 2" xfId="40376" xr:uid="{00000000-0005-0000-0000-00005D9D0000}"/>
    <cellStyle name="Normal [0] 3 4 4 4 3" xfId="40377" xr:uid="{00000000-0005-0000-0000-00005E9D0000}"/>
    <cellStyle name="Normal [0] 3 4 4 5" xfId="40378" xr:uid="{00000000-0005-0000-0000-00005F9D0000}"/>
    <cellStyle name="Normal [0] 3 4 4 5 2" xfId="40379" xr:uid="{00000000-0005-0000-0000-0000609D0000}"/>
    <cellStyle name="Normal [0] 3 4 4 5 3" xfId="40380" xr:uid="{00000000-0005-0000-0000-0000619D0000}"/>
    <cellStyle name="Normal [0] 3 4 4 6" xfId="40381" xr:uid="{00000000-0005-0000-0000-0000629D0000}"/>
    <cellStyle name="Normal [0] 3 4 4 6 2" xfId="40382" xr:uid="{00000000-0005-0000-0000-0000639D0000}"/>
    <cellStyle name="Normal [0] 3 4 4 6 3" xfId="40383" xr:uid="{00000000-0005-0000-0000-0000649D0000}"/>
    <cellStyle name="Normal [0] 3 4 4 7" xfId="40384" xr:uid="{00000000-0005-0000-0000-0000659D0000}"/>
    <cellStyle name="Normal [0] 3 4 4 7 2" xfId="40385" xr:uid="{00000000-0005-0000-0000-0000669D0000}"/>
    <cellStyle name="Normal [0] 3 4 4 7 3" xfId="40386" xr:uid="{00000000-0005-0000-0000-0000679D0000}"/>
    <cellStyle name="Normal [0] 3 4 4 8" xfId="40387" xr:uid="{00000000-0005-0000-0000-0000689D0000}"/>
    <cellStyle name="Normal [0] 3 4 4 8 2" xfId="40388" xr:uid="{00000000-0005-0000-0000-0000699D0000}"/>
    <cellStyle name="Normal [0] 3 4 4 8 3" xfId="40389" xr:uid="{00000000-0005-0000-0000-00006A9D0000}"/>
    <cellStyle name="Normal [0] 3 4 4 9" xfId="40390" xr:uid="{00000000-0005-0000-0000-00006B9D0000}"/>
    <cellStyle name="Normal [0] 3 4 4 9 2" xfId="40391" xr:uid="{00000000-0005-0000-0000-00006C9D0000}"/>
    <cellStyle name="Normal [0] 3 4 4 9 3" xfId="40392" xr:uid="{00000000-0005-0000-0000-00006D9D0000}"/>
    <cellStyle name="Normal [0] 3 4 5" xfId="40393" xr:uid="{00000000-0005-0000-0000-00006E9D0000}"/>
    <cellStyle name="Normal [0] 3 4 5 10" xfId="40394" xr:uid="{00000000-0005-0000-0000-00006F9D0000}"/>
    <cellStyle name="Normal [0] 3 4 5 10 2" xfId="40395" xr:uid="{00000000-0005-0000-0000-0000709D0000}"/>
    <cellStyle name="Normal [0] 3 4 5 10 3" xfId="40396" xr:uid="{00000000-0005-0000-0000-0000719D0000}"/>
    <cellStyle name="Normal [0] 3 4 5 11" xfId="40397" xr:uid="{00000000-0005-0000-0000-0000729D0000}"/>
    <cellStyle name="Normal [0] 3 4 5 11 2" xfId="40398" xr:uid="{00000000-0005-0000-0000-0000739D0000}"/>
    <cellStyle name="Normal [0] 3 4 5 11 3" xfId="40399" xr:uid="{00000000-0005-0000-0000-0000749D0000}"/>
    <cellStyle name="Normal [0] 3 4 5 12" xfId="40400" xr:uid="{00000000-0005-0000-0000-0000759D0000}"/>
    <cellStyle name="Normal [0] 3 4 5 13" xfId="40401" xr:uid="{00000000-0005-0000-0000-0000769D0000}"/>
    <cellStyle name="Normal [0] 3 4 5 2" xfId="40402" xr:uid="{00000000-0005-0000-0000-0000779D0000}"/>
    <cellStyle name="Normal [0] 3 4 5 2 2" xfId="40403" xr:uid="{00000000-0005-0000-0000-0000789D0000}"/>
    <cellStyle name="Normal [0] 3 4 5 2 3" xfId="40404" xr:uid="{00000000-0005-0000-0000-0000799D0000}"/>
    <cellStyle name="Normal [0] 3 4 5 3" xfId="40405" xr:uid="{00000000-0005-0000-0000-00007A9D0000}"/>
    <cellStyle name="Normal [0] 3 4 5 3 2" xfId="40406" xr:uid="{00000000-0005-0000-0000-00007B9D0000}"/>
    <cellStyle name="Normal [0] 3 4 5 3 3" xfId="40407" xr:uid="{00000000-0005-0000-0000-00007C9D0000}"/>
    <cellStyle name="Normal [0] 3 4 5 4" xfId="40408" xr:uid="{00000000-0005-0000-0000-00007D9D0000}"/>
    <cellStyle name="Normal [0] 3 4 5 4 2" xfId="40409" xr:uid="{00000000-0005-0000-0000-00007E9D0000}"/>
    <cellStyle name="Normal [0] 3 4 5 4 3" xfId="40410" xr:uid="{00000000-0005-0000-0000-00007F9D0000}"/>
    <cellStyle name="Normal [0] 3 4 5 5" xfId="40411" xr:uid="{00000000-0005-0000-0000-0000809D0000}"/>
    <cellStyle name="Normal [0] 3 4 5 5 2" xfId="40412" xr:uid="{00000000-0005-0000-0000-0000819D0000}"/>
    <cellStyle name="Normal [0] 3 4 5 5 3" xfId="40413" xr:uid="{00000000-0005-0000-0000-0000829D0000}"/>
    <cellStyle name="Normal [0] 3 4 5 6" xfId="40414" xr:uid="{00000000-0005-0000-0000-0000839D0000}"/>
    <cellStyle name="Normal [0] 3 4 5 6 2" xfId="40415" xr:uid="{00000000-0005-0000-0000-0000849D0000}"/>
    <cellStyle name="Normal [0] 3 4 5 6 3" xfId="40416" xr:uid="{00000000-0005-0000-0000-0000859D0000}"/>
    <cellStyle name="Normal [0] 3 4 5 7" xfId="40417" xr:uid="{00000000-0005-0000-0000-0000869D0000}"/>
    <cellStyle name="Normal [0] 3 4 5 7 2" xfId="40418" xr:uid="{00000000-0005-0000-0000-0000879D0000}"/>
    <cellStyle name="Normal [0] 3 4 5 7 3" xfId="40419" xr:uid="{00000000-0005-0000-0000-0000889D0000}"/>
    <cellStyle name="Normal [0] 3 4 5 8" xfId="40420" xr:uid="{00000000-0005-0000-0000-0000899D0000}"/>
    <cellStyle name="Normal [0] 3 4 5 8 2" xfId="40421" xr:uid="{00000000-0005-0000-0000-00008A9D0000}"/>
    <cellStyle name="Normal [0] 3 4 5 8 3" xfId="40422" xr:uid="{00000000-0005-0000-0000-00008B9D0000}"/>
    <cellStyle name="Normal [0] 3 4 5 9" xfId="40423" xr:uid="{00000000-0005-0000-0000-00008C9D0000}"/>
    <cellStyle name="Normal [0] 3 4 5 9 2" xfId="40424" xr:uid="{00000000-0005-0000-0000-00008D9D0000}"/>
    <cellStyle name="Normal [0] 3 4 5 9 3" xfId="40425" xr:uid="{00000000-0005-0000-0000-00008E9D0000}"/>
    <cellStyle name="Normal [0] 3 4 6" xfId="40426" xr:uid="{00000000-0005-0000-0000-00008F9D0000}"/>
    <cellStyle name="Normal [0] 3 4 6 10" xfId="40427" xr:uid="{00000000-0005-0000-0000-0000909D0000}"/>
    <cellStyle name="Normal [0] 3 4 6 10 2" xfId="40428" xr:uid="{00000000-0005-0000-0000-0000919D0000}"/>
    <cellStyle name="Normal [0] 3 4 6 10 3" xfId="40429" xr:uid="{00000000-0005-0000-0000-0000929D0000}"/>
    <cellStyle name="Normal [0] 3 4 6 11" xfId="40430" xr:uid="{00000000-0005-0000-0000-0000939D0000}"/>
    <cellStyle name="Normal [0] 3 4 6 11 2" xfId="40431" xr:uid="{00000000-0005-0000-0000-0000949D0000}"/>
    <cellStyle name="Normal [0] 3 4 6 11 3" xfId="40432" xr:uid="{00000000-0005-0000-0000-0000959D0000}"/>
    <cellStyle name="Normal [0] 3 4 6 12" xfId="40433" xr:uid="{00000000-0005-0000-0000-0000969D0000}"/>
    <cellStyle name="Normal [0] 3 4 6 13" xfId="40434" xr:uid="{00000000-0005-0000-0000-0000979D0000}"/>
    <cellStyle name="Normal [0] 3 4 6 2" xfId="40435" xr:uid="{00000000-0005-0000-0000-0000989D0000}"/>
    <cellStyle name="Normal [0] 3 4 6 2 2" xfId="40436" xr:uid="{00000000-0005-0000-0000-0000999D0000}"/>
    <cellStyle name="Normal [0] 3 4 6 2 3" xfId="40437" xr:uid="{00000000-0005-0000-0000-00009A9D0000}"/>
    <cellStyle name="Normal [0] 3 4 6 3" xfId="40438" xr:uid="{00000000-0005-0000-0000-00009B9D0000}"/>
    <cellStyle name="Normal [0] 3 4 6 3 2" xfId="40439" xr:uid="{00000000-0005-0000-0000-00009C9D0000}"/>
    <cellStyle name="Normal [0] 3 4 6 3 3" xfId="40440" xr:uid="{00000000-0005-0000-0000-00009D9D0000}"/>
    <cellStyle name="Normal [0] 3 4 6 4" xfId="40441" xr:uid="{00000000-0005-0000-0000-00009E9D0000}"/>
    <cellStyle name="Normal [0] 3 4 6 4 2" xfId="40442" xr:uid="{00000000-0005-0000-0000-00009F9D0000}"/>
    <cellStyle name="Normal [0] 3 4 6 4 3" xfId="40443" xr:uid="{00000000-0005-0000-0000-0000A09D0000}"/>
    <cellStyle name="Normal [0] 3 4 6 5" xfId="40444" xr:uid="{00000000-0005-0000-0000-0000A19D0000}"/>
    <cellStyle name="Normal [0] 3 4 6 5 2" xfId="40445" xr:uid="{00000000-0005-0000-0000-0000A29D0000}"/>
    <cellStyle name="Normal [0] 3 4 6 5 3" xfId="40446" xr:uid="{00000000-0005-0000-0000-0000A39D0000}"/>
    <cellStyle name="Normal [0] 3 4 6 6" xfId="40447" xr:uid="{00000000-0005-0000-0000-0000A49D0000}"/>
    <cellStyle name="Normal [0] 3 4 6 6 2" xfId="40448" xr:uid="{00000000-0005-0000-0000-0000A59D0000}"/>
    <cellStyle name="Normal [0] 3 4 6 6 3" xfId="40449" xr:uid="{00000000-0005-0000-0000-0000A69D0000}"/>
    <cellStyle name="Normal [0] 3 4 6 7" xfId="40450" xr:uid="{00000000-0005-0000-0000-0000A79D0000}"/>
    <cellStyle name="Normal [0] 3 4 6 7 2" xfId="40451" xr:uid="{00000000-0005-0000-0000-0000A89D0000}"/>
    <cellStyle name="Normal [0] 3 4 6 7 3" xfId="40452" xr:uid="{00000000-0005-0000-0000-0000A99D0000}"/>
    <cellStyle name="Normal [0] 3 4 6 8" xfId="40453" xr:uid="{00000000-0005-0000-0000-0000AA9D0000}"/>
    <cellStyle name="Normal [0] 3 4 6 8 2" xfId="40454" xr:uid="{00000000-0005-0000-0000-0000AB9D0000}"/>
    <cellStyle name="Normal [0] 3 4 6 8 3" xfId="40455" xr:uid="{00000000-0005-0000-0000-0000AC9D0000}"/>
    <cellStyle name="Normal [0] 3 4 6 9" xfId="40456" xr:uid="{00000000-0005-0000-0000-0000AD9D0000}"/>
    <cellStyle name="Normal [0] 3 4 6 9 2" xfId="40457" xr:uid="{00000000-0005-0000-0000-0000AE9D0000}"/>
    <cellStyle name="Normal [0] 3 4 6 9 3" xfId="40458" xr:uid="{00000000-0005-0000-0000-0000AF9D0000}"/>
    <cellStyle name="Normal [0] 3 4 7" xfId="40459" xr:uid="{00000000-0005-0000-0000-0000B09D0000}"/>
    <cellStyle name="Normal [0] 3 4 7 10" xfId="40460" xr:uid="{00000000-0005-0000-0000-0000B19D0000}"/>
    <cellStyle name="Normal [0] 3 4 7 10 2" xfId="40461" xr:uid="{00000000-0005-0000-0000-0000B29D0000}"/>
    <cellStyle name="Normal [0] 3 4 7 10 3" xfId="40462" xr:uid="{00000000-0005-0000-0000-0000B39D0000}"/>
    <cellStyle name="Normal [0] 3 4 7 11" xfId="40463" xr:uid="{00000000-0005-0000-0000-0000B49D0000}"/>
    <cellStyle name="Normal [0] 3 4 7 11 2" xfId="40464" xr:uid="{00000000-0005-0000-0000-0000B59D0000}"/>
    <cellStyle name="Normal [0] 3 4 7 11 3" xfId="40465" xr:uid="{00000000-0005-0000-0000-0000B69D0000}"/>
    <cellStyle name="Normal [0] 3 4 7 12" xfId="40466" xr:uid="{00000000-0005-0000-0000-0000B79D0000}"/>
    <cellStyle name="Normal [0] 3 4 7 13" xfId="40467" xr:uid="{00000000-0005-0000-0000-0000B89D0000}"/>
    <cellStyle name="Normal [0] 3 4 7 2" xfId="40468" xr:uid="{00000000-0005-0000-0000-0000B99D0000}"/>
    <cellStyle name="Normal [0] 3 4 7 2 2" xfId="40469" xr:uid="{00000000-0005-0000-0000-0000BA9D0000}"/>
    <cellStyle name="Normal [0] 3 4 7 2 3" xfId="40470" xr:uid="{00000000-0005-0000-0000-0000BB9D0000}"/>
    <cellStyle name="Normal [0] 3 4 7 3" xfId="40471" xr:uid="{00000000-0005-0000-0000-0000BC9D0000}"/>
    <cellStyle name="Normal [0] 3 4 7 3 2" xfId="40472" xr:uid="{00000000-0005-0000-0000-0000BD9D0000}"/>
    <cellStyle name="Normal [0] 3 4 7 3 3" xfId="40473" xr:uid="{00000000-0005-0000-0000-0000BE9D0000}"/>
    <cellStyle name="Normal [0] 3 4 7 4" xfId="40474" xr:uid="{00000000-0005-0000-0000-0000BF9D0000}"/>
    <cellStyle name="Normal [0] 3 4 7 4 2" xfId="40475" xr:uid="{00000000-0005-0000-0000-0000C09D0000}"/>
    <cellStyle name="Normal [0] 3 4 7 4 3" xfId="40476" xr:uid="{00000000-0005-0000-0000-0000C19D0000}"/>
    <cellStyle name="Normal [0] 3 4 7 5" xfId="40477" xr:uid="{00000000-0005-0000-0000-0000C29D0000}"/>
    <cellStyle name="Normal [0] 3 4 7 5 2" xfId="40478" xr:uid="{00000000-0005-0000-0000-0000C39D0000}"/>
    <cellStyle name="Normal [0] 3 4 7 5 3" xfId="40479" xr:uid="{00000000-0005-0000-0000-0000C49D0000}"/>
    <cellStyle name="Normal [0] 3 4 7 6" xfId="40480" xr:uid="{00000000-0005-0000-0000-0000C59D0000}"/>
    <cellStyle name="Normal [0] 3 4 7 6 2" xfId="40481" xr:uid="{00000000-0005-0000-0000-0000C69D0000}"/>
    <cellStyle name="Normal [0] 3 4 7 6 3" xfId="40482" xr:uid="{00000000-0005-0000-0000-0000C79D0000}"/>
    <cellStyle name="Normal [0] 3 4 7 7" xfId="40483" xr:uid="{00000000-0005-0000-0000-0000C89D0000}"/>
    <cellStyle name="Normal [0] 3 4 7 7 2" xfId="40484" xr:uid="{00000000-0005-0000-0000-0000C99D0000}"/>
    <cellStyle name="Normal [0] 3 4 7 7 3" xfId="40485" xr:uid="{00000000-0005-0000-0000-0000CA9D0000}"/>
    <cellStyle name="Normal [0] 3 4 7 8" xfId="40486" xr:uid="{00000000-0005-0000-0000-0000CB9D0000}"/>
    <cellStyle name="Normal [0] 3 4 7 8 2" xfId="40487" xr:uid="{00000000-0005-0000-0000-0000CC9D0000}"/>
    <cellStyle name="Normal [0] 3 4 7 8 3" xfId="40488" xr:uid="{00000000-0005-0000-0000-0000CD9D0000}"/>
    <cellStyle name="Normal [0] 3 4 7 9" xfId="40489" xr:uid="{00000000-0005-0000-0000-0000CE9D0000}"/>
    <cellStyle name="Normal [0] 3 4 7 9 2" xfId="40490" xr:uid="{00000000-0005-0000-0000-0000CF9D0000}"/>
    <cellStyle name="Normal [0] 3 4 7 9 3" xfId="40491" xr:uid="{00000000-0005-0000-0000-0000D09D0000}"/>
    <cellStyle name="Normal [0] 3 4 8" xfId="40492" xr:uid="{00000000-0005-0000-0000-0000D19D0000}"/>
    <cellStyle name="Normal [0] 3 4 8 2" xfId="40493" xr:uid="{00000000-0005-0000-0000-0000D29D0000}"/>
    <cellStyle name="Normal [0] 3 4 8 3" xfId="40494" xr:uid="{00000000-0005-0000-0000-0000D39D0000}"/>
    <cellStyle name="Normal [0] 3 4 9" xfId="40495" xr:uid="{00000000-0005-0000-0000-0000D49D0000}"/>
    <cellStyle name="Normal [0] 3 4 9 2" xfId="40496" xr:uid="{00000000-0005-0000-0000-0000D59D0000}"/>
    <cellStyle name="Normal [0] 3 4 9 3" xfId="40497" xr:uid="{00000000-0005-0000-0000-0000D69D0000}"/>
    <cellStyle name="Normal [0] 3 5" xfId="40498" xr:uid="{00000000-0005-0000-0000-0000D79D0000}"/>
    <cellStyle name="Normal [0] 3 5 10" xfId="40499" xr:uid="{00000000-0005-0000-0000-0000D89D0000}"/>
    <cellStyle name="Normal [0] 3 5 10 2" xfId="40500" xr:uid="{00000000-0005-0000-0000-0000D99D0000}"/>
    <cellStyle name="Normal [0] 3 5 10 3" xfId="40501" xr:uid="{00000000-0005-0000-0000-0000DA9D0000}"/>
    <cellStyle name="Normal [0] 3 5 11" xfId="40502" xr:uid="{00000000-0005-0000-0000-0000DB9D0000}"/>
    <cellStyle name="Normal [0] 3 5 11 2" xfId="40503" xr:uid="{00000000-0005-0000-0000-0000DC9D0000}"/>
    <cellStyle name="Normal [0] 3 5 11 3" xfId="40504" xr:uid="{00000000-0005-0000-0000-0000DD9D0000}"/>
    <cellStyle name="Normal [0] 3 5 12" xfId="40505" xr:uid="{00000000-0005-0000-0000-0000DE9D0000}"/>
    <cellStyle name="Normal [0] 3 5 12 2" xfId="40506" xr:uid="{00000000-0005-0000-0000-0000DF9D0000}"/>
    <cellStyle name="Normal [0] 3 5 12 3" xfId="40507" xr:uid="{00000000-0005-0000-0000-0000E09D0000}"/>
    <cellStyle name="Normal [0] 3 5 13" xfId="40508" xr:uid="{00000000-0005-0000-0000-0000E19D0000}"/>
    <cellStyle name="Normal [0] 3 5 13 2" xfId="40509" xr:uid="{00000000-0005-0000-0000-0000E29D0000}"/>
    <cellStyle name="Normal [0] 3 5 13 3" xfId="40510" xr:uid="{00000000-0005-0000-0000-0000E39D0000}"/>
    <cellStyle name="Normal [0] 3 5 14" xfId="40511" xr:uid="{00000000-0005-0000-0000-0000E49D0000}"/>
    <cellStyle name="Normal [0] 3 5 14 2" xfId="40512" xr:uid="{00000000-0005-0000-0000-0000E59D0000}"/>
    <cellStyle name="Normal [0] 3 5 14 3" xfId="40513" xr:uid="{00000000-0005-0000-0000-0000E69D0000}"/>
    <cellStyle name="Normal [0] 3 5 15" xfId="40514" xr:uid="{00000000-0005-0000-0000-0000E79D0000}"/>
    <cellStyle name="Normal [0] 3 5 15 2" xfId="40515" xr:uid="{00000000-0005-0000-0000-0000E89D0000}"/>
    <cellStyle name="Normal [0] 3 5 15 3" xfId="40516" xr:uid="{00000000-0005-0000-0000-0000E99D0000}"/>
    <cellStyle name="Normal [0] 3 5 16" xfId="40517" xr:uid="{00000000-0005-0000-0000-0000EA9D0000}"/>
    <cellStyle name="Normal [0] 3 5 16 2" xfId="40518" xr:uid="{00000000-0005-0000-0000-0000EB9D0000}"/>
    <cellStyle name="Normal [0] 3 5 16 3" xfId="40519" xr:uid="{00000000-0005-0000-0000-0000EC9D0000}"/>
    <cellStyle name="Normal [0] 3 5 17" xfId="40520" xr:uid="{00000000-0005-0000-0000-0000ED9D0000}"/>
    <cellStyle name="Normal [0] 3 5 17 2" xfId="40521" xr:uid="{00000000-0005-0000-0000-0000EE9D0000}"/>
    <cellStyle name="Normal [0] 3 5 17 3" xfId="40522" xr:uid="{00000000-0005-0000-0000-0000EF9D0000}"/>
    <cellStyle name="Normal [0] 3 5 18" xfId="40523" xr:uid="{00000000-0005-0000-0000-0000F09D0000}"/>
    <cellStyle name="Normal [0] 3 5 18 2" xfId="40524" xr:uid="{00000000-0005-0000-0000-0000F19D0000}"/>
    <cellStyle name="Normal [0] 3 5 18 3" xfId="40525" xr:uid="{00000000-0005-0000-0000-0000F29D0000}"/>
    <cellStyle name="Normal [0] 3 5 19" xfId="40526" xr:uid="{00000000-0005-0000-0000-0000F39D0000}"/>
    <cellStyle name="Normal [0] 3 5 2" xfId="40527" xr:uid="{00000000-0005-0000-0000-0000F49D0000}"/>
    <cellStyle name="Normal [0] 3 5 2 10" xfId="40528" xr:uid="{00000000-0005-0000-0000-0000F59D0000}"/>
    <cellStyle name="Normal [0] 3 5 2 10 2" xfId="40529" xr:uid="{00000000-0005-0000-0000-0000F69D0000}"/>
    <cellStyle name="Normal [0] 3 5 2 10 3" xfId="40530" xr:uid="{00000000-0005-0000-0000-0000F79D0000}"/>
    <cellStyle name="Normal [0] 3 5 2 11" xfId="40531" xr:uid="{00000000-0005-0000-0000-0000F89D0000}"/>
    <cellStyle name="Normal [0] 3 5 2 11 2" xfId="40532" xr:uid="{00000000-0005-0000-0000-0000F99D0000}"/>
    <cellStyle name="Normal [0] 3 5 2 11 3" xfId="40533" xr:uid="{00000000-0005-0000-0000-0000FA9D0000}"/>
    <cellStyle name="Normal [0] 3 5 2 12" xfId="40534" xr:uid="{00000000-0005-0000-0000-0000FB9D0000}"/>
    <cellStyle name="Normal [0] 3 5 2 12 2" xfId="40535" xr:uid="{00000000-0005-0000-0000-0000FC9D0000}"/>
    <cellStyle name="Normal [0] 3 5 2 12 3" xfId="40536" xr:uid="{00000000-0005-0000-0000-0000FD9D0000}"/>
    <cellStyle name="Normal [0] 3 5 2 13" xfId="40537" xr:uid="{00000000-0005-0000-0000-0000FE9D0000}"/>
    <cellStyle name="Normal [0] 3 5 2 14" xfId="40538" xr:uid="{00000000-0005-0000-0000-0000FF9D0000}"/>
    <cellStyle name="Normal [0] 3 5 2 2" xfId="40539" xr:uid="{00000000-0005-0000-0000-0000009E0000}"/>
    <cellStyle name="Normal [0] 3 5 2 2 2" xfId="40540" xr:uid="{00000000-0005-0000-0000-0000019E0000}"/>
    <cellStyle name="Normal [0] 3 5 2 2 3" xfId="40541" xr:uid="{00000000-0005-0000-0000-0000029E0000}"/>
    <cellStyle name="Normal [0] 3 5 2 3" xfId="40542" xr:uid="{00000000-0005-0000-0000-0000039E0000}"/>
    <cellStyle name="Normal [0] 3 5 2 3 2" xfId="40543" xr:uid="{00000000-0005-0000-0000-0000049E0000}"/>
    <cellStyle name="Normal [0] 3 5 2 3 3" xfId="40544" xr:uid="{00000000-0005-0000-0000-0000059E0000}"/>
    <cellStyle name="Normal [0] 3 5 2 4" xfId="40545" xr:uid="{00000000-0005-0000-0000-0000069E0000}"/>
    <cellStyle name="Normal [0] 3 5 2 4 2" xfId="40546" xr:uid="{00000000-0005-0000-0000-0000079E0000}"/>
    <cellStyle name="Normal [0] 3 5 2 4 3" xfId="40547" xr:uid="{00000000-0005-0000-0000-0000089E0000}"/>
    <cellStyle name="Normal [0] 3 5 2 5" xfId="40548" xr:uid="{00000000-0005-0000-0000-0000099E0000}"/>
    <cellStyle name="Normal [0] 3 5 2 5 2" xfId="40549" xr:uid="{00000000-0005-0000-0000-00000A9E0000}"/>
    <cellStyle name="Normal [0] 3 5 2 5 3" xfId="40550" xr:uid="{00000000-0005-0000-0000-00000B9E0000}"/>
    <cellStyle name="Normal [0] 3 5 2 6" xfId="40551" xr:uid="{00000000-0005-0000-0000-00000C9E0000}"/>
    <cellStyle name="Normal [0] 3 5 2 6 2" xfId="40552" xr:uid="{00000000-0005-0000-0000-00000D9E0000}"/>
    <cellStyle name="Normal [0] 3 5 2 6 3" xfId="40553" xr:uid="{00000000-0005-0000-0000-00000E9E0000}"/>
    <cellStyle name="Normal [0] 3 5 2 7" xfId="40554" xr:uid="{00000000-0005-0000-0000-00000F9E0000}"/>
    <cellStyle name="Normal [0] 3 5 2 7 2" xfId="40555" xr:uid="{00000000-0005-0000-0000-0000109E0000}"/>
    <cellStyle name="Normal [0] 3 5 2 7 3" xfId="40556" xr:uid="{00000000-0005-0000-0000-0000119E0000}"/>
    <cellStyle name="Normal [0] 3 5 2 8" xfId="40557" xr:uid="{00000000-0005-0000-0000-0000129E0000}"/>
    <cellStyle name="Normal [0] 3 5 2 8 2" xfId="40558" xr:uid="{00000000-0005-0000-0000-0000139E0000}"/>
    <cellStyle name="Normal [0] 3 5 2 8 3" xfId="40559" xr:uid="{00000000-0005-0000-0000-0000149E0000}"/>
    <cellStyle name="Normal [0] 3 5 2 9" xfId="40560" xr:uid="{00000000-0005-0000-0000-0000159E0000}"/>
    <cellStyle name="Normal [0] 3 5 2 9 2" xfId="40561" xr:uid="{00000000-0005-0000-0000-0000169E0000}"/>
    <cellStyle name="Normal [0] 3 5 2 9 3" xfId="40562" xr:uid="{00000000-0005-0000-0000-0000179E0000}"/>
    <cellStyle name="Normal [0] 3 5 20" xfId="40563" xr:uid="{00000000-0005-0000-0000-0000189E0000}"/>
    <cellStyle name="Normal [0] 3 5 3" xfId="40564" xr:uid="{00000000-0005-0000-0000-0000199E0000}"/>
    <cellStyle name="Normal [0] 3 5 3 10" xfId="40565" xr:uid="{00000000-0005-0000-0000-00001A9E0000}"/>
    <cellStyle name="Normal [0] 3 5 3 10 2" xfId="40566" xr:uid="{00000000-0005-0000-0000-00001B9E0000}"/>
    <cellStyle name="Normal [0] 3 5 3 10 3" xfId="40567" xr:uid="{00000000-0005-0000-0000-00001C9E0000}"/>
    <cellStyle name="Normal [0] 3 5 3 11" xfId="40568" xr:uid="{00000000-0005-0000-0000-00001D9E0000}"/>
    <cellStyle name="Normal [0] 3 5 3 11 2" xfId="40569" xr:uid="{00000000-0005-0000-0000-00001E9E0000}"/>
    <cellStyle name="Normal [0] 3 5 3 11 3" xfId="40570" xr:uid="{00000000-0005-0000-0000-00001F9E0000}"/>
    <cellStyle name="Normal [0] 3 5 3 12" xfId="40571" xr:uid="{00000000-0005-0000-0000-0000209E0000}"/>
    <cellStyle name="Normal [0] 3 5 3 12 2" xfId="40572" xr:uid="{00000000-0005-0000-0000-0000219E0000}"/>
    <cellStyle name="Normal [0] 3 5 3 12 3" xfId="40573" xr:uid="{00000000-0005-0000-0000-0000229E0000}"/>
    <cellStyle name="Normal [0] 3 5 3 13" xfId="40574" xr:uid="{00000000-0005-0000-0000-0000239E0000}"/>
    <cellStyle name="Normal [0] 3 5 3 14" xfId="40575" xr:uid="{00000000-0005-0000-0000-0000249E0000}"/>
    <cellStyle name="Normal [0] 3 5 3 2" xfId="40576" xr:uid="{00000000-0005-0000-0000-0000259E0000}"/>
    <cellStyle name="Normal [0] 3 5 3 2 2" xfId="40577" xr:uid="{00000000-0005-0000-0000-0000269E0000}"/>
    <cellStyle name="Normal [0] 3 5 3 2 3" xfId="40578" xr:uid="{00000000-0005-0000-0000-0000279E0000}"/>
    <cellStyle name="Normal [0] 3 5 3 3" xfId="40579" xr:uid="{00000000-0005-0000-0000-0000289E0000}"/>
    <cellStyle name="Normal [0] 3 5 3 3 2" xfId="40580" xr:uid="{00000000-0005-0000-0000-0000299E0000}"/>
    <cellStyle name="Normal [0] 3 5 3 3 3" xfId="40581" xr:uid="{00000000-0005-0000-0000-00002A9E0000}"/>
    <cellStyle name="Normal [0] 3 5 3 4" xfId="40582" xr:uid="{00000000-0005-0000-0000-00002B9E0000}"/>
    <cellStyle name="Normal [0] 3 5 3 4 2" xfId="40583" xr:uid="{00000000-0005-0000-0000-00002C9E0000}"/>
    <cellStyle name="Normal [0] 3 5 3 4 3" xfId="40584" xr:uid="{00000000-0005-0000-0000-00002D9E0000}"/>
    <cellStyle name="Normal [0] 3 5 3 5" xfId="40585" xr:uid="{00000000-0005-0000-0000-00002E9E0000}"/>
    <cellStyle name="Normal [0] 3 5 3 5 2" xfId="40586" xr:uid="{00000000-0005-0000-0000-00002F9E0000}"/>
    <cellStyle name="Normal [0] 3 5 3 5 3" xfId="40587" xr:uid="{00000000-0005-0000-0000-0000309E0000}"/>
    <cellStyle name="Normal [0] 3 5 3 6" xfId="40588" xr:uid="{00000000-0005-0000-0000-0000319E0000}"/>
    <cellStyle name="Normal [0] 3 5 3 6 2" xfId="40589" xr:uid="{00000000-0005-0000-0000-0000329E0000}"/>
    <cellStyle name="Normal [0] 3 5 3 6 3" xfId="40590" xr:uid="{00000000-0005-0000-0000-0000339E0000}"/>
    <cellStyle name="Normal [0] 3 5 3 7" xfId="40591" xr:uid="{00000000-0005-0000-0000-0000349E0000}"/>
    <cellStyle name="Normal [0] 3 5 3 7 2" xfId="40592" xr:uid="{00000000-0005-0000-0000-0000359E0000}"/>
    <cellStyle name="Normal [0] 3 5 3 7 3" xfId="40593" xr:uid="{00000000-0005-0000-0000-0000369E0000}"/>
    <cellStyle name="Normal [0] 3 5 3 8" xfId="40594" xr:uid="{00000000-0005-0000-0000-0000379E0000}"/>
    <cellStyle name="Normal [0] 3 5 3 8 2" xfId="40595" xr:uid="{00000000-0005-0000-0000-0000389E0000}"/>
    <cellStyle name="Normal [0] 3 5 3 8 3" xfId="40596" xr:uid="{00000000-0005-0000-0000-0000399E0000}"/>
    <cellStyle name="Normal [0] 3 5 3 9" xfId="40597" xr:uid="{00000000-0005-0000-0000-00003A9E0000}"/>
    <cellStyle name="Normal [0] 3 5 3 9 2" xfId="40598" xr:uid="{00000000-0005-0000-0000-00003B9E0000}"/>
    <cellStyle name="Normal [0] 3 5 3 9 3" xfId="40599" xr:uid="{00000000-0005-0000-0000-00003C9E0000}"/>
    <cellStyle name="Normal [0] 3 5 4" xfId="40600" xr:uid="{00000000-0005-0000-0000-00003D9E0000}"/>
    <cellStyle name="Normal [0] 3 5 4 10" xfId="40601" xr:uid="{00000000-0005-0000-0000-00003E9E0000}"/>
    <cellStyle name="Normal [0] 3 5 4 10 2" xfId="40602" xr:uid="{00000000-0005-0000-0000-00003F9E0000}"/>
    <cellStyle name="Normal [0] 3 5 4 10 3" xfId="40603" xr:uid="{00000000-0005-0000-0000-0000409E0000}"/>
    <cellStyle name="Normal [0] 3 5 4 11" xfId="40604" xr:uid="{00000000-0005-0000-0000-0000419E0000}"/>
    <cellStyle name="Normal [0] 3 5 4 11 2" xfId="40605" xr:uid="{00000000-0005-0000-0000-0000429E0000}"/>
    <cellStyle name="Normal [0] 3 5 4 11 3" xfId="40606" xr:uid="{00000000-0005-0000-0000-0000439E0000}"/>
    <cellStyle name="Normal [0] 3 5 4 12" xfId="40607" xr:uid="{00000000-0005-0000-0000-0000449E0000}"/>
    <cellStyle name="Normal [0] 3 5 4 13" xfId="40608" xr:uid="{00000000-0005-0000-0000-0000459E0000}"/>
    <cellStyle name="Normal [0] 3 5 4 2" xfId="40609" xr:uid="{00000000-0005-0000-0000-0000469E0000}"/>
    <cellStyle name="Normal [0] 3 5 4 2 2" xfId="40610" xr:uid="{00000000-0005-0000-0000-0000479E0000}"/>
    <cellStyle name="Normal [0] 3 5 4 2 3" xfId="40611" xr:uid="{00000000-0005-0000-0000-0000489E0000}"/>
    <cellStyle name="Normal [0] 3 5 4 3" xfId="40612" xr:uid="{00000000-0005-0000-0000-0000499E0000}"/>
    <cellStyle name="Normal [0] 3 5 4 3 2" xfId="40613" xr:uid="{00000000-0005-0000-0000-00004A9E0000}"/>
    <cellStyle name="Normal [0] 3 5 4 3 3" xfId="40614" xr:uid="{00000000-0005-0000-0000-00004B9E0000}"/>
    <cellStyle name="Normal [0] 3 5 4 4" xfId="40615" xr:uid="{00000000-0005-0000-0000-00004C9E0000}"/>
    <cellStyle name="Normal [0] 3 5 4 4 2" xfId="40616" xr:uid="{00000000-0005-0000-0000-00004D9E0000}"/>
    <cellStyle name="Normal [0] 3 5 4 4 3" xfId="40617" xr:uid="{00000000-0005-0000-0000-00004E9E0000}"/>
    <cellStyle name="Normal [0] 3 5 4 5" xfId="40618" xr:uid="{00000000-0005-0000-0000-00004F9E0000}"/>
    <cellStyle name="Normal [0] 3 5 4 5 2" xfId="40619" xr:uid="{00000000-0005-0000-0000-0000509E0000}"/>
    <cellStyle name="Normal [0] 3 5 4 5 3" xfId="40620" xr:uid="{00000000-0005-0000-0000-0000519E0000}"/>
    <cellStyle name="Normal [0] 3 5 4 6" xfId="40621" xr:uid="{00000000-0005-0000-0000-0000529E0000}"/>
    <cellStyle name="Normal [0] 3 5 4 6 2" xfId="40622" xr:uid="{00000000-0005-0000-0000-0000539E0000}"/>
    <cellStyle name="Normal [0] 3 5 4 6 3" xfId="40623" xr:uid="{00000000-0005-0000-0000-0000549E0000}"/>
    <cellStyle name="Normal [0] 3 5 4 7" xfId="40624" xr:uid="{00000000-0005-0000-0000-0000559E0000}"/>
    <cellStyle name="Normal [0] 3 5 4 7 2" xfId="40625" xr:uid="{00000000-0005-0000-0000-0000569E0000}"/>
    <cellStyle name="Normal [0] 3 5 4 7 3" xfId="40626" xr:uid="{00000000-0005-0000-0000-0000579E0000}"/>
    <cellStyle name="Normal [0] 3 5 4 8" xfId="40627" xr:uid="{00000000-0005-0000-0000-0000589E0000}"/>
    <cellStyle name="Normal [0] 3 5 4 8 2" xfId="40628" xr:uid="{00000000-0005-0000-0000-0000599E0000}"/>
    <cellStyle name="Normal [0] 3 5 4 8 3" xfId="40629" xr:uid="{00000000-0005-0000-0000-00005A9E0000}"/>
    <cellStyle name="Normal [0] 3 5 4 9" xfId="40630" xr:uid="{00000000-0005-0000-0000-00005B9E0000}"/>
    <cellStyle name="Normal [0] 3 5 4 9 2" xfId="40631" xr:uid="{00000000-0005-0000-0000-00005C9E0000}"/>
    <cellStyle name="Normal [0] 3 5 4 9 3" xfId="40632" xr:uid="{00000000-0005-0000-0000-00005D9E0000}"/>
    <cellStyle name="Normal [0] 3 5 5" xfId="40633" xr:uid="{00000000-0005-0000-0000-00005E9E0000}"/>
    <cellStyle name="Normal [0] 3 5 5 10" xfId="40634" xr:uid="{00000000-0005-0000-0000-00005F9E0000}"/>
    <cellStyle name="Normal [0] 3 5 5 10 2" xfId="40635" xr:uid="{00000000-0005-0000-0000-0000609E0000}"/>
    <cellStyle name="Normal [0] 3 5 5 10 3" xfId="40636" xr:uid="{00000000-0005-0000-0000-0000619E0000}"/>
    <cellStyle name="Normal [0] 3 5 5 11" xfId="40637" xr:uid="{00000000-0005-0000-0000-0000629E0000}"/>
    <cellStyle name="Normal [0] 3 5 5 11 2" xfId="40638" xr:uid="{00000000-0005-0000-0000-0000639E0000}"/>
    <cellStyle name="Normal [0] 3 5 5 11 3" xfId="40639" xr:uid="{00000000-0005-0000-0000-0000649E0000}"/>
    <cellStyle name="Normal [0] 3 5 5 12" xfId="40640" xr:uid="{00000000-0005-0000-0000-0000659E0000}"/>
    <cellStyle name="Normal [0] 3 5 5 13" xfId="40641" xr:uid="{00000000-0005-0000-0000-0000669E0000}"/>
    <cellStyle name="Normal [0] 3 5 5 2" xfId="40642" xr:uid="{00000000-0005-0000-0000-0000679E0000}"/>
    <cellStyle name="Normal [0] 3 5 5 2 2" xfId="40643" xr:uid="{00000000-0005-0000-0000-0000689E0000}"/>
    <cellStyle name="Normal [0] 3 5 5 2 3" xfId="40644" xr:uid="{00000000-0005-0000-0000-0000699E0000}"/>
    <cellStyle name="Normal [0] 3 5 5 3" xfId="40645" xr:uid="{00000000-0005-0000-0000-00006A9E0000}"/>
    <cellStyle name="Normal [0] 3 5 5 3 2" xfId="40646" xr:uid="{00000000-0005-0000-0000-00006B9E0000}"/>
    <cellStyle name="Normal [0] 3 5 5 3 3" xfId="40647" xr:uid="{00000000-0005-0000-0000-00006C9E0000}"/>
    <cellStyle name="Normal [0] 3 5 5 4" xfId="40648" xr:uid="{00000000-0005-0000-0000-00006D9E0000}"/>
    <cellStyle name="Normal [0] 3 5 5 4 2" xfId="40649" xr:uid="{00000000-0005-0000-0000-00006E9E0000}"/>
    <cellStyle name="Normal [0] 3 5 5 4 3" xfId="40650" xr:uid="{00000000-0005-0000-0000-00006F9E0000}"/>
    <cellStyle name="Normal [0] 3 5 5 5" xfId="40651" xr:uid="{00000000-0005-0000-0000-0000709E0000}"/>
    <cellStyle name="Normal [0] 3 5 5 5 2" xfId="40652" xr:uid="{00000000-0005-0000-0000-0000719E0000}"/>
    <cellStyle name="Normal [0] 3 5 5 5 3" xfId="40653" xr:uid="{00000000-0005-0000-0000-0000729E0000}"/>
    <cellStyle name="Normal [0] 3 5 5 6" xfId="40654" xr:uid="{00000000-0005-0000-0000-0000739E0000}"/>
    <cellStyle name="Normal [0] 3 5 5 6 2" xfId="40655" xr:uid="{00000000-0005-0000-0000-0000749E0000}"/>
    <cellStyle name="Normal [0] 3 5 5 6 3" xfId="40656" xr:uid="{00000000-0005-0000-0000-0000759E0000}"/>
    <cellStyle name="Normal [0] 3 5 5 7" xfId="40657" xr:uid="{00000000-0005-0000-0000-0000769E0000}"/>
    <cellStyle name="Normal [0] 3 5 5 7 2" xfId="40658" xr:uid="{00000000-0005-0000-0000-0000779E0000}"/>
    <cellStyle name="Normal [0] 3 5 5 7 3" xfId="40659" xr:uid="{00000000-0005-0000-0000-0000789E0000}"/>
    <cellStyle name="Normal [0] 3 5 5 8" xfId="40660" xr:uid="{00000000-0005-0000-0000-0000799E0000}"/>
    <cellStyle name="Normal [0] 3 5 5 8 2" xfId="40661" xr:uid="{00000000-0005-0000-0000-00007A9E0000}"/>
    <cellStyle name="Normal [0] 3 5 5 8 3" xfId="40662" xr:uid="{00000000-0005-0000-0000-00007B9E0000}"/>
    <cellStyle name="Normal [0] 3 5 5 9" xfId="40663" xr:uid="{00000000-0005-0000-0000-00007C9E0000}"/>
    <cellStyle name="Normal [0] 3 5 5 9 2" xfId="40664" xr:uid="{00000000-0005-0000-0000-00007D9E0000}"/>
    <cellStyle name="Normal [0] 3 5 5 9 3" xfId="40665" xr:uid="{00000000-0005-0000-0000-00007E9E0000}"/>
    <cellStyle name="Normal [0] 3 5 6" xfId="40666" xr:uid="{00000000-0005-0000-0000-00007F9E0000}"/>
    <cellStyle name="Normal [0] 3 5 6 10" xfId="40667" xr:uid="{00000000-0005-0000-0000-0000809E0000}"/>
    <cellStyle name="Normal [0] 3 5 6 10 2" xfId="40668" xr:uid="{00000000-0005-0000-0000-0000819E0000}"/>
    <cellStyle name="Normal [0] 3 5 6 10 3" xfId="40669" xr:uid="{00000000-0005-0000-0000-0000829E0000}"/>
    <cellStyle name="Normal [0] 3 5 6 11" xfId="40670" xr:uid="{00000000-0005-0000-0000-0000839E0000}"/>
    <cellStyle name="Normal [0] 3 5 6 11 2" xfId="40671" xr:uid="{00000000-0005-0000-0000-0000849E0000}"/>
    <cellStyle name="Normal [0] 3 5 6 11 3" xfId="40672" xr:uid="{00000000-0005-0000-0000-0000859E0000}"/>
    <cellStyle name="Normal [0] 3 5 6 12" xfId="40673" xr:uid="{00000000-0005-0000-0000-0000869E0000}"/>
    <cellStyle name="Normal [0] 3 5 6 13" xfId="40674" xr:uid="{00000000-0005-0000-0000-0000879E0000}"/>
    <cellStyle name="Normal [0] 3 5 6 2" xfId="40675" xr:uid="{00000000-0005-0000-0000-0000889E0000}"/>
    <cellStyle name="Normal [0] 3 5 6 2 2" xfId="40676" xr:uid="{00000000-0005-0000-0000-0000899E0000}"/>
    <cellStyle name="Normal [0] 3 5 6 2 3" xfId="40677" xr:uid="{00000000-0005-0000-0000-00008A9E0000}"/>
    <cellStyle name="Normal [0] 3 5 6 3" xfId="40678" xr:uid="{00000000-0005-0000-0000-00008B9E0000}"/>
    <cellStyle name="Normal [0] 3 5 6 3 2" xfId="40679" xr:uid="{00000000-0005-0000-0000-00008C9E0000}"/>
    <cellStyle name="Normal [0] 3 5 6 3 3" xfId="40680" xr:uid="{00000000-0005-0000-0000-00008D9E0000}"/>
    <cellStyle name="Normal [0] 3 5 6 4" xfId="40681" xr:uid="{00000000-0005-0000-0000-00008E9E0000}"/>
    <cellStyle name="Normal [0] 3 5 6 4 2" xfId="40682" xr:uid="{00000000-0005-0000-0000-00008F9E0000}"/>
    <cellStyle name="Normal [0] 3 5 6 4 3" xfId="40683" xr:uid="{00000000-0005-0000-0000-0000909E0000}"/>
    <cellStyle name="Normal [0] 3 5 6 5" xfId="40684" xr:uid="{00000000-0005-0000-0000-0000919E0000}"/>
    <cellStyle name="Normal [0] 3 5 6 5 2" xfId="40685" xr:uid="{00000000-0005-0000-0000-0000929E0000}"/>
    <cellStyle name="Normal [0] 3 5 6 5 3" xfId="40686" xr:uid="{00000000-0005-0000-0000-0000939E0000}"/>
    <cellStyle name="Normal [0] 3 5 6 6" xfId="40687" xr:uid="{00000000-0005-0000-0000-0000949E0000}"/>
    <cellStyle name="Normal [0] 3 5 6 6 2" xfId="40688" xr:uid="{00000000-0005-0000-0000-0000959E0000}"/>
    <cellStyle name="Normal [0] 3 5 6 6 3" xfId="40689" xr:uid="{00000000-0005-0000-0000-0000969E0000}"/>
    <cellStyle name="Normal [0] 3 5 6 7" xfId="40690" xr:uid="{00000000-0005-0000-0000-0000979E0000}"/>
    <cellStyle name="Normal [0] 3 5 6 7 2" xfId="40691" xr:uid="{00000000-0005-0000-0000-0000989E0000}"/>
    <cellStyle name="Normal [0] 3 5 6 7 3" xfId="40692" xr:uid="{00000000-0005-0000-0000-0000999E0000}"/>
    <cellStyle name="Normal [0] 3 5 6 8" xfId="40693" xr:uid="{00000000-0005-0000-0000-00009A9E0000}"/>
    <cellStyle name="Normal [0] 3 5 6 8 2" xfId="40694" xr:uid="{00000000-0005-0000-0000-00009B9E0000}"/>
    <cellStyle name="Normal [0] 3 5 6 8 3" xfId="40695" xr:uid="{00000000-0005-0000-0000-00009C9E0000}"/>
    <cellStyle name="Normal [0] 3 5 6 9" xfId="40696" xr:uid="{00000000-0005-0000-0000-00009D9E0000}"/>
    <cellStyle name="Normal [0] 3 5 6 9 2" xfId="40697" xr:uid="{00000000-0005-0000-0000-00009E9E0000}"/>
    <cellStyle name="Normal [0] 3 5 6 9 3" xfId="40698" xr:uid="{00000000-0005-0000-0000-00009F9E0000}"/>
    <cellStyle name="Normal [0] 3 5 7" xfId="40699" xr:uid="{00000000-0005-0000-0000-0000A09E0000}"/>
    <cellStyle name="Normal [0] 3 5 7 10" xfId="40700" xr:uid="{00000000-0005-0000-0000-0000A19E0000}"/>
    <cellStyle name="Normal [0] 3 5 7 10 2" xfId="40701" xr:uid="{00000000-0005-0000-0000-0000A29E0000}"/>
    <cellStyle name="Normal [0] 3 5 7 10 3" xfId="40702" xr:uid="{00000000-0005-0000-0000-0000A39E0000}"/>
    <cellStyle name="Normal [0] 3 5 7 11" xfId="40703" xr:uid="{00000000-0005-0000-0000-0000A49E0000}"/>
    <cellStyle name="Normal [0] 3 5 7 11 2" xfId="40704" xr:uid="{00000000-0005-0000-0000-0000A59E0000}"/>
    <cellStyle name="Normal [0] 3 5 7 11 3" xfId="40705" xr:uid="{00000000-0005-0000-0000-0000A69E0000}"/>
    <cellStyle name="Normal [0] 3 5 7 12" xfId="40706" xr:uid="{00000000-0005-0000-0000-0000A79E0000}"/>
    <cellStyle name="Normal [0] 3 5 7 13" xfId="40707" xr:uid="{00000000-0005-0000-0000-0000A89E0000}"/>
    <cellStyle name="Normal [0] 3 5 7 2" xfId="40708" xr:uid="{00000000-0005-0000-0000-0000A99E0000}"/>
    <cellStyle name="Normal [0] 3 5 7 2 2" xfId="40709" xr:uid="{00000000-0005-0000-0000-0000AA9E0000}"/>
    <cellStyle name="Normal [0] 3 5 7 2 3" xfId="40710" xr:uid="{00000000-0005-0000-0000-0000AB9E0000}"/>
    <cellStyle name="Normal [0] 3 5 7 3" xfId="40711" xr:uid="{00000000-0005-0000-0000-0000AC9E0000}"/>
    <cellStyle name="Normal [0] 3 5 7 3 2" xfId="40712" xr:uid="{00000000-0005-0000-0000-0000AD9E0000}"/>
    <cellStyle name="Normal [0] 3 5 7 3 3" xfId="40713" xr:uid="{00000000-0005-0000-0000-0000AE9E0000}"/>
    <cellStyle name="Normal [0] 3 5 7 4" xfId="40714" xr:uid="{00000000-0005-0000-0000-0000AF9E0000}"/>
    <cellStyle name="Normal [0] 3 5 7 4 2" xfId="40715" xr:uid="{00000000-0005-0000-0000-0000B09E0000}"/>
    <cellStyle name="Normal [0] 3 5 7 4 3" xfId="40716" xr:uid="{00000000-0005-0000-0000-0000B19E0000}"/>
    <cellStyle name="Normal [0] 3 5 7 5" xfId="40717" xr:uid="{00000000-0005-0000-0000-0000B29E0000}"/>
    <cellStyle name="Normal [0] 3 5 7 5 2" xfId="40718" xr:uid="{00000000-0005-0000-0000-0000B39E0000}"/>
    <cellStyle name="Normal [0] 3 5 7 5 3" xfId="40719" xr:uid="{00000000-0005-0000-0000-0000B49E0000}"/>
    <cellStyle name="Normal [0] 3 5 7 6" xfId="40720" xr:uid="{00000000-0005-0000-0000-0000B59E0000}"/>
    <cellStyle name="Normal [0] 3 5 7 6 2" xfId="40721" xr:uid="{00000000-0005-0000-0000-0000B69E0000}"/>
    <cellStyle name="Normal [0] 3 5 7 6 3" xfId="40722" xr:uid="{00000000-0005-0000-0000-0000B79E0000}"/>
    <cellStyle name="Normal [0] 3 5 7 7" xfId="40723" xr:uid="{00000000-0005-0000-0000-0000B89E0000}"/>
    <cellStyle name="Normal [0] 3 5 7 7 2" xfId="40724" xr:uid="{00000000-0005-0000-0000-0000B99E0000}"/>
    <cellStyle name="Normal [0] 3 5 7 7 3" xfId="40725" xr:uid="{00000000-0005-0000-0000-0000BA9E0000}"/>
    <cellStyle name="Normal [0] 3 5 7 8" xfId="40726" xr:uid="{00000000-0005-0000-0000-0000BB9E0000}"/>
    <cellStyle name="Normal [0] 3 5 7 8 2" xfId="40727" xr:uid="{00000000-0005-0000-0000-0000BC9E0000}"/>
    <cellStyle name="Normal [0] 3 5 7 8 3" xfId="40728" xr:uid="{00000000-0005-0000-0000-0000BD9E0000}"/>
    <cellStyle name="Normal [0] 3 5 7 9" xfId="40729" xr:uid="{00000000-0005-0000-0000-0000BE9E0000}"/>
    <cellStyle name="Normal [0] 3 5 7 9 2" xfId="40730" xr:uid="{00000000-0005-0000-0000-0000BF9E0000}"/>
    <cellStyle name="Normal [0] 3 5 7 9 3" xfId="40731" xr:uid="{00000000-0005-0000-0000-0000C09E0000}"/>
    <cellStyle name="Normal [0] 3 5 8" xfId="40732" xr:uid="{00000000-0005-0000-0000-0000C19E0000}"/>
    <cellStyle name="Normal [0] 3 5 8 2" xfId="40733" xr:uid="{00000000-0005-0000-0000-0000C29E0000}"/>
    <cellStyle name="Normal [0] 3 5 8 3" xfId="40734" xr:uid="{00000000-0005-0000-0000-0000C39E0000}"/>
    <cellStyle name="Normal [0] 3 5 9" xfId="40735" xr:uid="{00000000-0005-0000-0000-0000C49E0000}"/>
    <cellStyle name="Normal [0] 3 5 9 2" xfId="40736" xr:uid="{00000000-0005-0000-0000-0000C59E0000}"/>
    <cellStyle name="Normal [0] 3 5 9 3" xfId="40737" xr:uid="{00000000-0005-0000-0000-0000C69E0000}"/>
    <cellStyle name="Normal [0] 3 6" xfId="40738" xr:uid="{00000000-0005-0000-0000-0000C79E0000}"/>
    <cellStyle name="Normal [0] 3 6 10" xfId="40739" xr:uid="{00000000-0005-0000-0000-0000C89E0000}"/>
    <cellStyle name="Normal [0] 3 6 10 2" xfId="40740" xr:uid="{00000000-0005-0000-0000-0000C99E0000}"/>
    <cellStyle name="Normal [0] 3 6 10 3" xfId="40741" xr:uid="{00000000-0005-0000-0000-0000CA9E0000}"/>
    <cellStyle name="Normal [0] 3 6 11" xfId="40742" xr:uid="{00000000-0005-0000-0000-0000CB9E0000}"/>
    <cellStyle name="Normal [0] 3 6 11 2" xfId="40743" xr:uid="{00000000-0005-0000-0000-0000CC9E0000}"/>
    <cellStyle name="Normal [0] 3 6 11 3" xfId="40744" xr:uid="{00000000-0005-0000-0000-0000CD9E0000}"/>
    <cellStyle name="Normal [0] 3 6 12" xfId="40745" xr:uid="{00000000-0005-0000-0000-0000CE9E0000}"/>
    <cellStyle name="Normal [0] 3 6 12 2" xfId="40746" xr:uid="{00000000-0005-0000-0000-0000CF9E0000}"/>
    <cellStyle name="Normal [0] 3 6 12 3" xfId="40747" xr:uid="{00000000-0005-0000-0000-0000D09E0000}"/>
    <cellStyle name="Normal [0] 3 6 13" xfId="40748" xr:uid="{00000000-0005-0000-0000-0000D19E0000}"/>
    <cellStyle name="Normal [0] 3 6 13 2" xfId="40749" xr:uid="{00000000-0005-0000-0000-0000D29E0000}"/>
    <cellStyle name="Normal [0] 3 6 13 3" xfId="40750" xr:uid="{00000000-0005-0000-0000-0000D39E0000}"/>
    <cellStyle name="Normal [0] 3 6 14" xfId="40751" xr:uid="{00000000-0005-0000-0000-0000D49E0000}"/>
    <cellStyle name="Normal [0] 3 6 14 2" xfId="40752" xr:uid="{00000000-0005-0000-0000-0000D59E0000}"/>
    <cellStyle name="Normal [0] 3 6 14 3" xfId="40753" xr:uid="{00000000-0005-0000-0000-0000D69E0000}"/>
    <cellStyle name="Normal [0] 3 6 15" xfId="40754" xr:uid="{00000000-0005-0000-0000-0000D79E0000}"/>
    <cellStyle name="Normal [0] 3 6 15 2" xfId="40755" xr:uid="{00000000-0005-0000-0000-0000D89E0000}"/>
    <cellStyle name="Normal [0] 3 6 15 3" xfId="40756" xr:uid="{00000000-0005-0000-0000-0000D99E0000}"/>
    <cellStyle name="Normal [0] 3 6 16" xfId="40757" xr:uid="{00000000-0005-0000-0000-0000DA9E0000}"/>
    <cellStyle name="Normal [0] 3 6 16 2" xfId="40758" xr:uid="{00000000-0005-0000-0000-0000DB9E0000}"/>
    <cellStyle name="Normal [0] 3 6 16 3" xfId="40759" xr:uid="{00000000-0005-0000-0000-0000DC9E0000}"/>
    <cellStyle name="Normal [0] 3 6 17" xfId="40760" xr:uid="{00000000-0005-0000-0000-0000DD9E0000}"/>
    <cellStyle name="Normal [0] 3 6 17 2" xfId="40761" xr:uid="{00000000-0005-0000-0000-0000DE9E0000}"/>
    <cellStyle name="Normal [0] 3 6 17 3" xfId="40762" xr:uid="{00000000-0005-0000-0000-0000DF9E0000}"/>
    <cellStyle name="Normal [0] 3 6 18" xfId="40763" xr:uid="{00000000-0005-0000-0000-0000E09E0000}"/>
    <cellStyle name="Normal [0] 3 6 18 2" xfId="40764" xr:uid="{00000000-0005-0000-0000-0000E19E0000}"/>
    <cellStyle name="Normal [0] 3 6 18 3" xfId="40765" xr:uid="{00000000-0005-0000-0000-0000E29E0000}"/>
    <cellStyle name="Normal [0] 3 6 19" xfId="40766" xr:uid="{00000000-0005-0000-0000-0000E39E0000}"/>
    <cellStyle name="Normal [0] 3 6 2" xfId="40767" xr:uid="{00000000-0005-0000-0000-0000E49E0000}"/>
    <cellStyle name="Normal [0] 3 6 2 10" xfId="40768" xr:uid="{00000000-0005-0000-0000-0000E59E0000}"/>
    <cellStyle name="Normal [0] 3 6 2 10 2" xfId="40769" xr:uid="{00000000-0005-0000-0000-0000E69E0000}"/>
    <cellStyle name="Normal [0] 3 6 2 10 3" xfId="40770" xr:uid="{00000000-0005-0000-0000-0000E79E0000}"/>
    <cellStyle name="Normal [0] 3 6 2 11" xfId="40771" xr:uid="{00000000-0005-0000-0000-0000E89E0000}"/>
    <cellStyle name="Normal [0] 3 6 2 11 2" xfId="40772" xr:uid="{00000000-0005-0000-0000-0000E99E0000}"/>
    <cellStyle name="Normal [0] 3 6 2 11 3" xfId="40773" xr:uid="{00000000-0005-0000-0000-0000EA9E0000}"/>
    <cellStyle name="Normal [0] 3 6 2 12" xfId="40774" xr:uid="{00000000-0005-0000-0000-0000EB9E0000}"/>
    <cellStyle name="Normal [0] 3 6 2 12 2" xfId="40775" xr:uid="{00000000-0005-0000-0000-0000EC9E0000}"/>
    <cellStyle name="Normal [0] 3 6 2 12 3" xfId="40776" xr:uid="{00000000-0005-0000-0000-0000ED9E0000}"/>
    <cellStyle name="Normal [0] 3 6 2 13" xfId="40777" xr:uid="{00000000-0005-0000-0000-0000EE9E0000}"/>
    <cellStyle name="Normal [0] 3 6 2 14" xfId="40778" xr:uid="{00000000-0005-0000-0000-0000EF9E0000}"/>
    <cellStyle name="Normal [0] 3 6 2 2" xfId="40779" xr:uid="{00000000-0005-0000-0000-0000F09E0000}"/>
    <cellStyle name="Normal [0] 3 6 2 2 2" xfId="40780" xr:uid="{00000000-0005-0000-0000-0000F19E0000}"/>
    <cellStyle name="Normal [0] 3 6 2 2 3" xfId="40781" xr:uid="{00000000-0005-0000-0000-0000F29E0000}"/>
    <cellStyle name="Normal [0] 3 6 2 3" xfId="40782" xr:uid="{00000000-0005-0000-0000-0000F39E0000}"/>
    <cellStyle name="Normal [0] 3 6 2 3 2" xfId="40783" xr:uid="{00000000-0005-0000-0000-0000F49E0000}"/>
    <cellStyle name="Normal [0] 3 6 2 3 3" xfId="40784" xr:uid="{00000000-0005-0000-0000-0000F59E0000}"/>
    <cellStyle name="Normal [0] 3 6 2 4" xfId="40785" xr:uid="{00000000-0005-0000-0000-0000F69E0000}"/>
    <cellStyle name="Normal [0] 3 6 2 4 2" xfId="40786" xr:uid="{00000000-0005-0000-0000-0000F79E0000}"/>
    <cellStyle name="Normal [0] 3 6 2 4 3" xfId="40787" xr:uid="{00000000-0005-0000-0000-0000F89E0000}"/>
    <cellStyle name="Normal [0] 3 6 2 5" xfId="40788" xr:uid="{00000000-0005-0000-0000-0000F99E0000}"/>
    <cellStyle name="Normal [0] 3 6 2 5 2" xfId="40789" xr:uid="{00000000-0005-0000-0000-0000FA9E0000}"/>
    <cellStyle name="Normal [0] 3 6 2 5 3" xfId="40790" xr:uid="{00000000-0005-0000-0000-0000FB9E0000}"/>
    <cellStyle name="Normal [0] 3 6 2 6" xfId="40791" xr:uid="{00000000-0005-0000-0000-0000FC9E0000}"/>
    <cellStyle name="Normal [0] 3 6 2 6 2" xfId="40792" xr:uid="{00000000-0005-0000-0000-0000FD9E0000}"/>
    <cellStyle name="Normal [0] 3 6 2 6 3" xfId="40793" xr:uid="{00000000-0005-0000-0000-0000FE9E0000}"/>
    <cellStyle name="Normal [0] 3 6 2 7" xfId="40794" xr:uid="{00000000-0005-0000-0000-0000FF9E0000}"/>
    <cellStyle name="Normal [0] 3 6 2 7 2" xfId="40795" xr:uid="{00000000-0005-0000-0000-0000009F0000}"/>
    <cellStyle name="Normal [0] 3 6 2 7 3" xfId="40796" xr:uid="{00000000-0005-0000-0000-0000019F0000}"/>
    <cellStyle name="Normal [0] 3 6 2 8" xfId="40797" xr:uid="{00000000-0005-0000-0000-0000029F0000}"/>
    <cellStyle name="Normal [0] 3 6 2 8 2" xfId="40798" xr:uid="{00000000-0005-0000-0000-0000039F0000}"/>
    <cellStyle name="Normal [0] 3 6 2 8 3" xfId="40799" xr:uid="{00000000-0005-0000-0000-0000049F0000}"/>
    <cellStyle name="Normal [0] 3 6 2 9" xfId="40800" xr:uid="{00000000-0005-0000-0000-0000059F0000}"/>
    <cellStyle name="Normal [0] 3 6 2 9 2" xfId="40801" xr:uid="{00000000-0005-0000-0000-0000069F0000}"/>
    <cellStyle name="Normal [0] 3 6 2 9 3" xfId="40802" xr:uid="{00000000-0005-0000-0000-0000079F0000}"/>
    <cellStyle name="Normal [0] 3 6 20" xfId="40803" xr:uid="{00000000-0005-0000-0000-0000089F0000}"/>
    <cellStyle name="Normal [0] 3 6 3" xfId="40804" xr:uid="{00000000-0005-0000-0000-0000099F0000}"/>
    <cellStyle name="Normal [0] 3 6 3 10" xfId="40805" xr:uid="{00000000-0005-0000-0000-00000A9F0000}"/>
    <cellStyle name="Normal [0] 3 6 3 10 2" xfId="40806" xr:uid="{00000000-0005-0000-0000-00000B9F0000}"/>
    <cellStyle name="Normal [0] 3 6 3 10 3" xfId="40807" xr:uid="{00000000-0005-0000-0000-00000C9F0000}"/>
    <cellStyle name="Normal [0] 3 6 3 11" xfId="40808" xr:uid="{00000000-0005-0000-0000-00000D9F0000}"/>
    <cellStyle name="Normal [0] 3 6 3 11 2" xfId="40809" xr:uid="{00000000-0005-0000-0000-00000E9F0000}"/>
    <cellStyle name="Normal [0] 3 6 3 11 3" xfId="40810" xr:uid="{00000000-0005-0000-0000-00000F9F0000}"/>
    <cellStyle name="Normal [0] 3 6 3 12" xfId="40811" xr:uid="{00000000-0005-0000-0000-0000109F0000}"/>
    <cellStyle name="Normal [0] 3 6 3 12 2" xfId="40812" xr:uid="{00000000-0005-0000-0000-0000119F0000}"/>
    <cellStyle name="Normal [0] 3 6 3 12 3" xfId="40813" xr:uid="{00000000-0005-0000-0000-0000129F0000}"/>
    <cellStyle name="Normal [0] 3 6 3 13" xfId="40814" xr:uid="{00000000-0005-0000-0000-0000139F0000}"/>
    <cellStyle name="Normal [0] 3 6 3 14" xfId="40815" xr:uid="{00000000-0005-0000-0000-0000149F0000}"/>
    <cellStyle name="Normal [0] 3 6 3 2" xfId="40816" xr:uid="{00000000-0005-0000-0000-0000159F0000}"/>
    <cellStyle name="Normal [0] 3 6 3 2 2" xfId="40817" xr:uid="{00000000-0005-0000-0000-0000169F0000}"/>
    <cellStyle name="Normal [0] 3 6 3 2 3" xfId="40818" xr:uid="{00000000-0005-0000-0000-0000179F0000}"/>
    <cellStyle name="Normal [0] 3 6 3 3" xfId="40819" xr:uid="{00000000-0005-0000-0000-0000189F0000}"/>
    <cellStyle name="Normal [0] 3 6 3 3 2" xfId="40820" xr:uid="{00000000-0005-0000-0000-0000199F0000}"/>
    <cellStyle name="Normal [0] 3 6 3 3 3" xfId="40821" xr:uid="{00000000-0005-0000-0000-00001A9F0000}"/>
    <cellStyle name="Normal [0] 3 6 3 4" xfId="40822" xr:uid="{00000000-0005-0000-0000-00001B9F0000}"/>
    <cellStyle name="Normal [0] 3 6 3 4 2" xfId="40823" xr:uid="{00000000-0005-0000-0000-00001C9F0000}"/>
    <cellStyle name="Normal [0] 3 6 3 4 3" xfId="40824" xr:uid="{00000000-0005-0000-0000-00001D9F0000}"/>
    <cellStyle name="Normal [0] 3 6 3 5" xfId="40825" xr:uid="{00000000-0005-0000-0000-00001E9F0000}"/>
    <cellStyle name="Normal [0] 3 6 3 5 2" xfId="40826" xr:uid="{00000000-0005-0000-0000-00001F9F0000}"/>
    <cellStyle name="Normal [0] 3 6 3 5 3" xfId="40827" xr:uid="{00000000-0005-0000-0000-0000209F0000}"/>
    <cellStyle name="Normal [0] 3 6 3 6" xfId="40828" xr:uid="{00000000-0005-0000-0000-0000219F0000}"/>
    <cellStyle name="Normal [0] 3 6 3 6 2" xfId="40829" xr:uid="{00000000-0005-0000-0000-0000229F0000}"/>
    <cellStyle name="Normal [0] 3 6 3 6 3" xfId="40830" xr:uid="{00000000-0005-0000-0000-0000239F0000}"/>
    <cellStyle name="Normal [0] 3 6 3 7" xfId="40831" xr:uid="{00000000-0005-0000-0000-0000249F0000}"/>
    <cellStyle name="Normal [0] 3 6 3 7 2" xfId="40832" xr:uid="{00000000-0005-0000-0000-0000259F0000}"/>
    <cellStyle name="Normal [0] 3 6 3 7 3" xfId="40833" xr:uid="{00000000-0005-0000-0000-0000269F0000}"/>
    <cellStyle name="Normal [0] 3 6 3 8" xfId="40834" xr:uid="{00000000-0005-0000-0000-0000279F0000}"/>
    <cellStyle name="Normal [0] 3 6 3 8 2" xfId="40835" xr:uid="{00000000-0005-0000-0000-0000289F0000}"/>
    <cellStyle name="Normal [0] 3 6 3 8 3" xfId="40836" xr:uid="{00000000-0005-0000-0000-0000299F0000}"/>
    <cellStyle name="Normal [0] 3 6 3 9" xfId="40837" xr:uid="{00000000-0005-0000-0000-00002A9F0000}"/>
    <cellStyle name="Normal [0] 3 6 3 9 2" xfId="40838" xr:uid="{00000000-0005-0000-0000-00002B9F0000}"/>
    <cellStyle name="Normal [0] 3 6 3 9 3" xfId="40839" xr:uid="{00000000-0005-0000-0000-00002C9F0000}"/>
    <cellStyle name="Normal [0] 3 6 4" xfId="40840" xr:uid="{00000000-0005-0000-0000-00002D9F0000}"/>
    <cellStyle name="Normal [0] 3 6 4 10" xfId="40841" xr:uid="{00000000-0005-0000-0000-00002E9F0000}"/>
    <cellStyle name="Normal [0] 3 6 4 10 2" xfId="40842" xr:uid="{00000000-0005-0000-0000-00002F9F0000}"/>
    <cellStyle name="Normal [0] 3 6 4 10 3" xfId="40843" xr:uid="{00000000-0005-0000-0000-0000309F0000}"/>
    <cellStyle name="Normal [0] 3 6 4 11" xfId="40844" xr:uid="{00000000-0005-0000-0000-0000319F0000}"/>
    <cellStyle name="Normal [0] 3 6 4 11 2" xfId="40845" xr:uid="{00000000-0005-0000-0000-0000329F0000}"/>
    <cellStyle name="Normal [0] 3 6 4 11 3" xfId="40846" xr:uid="{00000000-0005-0000-0000-0000339F0000}"/>
    <cellStyle name="Normal [0] 3 6 4 12" xfId="40847" xr:uid="{00000000-0005-0000-0000-0000349F0000}"/>
    <cellStyle name="Normal [0] 3 6 4 13" xfId="40848" xr:uid="{00000000-0005-0000-0000-0000359F0000}"/>
    <cellStyle name="Normal [0] 3 6 4 2" xfId="40849" xr:uid="{00000000-0005-0000-0000-0000369F0000}"/>
    <cellStyle name="Normal [0] 3 6 4 2 2" xfId="40850" xr:uid="{00000000-0005-0000-0000-0000379F0000}"/>
    <cellStyle name="Normal [0] 3 6 4 2 3" xfId="40851" xr:uid="{00000000-0005-0000-0000-0000389F0000}"/>
    <cellStyle name="Normal [0] 3 6 4 3" xfId="40852" xr:uid="{00000000-0005-0000-0000-0000399F0000}"/>
    <cellStyle name="Normal [0] 3 6 4 3 2" xfId="40853" xr:uid="{00000000-0005-0000-0000-00003A9F0000}"/>
    <cellStyle name="Normal [0] 3 6 4 3 3" xfId="40854" xr:uid="{00000000-0005-0000-0000-00003B9F0000}"/>
    <cellStyle name="Normal [0] 3 6 4 4" xfId="40855" xr:uid="{00000000-0005-0000-0000-00003C9F0000}"/>
    <cellStyle name="Normal [0] 3 6 4 4 2" xfId="40856" xr:uid="{00000000-0005-0000-0000-00003D9F0000}"/>
    <cellStyle name="Normal [0] 3 6 4 4 3" xfId="40857" xr:uid="{00000000-0005-0000-0000-00003E9F0000}"/>
    <cellStyle name="Normal [0] 3 6 4 5" xfId="40858" xr:uid="{00000000-0005-0000-0000-00003F9F0000}"/>
    <cellStyle name="Normal [0] 3 6 4 5 2" xfId="40859" xr:uid="{00000000-0005-0000-0000-0000409F0000}"/>
    <cellStyle name="Normal [0] 3 6 4 5 3" xfId="40860" xr:uid="{00000000-0005-0000-0000-0000419F0000}"/>
    <cellStyle name="Normal [0] 3 6 4 6" xfId="40861" xr:uid="{00000000-0005-0000-0000-0000429F0000}"/>
    <cellStyle name="Normal [0] 3 6 4 6 2" xfId="40862" xr:uid="{00000000-0005-0000-0000-0000439F0000}"/>
    <cellStyle name="Normal [0] 3 6 4 6 3" xfId="40863" xr:uid="{00000000-0005-0000-0000-0000449F0000}"/>
    <cellStyle name="Normal [0] 3 6 4 7" xfId="40864" xr:uid="{00000000-0005-0000-0000-0000459F0000}"/>
    <cellStyle name="Normal [0] 3 6 4 7 2" xfId="40865" xr:uid="{00000000-0005-0000-0000-0000469F0000}"/>
    <cellStyle name="Normal [0] 3 6 4 7 3" xfId="40866" xr:uid="{00000000-0005-0000-0000-0000479F0000}"/>
    <cellStyle name="Normal [0] 3 6 4 8" xfId="40867" xr:uid="{00000000-0005-0000-0000-0000489F0000}"/>
    <cellStyle name="Normal [0] 3 6 4 8 2" xfId="40868" xr:uid="{00000000-0005-0000-0000-0000499F0000}"/>
    <cellStyle name="Normal [0] 3 6 4 8 3" xfId="40869" xr:uid="{00000000-0005-0000-0000-00004A9F0000}"/>
    <cellStyle name="Normal [0] 3 6 4 9" xfId="40870" xr:uid="{00000000-0005-0000-0000-00004B9F0000}"/>
    <cellStyle name="Normal [0] 3 6 4 9 2" xfId="40871" xr:uid="{00000000-0005-0000-0000-00004C9F0000}"/>
    <cellStyle name="Normal [0] 3 6 4 9 3" xfId="40872" xr:uid="{00000000-0005-0000-0000-00004D9F0000}"/>
    <cellStyle name="Normal [0] 3 6 5" xfId="40873" xr:uid="{00000000-0005-0000-0000-00004E9F0000}"/>
    <cellStyle name="Normal [0] 3 6 5 10" xfId="40874" xr:uid="{00000000-0005-0000-0000-00004F9F0000}"/>
    <cellStyle name="Normal [0] 3 6 5 10 2" xfId="40875" xr:uid="{00000000-0005-0000-0000-0000509F0000}"/>
    <cellStyle name="Normal [0] 3 6 5 10 3" xfId="40876" xr:uid="{00000000-0005-0000-0000-0000519F0000}"/>
    <cellStyle name="Normal [0] 3 6 5 11" xfId="40877" xr:uid="{00000000-0005-0000-0000-0000529F0000}"/>
    <cellStyle name="Normal [0] 3 6 5 11 2" xfId="40878" xr:uid="{00000000-0005-0000-0000-0000539F0000}"/>
    <cellStyle name="Normal [0] 3 6 5 11 3" xfId="40879" xr:uid="{00000000-0005-0000-0000-0000549F0000}"/>
    <cellStyle name="Normal [0] 3 6 5 12" xfId="40880" xr:uid="{00000000-0005-0000-0000-0000559F0000}"/>
    <cellStyle name="Normal [0] 3 6 5 13" xfId="40881" xr:uid="{00000000-0005-0000-0000-0000569F0000}"/>
    <cellStyle name="Normal [0] 3 6 5 2" xfId="40882" xr:uid="{00000000-0005-0000-0000-0000579F0000}"/>
    <cellStyle name="Normal [0] 3 6 5 2 2" xfId="40883" xr:uid="{00000000-0005-0000-0000-0000589F0000}"/>
    <cellStyle name="Normal [0] 3 6 5 2 3" xfId="40884" xr:uid="{00000000-0005-0000-0000-0000599F0000}"/>
    <cellStyle name="Normal [0] 3 6 5 3" xfId="40885" xr:uid="{00000000-0005-0000-0000-00005A9F0000}"/>
    <cellStyle name="Normal [0] 3 6 5 3 2" xfId="40886" xr:uid="{00000000-0005-0000-0000-00005B9F0000}"/>
    <cellStyle name="Normal [0] 3 6 5 3 3" xfId="40887" xr:uid="{00000000-0005-0000-0000-00005C9F0000}"/>
    <cellStyle name="Normal [0] 3 6 5 4" xfId="40888" xr:uid="{00000000-0005-0000-0000-00005D9F0000}"/>
    <cellStyle name="Normal [0] 3 6 5 4 2" xfId="40889" xr:uid="{00000000-0005-0000-0000-00005E9F0000}"/>
    <cellStyle name="Normal [0] 3 6 5 4 3" xfId="40890" xr:uid="{00000000-0005-0000-0000-00005F9F0000}"/>
    <cellStyle name="Normal [0] 3 6 5 5" xfId="40891" xr:uid="{00000000-0005-0000-0000-0000609F0000}"/>
    <cellStyle name="Normal [0] 3 6 5 5 2" xfId="40892" xr:uid="{00000000-0005-0000-0000-0000619F0000}"/>
    <cellStyle name="Normal [0] 3 6 5 5 3" xfId="40893" xr:uid="{00000000-0005-0000-0000-0000629F0000}"/>
    <cellStyle name="Normal [0] 3 6 5 6" xfId="40894" xr:uid="{00000000-0005-0000-0000-0000639F0000}"/>
    <cellStyle name="Normal [0] 3 6 5 6 2" xfId="40895" xr:uid="{00000000-0005-0000-0000-0000649F0000}"/>
    <cellStyle name="Normal [0] 3 6 5 6 3" xfId="40896" xr:uid="{00000000-0005-0000-0000-0000659F0000}"/>
    <cellStyle name="Normal [0] 3 6 5 7" xfId="40897" xr:uid="{00000000-0005-0000-0000-0000669F0000}"/>
    <cellStyle name="Normal [0] 3 6 5 7 2" xfId="40898" xr:uid="{00000000-0005-0000-0000-0000679F0000}"/>
    <cellStyle name="Normal [0] 3 6 5 7 3" xfId="40899" xr:uid="{00000000-0005-0000-0000-0000689F0000}"/>
    <cellStyle name="Normal [0] 3 6 5 8" xfId="40900" xr:uid="{00000000-0005-0000-0000-0000699F0000}"/>
    <cellStyle name="Normal [0] 3 6 5 8 2" xfId="40901" xr:uid="{00000000-0005-0000-0000-00006A9F0000}"/>
    <cellStyle name="Normal [0] 3 6 5 8 3" xfId="40902" xr:uid="{00000000-0005-0000-0000-00006B9F0000}"/>
    <cellStyle name="Normal [0] 3 6 5 9" xfId="40903" xr:uid="{00000000-0005-0000-0000-00006C9F0000}"/>
    <cellStyle name="Normal [0] 3 6 5 9 2" xfId="40904" xr:uid="{00000000-0005-0000-0000-00006D9F0000}"/>
    <cellStyle name="Normal [0] 3 6 5 9 3" xfId="40905" xr:uid="{00000000-0005-0000-0000-00006E9F0000}"/>
    <cellStyle name="Normal [0] 3 6 6" xfId="40906" xr:uid="{00000000-0005-0000-0000-00006F9F0000}"/>
    <cellStyle name="Normal [0] 3 6 6 10" xfId="40907" xr:uid="{00000000-0005-0000-0000-0000709F0000}"/>
    <cellStyle name="Normal [0] 3 6 6 10 2" xfId="40908" xr:uid="{00000000-0005-0000-0000-0000719F0000}"/>
    <cellStyle name="Normal [0] 3 6 6 10 3" xfId="40909" xr:uid="{00000000-0005-0000-0000-0000729F0000}"/>
    <cellStyle name="Normal [0] 3 6 6 11" xfId="40910" xr:uid="{00000000-0005-0000-0000-0000739F0000}"/>
    <cellStyle name="Normal [0] 3 6 6 11 2" xfId="40911" xr:uid="{00000000-0005-0000-0000-0000749F0000}"/>
    <cellStyle name="Normal [0] 3 6 6 11 3" xfId="40912" xr:uid="{00000000-0005-0000-0000-0000759F0000}"/>
    <cellStyle name="Normal [0] 3 6 6 12" xfId="40913" xr:uid="{00000000-0005-0000-0000-0000769F0000}"/>
    <cellStyle name="Normal [0] 3 6 6 13" xfId="40914" xr:uid="{00000000-0005-0000-0000-0000779F0000}"/>
    <cellStyle name="Normal [0] 3 6 6 2" xfId="40915" xr:uid="{00000000-0005-0000-0000-0000789F0000}"/>
    <cellStyle name="Normal [0] 3 6 6 2 2" xfId="40916" xr:uid="{00000000-0005-0000-0000-0000799F0000}"/>
    <cellStyle name="Normal [0] 3 6 6 2 3" xfId="40917" xr:uid="{00000000-0005-0000-0000-00007A9F0000}"/>
    <cellStyle name="Normal [0] 3 6 6 3" xfId="40918" xr:uid="{00000000-0005-0000-0000-00007B9F0000}"/>
    <cellStyle name="Normal [0] 3 6 6 3 2" xfId="40919" xr:uid="{00000000-0005-0000-0000-00007C9F0000}"/>
    <cellStyle name="Normal [0] 3 6 6 3 3" xfId="40920" xr:uid="{00000000-0005-0000-0000-00007D9F0000}"/>
    <cellStyle name="Normal [0] 3 6 6 4" xfId="40921" xr:uid="{00000000-0005-0000-0000-00007E9F0000}"/>
    <cellStyle name="Normal [0] 3 6 6 4 2" xfId="40922" xr:uid="{00000000-0005-0000-0000-00007F9F0000}"/>
    <cellStyle name="Normal [0] 3 6 6 4 3" xfId="40923" xr:uid="{00000000-0005-0000-0000-0000809F0000}"/>
    <cellStyle name="Normal [0] 3 6 6 5" xfId="40924" xr:uid="{00000000-0005-0000-0000-0000819F0000}"/>
    <cellStyle name="Normal [0] 3 6 6 5 2" xfId="40925" xr:uid="{00000000-0005-0000-0000-0000829F0000}"/>
    <cellStyle name="Normal [0] 3 6 6 5 3" xfId="40926" xr:uid="{00000000-0005-0000-0000-0000839F0000}"/>
    <cellStyle name="Normal [0] 3 6 6 6" xfId="40927" xr:uid="{00000000-0005-0000-0000-0000849F0000}"/>
    <cellStyle name="Normal [0] 3 6 6 6 2" xfId="40928" xr:uid="{00000000-0005-0000-0000-0000859F0000}"/>
    <cellStyle name="Normal [0] 3 6 6 6 3" xfId="40929" xr:uid="{00000000-0005-0000-0000-0000869F0000}"/>
    <cellStyle name="Normal [0] 3 6 6 7" xfId="40930" xr:uid="{00000000-0005-0000-0000-0000879F0000}"/>
    <cellStyle name="Normal [0] 3 6 6 7 2" xfId="40931" xr:uid="{00000000-0005-0000-0000-0000889F0000}"/>
    <cellStyle name="Normal [0] 3 6 6 7 3" xfId="40932" xr:uid="{00000000-0005-0000-0000-0000899F0000}"/>
    <cellStyle name="Normal [0] 3 6 6 8" xfId="40933" xr:uid="{00000000-0005-0000-0000-00008A9F0000}"/>
    <cellStyle name="Normal [0] 3 6 6 8 2" xfId="40934" xr:uid="{00000000-0005-0000-0000-00008B9F0000}"/>
    <cellStyle name="Normal [0] 3 6 6 8 3" xfId="40935" xr:uid="{00000000-0005-0000-0000-00008C9F0000}"/>
    <cellStyle name="Normal [0] 3 6 6 9" xfId="40936" xr:uid="{00000000-0005-0000-0000-00008D9F0000}"/>
    <cellStyle name="Normal [0] 3 6 6 9 2" xfId="40937" xr:uid="{00000000-0005-0000-0000-00008E9F0000}"/>
    <cellStyle name="Normal [0] 3 6 6 9 3" xfId="40938" xr:uid="{00000000-0005-0000-0000-00008F9F0000}"/>
    <cellStyle name="Normal [0] 3 6 7" xfId="40939" xr:uid="{00000000-0005-0000-0000-0000909F0000}"/>
    <cellStyle name="Normal [0] 3 6 7 10" xfId="40940" xr:uid="{00000000-0005-0000-0000-0000919F0000}"/>
    <cellStyle name="Normal [0] 3 6 7 10 2" xfId="40941" xr:uid="{00000000-0005-0000-0000-0000929F0000}"/>
    <cellStyle name="Normal [0] 3 6 7 10 3" xfId="40942" xr:uid="{00000000-0005-0000-0000-0000939F0000}"/>
    <cellStyle name="Normal [0] 3 6 7 11" xfId="40943" xr:uid="{00000000-0005-0000-0000-0000949F0000}"/>
    <cellStyle name="Normal [0] 3 6 7 11 2" xfId="40944" xr:uid="{00000000-0005-0000-0000-0000959F0000}"/>
    <cellStyle name="Normal [0] 3 6 7 11 3" xfId="40945" xr:uid="{00000000-0005-0000-0000-0000969F0000}"/>
    <cellStyle name="Normal [0] 3 6 7 12" xfId="40946" xr:uid="{00000000-0005-0000-0000-0000979F0000}"/>
    <cellStyle name="Normal [0] 3 6 7 13" xfId="40947" xr:uid="{00000000-0005-0000-0000-0000989F0000}"/>
    <cellStyle name="Normal [0] 3 6 7 2" xfId="40948" xr:uid="{00000000-0005-0000-0000-0000999F0000}"/>
    <cellStyle name="Normal [0] 3 6 7 2 2" xfId="40949" xr:uid="{00000000-0005-0000-0000-00009A9F0000}"/>
    <cellStyle name="Normal [0] 3 6 7 2 3" xfId="40950" xr:uid="{00000000-0005-0000-0000-00009B9F0000}"/>
    <cellStyle name="Normal [0] 3 6 7 3" xfId="40951" xr:uid="{00000000-0005-0000-0000-00009C9F0000}"/>
    <cellStyle name="Normal [0] 3 6 7 3 2" xfId="40952" xr:uid="{00000000-0005-0000-0000-00009D9F0000}"/>
    <cellStyle name="Normal [0] 3 6 7 3 3" xfId="40953" xr:uid="{00000000-0005-0000-0000-00009E9F0000}"/>
    <cellStyle name="Normal [0] 3 6 7 4" xfId="40954" xr:uid="{00000000-0005-0000-0000-00009F9F0000}"/>
    <cellStyle name="Normal [0] 3 6 7 4 2" xfId="40955" xr:uid="{00000000-0005-0000-0000-0000A09F0000}"/>
    <cellStyle name="Normal [0] 3 6 7 4 3" xfId="40956" xr:uid="{00000000-0005-0000-0000-0000A19F0000}"/>
    <cellStyle name="Normal [0] 3 6 7 5" xfId="40957" xr:uid="{00000000-0005-0000-0000-0000A29F0000}"/>
    <cellStyle name="Normal [0] 3 6 7 5 2" xfId="40958" xr:uid="{00000000-0005-0000-0000-0000A39F0000}"/>
    <cellStyle name="Normal [0] 3 6 7 5 3" xfId="40959" xr:uid="{00000000-0005-0000-0000-0000A49F0000}"/>
    <cellStyle name="Normal [0] 3 6 7 6" xfId="40960" xr:uid="{00000000-0005-0000-0000-0000A59F0000}"/>
    <cellStyle name="Normal [0] 3 6 7 6 2" xfId="40961" xr:uid="{00000000-0005-0000-0000-0000A69F0000}"/>
    <cellStyle name="Normal [0] 3 6 7 6 3" xfId="40962" xr:uid="{00000000-0005-0000-0000-0000A79F0000}"/>
    <cellStyle name="Normal [0] 3 6 7 7" xfId="40963" xr:uid="{00000000-0005-0000-0000-0000A89F0000}"/>
    <cellStyle name="Normal [0] 3 6 7 7 2" xfId="40964" xr:uid="{00000000-0005-0000-0000-0000A99F0000}"/>
    <cellStyle name="Normal [0] 3 6 7 7 3" xfId="40965" xr:uid="{00000000-0005-0000-0000-0000AA9F0000}"/>
    <cellStyle name="Normal [0] 3 6 7 8" xfId="40966" xr:uid="{00000000-0005-0000-0000-0000AB9F0000}"/>
    <cellStyle name="Normal [0] 3 6 7 8 2" xfId="40967" xr:uid="{00000000-0005-0000-0000-0000AC9F0000}"/>
    <cellStyle name="Normal [0] 3 6 7 8 3" xfId="40968" xr:uid="{00000000-0005-0000-0000-0000AD9F0000}"/>
    <cellStyle name="Normal [0] 3 6 7 9" xfId="40969" xr:uid="{00000000-0005-0000-0000-0000AE9F0000}"/>
    <cellStyle name="Normal [0] 3 6 7 9 2" xfId="40970" xr:uid="{00000000-0005-0000-0000-0000AF9F0000}"/>
    <cellStyle name="Normal [0] 3 6 7 9 3" xfId="40971" xr:uid="{00000000-0005-0000-0000-0000B09F0000}"/>
    <cellStyle name="Normal [0] 3 6 8" xfId="40972" xr:uid="{00000000-0005-0000-0000-0000B19F0000}"/>
    <cellStyle name="Normal [0] 3 6 8 2" xfId="40973" xr:uid="{00000000-0005-0000-0000-0000B29F0000}"/>
    <cellStyle name="Normal [0] 3 6 8 3" xfId="40974" xr:uid="{00000000-0005-0000-0000-0000B39F0000}"/>
    <cellStyle name="Normal [0] 3 6 9" xfId="40975" xr:uid="{00000000-0005-0000-0000-0000B49F0000}"/>
    <cellStyle name="Normal [0] 3 6 9 2" xfId="40976" xr:uid="{00000000-0005-0000-0000-0000B59F0000}"/>
    <cellStyle name="Normal [0] 3 6 9 3" xfId="40977" xr:uid="{00000000-0005-0000-0000-0000B69F0000}"/>
    <cellStyle name="Normal [0] 3 7" xfId="40978" xr:uid="{00000000-0005-0000-0000-0000B79F0000}"/>
    <cellStyle name="Normal [0] 3 7 2" xfId="40979" xr:uid="{00000000-0005-0000-0000-0000B89F0000}"/>
    <cellStyle name="Normal [0] 3 7 3" xfId="40980" xr:uid="{00000000-0005-0000-0000-0000B99F0000}"/>
    <cellStyle name="Normal [0] 3 8" xfId="40981" xr:uid="{00000000-0005-0000-0000-0000BA9F0000}"/>
    <cellStyle name="Normal [0] 3 8 2" xfId="40982" xr:uid="{00000000-0005-0000-0000-0000BB9F0000}"/>
    <cellStyle name="Normal [0] 3 8 3" xfId="40983" xr:uid="{00000000-0005-0000-0000-0000BC9F0000}"/>
    <cellStyle name="Normal [0] 3 9" xfId="40984" xr:uid="{00000000-0005-0000-0000-0000BD9F0000}"/>
    <cellStyle name="Normal [0] 3 9 2" xfId="40985" xr:uid="{00000000-0005-0000-0000-0000BE9F0000}"/>
    <cellStyle name="Normal [0] 3 9 3" xfId="40986" xr:uid="{00000000-0005-0000-0000-0000BF9F0000}"/>
    <cellStyle name="Normal [0] 4" xfId="40987" xr:uid="{00000000-0005-0000-0000-0000C09F0000}"/>
    <cellStyle name="Normal [0] 4 10" xfId="40988" xr:uid="{00000000-0005-0000-0000-0000C19F0000}"/>
    <cellStyle name="Normal [0] 4 10 2" xfId="40989" xr:uid="{00000000-0005-0000-0000-0000C29F0000}"/>
    <cellStyle name="Normal [0] 4 10 3" xfId="40990" xr:uid="{00000000-0005-0000-0000-0000C39F0000}"/>
    <cellStyle name="Normal [0] 4 11" xfId="40991" xr:uid="{00000000-0005-0000-0000-0000C49F0000}"/>
    <cellStyle name="Normal [0] 4 11 2" xfId="40992" xr:uid="{00000000-0005-0000-0000-0000C59F0000}"/>
    <cellStyle name="Normal [0] 4 11 3" xfId="40993" xr:uid="{00000000-0005-0000-0000-0000C69F0000}"/>
    <cellStyle name="Normal [0] 4 12" xfId="40994" xr:uid="{00000000-0005-0000-0000-0000C79F0000}"/>
    <cellStyle name="Normal [0] 4 12 2" xfId="40995" xr:uid="{00000000-0005-0000-0000-0000C89F0000}"/>
    <cellStyle name="Normal [0] 4 12 3" xfId="40996" xr:uid="{00000000-0005-0000-0000-0000C99F0000}"/>
    <cellStyle name="Normal [0] 4 13" xfId="40997" xr:uid="{00000000-0005-0000-0000-0000CA9F0000}"/>
    <cellStyle name="Normal [0] 4 13 2" xfId="40998" xr:uid="{00000000-0005-0000-0000-0000CB9F0000}"/>
    <cellStyle name="Normal [0] 4 13 3" xfId="40999" xr:uid="{00000000-0005-0000-0000-0000CC9F0000}"/>
    <cellStyle name="Normal [0] 4 14" xfId="41000" xr:uid="{00000000-0005-0000-0000-0000CD9F0000}"/>
    <cellStyle name="Normal [0] 4 14 2" xfId="41001" xr:uid="{00000000-0005-0000-0000-0000CE9F0000}"/>
    <cellStyle name="Normal [0] 4 14 3" xfId="41002" xr:uid="{00000000-0005-0000-0000-0000CF9F0000}"/>
    <cellStyle name="Normal [0] 4 15" xfId="41003" xr:uid="{00000000-0005-0000-0000-0000D09F0000}"/>
    <cellStyle name="Normal [0] 4 15 2" xfId="41004" xr:uid="{00000000-0005-0000-0000-0000D19F0000}"/>
    <cellStyle name="Normal [0] 4 15 3" xfId="41005" xr:uid="{00000000-0005-0000-0000-0000D29F0000}"/>
    <cellStyle name="Normal [0] 4 16" xfId="41006" xr:uid="{00000000-0005-0000-0000-0000D39F0000}"/>
    <cellStyle name="Normal [0] 4 16 2" xfId="41007" xr:uid="{00000000-0005-0000-0000-0000D49F0000}"/>
    <cellStyle name="Normal [0] 4 16 3" xfId="41008" xr:uid="{00000000-0005-0000-0000-0000D59F0000}"/>
    <cellStyle name="Normal [0] 4 17" xfId="41009" xr:uid="{00000000-0005-0000-0000-0000D69F0000}"/>
    <cellStyle name="Normal [0] 4 18" xfId="41010" xr:uid="{00000000-0005-0000-0000-0000D79F0000}"/>
    <cellStyle name="Normal [0] 4 2" xfId="41011" xr:uid="{00000000-0005-0000-0000-0000D89F0000}"/>
    <cellStyle name="Normal [0] 4 2 10" xfId="41012" xr:uid="{00000000-0005-0000-0000-0000D99F0000}"/>
    <cellStyle name="Normal [0] 4 2 10 2" xfId="41013" xr:uid="{00000000-0005-0000-0000-0000DA9F0000}"/>
    <cellStyle name="Normal [0] 4 2 10 3" xfId="41014" xr:uid="{00000000-0005-0000-0000-0000DB9F0000}"/>
    <cellStyle name="Normal [0] 4 2 11" xfId="41015" xr:uid="{00000000-0005-0000-0000-0000DC9F0000}"/>
    <cellStyle name="Normal [0] 4 2 11 2" xfId="41016" xr:uid="{00000000-0005-0000-0000-0000DD9F0000}"/>
    <cellStyle name="Normal [0] 4 2 11 3" xfId="41017" xr:uid="{00000000-0005-0000-0000-0000DE9F0000}"/>
    <cellStyle name="Normal [0] 4 2 12" xfId="41018" xr:uid="{00000000-0005-0000-0000-0000DF9F0000}"/>
    <cellStyle name="Normal [0] 4 2 12 2" xfId="41019" xr:uid="{00000000-0005-0000-0000-0000E09F0000}"/>
    <cellStyle name="Normal [0] 4 2 12 3" xfId="41020" xr:uid="{00000000-0005-0000-0000-0000E19F0000}"/>
    <cellStyle name="Normal [0] 4 2 13" xfId="41021" xr:uid="{00000000-0005-0000-0000-0000E29F0000}"/>
    <cellStyle name="Normal [0] 4 2 13 2" xfId="41022" xr:uid="{00000000-0005-0000-0000-0000E39F0000}"/>
    <cellStyle name="Normal [0] 4 2 13 3" xfId="41023" xr:uid="{00000000-0005-0000-0000-0000E49F0000}"/>
    <cellStyle name="Normal [0] 4 2 14" xfId="41024" xr:uid="{00000000-0005-0000-0000-0000E59F0000}"/>
    <cellStyle name="Normal [0] 4 2 14 2" xfId="41025" xr:uid="{00000000-0005-0000-0000-0000E69F0000}"/>
    <cellStyle name="Normal [0] 4 2 14 3" xfId="41026" xr:uid="{00000000-0005-0000-0000-0000E79F0000}"/>
    <cellStyle name="Normal [0] 4 2 15" xfId="41027" xr:uid="{00000000-0005-0000-0000-0000E89F0000}"/>
    <cellStyle name="Normal [0] 4 2 15 2" xfId="41028" xr:uid="{00000000-0005-0000-0000-0000E99F0000}"/>
    <cellStyle name="Normal [0] 4 2 15 3" xfId="41029" xr:uid="{00000000-0005-0000-0000-0000EA9F0000}"/>
    <cellStyle name="Normal [0] 4 2 16" xfId="41030" xr:uid="{00000000-0005-0000-0000-0000EB9F0000}"/>
    <cellStyle name="Normal [0] 4 2 17" xfId="41031" xr:uid="{00000000-0005-0000-0000-0000EC9F0000}"/>
    <cellStyle name="Normal [0] 4 2 2" xfId="41032" xr:uid="{00000000-0005-0000-0000-0000ED9F0000}"/>
    <cellStyle name="Normal [0] 4 2 2 10" xfId="41033" xr:uid="{00000000-0005-0000-0000-0000EE9F0000}"/>
    <cellStyle name="Normal [0] 4 2 2 10 2" xfId="41034" xr:uid="{00000000-0005-0000-0000-0000EF9F0000}"/>
    <cellStyle name="Normal [0] 4 2 2 10 3" xfId="41035" xr:uid="{00000000-0005-0000-0000-0000F09F0000}"/>
    <cellStyle name="Normal [0] 4 2 2 11" xfId="41036" xr:uid="{00000000-0005-0000-0000-0000F19F0000}"/>
    <cellStyle name="Normal [0] 4 2 2 11 2" xfId="41037" xr:uid="{00000000-0005-0000-0000-0000F29F0000}"/>
    <cellStyle name="Normal [0] 4 2 2 11 3" xfId="41038" xr:uid="{00000000-0005-0000-0000-0000F39F0000}"/>
    <cellStyle name="Normal [0] 4 2 2 12" xfId="41039" xr:uid="{00000000-0005-0000-0000-0000F49F0000}"/>
    <cellStyle name="Normal [0] 4 2 2 12 2" xfId="41040" xr:uid="{00000000-0005-0000-0000-0000F59F0000}"/>
    <cellStyle name="Normal [0] 4 2 2 12 3" xfId="41041" xr:uid="{00000000-0005-0000-0000-0000F69F0000}"/>
    <cellStyle name="Normal [0] 4 2 2 13" xfId="41042" xr:uid="{00000000-0005-0000-0000-0000F79F0000}"/>
    <cellStyle name="Normal [0] 4 2 2 14" xfId="41043" xr:uid="{00000000-0005-0000-0000-0000F89F0000}"/>
    <cellStyle name="Normal [0] 4 2 2 2" xfId="41044" xr:uid="{00000000-0005-0000-0000-0000F99F0000}"/>
    <cellStyle name="Normal [0] 4 2 2 2 2" xfId="41045" xr:uid="{00000000-0005-0000-0000-0000FA9F0000}"/>
    <cellStyle name="Normal [0] 4 2 2 2 3" xfId="41046" xr:uid="{00000000-0005-0000-0000-0000FB9F0000}"/>
    <cellStyle name="Normal [0] 4 2 2 3" xfId="41047" xr:uid="{00000000-0005-0000-0000-0000FC9F0000}"/>
    <cellStyle name="Normal [0] 4 2 2 3 2" xfId="41048" xr:uid="{00000000-0005-0000-0000-0000FD9F0000}"/>
    <cellStyle name="Normal [0] 4 2 2 3 3" xfId="41049" xr:uid="{00000000-0005-0000-0000-0000FE9F0000}"/>
    <cellStyle name="Normal [0] 4 2 2 4" xfId="41050" xr:uid="{00000000-0005-0000-0000-0000FF9F0000}"/>
    <cellStyle name="Normal [0] 4 2 2 4 2" xfId="41051" xr:uid="{00000000-0005-0000-0000-000000A00000}"/>
    <cellStyle name="Normal [0] 4 2 2 4 3" xfId="41052" xr:uid="{00000000-0005-0000-0000-000001A00000}"/>
    <cellStyle name="Normal [0] 4 2 2 5" xfId="41053" xr:uid="{00000000-0005-0000-0000-000002A00000}"/>
    <cellStyle name="Normal [0] 4 2 2 5 2" xfId="41054" xr:uid="{00000000-0005-0000-0000-000003A00000}"/>
    <cellStyle name="Normal [0] 4 2 2 5 3" xfId="41055" xr:uid="{00000000-0005-0000-0000-000004A00000}"/>
    <cellStyle name="Normal [0] 4 2 2 6" xfId="41056" xr:uid="{00000000-0005-0000-0000-000005A00000}"/>
    <cellStyle name="Normal [0] 4 2 2 6 2" xfId="41057" xr:uid="{00000000-0005-0000-0000-000006A00000}"/>
    <cellStyle name="Normal [0] 4 2 2 6 3" xfId="41058" xr:uid="{00000000-0005-0000-0000-000007A00000}"/>
    <cellStyle name="Normal [0] 4 2 2 7" xfId="41059" xr:uid="{00000000-0005-0000-0000-000008A00000}"/>
    <cellStyle name="Normal [0] 4 2 2 7 2" xfId="41060" xr:uid="{00000000-0005-0000-0000-000009A00000}"/>
    <cellStyle name="Normal [0] 4 2 2 7 3" xfId="41061" xr:uid="{00000000-0005-0000-0000-00000AA00000}"/>
    <cellStyle name="Normal [0] 4 2 2 8" xfId="41062" xr:uid="{00000000-0005-0000-0000-00000BA00000}"/>
    <cellStyle name="Normal [0] 4 2 2 8 2" xfId="41063" xr:uid="{00000000-0005-0000-0000-00000CA00000}"/>
    <cellStyle name="Normal [0] 4 2 2 8 3" xfId="41064" xr:uid="{00000000-0005-0000-0000-00000DA00000}"/>
    <cellStyle name="Normal [0] 4 2 2 9" xfId="41065" xr:uid="{00000000-0005-0000-0000-00000EA00000}"/>
    <cellStyle name="Normal [0] 4 2 2 9 2" xfId="41066" xr:uid="{00000000-0005-0000-0000-00000FA00000}"/>
    <cellStyle name="Normal [0] 4 2 2 9 3" xfId="41067" xr:uid="{00000000-0005-0000-0000-000010A00000}"/>
    <cellStyle name="Normal [0] 4 2 3" xfId="41068" xr:uid="{00000000-0005-0000-0000-000011A00000}"/>
    <cellStyle name="Normal [0] 4 2 3 10" xfId="41069" xr:uid="{00000000-0005-0000-0000-000012A00000}"/>
    <cellStyle name="Normal [0] 4 2 3 10 2" xfId="41070" xr:uid="{00000000-0005-0000-0000-000013A00000}"/>
    <cellStyle name="Normal [0] 4 2 3 10 3" xfId="41071" xr:uid="{00000000-0005-0000-0000-000014A00000}"/>
    <cellStyle name="Normal [0] 4 2 3 11" xfId="41072" xr:uid="{00000000-0005-0000-0000-000015A00000}"/>
    <cellStyle name="Normal [0] 4 2 3 11 2" xfId="41073" xr:uid="{00000000-0005-0000-0000-000016A00000}"/>
    <cellStyle name="Normal [0] 4 2 3 11 3" xfId="41074" xr:uid="{00000000-0005-0000-0000-000017A00000}"/>
    <cellStyle name="Normal [0] 4 2 3 12" xfId="41075" xr:uid="{00000000-0005-0000-0000-000018A00000}"/>
    <cellStyle name="Normal [0] 4 2 3 12 2" xfId="41076" xr:uid="{00000000-0005-0000-0000-000019A00000}"/>
    <cellStyle name="Normal [0] 4 2 3 12 3" xfId="41077" xr:uid="{00000000-0005-0000-0000-00001AA00000}"/>
    <cellStyle name="Normal [0] 4 2 3 13" xfId="41078" xr:uid="{00000000-0005-0000-0000-00001BA00000}"/>
    <cellStyle name="Normal [0] 4 2 3 14" xfId="41079" xr:uid="{00000000-0005-0000-0000-00001CA00000}"/>
    <cellStyle name="Normal [0] 4 2 3 2" xfId="41080" xr:uid="{00000000-0005-0000-0000-00001DA00000}"/>
    <cellStyle name="Normal [0] 4 2 3 2 2" xfId="41081" xr:uid="{00000000-0005-0000-0000-00001EA00000}"/>
    <cellStyle name="Normal [0] 4 2 3 2 3" xfId="41082" xr:uid="{00000000-0005-0000-0000-00001FA00000}"/>
    <cellStyle name="Normal [0] 4 2 3 3" xfId="41083" xr:uid="{00000000-0005-0000-0000-000020A00000}"/>
    <cellStyle name="Normal [0] 4 2 3 3 2" xfId="41084" xr:uid="{00000000-0005-0000-0000-000021A00000}"/>
    <cellStyle name="Normal [0] 4 2 3 3 3" xfId="41085" xr:uid="{00000000-0005-0000-0000-000022A00000}"/>
    <cellStyle name="Normal [0] 4 2 3 4" xfId="41086" xr:uid="{00000000-0005-0000-0000-000023A00000}"/>
    <cellStyle name="Normal [0] 4 2 3 4 2" xfId="41087" xr:uid="{00000000-0005-0000-0000-000024A00000}"/>
    <cellStyle name="Normal [0] 4 2 3 4 3" xfId="41088" xr:uid="{00000000-0005-0000-0000-000025A00000}"/>
    <cellStyle name="Normal [0] 4 2 3 5" xfId="41089" xr:uid="{00000000-0005-0000-0000-000026A00000}"/>
    <cellStyle name="Normal [0] 4 2 3 5 2" xfId="41090" xr:uid="{00000000-0005-0000-0000-000027A00000}"/>
    <cellStyle name="Normal [0] 4 2 3 5 3" xfId="41091" xr:uid="{00000000-0005-0000-0000-000028A00000}"/>
    <cellStyle name="Normal [0] 4 2 3 6" xfId="41092" xr:uid="{00000000-0005-0000-0000-000029A00000}"/>
    <cellStyle name="Normal [0] 4 2 3 6 2" xfId="41093" xr:uid="{00000000-0005-0000-0000-00002AA00000}"/>
    <cellStyle name="Normal [0] 4 2 3 6 3" xfId="41094" xr:uid="{00000000-0005-0000-0000-00002BA00000}"/>
    <cellStyle name="Normal [0] 4 2 3 7" xfId="41095" xr:uid="{00000000-0005-0000-0000-00002CA00000}"/>
    <cellStyle name="Normal [0] 4 2 3 7 2" xfId="41096" xr:uid="{00000000-0005-0000-0000-00002DA00000}"/>
    <cellStyle name="Normal [0] 4 2 3 7 3" xfId="41097" xr:uid="{00000000-0005-0000-0000-00002EA00000}"/>
    <cellStyle name="Normal [0] 4 2 3 8" xfId="41098" xr:uid="{00000000-0005-0000-0000-00002FA00000}"/>
    <cellStyle name="Normal [0] 4 2 3 8 2" xfId="41099" xr:uid="{00000000-0005-0000-0000-000030A00000}"/>
    <cellStyle name="Normal [0] 4 2 3 8 3" xfId="41100" xr:uid="{00000000-0005-0000-0000-000031A00000}"/>
    <cellStyle name="Normal [0] 4 2 3 9" xfId="41101" xr:uid="{00000000-0005-0000-0000-000032A00000}"/>
    <cellStyle name="Normal [0] 4 2 3 9 2" xfId="41102" xr:uid="{00000000-0005-0000-0000-000033A00000}"/>
    <cellStyle name="Normal [0] 4 2 3 9 3" xfId="41103" xr:uid="{00000000-0005-0000-0000-000034A00000}"/>
    <cellStyle name="Normal [0] 4 2 4" xfId="41104" xr:uid="{00000000-0005-0000-0000-000035A00000}"/>
    <cellStyle name="Normal [0] 4 2 4 10" xfId="41105" xr:uid="{00000000-0005-0000-0000-000036A00000}"/>
    <cellStyle name="Normal [0] 4 2 4 10 2" xfId="41106" xr:uid="{00000000-0005-0000-0000-000037A00000}"/>
    <cellStyle name="Normal [0] 4 2 4 10 3" xfId="41107" xr:uid="{00000000-0005-0000-0000-000038A00000}"/>
    <cellStyle name="Normal [0] 4 2 4 11" xfId="41108" xr:uid="{00000000-0005-0000-0000-000039A00000}"/>
    <cellStyle name="Normal [0] 4 2 4 11 2" xfId="41109" xr:uid="{00000000-0005-0000-0000-00003AA00000}"/>
    <cellStyle name="Normal [0] 4 2 4 11 3" xfId="41110" xr:uid="{00000000-0005-0000-0000-00003BA00000}"/>
    <cellStyle name="Normal [0] 4 2 4 12" xfId="41111" xr:uid="{00000000-0005-0000-0000-00003CA00000}"/>
    <cellStyle name="Normal [0] 4 2 4 13" xfId="41112" xr:uid="{00000000-0005-0000-0000-00003DA00000}"/>
    <cellStyle name="Normal [0] 4 2 4 2" xfId="41113" xr:uid="{00000000-0005-0000-0000-00003EA00000}"/>
    <cellStyle name="Normal [0] 4 2 4 2 2" xfId="41114" xr:uid="{00000000-0005-0000-0000-00003FA00000}"/>
    <cellStyle name="Normal [0] 4 2 4 2 3" xfId="41115" xr:uid="{00000000-0005-0000-0000-000040A00000}"/>
    <cellStyle name="Normal [0] 4 2 4 3" xfId="41116" xr:uid="{00000000-0005-0000-0000-000041A00000}"/>
    <cellStyle name="Normal [0] 4 2 4 3 2" xfId="41117" xr:uid="{00000000-0005-0000-0000-000042A00000}"/>
    <cellStyle name="Normal [0] 4 2 4 3 3" xfId="41118" xr:uid="{00000000-0005-0000-0000-000043A00000}"/>
    <cellStyle name="Normal [0] 4 2 4 4" xfId="41119" xr:uid="{00000000-0005-0000-0000-000044A00000}"/>
    <cellStyle name="Normal [0] 4 2 4 4 2" xfId="41120" xr:uid="{00000000-0005-0000-0000-000045A00000}"/>
    <cellStyle name="Normal [0] 4 2 4 4 3" xfId="41121" xr:uid="{00000000-0005-0000-0000-000046A00000}"/>
    <cellStyle name="Normal [0] 4 2 4 5" xfId="41122" xr:uid="{00000000-0005-0000-0000-000047A00000}"/>
    <cellStyle name="Normal [0] 4 2 4 5 2" xfId="41123" xr:uid="{00000000-0005-0000-0000-000048A00000}"/>
    <cellStyle name="Normal [0] 4 2 4 5 3" xfId="41124" xr:uid="{00000000-0005-0000-0000-000049A00000}"/>
    <cellStyle name="Normal [0] 4 2 4 6" xfId="41125" xr:uid="{00000000-0005-0000-0000-00004AA00000}"/>
    <cellStyle name="Normal [0] 4 2 4 6 2" xfId="41126" xr:uid="{00000000-0005-0000-0000-00004BA00000}"/>
    <cellStyle name="Normal [0] 4 2 4 6 3" xfId="41127" xr:uid="{00000000-0005-0000-0000-00004CA00000}"/>
    <cellStyle name="Normal [0] 4 2 4 7" xfId="41128" xr:uid="{00000000-0005-0000-0000-00004DA00000}"/>
    <cellStyle name="Normal [0] 4 2 4 7 2" xfId="41129" xr:uid="{00000000-0005-0000-0000-00004EA00000}"/>
    <cellStyle name="Normal [0] 4 2 4 7 3" xfId="41130" xr:uid="{00000000-0005-0000-0000-00004FA00000}"/>
    <cellStyle name="Normal [0] 4 2 4 8" xfId="41131" xr:uid="{00000000-0005-0000-0000-000050A00000}"/>
    <cellStyle name="Normal [0] 4 2 4 8 2" xfId="41132" xr:uid="{00000000-0005-0000-0000-000051A00000}"/>
    <cellStyle name="Normal [0] 4 2 4 8 3" xfId="41133" xr:uid="{00000000-0005-0000-0000-000052A00000}"/>
    <cellStyle name="Normal [0] 4 2 4 9" xfId="41134" xr:uid="{00000000-0005-0000-0000-000053A00000}"/>
    <cellStyle name="Normal [0] 4 2 4 9 2" xfId="41135" xr:uid="{00000000-0005-0000-0000-000054A00000}"/>
    <cellStyle name="Normal [0] 4 2 4 9 3" xfId="41136" xr:uid="{00000000-0005-0000-0000-000055A00000}"/>
    <cellStyle name="Normal [0] 4 2 5" xfId="41137" xr:uid="{00000000-0005-0000-0000-000056A00000}"/>
    <cellStyle name="Normal [0] 4 2 5 10" xfId="41138" xr:uid="{00000000-0005-0000-0000-000057A00000}"/>
    <cellStyle name="Normal [0] 4 2 5 10 2" xfId="41139" xr:uid="{00000000-0005-0000-0000-000058A00000}"/>
    <cellStyle name="Normal [0] 4 2 5 10 3" xfId="41140" xr:uid="{00000000-0005-0000-0000-000059A00000}"/>
    <cellStyle name="Normal [0] 4 2 5 11" xfId="41141" xr:uid="{00000000-0005-0000-0000-00005AA00000}"/>
    <cellStyle name="Normal [0] 4 2 5 11 2" xfId="41142" xr:uid="{00000000-0005-0000-0000-00005BA00000}"/>
    <cellStyle name="Normal [0] 4 2 5 11 3" xfId="41143" xr:uid="{00000000-0005-0000-0000-00005CA00000}"/>
    <cellStyle name="Normal [0] 4 2 5 12" xfId="41144" xr:uid="{00000000-0005-0000-0000-00005DA00000}"/>
    <cellStyle name="Normal [0] 4 2 5 13" xfId="41145" xr:uid="{00000000-0005-0000-0000-00005EA00000}"/>
    <cellStyle name="Normal [0] 4 2 5 2" xfId="41146" xr:uid="{00000000-0005-0000-0000-00005FA00000}"/>
    <cellStyle name="Normal [0] 4 2 5 2 2" xfId="41147" xr:uid="{00000000-0005-0000-0000-000060A00000}"/>
    <cellStyle name="Normal [0] 4 2 5 2 3" xfId="41148" xr:uid="{00000000-0005-0000-0000-000061A00000}"/>
    <cellStyle name="Normal [0] 4 2 5 3" xfId="41149" xr:uid="{00000000-0005-0000-0000-000062A00000}"/>
    <cellStyle name="Normal [0] 4 2 5 3 2" xfId="41150" xr:uid="{00000000-0005-0000-0000-000063A00000}"/>
    <cellStyle name="Normal [0] 4 2 5 3 3" xfId="41151" xr:uid="{00000000-0005-0000-0000-000064A00000}"/>
    <cellStyle name="Normal [0] 4 2 5 4" xfId="41152" xr:uid="{00000000-0005-0000-0000-000065A00000}"/>
    <cellStyle name="Normal [0] 4 2 5 4 2" xfId="41153" xr:uid="{00000000-0005-0000-0000-000066A00000}"/>
    <cellStyle name="Normal [0] 4 2 5 4 3" xfId="41154" xr:uid="{00000000-0005-0000-0000-000067A00000}"/>
    <cellStyle name="Normal [0] 4 2 5 5" xfId="41155" xr:uid="{00000000-0005-0000-0000-000068A00000}"/>
    <cellStyle name="Normal [0] 4 2 5 5 2" xfId="41156" xr:uid="{00000000-0005-0000-0000-000069A00000}"/>
    <cellStyle name="Normal [0] 4 2 5 5 3" xfId="41157" xr:uid="{00000000-0005-0000-0000-00006AA00000}"/>
    <cellStyle name="Normal [0] 4 2 5 6" xfId="41158" xr:uid="{00000000-0005-0000-0000-00006BA00000}"/>
    <cellStyle name="Normal [0] 4 2 5 6 2" xfId="41159" xr:uid="{00000000-0005-0000-0000-00006CA00000}"/>
    <cellStyle name="Normal [0] 4 2 5 6 3" xfId="41160" xr:uid="{00000000-0005-0000-0000-00006DA00000}"/>
    <cellStyle name="Normal [0] 4 2 5 7" xfId="41161" xr:uid="{00000000-0005-0000-0000-00006EA00000}"/>
    <cellStyle name="Normal [0] 4 2 5 7 2" xfId="41162" xr:uid="{00000000-0005-0000-0000-00006FA00000}"/>
    <cellStyle name="Normal [0] 4 2 5 7 3" xfId="41163" xr:uid="{00000000-0005-0000-0000-000070A00000}"/>
    <cellStyle name="Normal [0] 4 2 5 8" xfId="41164" xr:uid="{00000000-0005-0000-0000-000071A00000}"/>
    <cellStyle name="Normal [0] 4 2 5 8 2" xfId="41165" xr:uid="{00000000-0005-0000-0000-000072A00000}"/>
    <cellStyle name="Normal [0] 4 2 5 8 3" xfId="41166" xr:uid="{00000000-0005-0000-0000-000073A00000}"/>
    <cellStyle name="Normal [0] 4 2 5 9" xfId="41167" xr:uid="{00000000-0005-0000-0000-000074A00000}"/>
    <cellStyle name="Normal [0] 4 2 5 9 2" xfId="41168" xr:uid="{00000000-0005-0000-0000-000075A00000}"/>
    <cellStyle name="Normal [0] 4 2 5 9 3" xfId="41169" xr:uid="{00000000-0005-0000-0000-000076A00000}"/>
    <cellStyle name="Normal [0] 4 2 6" xfId="41170" xr:uid="{00000000-0005-0000-0000-000077A00000}"/>
    <cellStyle name="Normal [0] 4 2 6 2" xfId="41171" xr:uid="{00000000-0005-0000-0000-000078A00000}"/>
    <cellStyle name="Normal [0] 4 2 6 3" xfId="41172" xr:uid="{00000000-0005-0000-0000-000079A00000}"/>
    <cellStyle name="Normal [0] 4 2 7" xfId="41173" xr:uid="{00000000-0005-0000-0000-00007AA00000}"/>
    <cellStyle name="Normal [0] 4 2 7 2" xfId="41174" xr:uid="{00000000-0005-0000-0000-00007BA00000}"/>
    <cellStyle name="Normal [0] 4 2 7 3" xfId="41175" xr:uid="{00000000-0005-0000-0000-00007CA00000}"/>
    <cellStyle name="Normal [0] 4 2 8" xfId="41176" xr:uid="{00000000-0005-0000-0000-00007DA00000}"/>
    <cellStyle name="Normal [0] 4 2 8 2" xfId="41177" xr:uid="{00000000-0005-0000-0000-00007EA00000}"/>
    <cellStyle name="Normal [0] 4 2 8 3" xfId="41178" xr:uid="{00000000-0005-0000-0000-00007FA00000}"/>
    <cellStyle name="Normal [0] 4 2 9" xfId="41179" xr:uid="{00000000-0005-0000-0000-000080A00000}"/>
    <cellStyle name="Normal [0] 4 2 9 2" xfId="41180" xr:uid="{00000000-0005-0000-0000-000081A00000}"/>
    <cellStyle name="Normal [0] 4 2 9 3" xfId="41181" xr:uid="{00000000-0005-0000-0000-000082A00000}"/>
    <cellStyle name="Normal [0] 4 3" xfId="41182" xr:uid="{00000000-0005-0000-0000-000083A00000}"/>
    <cellStyle name="Normal [0] 4 3 10" xfId="41183" xr:uid="{00000000-0005-0000-0000-000084A00000}"/>
    <cellStyle name="Normal [0] 4 3 10 2" xfId="41184" xr:uid="{00000000-0005-0000-0000-000085A00000}"/>
    <cellStyle name="Normal [0] 4 3 10 3" xfId="41185" xr:uid="{00000000-0005-0000-0000-000086A00000}"/>
    <cellStyle name="Normal [0] 4 3 11" xfId="41186" xr:uid="{00000000-0005-0000-0000-000087A00000}"/>
    <cellStyle name="Normal [0] 4 3 11 2" xfId="41187" xr:uid="{00000000-0005-0000-0000-000088A00000}"/>
    <cellStyle name="Normal [0] 4 3 11 3" xfId="41188" xr:uid="{00000000-0005-0000-0000-000089A00000}"/>
    <cellStyle name="Normal [0] 4 3 12" xfId="41189" xr:uid="{00000000-0005-0000-0000-00008AA00000}"/>
    <cellStyle name="Normal [0] 4 3 12 2" xfId="41190" xr:uid="{00000000-0005-0000-0000-00008BA00000}"/>
    <cellStyle name="Normal [0] 4 3 12 3" xfId="41191" xr:uid="{00000000-0005-0000-0000-00008CA00000}"/>
    <cellStyle name="Normal [0] 4 3 13" xfId="41192" xr:uid="{00000000-0005-0000-0000-00008DA00000}"/>
    <cellStyle name="Normal [0] 4 3 14" xfId="41193" xr:uid="{00000000-0005-0000-0000-00008EA00000}"/>
    <cellStyle name="Normal [0] 4 3 2" xfId="41194" xr:uid="{00000000-0005-0000-0000-00008FA00000}"/>
    <cellStyle name="Normal [0] 4 3 2 2" xfId="41195" xr:uid="{00000000-0005-0000-0000-000090A00000}"/>
    <cellStyle name="Normal [0] 4 3 2 3" xfId="41196" xr:uid="{00000000-0005-0000-0000-000091A00000}"/>
    <cellStyle name="Normal [0] 4 3 3" xfId="41197" xr:uid="{00000000-0005-0000-0000-000092A00000}"/>
    <cellStyle name="Normal [0] 4 3 3 2" xfId="41198" xr:uid="{00000000-0005-0000-0000-000093A00000}"/>
    <cellStyle name="Normal [0] 4 3 3 3" xfId="41199" xr:uid="{00000000-0005-0000-0000-000094A00000}"/>
    <cellStyle name="Normal [0] 4 3 4" xfId="41200" xr:uid="{00000000-0005-0000-0000-000095A00000}"/>
    <cellStyle name="Normal [0] 4 3 4 2" xfId="41201" xr:uid="{00000000-0005-0000-0000-000096A00000}"/>
    <cellStyle name="Normal [0] 4 3 4 3" xfId="41202" xr:uid="{00000000-0005-0000-0000-000097A00000}"/>
    <cellStyle name="Normal [0] 4 3 5" xfId="41203" xr:uid="{00000000-0005-0000-0000-000098A00000}"/>
    <cellStyle name="Normal [0] 4 3 5 2" xfId="41204" xr:uid="{00000000-0005-0000-0000-000099A00000}"/>
    <cellStyle name="Normal [0] 4 3 5 3" xfId="41205" xr:uid="{00000000-0005-0000-0000-00009AA00000}"/>
    <cellStyle name="Normal [0] 4 3 6" xfId="41206" xr:uid="{00000000-0005-0000-0000-00009BA00000}"/>
    <cellStyle name="Normal [0] 4 3 6 2" xfId="41207" xr:uid="{00000000-0005-0000-0000-00009CA00000}"/>
    <cellStyle name="Normal [0] 4 3 6 3" xfId="41208" xr:uid="{00000000-0005-0000-0000-00009DA00000}"/>
    <cellStyle name="Normal [0] 4 3 7" xfId="41209" xr:uid="{00000000-0005-0000-0000-00009EA00000}"/>
    <cellStyle name="Normal [0] 4 3 7 2" xfId="41210" xr:uid="{00000000-0005-0000-0000-00009FA00000}"/>
    <cellStyle name="Normal [0] 4 3 7 3" xfId="41211" xr:uid="{00000000-0005-0000-0000-0000A0A00000}"/>
    <cellStyle name="Normal [0] 4 3 8" xfId="41212" xr:uid="{00000000-0005-0000-0000-0000A1A00000}"/>
    <cellStyle name="Normal [0] 4 3 8 2" xfId="41213" xr:uid="{00000000-0005-0000-0000-0000A2A00000}"/>
    <cellStyle name="Normal [0] 4 3 8 3" xfId="41214" xr:uid="{00000000-0005-0000-0000-0000A3A00000}"/>
    <cellStyle name="Normal [0] 4 3 9" xfId="41215" xr:uid="{00000000-0005-0000-0000-0000A4A00000}"/>
    <cellStyle name="Normal [0] 4 3 9 2" xfId="41216" xr:uid="{00000000-0005-0000-0000-0000A5A00000}"/>
    <cellStyle name="Normal [0] 4 3 9 3" xfId="41217" xr:uid="{00000000-0005-0000-0000-0000A6A00000}"/>
    <cellStyle name="Normal [0] 4 4" xfId="41218" xr:uid="{00000000-0005-0000-0000-0000A7A00000}"/>
    <cellStyle name="Normal [0] 4 4 10" xfId="41219" xr:uid="{00000000-0005-0000-0000-0000A8A00000}"/>
    <cellStyle name="Normal [0] 4 4 10 2" xfId="41220" xr:uid="{00000000-0005-0000-0000-0000A9A00000}"/>
    <cellStyle name="Normal [0] 4 4 10 3" xfId="41221" xr:uid="{00000000-0005-0000-0000-0000AAA00000}"/>
    <cellStyle name="Normal [0] 4 4 11" xfId="41222" xr:uid="{00000000-0005-0000-0000-0000ABA00000}"/>
    <cellStyle name="Normal [0] 4 4 11 2" xfId="41223" xr:uid="{00000000-0005-0000-0000-0000ACA00000}"/>
    <cellStyle name="Normal [0] 4 4 11 3" xfId="41224" xr:uid="{00000000-0005-0000-0000-0000ADA00000}"/>
    <cellStyle name="Normal [0] 4 4 12" xfId="41225" xr:uid="{00000000-0005-0000-0000-0000AEA00000}"/>
    <cellStyle name="Normal [0] 4 4 12 2" xfId="41226" xr:uid="{00000000-0005-0000-0000-0000AFA00000}"/>
    <cellStyle name="Normal [0] 4 4 12 3" xfId="41227" xr:uid="{00000000-0005-0000-0000-0000B0A00000}"/>
    <cellStyle name="Normal [0] 4 4 13" xfId="41228" xr:uid="{00000000-0005-0000-0000-0000B1A00000}"/>
    <cellStyle name="Normal [0] 4 4 14" xfId="41229" xr:uid="{00000000-0005-0000-0000-0000B2A00000}"/>
    <cellStyle name="Normal [0] 4 4 2" xfId="41230" xr:uid="{00000000-0005-0000-0000-0000B3A00000}"/>
    <cellStyle name="Normal [0] 4 4 2 2" xfId="41231" xr:uid="{00000000-0005-0000-0000-0000B4A00000}"/>
    <cellStyle name="Normal [0] 4 4 2 3" xfId="41232" xr:uid="{00000000-0005-0000-0000-0000B5A00000}"/>
    <cellStyle name="Normal [0] 4 4 3" xfId="41233" xr:uid="{00000000-0005-0000-0000-0000B6A00000}"/>
    <cellStyle name="Normal [0] 4 4 3 2" xfId="41234" xr:uid="{00000000-0005-0000-0000-0000B7A00000}"/>
    <cellStyle name="Normal [0] 4 4 3 3" xfId="41235" xr:uid="{00000000-0005-0000-0000-0000B8A00000}"/>
    <cellStyle name="Normal [0] 4 4 4" xfId="41236" xr:uid="{00000000-0005-0000-0000-0000B9A00000}"/>
    <cellStyle name="Normal [0] 4 4 4 2" xfId="41237" xr:uid="{00000000-0005-0000-0000-0000BAA00000}"/>
    <cellStyle name="Normal [0] 4 4 4 3" xfId="41238" xr:uid="{00000000-0005-0000-0000-0000BBA00000}"/>
    <cellStyle name="Normal [0] 4 4 5" xfId="41239" xr:uid="{00000000-0005-0000-0000-0000BCA00000}"/>
    <cellStyle name="Normal [0] 4 4 5 2" xfId="41240" xr:uid="{00000000-0005-0000-0000-0000BDA00000}"/>
    <cellStyle name="Normal [0] 4 4 5 3" xfId="41241" xr:uid="{00000000-0005-0000-0000-0000BEA00000}"/>
    <cellStyle name="Normal [0] 4 4 6" xfId="41242" xr:uid="{00000000-0005-0000-0000-0000BFA00000}"/>
    <cellStyle name="Normal [0] 4 4 6 2" xfId="41243" xr:uid="{00000000-0005-0000-0000-0000C0A00000}"/>
    <cellStyle name="Normal [0] 4 4 6 3" xfId="41244" xr:uid="{00000000-0005-0000-0000-0000C1A00000}"/>
    <cellStyle name="Normal [0] 4 4 7" xfId="41245" xr:uid="{00000000-0005-0000-0000-0000C2A00000}"/>
    <cellStyle name="Normal [0] 4 4 7 2" xfId="41246" xr:uid="{00000000-0005-0000-0000-0000C3A00000}"/>
    <cellStyle name="Normal [0] 4 4 7 3" xfId="41247" xr:uid="{00000000-0005-0000-0000-0000C4A00000}"/>
    <cellStyle name="Normal [0] 4 4 8" xfId="41248" xr:uid="{00000000-0005-0000-0000-0000C5A00000}"/>
    <cellStyle name="Normal [0] 4 4 8 2" xfId="41249" xr:uid="{00000000-0005-0000-0000-0000C6A00000}"/>
    <cellStyle name="Normal [0] 4 4 8 3" xfId="41250" xr:uid="{00000000-0005-0000-0000-0000C7A00000}"/>
    <cellStyle name="Normal [0] 4 4 9" xfId="41251" xr:uid="{00000000-0005-0000-0000-0000C8A00000}"/>
    <cellStyle name="Normal [0] 4 4 9 2" xfId="41252" xr:uid="{00000000-0005-0000-0000-0000C9A00000}"/>
    <cellStyle name="Normal [0] 4 4 9 3" xfId="41253" xr:uid="{00000000-0005-0000-0000-0000CAA00000}"/>
    <cellStyle name="Normal [0] 4 5" xfId="41254" xr:uid="{00000000-0005-0000-0000-0000CBA00000}"/>
    <cellStyle name="Normal [0] 4 5 10" xfId="41255" xr:uid="{00000000-0005-0000-0000-0000CCA00000}"/>
    <cellStyle name="Normal [0] 4 5 10 2" xfId="41256" xr:uid="{00000000-0005-0000-0000-0000CDA00000}"/>
    <cellStyle name="Normal [0] 4 5 10 3" xfId="41257" xr:uid="{00000000-0005-0000-0000-0000CEA00000}"/>
    <cellStyle name="Normal [0] 4 5 11" xfId="41258" xr:uid="{00000000-0005-0000-0000-0000CFA00000}"/>
    <cellStyle name="Normal [0] 4 5 11 2" xfId="41259" xr:uid="{00000000-0005-0000-0000-0000D0A00000}"/>
    <cellStyle name="Normal [0] 4 5 11 3" xfId="41260" xr:uid="{00000000-0005-0000-0000-0000D1A00000}"/>
    <cellStyle name="Normal [0] 4 5 12" xfId="41261" xr:uid="{00000000-0005-0000-0000-0000D2A00000}"/>
    <cellStyle name="Normal [0] 4 5 13" xfId="41262" xr:uid="{00000000-0005-0000-0000-0000D3A00000}"/>
    <cellStyle name="Normal [0] 4 5 2" xfId="41263" xr:uid="{00000000-0005-0000-0000-0000D4A00000}"/>
    <cellStyle name="Normal [0] 4 5 2 2" xfId="41264" xr:uid="{00000000-0005-0000-0000-0000D5A00000}"/>
    <cellStyle name="Normal [0] 4 5 2 3" xfId="41265" xr:uid="{00000000-0005-0000-0000-0000D6A00000}"/>
    <cellStyle name="Normal [0] 4 5 3" xfId="41266" xr:uid="{00000000-0005-0000-0000-0000D7A00000}"/>
    <cellStyle name="Normal [0] 4 5 3 2" xfId="41267" xr:uid="{00000000-0005-0000-0000-0000D8A00000}"/>
    <cellStyle name="Normal [0] 4 5 3 3" xfId="41268" xr:uid="{00000000-0005-0000-0000-0000D9A00000}"/>
    <cellStyle name="Normal [0] 4 5 4" xfId="41269" xr:uid="{00000000-0005-0000-0000-0000DAA00000}"/>
    <cellStyle name="Normal [0] 4 5 4 2" xfId="41270" xr:uid="{00000000-0005-0000-0000-0000DBA00000}"/>
    <cellStyle name="Normal [0] 4 5 4 3" xfId="41271" xr:uid="{00000000-0005-0000-0000-0000DCA00000}"/>
    <cellStyle name="Normal [0] 4 5 5" xfId="41272" xr:uid="{00000000-0005-0000-0000-0000DDA00000}"/>
    <cellStyle name="Normal [0] 4 5 5 2" xfId="41273" xr:uid="{00000000-0005-0000-0000-0000DEA00000}"/>
    <cellStyle name="Normal [0] 4 5 5 3" xfId="41274" xr:uid="{00000000-0005-0000-0000-0000DFA00000}"/>
    <cellStyle name="Normal [0] 4 5 6" xfId="41275" xr:uid="{00000000-0005-0000-0000-0000E0A00000}"/>
    <cellStyle name="Normal [0] 4 5 6 2" xfId="41276" xr:uid="{00000000-0005-0000-0000-0000E1A00000}"/>
    <cellStyle name="Normal [0] 4 5 6 3" xfId="41277" xr:uid="{00000000-0005-0000-0000-0000E2A00000}"/>
    <cellStyle name="Normal [0] 4 5 7" xfId="41278" xr:uid="{00000000-0005-0000-0000-0000E3A00000}"/>
    <cellStyle name="Normal [0] 4 5 7 2" xfId="41279" xr:uid="{00000000-0005-0000-0000-0000E4A00000}"/>
    <cellStyle name="Normal [0] 4 5 7 3" xfId="41280" xr:uid="{00000000-0005-0000-0000-0000E5A00000}"/>
    <cellStyle name="Normal [0] 4 5 8" xfId="41281" xr:uid="{00000000-0005-0000-0000-0000E6A00000}"/>
    <cellStyle name="Normal [0] 4 5 8 2" xfId="41282" xr:uid="{00000000-0005-0000-0000-0000E7A00000}"/>
    <cellStyle name="Normal [0] 4 5 8 3" xfId="41283" xr:uid="{00000000-0005-0000-0000-0000E8A00000}"/>
    <cellStyle name="Normal [0] 4 5 9" xfId="41284" xr:uid="{00000000-0005-0000-0000-0000E9A00000}"/>
    <cellStyle name="Normal [0] 4 5 9 2" xfId="41285" xr:uid="{00000000-0005-0000-0000-0000EAA00000}"/>
    <cellStyle name="Normal [0] 4 5 9 3" xfId="41286" xr:uid="{00000000-0005-0000-0000-0000EBA00000}"/>
    <cellStyle name="Normal [0] 4 6" xfId="41287" xr:uid="{00000000-0005-0000-0000-0000ECA00000}"/>
    <cellStyle name="Normal [0] 4 6 10" xfId="41288" xr:uid="{00000000-0005-0000-0000-0000EDA00000}"/>
    <cellStyle name="Normal [0] 4 6 10 2" xfId="41289" xr:uid="{00000000-0005-0000-0000-0000EEA00000}"/>
    <cellStyle name="Normal [0] 4 6 10 3" xfId="41290" xr:uid="{00000000-0005-0000-0000-0000EFA00000}"/>
    <cellStyle name="Normal [0] 4 6 11" xfId="41291" xr:uid="{00000000-0005-0000-0000-0000F0A00000}"/>
    <cellStyle name="Normal [0] 4 6 11 2" xfId="41292" xr:uid="{00000000-0005-0000-0000-0000F1A00000}"/>
    <cellStyle name="Normal [0] 4 6 11 3" xfId="41293" xr:uid="{00000000-0005-0000-0000-0000F2A00000}"/>
    <cellStyle name="Normal [0] 4 6 12" xfId="41294" xr:uid="{00000000-0005-0000-0000-0000F3A00000}"/>
    <cellStyle name="Normal [0] 4 6 13" xfId="41295" xr:uid="{00000000-0005-0000-0000-0000F4A00000}"/>
    <cellStyle name="Normal [0] 4 6 2" xfId="41296" xr:uid="{00000000-0005-0000-0000-0000F5A00000}"/>
    <cellStyle name="Normal [0] 4 6 2 2" xfId="41297" xr:uid="{00000000-0005-0000-0000-0000F6A00000}"/>
    <cellStyle name="Normal [0] 4 6 2 3" xfId="41298" xr:uid="{00000000-0005-0000-0000-0000F7A00000}"/>
    <cellStyle name="Normal [0] 4 6 3" xfId="41299" xr:uid="{00000000-0005-0000-0000-0000F8A00000}"/>
    <cellStyle name="Normal [0] 4 6 3 2" xfId="41300" xr:uid="{00000000-0005-0000-0000-0000F9A00000}"/>
    <cellStyle name="Normal [0] 4 6 3 3" xfId="41301" xr:uid="{00000000-0005-0000-0000-0000FAA00000}"/>
    <cellStyle name="Normal [0] 4 6 4" xfId="41302" xr:uid="{00000000-0005-0000-0000-0000FBA00000}"/>
    <cellStyle name="Normal [0] 4 6 4 2" xfId="41303" xr:uid="{00000000-0005-0000-0000-0000FCA00000}"/>
    <cellStyle name="Normal [0] 4 6 4 3" xfId="41304" xr:uid="{00000000-0005-0000-0000-0000FDA00000}"/>
    <cellStyle name="Normal [0] 4 6 5" xfId="41305" xr:uid="{00000000-0005-0000-0000-0000FEA00000}"/>
    <cellStyle name="Normal [0] 4 6 5 2" xfId="41306" xr:uid="{00000000-0005-0000-0000-0000FFA00000}"/>
    <cellStyle name="Normal [0] 4 6 5 3" xfId="41307" xr:uid="{00000000-0005-0000-0000-000000A10000}"/>
    <cellStyle name="Normal [0] 4 6 6" xfId="41308" xr:uid="{00000000-0005-0000-0000-000001A10000}"/>
    <cellStyle name="Normal [0] 4 6 6 2" xfId="41309" xr:uid="{00000000-0005-0000-0000-000002A10000}"/>
    <cellStyle name="Normal [0] 4 6 6 3" xfId="41310" xr:uid="{00000000-0005-0000-0000-000003A10000}"/>
    <cellStyle name="Normal [0] 4 6 7" xfId="41311" xr:uid="{00000000-0005-0000-0000-000004A10000}"/>
    <cellStyle name="Normal [0] 4 6 7 2" xfId="41312" xr:uid="{00000000-0005-0000-0000-000005A10000}"/>
    <cellStyle name="Normal [0] 4 6 7 3" xfId="41313" xr:uid="{00000000-0005-0000-0000-000006A10000}"/>
    <cellStyle name="Normal [0] 4 6 8" xfId="41314" xr:uid="{00000000-0005-0000-0000-000007A10000}"/>
    <cellStyle name="Normal [0] 4 6 8 2" xfId="41315" xr:uid="{00000000-0005-0000-0000-000008A10000}"/>
    <cellStyle name="Normal [0] 4 6 8 3" xfId="41316" xr:uid="{00000000-0005-0000-0000-000009A10000}"/>
    <cellStyle name="Normal [0] 4 6 9" xfId="41317" xr:uid="{00000000-0005-0000-0000-00000AA10000}"/>
    <cellStyle name="Normal [0] 4 6 9 2" xfId="41318" xr:uid="{00000000-0005-0000-0000-00000BA10000}"/>
    <cellStyle name="Normal [0] 4 6 9 3" xfId="41319" xr:uid="{00000000-0005-0000-0000-00000CA10000}"/>
    <cellStyle name="Normal [0] 4 7" xfId="41320" xr:uid="{00000000-0005-0000-0000-00000DA10000}"/>
    <cellStyle name="Normal [0] 4 7 2" xfId="41321" xr:uid="{00000000-0005-0000-0000-00000EA10000}"/>
    <cellStyle name="Normal [0] 4 7 3" xfId="41322" xr:uid="{00000000-0005-0000-0000-00000FA10000}"/>
    <cellStyle name="Normal [0] 4 8" xfId="41323" xr:uid="{00000000-0005-0000-0000-000010A10000}"/>
    <cellStyle name="Normal [0] 4 8 2" xfId="41324" xr:uid="{00000000-0005-0000-0000-000011A10000}"/>
    <cellStyle name="Normal [0] 4 8 3" xfId="41325" xr:uid="{00000000-0005-0000-0000-000012A10000}"/>
    <cellStyle name="Normal [0] 4 9" xfId="41326" xr:uid="{00000000-0005-0000-0000-000013A10000}"/>
    <cellStyle name="Normal [0] 4 9 2" xfId="41327" xr:uid="{00000000-0005-0000-0000-000014A10000}"/>
    <cellStyle name="Normal [0] 4 9 3" xfId="41328" xr:uid="{00000000-0005-0000-0000-000015A10000}"/>
    <cellStyle name="Normal [0] 5" xfId="41329" xr:uid="{00000000-0005-0000-0000-000016A10000}"/>
    <cellStyle name="Normal [0] 5 10" xfId="41330" xr:uid="{00000000-0005-0000-0000-000017A10000}"/>
    <cellStyle name="Normal [0] 5 10 2" xfId="41331" xr:uid="{00000000-0005-0000-0000-000018A10000}"/>
    <cellStyle name="Normal [0] 5 10 3" xfId="41332" xr:uid="{00000000-0005-0000-0000-000019A10000}"/>
    <cellStyle name="Normal [0] 5 11" xfId="41333" xr:uid="{00000000-0005-0000-0000-00001AA10000}"/>
    <cellStyle name="Normal [0] 5 11 2" xfId="41334" xr:uid="{00000000-0005-0000-0000-00001BA10000}"/>
    <cellStyle name="Normal [0] 5 11 3" xfId="41335" xr:uid="{00000000-0005-0000-0000-00001CA10000}"/>
    <cellStyle name="Normal [0] 5 12" xfId="41336" xr:uid="{00000000-0005-0000-0000-00001DA10000}"/>
    <cellStyle name="Normal [0] 5 12 2" xfId="41337" xr:uid="{00000000-0005-0000-0000-00001EA10000}"/>
    <cellStyle name="Normal [0] 5 12 3" xfId="41338" xr:uid="{00000000-0005-0000-0000-00001FA10000}"/>
    <cellStyle name="Normal [0] 5 13" xfId="41339" xr:uid="{00000000-0005-0000-0000-000020A10000}"/>
    <cellStyle name="Normal [0] 5 13 2" xfId="41340" xr:uid="{00000000-0005-0000-0000-000021A10000}"/>
    <cellStyle name="Normal [0] 5 13 3" xfId="41341" xr:uid="{00000000-0005-0000-0000-000022A10000}"/>
    <cellStyle name="Normal [0] 5 14" xfId="41342" xr:uid="{00000000-0005-0000-0000-000023A10000}"/>
    <cellStyle name="Normal [0] 5 14 2" xfId="41343" xr:uid="{00000000-0005-0000-0000-000024A10000}"/>
    <cellStyle name="Normal [0] 5 14 3" xfId="41344" xr:uid="{00000000-0005-0000-0000-000025A10000}"/>
    <cellStyle name="Normal [0] 5 15" xfId="41345" xr:uid="{00000000-0005-0000-0000-000026A10000}"/>
    <cellStyle name="Normal [0] 5 15 2" xfId="41346" xr:uid="{00000000-0005-0000-0000-000027A10000}"/>
    <cellStyle name="Normal [0] 5 15 3" xfId="41347" xr:uid="{00000000-0005-0000-0000-000028A10000}"/>
    <cellStyle name="Normal [0] 5 16" xfId="41348" xr:uid="{00000000-0005-0000-0000-000029A10000}"/>
    <cellStyle name="Normal [0] 5 16 2" xfId="41349" xr:uid="{00000000-0005-0000-0000-00002AA10000}"/>
    <cellStyle name="Normal [0] 5 16 3" xfId="41350" xr:uid="{00000000-0005-0000-0000-00002BA10000}"/>
    <cellStyle name="Normal [0] 5 17" xfId="41351" xr:uid="{00000000-0005-0000-0000-00002CA10000}"/>
    <cellStyle name="Normal [0] 5 17 2" xfId="41352" xr:uid="{00000000-0005-0000-0000-00002DA10000}"/>
    <cellStyle name="Normal [0] 5 17 3" xfId="41353" xr:uid="{00000000-0005-0000-0000-00002EA10000}"/>
    <cellStyle name="Normal [0] 5 18" xfId="41354" xr:uid="{00000000-0005-0000-0000-00002FA10000}"/>
    <cellStyle name="Normal [0] 5 18 2" xfId="41355" xr:uid="{00000000-0005-0000-0000-000030A10000}"/>
    <cellStyle name="Normal [0] 5 18 3" xfId="41356" xr:uid="{00000000-0005-0000-0000-000031A10000}"/>
    <cellStyle name="Normal [0] 5 19" xfId="41357" xr:uid="{00000000-0005-0000-0000-000032A10000}"/>
    <cellStyle name="Normal [0] 5 2" xfId="41358" xr:uid="{00000000-0005-0000-0000-000033A10000}"/>
    <cellStyle name="Normal [0] 5 2 10" xfId="41359" xr:uid="{00000000-0005-0000-0000-000034A10000}"/>
    <cellStyle name="Normal [0] 5 2 10 2" xfId="41360" xr:uid="{00000000-0005-0000-0000-000035A10000}"/>
    <cellStyle name="Normal [0] 5 2 10 3" xfId="41361" xr:uid="{00000000-0005-0000-0000-000036A10000}"/>
    <cellStyle name="Normal [0] 5 2 11" xfId="41362" xr:uid="{00000000-0005-0000-0000-000037A10000}"/>
    <cellStyle name="Normal [0] 5 2 11 2" xfId="41363" xr:uid="{00000000-0005-0000-0000-000038A10000}"/>
    <cellStyle name="Normal [0] 5 2 11 3" xfId="41364" xr:uid="{00000000-0005-0000-0000-000039A10000}"/>
    <cellStyle name="Normal [0] 5 2 12" xfId="41365" xr:uid="{00000000-0005-0000-0000-00003AA10000}"/>
    <cellStyle name="Normal [0] 5 2 12 2" xfId="41366" xr:uid="{00000000-0005-0000-0000-00003BA10000}"/>
    <cellStyle name="Normal [0] 5 2 12 3" xfId="41367" xr:uid="{00000000-0005-0000-0000-00003CA10000}"/>
    <cellStyle name="Normal [0] 5 2 13" xfId="41368" xr:uid="{00000000-0005-0000-0000-00003DA10000}"/>
    <cellStyle name="Normal [0] 5 2 14" xfId="41369" xr:uid="{00000000-0005-0000-0000-00003EA10000}"/>
    <cellStyle name="Normal [0] 5 2 2" xfId="41370" xr:uid="{00000000-0005-0000-0000-00003FA10000}"/>
    <cellStyle name="Normal [0] 5 2 2 2" xfId="41371" xr:uid="{00000000-0005-0000-0000-000040A10000}"/>
    <cellStyle name="Normal [0] 5 2 2 3" xfId="41372" xr:uid="{00000000-0005-0000-0000-000041A10000}"/>
    <cellStyle name="Normal [0] 5 2 3" xfId="41373" xr:uid="{00000000-0005-0000-0000-000042A10000}"/>
    <cellStyle name="Normal [0] 5 2 3 2" xfId="41374" xr:uid="{00000000-0005-0000-0000-000043A10000}"/>
    <cellStyle name="Normal [0] 5 2 3 3" xfId="41375" xr:uid="{00000000-0005-0000-0000-000044A10000}"/>
    <cellStyle name="Normal [0] 5 2 4" xfId="41376" xr:uid="{00000000-0005-0000-0000-000045A10000}"/>
    <cellStyle name="Normal [0] 5 2 4 2" xfId="41377" xr:uid="{00000000-0005-0000-0000-000046A10000}"/>
    <cellStyle name="Normal [0] 5 2 4 3" xfId="41378" xr:uid="{00000000-0005-0000-0000-000047A10000}"/>
    <cellStyle name="Normal [0] 5 2 5" xfId="41379" xr:uid="{00000000-0005-0000-0000-000048A10000}"/>
    <cellStyle name="Normal [0] 5 2 5 2" xfId="41380" xr:uid="{00000000-0005-0000-0000-000049A10000}"/>
    <cellStyle name="Normal [0] 5 2 5 3" xfId="41381" xr:uid="{00000000-0005-0000-0000-00004AA10000}"/>
    <cellStyle name="Normal [0] 5 2 6" xfId="41382" xr:uid="{00000000-0005-0000-0000-00004BA10000}"/>
    <cellStyle name="Normal [0] 5 2 6 2" xfId="41383" xr:uid="{00000000-0005-0000-0000-00004CA10000}"/>
    <cellStyle name="Normal [0] 5 2 6 3" xfId="41384" xr:uid="{00000000-0005-0000-0000-00004DA10000}"/>
    <cellStyle name="Normal [0] 5 2 7" xfId="41385" xr:uid="{00000000-0005-0000-0000-00004EA10000}"/>
    <cellStyle name="Normal [0] 5 2 7 2" xfId="41386" xr:uid="{00000000-0005-0000-0000-00004FA10000}"/>
    <cellStyle name="Normal [0] 5 2 7 3" xfId="41387" xr:uid="{00000000-0005-0000-0000-000050A10000}"/>
    <cellStyle name="Normal [0] 5 2 8" xfId="41388" xr:uid="{00000000-0005-0000-0000-000051A10000}"/>
    <cellStyle name="Normal [0] 5 2 8 2" xfId="41389" xr:uid="{00000000-0005-0000-0000-000052A10000}"/>
    <cellStyle name="Normal [0] 5 2 8 3" xfId="41390" xr:uid="{00000000-0005-0000-0000-000053A10000}"/>
    <cellStyle name="Normal [0] 5 2 9" xfId="41391" xr:uid="{00000000-0005-0000-0000-000054A10000}"/>
    <cellStyle name="Normal [0] 5 2 9 2" xfId="41392" xr:uid="{00000000-0005-0000-0000-000055A10000}"/>
    <cellStyle name="Normal [0] 5 2 9 3" xfId="41393" xr:uid="{00000000-0005-0000-0000-000056A10000}"/>
    <cellStyle name="Normal [0] 5 20" xfId="41394" xr:uid="{00000000-0005-0000-0000-000057A10000}"/>
    <cellStyle name="Normal [0] 5 3" xfId="41395" xr:uid="{00000000-0005-0000-0000-000058A10000}"/>
    <cellStyle name="Normal [0] 5 3 10" xfId="41396" xr:uid="{00000000-0005-0000-0000-000059A10000}"/>
    <cellStyle name="Normal [0] 5 3 10 2" xfId="41397" xr:uid="{00000000-0005-0000-0000-00005AA10000}"/>
    <cellStyle name="Normal [0] 5 3 10 3" xfId="41398" xr:uid="{00000000-0005-0000-0000-00005BA10000}"/>
    <cellStyle name="Normal [0] 5 3 11" xfId="41399" xr:uid="{00000000-0005-0000-0000-00005CA10000}"/>
    <cellStyle name="Normal [0] 5 3 11 2" xfId="41400" xr:uid="{00000000-0005-0000-0000-00005DA10000}"/>
    <cellStyle name="Normal [0] 5 3 11 3" xfId="41401" xr:uid="{00000000-0005-0000-0000-00005EA10000}"/>
    <cellStyle name="Normal [0] 5 3 12" xfId="41402" xr:uid="{00000000-0005-0000-0000-00005FA10000}"/>
    <cellStyle name="Normal [0] 5 3 12 2" xfId="41403" xr:uid="{00000000-0005-0000-0000-000060A10000}"/>
    <cellStyle name="Normal [0] 5 3 12 3" xfId="41404" xr:uid="{00000000-0005-0000-0000-000061A10000}"/>
    <cellStyle name="Normal [0] 5 3 13" xfId="41405" xr:uid="{00000000-0005-0000-0000-000062A10000}"/>
    <cellStyle name="Normal [0] 5 3 14" xfId="41406" xr:uid="{00000000-0005-0000-0000-000063A10000}"/>
    <cellStyle name="Normal [0] 5 3 2" xfId="41407" xr:uid="{00000000-0005-0000-0000-000064A10000}"/>
    <cellStyle name="Normal [0] 5 3 2 2" xfId="41408" xr:uid="{00000000-0005-0000-0000-000065A10000}"/>
    <cellStyle name="Normal [0] 5 3 2 3" xfId="41409" xr:uid="{00000000-0005-0000-0000-000066A10000}"/>
    <cellStyle name="Normal [0] 5 3 3" xfId="41410" xr:uid="{00000000-0005-0000-0000-000067A10000}"/>
    <cellStyle name="Normal [0] 5 3 3 2" xfId="41411" xr:uid="{00000000-0005-0000-0000-000068A10000}"/>
    <cellStyle name="Normal [0] 5 3 3 3" xfId="41412" xr:uid="{00000000-0005-0000-0000-000069A10000}"/>
    <cellStyle name="Normal [0] 5 3 4" xfId="41413" xr:uid="{00000000-0005-0000-0000-00006AA10000}"/>
    <cellStyle name="Normal [0] 5 3 4 2" xfId="41414" xr:uid="{00000000-0005-0000-0000-00006BA10000}"/>
    <cellStyle name="Normal [0] 5 3 4 3" xfId="41415" xr:uid="{00000000-0005-0000-0000-00006CA10000}"/>
    <cellStyle name="Normal [0] 5 3 5" xfId="41416" xr:uid="{00000000-0005-0000-0000-00006DA10000}"/>
    <cellStyle name="Normal [0] 5 3 5 2" xfId="41417" xr:uid="{00000000-0005-0000-0000-00006EA10000}"/>
    <cellStyle name="Normal [0] 5 3 5 3" xfId="41418" xr:uid="{00000000-0005-0000-0000-00006FA10000}"/>
    <cellStyle name="Normal [0] 5 3 6" xfId="41419" xr:uid="{00000000-0005-0000-0000-000070A10000}"/>
    <cellStyle name="Normal [0] 5 3 6 2" xfId="41420" xr:uid="{00000000-0005-0000-0000-000071A10000}"/>
    <cellStyle name="Normal [0] 5 3 6 3" xfId="41421" xr:uid="{00000000-0005-0000-0000-000072A10000}"/>
    <cellStyle name="Normal [0] 5 3 7" xfId="41422" xr:uid="{00000000-0005-0000-0000-000073A10000}"/>
    <cellStyle name="Normal [0] 5 3 7 2" xfId="41423" xr:uid="{00000000-0005-0000-0000-000074A10000}"/>
    <cellStyle name="Normal [0] 5 3 7 3" xfId="41424" xr:uid="{00000000-0005-0000-0000-000075A10000}"/>
    <cellStyle name="Normal [0] 5 3 8" xfId="41425" xr:uid="{00000000-0005-0000-0000-000076A10000}"/>
    <cellStyle name="Normal [0] 5 3 8 2" xfId="41426" xr:uid="{00000000-0005-0000-0000-000077A10000}"/>
    <cellStyle name="Normal [0] 5 3 8 3" xfId="41427" xr:uid="{00000000-0005-0000-0000-000078A10000}"/>
    <cellStyle name="Normal [0] 5 3 9" xfId="41428" xr:uid="{00000000-0005-0000-0000-000079A10000}"/>
    <cellStyle name="Normal [0] 5 3 9 2" xfId="41429" xr:uid="{00000000-0005-0000-0000-00007AA10000}"/>
    <cellStyle name="Normal [0] 5 3 9 3" xfId="41430" xr:uid="{00000000-0005-0000-0000-00007BA10000}"/>
    <cellStyle name="Normal [0] 5 4" xfId="41431" xr:uid="{00000000-0005-0000-0000-00007CA10000}"/>
    <cellStyle name="Normal [0] 5 4 10" xfId="41432" xr:uid="{00000000-0005-0000-0000-00007DA10000}"/>
    <cellStyle name="Normal [0] 5 4 10 2" xfId="41433" xr:uid="{00000000-0005-0000-0000-00007EA10000}"/>
    <cellStyle name="Normal [0] 5 4 10 3" xfId="41434" xr:uid="{00000000-0005-0000-0000-00007FA10000}"/>
    <cellStyle name="Normal [0] 5 4 11" xfId="41435" xr:uid="{00000000-0005-0000-0000-000080A10000}"/>
    <cellStyle name="Normal [0] 5 4 11 2" xfId="41436" xr:uid="{00000000-0005-0000-0000-000081A10000}"/>
    <cellStyle name="Normal [0] 5 4 11 3" xfId="41437" xr:uid="{00000000-0005-0000-0000-000082A10000}"/>
    <cellStyle name="Normal [0] 5 4 12" xfId="41438" xr:uid="{00000000-0005-0000-0000-000083A10000}"/>
    <cellStyle name="Normal [0] 5 4 13" xfId="41439" xr:uid="{00000000-0005-0000-0000-000084A10000}"/>
    <cellStyle name="Normal [0] 5 4 2" xfId="41440" xr:uid="{00000000-0005-0000-0000-000085A10000}"/>
    <cellStyle name="Normal [0] 5 4 2 2" xfId="41441" xr:uid="{00000000-0005-0000-0000-000086A10000}"/>
    <cellStyle name="Normal [0] 5 4 2 3" xfId="41442" xr:uid="{00000000-0005-0000-0000-000087A10000}"/>
    <cellStyle name="Normal [0] 5 4 3" xfId="41443" xr:uid="{00000000-0005-0000-0000-000088A10000}"/>
    <cellStyle name="Normal [0] 5 4 3 2" xfId="41444" xr:uid="{00000000-0005-0000-0000-000089A10000}"/>
    <cellStyle name="Normal [0] 5 4 3 3" xfId="41445" xr:uid="{00000000-0005-0000-0000-00008AA10000}"/>
    <cellStyle name="Normal [0] 5 4 4" xfId="41446" xr:uid="{00000000-0005-0000-0000-00008BA10000}"/>
    <cellStyle name="Normal [0] 5 4 4 2" xfId="41447" xr:uid="{00000000-0005-0000-0000-00008CA10000}"/>
    <cellStyle name="Normal [0] 5 4 4 3" xfId="41448" xr:uid="{00000000-0005-0000-0000-00008DA10000}"/>
    <cellStyle name="Normal [0] 5 4 5" xfId="41449" xr:uid="{00000000-0005-0000-0000-00008EA10000}"/>
    <cellStyle name="Normal [0] 5 4 5 2" xfId="41450" xr:uid="{00000000-0005-0000-0000-00008FA10000}"/>
    <cellStyle name="Normal [0] 5 4 5 3" xfId="41451" xr:uid="{00000000-0005-0000-0000-000090A10000}"/>
    <cellStyle name="Normal [0] 5 4 6" xfId="41452" xr:uid="{00000000-0005-0000-0000-000091A10000}"/>
    <cellStyle name="Normal [0] 5 4 6 2" xfId="41453" xr:uid="{00000000-0005-0000-0000-000092A10000}"/>
    <cellStyle name="Normal [0] 5 4 6 3" xfId="41454" xr:uid="{00000000-0005-0000-0000-000093A10000}"/>
    <cellStyle name="Normal [0] 5 4 7" xfId="41455" xr:uid="{00000000-0005-0000-0000-000094A10000}"/>
    <cellStyle name="Normal [0] 5 4 7 2" xfId="41456" xr:uid="{00000000-0005-0000-0000-000095A10000}"/>
    <cellStyle name="Normal [0] 5 4 7 3" xfId="41457" xr:uid="{00000000-0005-0000-0000-000096A10000}"/>
    <cellStyle name="Normal [0] 5 4 8" xfId="41458" xr:uid="{00000000-0005-0000-0000-000097A10000}"/>
    <cellStyle name="Normal [0] 5 4 8 2" xfId="41459" xr:uid="{00000000-0005-0000-0000-000098A10000}"/>
    <cellStyle name="Normal [0] 5 4 8 3" xfId="41460" xr:uid="{00000000-0005-0000-0000-000099A10000}"/>
    <cellStyle name="Normal [0] 5 4 9" xfId="41461" xr:uid="{00000000-0005-0000-0000-00009AA10000}"/>
    <cellStyle name="Normal [0] 5 4 9 2" xfId="41462" xr:uid="{00000000-0005-0000-0000-00009BA10000}"/>
    <cellStyle name="Normal [0] 5 4 9 3" xfId="41463" xr:uid="{00000000-0005-0000-0000-00009CA10000}"/>
    <cellStyle name="Normal [0] 5 5" xfId="41464" xr:uid="{00000000-0005-0000-0000-00009DA10000}"/>
    <cellStyle name="Normal [0] 5 5 10" xfId="41465" xr:uid="{00000000-0005-0000-0000-00009EA10000}"/>
    <cellStyle name="Normal [0] 5 5 10 2" xfId="41466" xr:uid="{00000000-0005-0000-0000-00009FA10000}"/>
    <cellStyle name="Normal [0] 5 5 10 3" xfId="41467" xr:uid="{00000000-0005-0000-0000-0000A0A10000}"/>
    <cellStyle name="Normal [0] 5 5 11" xfId="41468" xr:uid="{00000000-0005-0000-0000-0000A1A10000}"/>
    <cellStyle name="Normal [0] 5 5 11 2" xfId="41469" xr:uid="{00000000-0005-0000-0000-0000A2A10000}"/>
    <cellStyle name="Normal [0] 5 5 11 3" xfId="41470" xr:uid="{00000000-0005-0000-0000-0000A3A10000}"/>
    <cellStyle name="Normal [0] 5 5 12" xfId="41471" xr:uid="{00000000-0005-0000-0000-0000A4A10000}"/>
    <cellStyle name="Normal [0] 5 5 13" xfId="41472" xr:uid="{00000000-0005-0000-0000-0000A5A10000}"/>
    <cellStyle name="Normal [0] 5 5 2" xfId="41473" xr:uid="{00000000-0005-0000-0000-0000A6A10000}"/>
    <cellStyle name="Normal [0] 5 5 2 2" xfId="41474" xr:uid="{00000000-0005-0000-0000-0000A7A10000}"/>
    <cellStyle name="Normal [0] 5 5 2 3" xfId="41475" xr:uid="{00000000-0005-0000-0000-0000A8A10000}"/>
    <cellStyle name="Normal [0] 5 5 3" xfId="41476" xr:uid="{00000000-0005-0000-0000-0000A9A10000}"/>
    <cellStyle name="Normal [0] 5 5 3 2" xfId="41477" xr:uid="{00000000-0005-0000-0000-0000AAA10000}"/>
    <cellStyle name="Normal [0] 5 5 3 3" xfId="41478" xr:uid="{00000000-0005-0000-0000-0000ABA10000}"/>
    <cellStyle name="Normal [0] 5 5 4" xfId="41479" xr:uid="{00000000-0005-0000-0000-0000ACA10000}"/>
    <cellStyle name="Normal [0] 5 5 4 2" xfId="41480" xr:uid="{00000000-0005-0000-0000-0000ADA10000}"/>
    <cellStyle name="Normal [0] 5 5 4 3" xfId="41481" xr:uid="{00000000-0005-0000-0000-0000AEA10000}"/>
    <cellStyle name="Normal [0] 5 5 5" xfId="41482" xr:uid="{00000000-0005-0000-0000-0000AFA10000}"/>
    <cellStyle name="Normal [0] 5 5 5 2" xfId="41483" xr:uid="{00000000-0005-0000-0000-0000B0A10000}"/>
    <cellStyle name="Normal [0] 5 5 5 3" xfId="41484" xr:uid="{00000000-0005-0000-0000-0000B1A10000}"/>
    <cellStyle name="Normal [0] 5 5 6" xfId="41485" xr:uid="{00000000-0005-0000-0000-0000B2A10000}"/>
    <cellStyle name="Normal [0] 5 5 6 2" xfId="41486" xr:uid="{00000000-0005-0000-0000-0000B3A10000}"/>
    <cellStyle name="Normal [0] 5 5 6 3" xfId="41487" xr:uid="{00000000-0005-0000-0000-0000B4A10000}"/>
    <cellStyle name="Normal [0] 5 5 7" xfId="41488" xr:uid="{00000000-0005-0000-0000-0000B5A10000}"/>
    <cellStyle name="Normal [0] 5 5 7 2" xfId="41489" xr:uid="{00000000-0005-0000-0000-0000B6A10000}"/>
    <cellStyle name="Normal [0] 5 5 7 3" xfId="41490" xr:uid="{00000000-0005-0000-0000-0000B7A10000}"/>
    <cellStyle name="Normal [0] 5 5 8" xfId="41491" xr:uid="{00000000-0005-0000-0000-0000B8A10000}"/>
    <cellStyle name="Normal [0] 5 5 8 2" xfId="41492" xr:uid="{00000000-0005-0000-0000-0000B9A10000}"/>
    <cellStyle name="Normal [0] 5 5 8 3" xfId="41493" xr:uid="{00000000-0005-0000-0000-0000BAA10000}"/>
    <cellStyle name="Normal [0] 5 5 9" xfId="41494" xr:uid="{00000000-0005-0000-0000-0000BBA10000}"/>
    <cellStyle name="Normal [0] 5 5 9 2" xfId="41495" xr:uid="{00000000-0005-0000-0000-0000BCA10000}"/>
    <cellStyle name="Normal [0] 5 5 9 3" xfId="41496" xr:uid="{00000000-0005-0000-0000-0000BDA10000}"/>
    <cellStyle name="Normal [0] 5 6" xfId="41497" xr:uid="{00000000-0005-0000-0000-0000BEA10000}"/>
    <cellStyle name="Normal [0] 5 6 10" xfId="41498" xr:uid="{00000000-0005-0000-0000-0000BFA10000}"/>
    <cellStyle name="Normal [0] 5 6 10 2" xfId="41499" xr:uid="{00000000-0005-0000-0000-0000C0A10000}"/>
    <cellStyle name="Normal [0] 5 6 10 3" xfId="41500" xr:uid="{00000000-0005-0000-0000-0000C1A10000}"/>
    <cellStyle name="Normal [0] 5 6 11" xfId="41501" xr:uid="{00000000-0005-0000-0000-0000C2A10000}"/>
    <cellStyle name="Normal [0] 5 6 11 2" xfId="41502" xr:uid="{00000000-0005-0000-0000-0000C3A10000}"/>
    <cellStyle name="Normal [0] 5 6 11 3" xfId="41503" xr:uid="{00000000-0005-0000-0000-0000C4A10000}"/>
    <cellStyle name="Normal [0] 5 6 12" xfId="41504" xr:uid="{00000000-0005-0000-0000-0000C5A10000}"/>
    <cellStyle name="Normal [0] 5 6 13" xfId="41505" xr:uid="{00000000-0005-0000-0000-0000C6A10000}"/>
    <cellStyle name="Normal [0] 5 6 2" xfId="41506" xr:uid="{00000000-0005-0000-0000-0000C7A10000}"/>
    <cellStyle name="Normal [0] 5 6 2 2" xfId="41507" xr:uid="{00000000-0005-0000-0000-0000C8A10000}"/>
    <cellStyle name="Normal [0] 5 6 2 3" xfId="41508" xr:uid="{00000000-0005-0000-0000-0000C9A10000}"/>
    <cellStyle name="Normal [0] 5 6 3" xfId="41509" xr:uid="{00000000-0005-0000-0000-0000CAA10000}"/>
    <cellStyle name="Normal [0] 5 6 3 2" xfId="41510" xr:uid="{00000000-0005-0000-0000-0000CBA10000}"/>
    <cellStyle name="Normal [0] 5 6 3 3" xfId="41511" xr:uid="{00000000-0005-0000-0000-0000CCA10000}"/>
    <cellStyle name="Normal [0] 5 6 4" xfId="41512" xr:uid="{00000000-0005-0000-0000-0000CDA10000}"/>
    <cellStyle name="Normal [0] 5 6 4 2" xfId="41513" xr:uid="{00000000-0005-0000-0000-0000CEA10000}"/>
    <cellStyle name="Normal [0] 5 6 4 3" xfId="41514" xr:uid="{00000000-0005-0000-0000-0000CFA10000}"/>
    <cellStyle name="Normal [0] 5 6 5" xfId="41515" xr:uid="{00000000-0005-0000-0000-0000D0A10000}"/>
    <cellStyle name="Normal [0] 5 6 5 2" xfId="41516" xr:uid="{00000000-0005-0000-0000-0000D1A10000}"/>
    <cellStyle name="Normal [0] 5 6 5 3" xfId="41517" xr:uid="{00000000-0005-0000-0000-0000D2A10000}"/>
    <cellStyle name="Normal [0] 5 6 6" xfId="41518" xr:uid="{00000000-0005-0000-0000-0000D3A10000}"/>
    <cellStyle name="Normal [0] 5 6 6 2" xfId="41519" xr:uid="{00000000-0005-0000-0000-0000D4A10000}"/>
    <cellStyle name="Normal [0] 5 6 6 3" xfId="41520" xr:uid="{00000000-0005-0000-0000-0000D5A10000}"/>
    <cellStyle name="Normal [0] 5 6 7" xfId="41521" xr:uid="{00000000-0005-0000-0000-0000D6A10000}"/>
    <cellStyle name="Normal [0] 5 6 7 2" xfId="41522" xr:uid="{00000000-0005-0000-0000-0000D7A10000}"/>
    <cellStyle name="Normal [0] 5 6 7 3" xfId="41523" xr:uid="{00000000-0005-0000-0000-0000D8A10000}"/>
    <cellStyle name="Normal [0] 5 6 8" xfId="41524" xr:uid="{00000000-0005-0000-0000-0000D9A10000}"/>
    <cellStyle name="Normal [0] 5 6 8 2" xfId="41525" xr:uid="{00000000-0005-0000-0000-0000DAA10000}"/>
    <cellStyle name="Normal [0] 5 6 8 3" xfId="41526" xr:uid="{00000000-0005-0000-0000-0000DBA10000}"/>
    <cellStyle name="Normal [0] 5 6 9" xfId="41527" xr:uid="{00000000-0005-0000-0000-0000DCA10000}"/>
    <cellStyle name="Normal [0] 5 6 9 2" xfId="41528" xr:uid="{00000000-0005-0000-0000-0000DDA10000}"/>
    <cellStyle name="Normal [0] 5 6 9 3" xfId="41529" xr:uid="{00000000-0005-0000-0000-0000DEA10000}"/>
    <cellStyle name="Normal [0] 5 7" xfId="41530" xr:uid="{00000000-0005-0000-0000-0000DFA10000}"/>
    <cellStyle name="Normal [0] 5 7 10" xfId="41531" xr:uid="{00000000-0005-0000-0000-0000E0A10000}"/>
    <cellStyle name="Normal [0] 5 7 10 2" xfId="41532" xr:uid="{00000000-0005-0000-0000-0000E1A10000}"/>
    <cellStyle name="Normal [0] 5 7 10 3" xfId="41533" xr:uid="{00000000-0005-0000-0000-0000E2A10000}"/>
    <cellStyle name="Normal [0] 5 7 11" xfId="41534" xr:uid="{00000000-0005-0000-0000-0000E3A10000}"/>
    <cellStyle name="Normal [0] 5 7 11 2" xfId="41535" xr:uid="{00000000-0005-0000-0000-0000E4A10000}"/>
    <cellStyle name="Normal [0] 5 7 11 3" xfId="41536" xr:uid="{00000000-0005-0000-0000-0000E5A10000}"/>
    <cellStyle name="Normal [0] 5 7 12" xfId="41537" xr:uid="{00000000-0005-0000-0000-0000E6A10000}"/>
    <cellStyle name="Normal [0] 5 7 13" xfId="41538" xr:uid="{00000000-0005-0000-0000-0000E7A10000}"/>
    <cellStyle name="Normal [0] 5 7 2" xfId="41539" xr:uid="{00000000-0005-0000-0000-0000E8A10000}"/>
    <cellStyle name="Normal [0] 5 7 2 2" xfId="41540" xr:uid="{00000000-0005-0000-0000-0000E9A10000}"/>
    <cellStyle name="Normal [0] 5 7 2 3" xfId="41541" xr:uid="{00000000-0005-0000-0000-0000EAA10000}"/>
    <cellStyle name="Normal [0] 5 7 3" xfId="41542" xr:uid="{00000000-0005-0000-0000-0000EBA10000}"/>
    <cellStyle name="Normal [0] 5 7 3 2" xfId="41543" xr:uid="{00000000-0005-0000-0000-0000ECA10000}"/>
    <cellStyle name="Normal [0] 5 7 3 3" xfId="41544" xr:uid="{00000000-0005-0000-0000-0000EDA10000}"/>
    <cellStyle name="Normal [0] 5 7 4" xfId="41545" xr:uid="{00000000-0005-0000-0000-0000EEA10000}"/>
    <cellStyle name="Normal [0] 5 7 4 2" xfId="41546" xr:uid="{00000000-0005-0000-0000-0000EFA10000}"/>
    <cellStyle name="Normal [0] 5 7 4 3" xfId="41547" xr:uid="{00000000-0005-0000-0000-0000F0A10000}"/>
    <cellStyle name="Normal [0] 5 7 5" xfId="41548" xr:uid="{00000000-0005-0000-0000-0000F1A10000}"/>
    <cellStyle name="Normal [0] 5 7 5 2" xfId="41549" xr:uid="{00000000-0005-0000-0000-0000F2A10000}"/>
    <cellStyle name="Normal [0] 5 7 5 3" xfId="41550" xr:uid="{00000000-0005-0000-0000-0000F3A10000}"/>
    <cellStyle name="Normal [0] 5 7 6" xfId="41551" xr:uid="{00000000-0005-0000-0000-0000F4A10000}"/>
    <cellStyle name="Normal [0] 5 7 6 2" xfId="41552" xr:uid="{00000000-0005-0000-0000-0000F5A10000}"/>
    <cellStyle name="Normal [0] 5 7 6 3" xfId="41553" xr:uid="{00000000-0005-0000-0000-0000F6A10000}"/>
    <cellStyle name="Normal [0] 5 7 7" xfId="41554" xr:uid="{00000000-0005-0000-0000-0000F7A10000}"/>
    <cellStyle name="Normal [0] 5 7 7 2" xfId="41555" xr:uid="{00000000-0005-0000-0000-0000F8A10000}"/>
    <cellStyle name="Normal [0] 5 7 7 3" xfId="41556" xr:uid="{00000000-0005-0000-0000-0000F9A10000}"/>
    <cellStyle name="Normal [0] 5 7 8" xfId="41557" xr:uid="{00000000-0005-0000-0000-0000FAA10000}"/>
    <cellStyle name="Normal [0] 5 7 8 2" xfId="41558" xr:uid="{00000000-0005-0000-0000-0000FBA10000}"/>
    <cellStyle name="Normal [0] 5 7 8 3" xfId="41559" xr:uid="{00000000-0005-0000-0000-0000FCA10000}"/>
    <cellStyle name="Normal [0] 5 7 9" xfId="41560" xr:uid="{00000000-0005-0000-0000-0000FDA10000}"/>
    <cellStyle name="Normal [0] 5 7 9 2" xfId="41561" xr:uid="{00000000-0005-0000-0000-0000FEA10000}"/>
    <cellStyle name="Normal [0] 5 7 9 3" xfId="41562" xr:uid="{00000000-0005-0000-0000-0000FFA10000}"/>
    <cellStyle name="Normal [0] 5 8" xfId="41563" xr:uid="{00000000-0005-0000-0000-000000A20000}"/>
    <cellStyle name="Normal [0] 5 8 2" xfId="41564" xr:uid="{00000000-0005-0000-0000-000001A20000}"/>
    <cellStyle name="Normal [0] 5 8 3" xfId="41565" xr:uid="{00000000-0005-0000-0000-000002A20000}"/>
    <cellStyle name="Normal [0] 5 9" xfId="41566" xr:uid="{00000000-0005-0000-0000-000003A20000}"/>
    <cellStyle name="Normal [0] 5 9 2" xfId="41567" xr:uid="{00000000-0005-0000-0000-000004A20000}"/>
    <cellStyle name="Normal [0] 5 9 3" xfId="41568" xr:uid="{00000000-0005-0000-0000-000005A20000}"/>
    <cellStyle name="Normal [0] 6" xfId="41569" xr:uid="{00000000-0005-0000-0000-000006A20000}"/>
    <cellStyle name="Normal [0] 6 2" xfId="41570" xr:uid="{00000000-0005-0000-0000-000007A20000}"/>
    <cellStyle name="Normal [0] 6 3" xfId="41571" xr:uid="{00000000-0005-0000-0000-000008A20000}"/>
    <cellStyle name="Normal [0] 7" xfId="41572" xr:uid="{00000000-0005-0000-0000-000009A20000}"/>
    <cellStyle name="Normal [0] 7 2" xfId="41573" xr:uid="{00000000-0005-0000-0000-00000AA20000}"/>
    <cellStyle name="Normal [0] 7 3" xfId="41574" xr:uid="{00000000-0005-0000-0000-00000BA20000}"/>
    <cellStyle name="Normal [0] 8" xfId="41575" xr:uid="{00000000-0005-0000-0000-00000CA20000}"/>
    <cellStyle name="Normal [0] 9" xfId="41576" xr:uid="{00000000-0005-0000-0000-00000DA20000}"/>
    <cellStyle name="Normal [3]" xfId="41577" xr:uid="{00000000-0005-0000-0000-00000EA20000}"/>
    <cellStyle name="Normal 10" xfId="136" xr:uid="{00000000-0005-0000-0000-00000FA20000}"/>
    <cellStyle name="Normal 10 2" xfId="193" xr:uid="{00000000-0005-0000-0000-000010A20000}"/>
    <cellStyle name="Normal 10 3" xfId="41578" xr:uid="{00000000-0005-0000-0000-000011A20000}"/>
    <cellStyle name="Normal 10 4" xfId="201" xr:uid="{00000000-0005-0000-0000-000012A20000}"/>
    <cellStyle name="Normal 10 4 2" xfId="61555" xr:uid="{00000000-0005-0000-0000-000013A20000}"/>
    <cellStyle name="Normal 10 5" xfId="41579" xr:uid="{00000000-0005-0000-0000-000014A20000}"/>
    <cellStyle name="Normal 11" xfId="137" xr:uid="{00000000-0005-0000-0000-000015A20000}"/>
    <cellStyle name="Normal 11 2" xfId="41580" xr:uid="{00000000-0005-0000-0000-000016A20000}"/>
    <cellStyle name="Normal 11 2 2" xfId="41581" xr:uid="{00000000-0005-0000-0000-000017A20000}"/>
    <cellStyle name="Normal 11 2 3" xfId="41582" xr:uid="{00000000-0005-0000-0000-000018A20000}"/>
    <cellStyle name="Normal 11 2 4" xfId="41583" xr:uid="{00000000-0005-0000-0000-000019A20000}"/>
    <cellStyle name="Normal 11 3" xfId="41584" xr:uid="{00000000-0005-0000-0000-00001AA20000}"/>
    <cellStyle name="Normal 11 4" xfId="41585" xr:uid="{00000000-0005-0000-0000-00001BA20000}"/>
    <cellStyle name="Normal 11 5" xfId="41586" xr:uid="{00000000-0005-0000-0000-00001CA20000}"/>
    <cellStyle name="Normal 11 6" xfId="41587" xr:uid="{00000000-0005-0000-0000-00001DA20000}"/>
    <cellStyle name="Normal 11 7" xfId="41588" xr:uid="{00000000-0005-0000-0000-00001EA20000}"/>
    <cellStyle name="Normal 11 8" xfId="41589" xr:uid="{00000000-0005-0000-0000-00001FA20000}"/>
    <cellStyle name="Normal 12" xfId="200" xr:uid="{00000000-0005-0000-0000-000020A20000}"/>
    <cellStyle name="Normal 12 10" xfId="61553" xr:uid="{00000000-0005-0000-0000-000021A20000}"/>
    <cellStyle name="Normal 12 11" xfId="61554" xr:uid="{00000000-0005-0000-0000-000022A20000}"/>
    <cellStyle name="Normal 12 2" xfId="207" xr:uid="{00000000-0005-0000-0000-000023A20000}"/>
    <cellStyle name="Normal 12 2 2" xfId="41590" xr:uid="{00000000-0005-0000-0000-000024A20000}"/>
    <cellStyle name="Normal 12 2 3" xfId="41591" xr:uid="{00000000-0005-0000-0000-000025A20000}"/>
    <cellStyle name="Normal 12 2 4" xfId="41592" xr:uid="{00000000-0005-0000-0000-000026A20000}"/>
    <cellStyle name="Normal 12 3" xfId="41593" xr:uid="{00000000-0005-0000-0000-000027A20000}"/>
    <cellStyle name="Normal 12 4" xfId="41594" xr:uid="{00000000-0005-0000-0000-000028A20000}"/>
    <cellStyle name="Normal 12 5" xfId="41595" xr:uid="{00000000-0005-0000-0000-000029A20000}"/>
    <cellStyle name="Normal 12 6" xfId="41596" xr:uid="{00000000-0005-0000-0000-00002AA20000}"/>
    <cellStyle name="Normal 12 7" xfId="41597" xr:uid="{00000000-0005-0000-0000-00002BA20000}"/>
    <cellStyle name="Normal 12 8" xfId="41598" xr:uid="{00000000-0005-0000-0000-00002CA20000}"/>
    <cellStyle name="Normal 12 9" xfId="41599" xr:uid="{00000000-0005-0000-0000-00002DA20000}"/>
    <cellStyle name="Normal 13" xfId="41600" xr:uid="{00000000-0005-0000-0000-00002EA20000}"/>
    <cellStyle name="Normal 13 2" xfId="41601" xr:uid="{00000000-0005-0000-0000-00002FA20000}"/>
    <cellStyle name="Normal 13 2 2" xfId="41602" xr:uid="{00000000-0005-0000-0000-000030A20000}"/>
    <cellStyle name="Normal 13 2 3" xfId="41603" xr:uid="{00000000-0005-0000-0000-000031A20000}"/>
    <cellStyle name="Normal 13 2 4" xfId="41604" xr:uid="{00000000-0005-0000-0000-000032A20000}"/>
    <cellStyle name="Normal 13 3" xfId="41605" xr:uid="{00000000-0005-0000-0000-000033A20000}"/>
    <cellStyle name="Normal 13 4" xfId="41606" xr:uid="{00000000-0005-0000-0000-000034A20000}"/>
    <cellStyle name="Normal 13 5" xfId="41607" xr:uid="{00000000-0005-0000-0000-000035A20000}"/>
    <cellStyle name="Normal 13 6" xfId="41608" xr:uid="{00000000-0005-0000-0000-000036A20000}"/>
    <cellStyle name="Normal 13 7" xfId="41609" xr:uid="{00000000-0005-0000-0000-000037A20000}"/>
    <cellStyle name="Normal 13 8" xfId="41610" xr:uid="{00000000-0005-0000-0000-000038A20000}"/>
    <cellStyle name="Normal 13 9" xfId="41611" xr:uid="{00000000-0005-0000-0000-000039A20000}"/>
    <cellStyle name="Normal 14" xfId="41612" xr:uid="{00000000-0005-0000-0000-00003AA20000}"/>
    <cellStyle name="Normal 14 2" xfId="41613" xr:uid="{00000000-0005-0000-0000-00003BA20000}"/>
    <cellStyle name="Normal 14 3" xfId="41614" xr:uid="{00000000-0005-0000-0000-00003CA20000}"/>
    <cellStyle name="Normal 14 4" xfId="41615" xr:uid="{00000000-0005-0000-0000-00003DA20000}"/>
    <cellStyle name="Normal 15" xfId="41616" xr:uid="{00000000-0005-0000-0000-00003EA20000}"/>
    <cellStyle name="Normal 15 2" xfId="41617" xr:uid="{00000000-0005-0000-0000-00003FA20000}"/>
    <cellStyle name="Normal 15 3" xfId="41618" xr:uid="{00000000-0005-0000-0000-000040A20000}"/>
    <cellStyle name="Normal 15 4" xfId="41619" xr:uid="{00000000-0005-0000-0000-000041A20000}"/>
    <cellStyle name="Normal 16" xfId="41620" xr:uid="{00000000-0005-0000-0000-000042A20000}"/>
    <cellStyle name="Normal 16 2" xfId="41621" xr:uid="{00000000-0005-0000-0000-000043A20000}"/>
    <cellStyle name="Normal 16 3" xfId="41622" xr:uid="{00000000-0005-0000-0000-000044A20000}"/>
    <cellStyle name="Normal 16 4" xfId="41623" xr:uid="{00000000-0005-0000-0000-000045A20000}"/>
    <cellStyle name="Normal 17" xfId="41624" xr:uid="{00000000-0005-0000-0000-000046A20000}"/>
    <cellStyle name="Normal 17 2" xfId="41625" xr:uid="{00000000-0005-0000-0000-000047A20000}"/>
    <cellStyle name="Normal 17 3" xfId="41626" xr:uid="{00000000-0005-0000-0000-000048A20000}"/>
    <cellStyle name="Normal 17 4" xfId="41627" xr:uid="{00000000-0005-0000-0000-000049A20000}"/>
    <cellStyle name="Normal 18" xfId="41628" xr:uid="{00000000-0005-0000-0000-00004AA20000}"/>
    <cellStyle name="Normal 18 2" xfId="41629" xr:uid="{00000000-0005-0000-0000-00004BA20000}"/>
    <cellStyle name="Normal 18 3" xfId="41630" xr:uid="{00000000-0005-0000-0000-00004CA20000}"/>
    <cellStyle name="Normal 18 4" xfId="41631" xr:uid="{00000000-0005-0000-0000-00004DA20000}"/>
    <cellStyle name="Normal 19" xfId="41632" xr:uid="{00000000-0005-0000-0000-00004EA20000}"/>
    <cellStyle name="Normal 19 2" xfId="41633" xr:uid="{00000000-0005-0000-0000-00004FA20000}"/>
    <cellStyle name="Normal 19 3" xfId="41634" xr:uid="{00000000-0005-0000-0000-000050A20000}"/>
    <cellStyle name="Normal 19 4" xfId="41635" xr:uid="{00000000-0005-0000-0000-000051A20000}"/>
    <cellStyle name="Normal 2" xfId="54" xr:uid="{00000000-0005-0000-0000-000052A20000}"/>
    <cellStyle name="Normal 2 10" xfId="41636" xr:uid="{00000000-0005-0000-0000-000053A20000}"/>
    <cellStyle name="Normal 2 11" xfId="202" xr:uid="{00000000-0005-0000-0000-000054A20000}"/>
    <cellStyle name="Normal 2 2" xfId="56" xr:uid="{00000000-0005-0000-0000-000055A20000}"/>
    <cellStyle name="Normal 2 2 2" xfId="138" xr:uid="{00000000-0005-0000-0000-000056A20000}"/>
    <cellStyle name="Normal 2 2 2 2" xfId="41637" xr:uid="{00000000-0005-0000-0000-000057A20000}"/>
    <cellStyle name="Normal 2 2 2 2 2" xfId="41638" xr:uid="{00000000-0005-0000-0000-000058A20000}"/>
    <cellStyle name="Normal 2 2 2 2 2 2" xfId="41639" xr:uid="{00000000-0005-0000-0000-000059A20000}"/>
    <cellStyle name="Normal 2 2 2 2 2 2 2" xfId="41640" xr:uid="{00000000-0005-0000-0000-00005AA20000}"/>
    <cellStyle name="Normal 2 2 2 3" xfId="41641" xr:uid="{00000000-0005-0000-0000-00005BA20000}"/>
    <cellStyle name="Normal 2 2 3" xfId="139" xr:uid="{00000000-0005-0000-0000-00005CA20000}"/>
    <cellStyle name="Normal 2 2 3 2" xfId="41642" xr:uid="{00000000-0005-0000-0000-00005DA20000}"/>
    <cellStyle name="Normal 2 2 4" xfId="41643" xr:uid="{00000000-0005-0000-0000-00005EA20000}"/>
    <cellStyle name="Normal 2 2 5" xfId="41644" xr:uid="{00000000-0005-0000-0000-00005FA20000}"/>
    <cellStyle name="Normal 2 3" xfId="140" xr:uid="{00000000-0005-0000-0000-000060A20000}"/>
    <cellStyle name="Normal 2 3 2" xfId="215" xr:uid="{00000000-0005-0000-0000-000061A20000}"/>
    <cellStyle name="Normal 2 3 2 2" xfId="41645" xr:uid="{00000000-0005-0000-0000-000062A20000}"/>
    <cellStyle name="Normal 2 3 2 2 2" xfId="41646" xr:uid="{00000000-0005-0000-0000-000063A20000}"/>
    <cellStyle name="Normal 2 3 2 2 2 2" xfId="41647" xr:uid="{00000000-0005-0000-0000-000064A20000}"/>
    <cellStyle name="Normal 2 3 2 2 3" xfId="41648" xr:uid="{00000000-0005-0000-0000-000065A20000}"/>
    <cellStyle name="Normal 2 3 2 3" xfId="41649" xr:uid="{00000000-0005-0000-0000-000066A20000}"/>
    <cellStyle name="Normal 2 3 2 3 2" xfId="41650" xr:uid="{00000000-0005-0000-0000-000067A20000}"/>
    <cellStyle name="Normal 2 3 2 4" xfId="41651" xr:uid="{00000000-0005-0000-0000-000068A20000}"/>
    <cellStyle name="Normal 2 3 3" xfId="195" xr:uid="{00000000-0005-0000-0000-000069A20000}"/>
    <cellStyle name="Normal 2 3 3 2" xfId="41652" xr:uid="{00000000-0005-0000-0000-00006AA20000}"/>
    <cellStyle name="Normal 2 3 3 3" xfId="41653" xr:uid="{00000000-0005-0000-0000-00006BA20000}"/>
    <cellStyle name="Normal 2 3 3 3 2" xfId="41654" xr:uid="{00000000-0005-0000-0000-00006CA20000}"/>
    <cellStyle name="Normal 2 3 3 4" xfId="41655" xr:uid="{00000000-0005-0000-0000-00006DA20000}"/>
    <cellStyle name="Normal 2 3 4" xfId="41656" xr:uid="{00000000-0005-0000-0000-00006EA20000}"/>
    <cellStyle name="Normal 2 3 4 2" xfId="41657" xr:uid="{00000000-0005-0000-0000-00006FA20000}"/>
    <cellStyle name="Normal 2 3 4 2 2" xfId="41658" xr:uid="{00000000-0005-0000-0000-000070A20000}"/>
    <cellStyle name="Normal 2 3 4 3" xfId="41659" xr:uid="{00000000-0005-0000-0000-000071A20000}"/>
    <cellStyle name="Normal 2 3 5" xfId="41660" xr:uid="{00000000-0005-0000-0000-000072A20000}"/>
    <cellStyle name="Normal 2 3 6" xfId="41661" xr:uid="{00000000-0005-0000-0000-000073A20000}"/>
    <cellStyle name="Normal 2 4" xfId="196" xr:uid="{00000000-0005-0000-0000-000074A20000}"/>
    <cellStyle name="Normal 2 4 2" xfId="41662" xr:uid="{00000000-0005-0000-0000-000075A20000}"/>
    <cellStyle name="Normal 2 4 2 2" xfId="41663" xr:uid="{00000000-0005-0000-0000-000076A20000}"/>
    <cellStyle name="Normal 2 4 2 2 2" xfId="41664" xr:uid="{00000000-0005-0000-0000-000077A20000}"/>
    <cellStyle name="Normal 2 4 2 3" xfId="41665" xr:uid="{00000000-0005-0000-0000-000078A20000}"/>
    <cellStyle name="Normal 2 4 3" xfId="41666" xr:uid="{00000000-0005-0000-0000-000079A20000}"/>
    <cellStyle name="Normal 2 5" xfId="41667" xr:uid="{00000000-0005-0000-0000-00007AA20000}"/>
    <cellStyle name="Normal 2 5 2" xfId="41668" xr:uid="{00000000-0005-0000-0000-00007BA20000}"/>
    <cellStyle name="Normal 2 6" xfId="41669" xr:uid="{00000000-0005-0000-0000-00007CA20000}"/>
    <cellStyle name="Normal 2 7" xfId="41670" xr:uid="{00000000-0005-0000-0000-00007DA20000}"/>
    <cellStyle name="Normal 2 8" xfId="41671" xr:uid="{00000000-0005-0000-0000-00007EA20000}"/>
    <cellStyle name="Normal 2 9" xfId="41672" xr:uid="{00000000-0005-0000-0000-00007FA20000}"/>
    <cellStyle name="Normal 2_FTE v Budget - October 2012 V2" xfId="41673" xr:uid="{00000000-0005-0000-0000-000080A20000}"/>
    <cellStyle name="Normal 20" xfId="41674" xr:uid="{00000000-0005-0000-0000-000081A20000}"/>
    <cellStyle name="Normal 20 2" xfId="41675" xr:uid="{00000000-0005-0000-0000-000082A20000}"/>
    <cellStyle name="Normal 21" xfId="41676" xr:uid="{00000000-0005-0000-0000-000083A20000}"/>
    <cellStyle name="Normal 21 2" xfId="41677" xr:uid="{00000000-0005-0000-0000-000084A20000}"/>
    <cellStyle name="Normal 22" xfId="41678" xr:uid="{00000000-0005-0000-0000-000085A20000}"/>
    <cellStyle name="Normal 22 2" xfId="41679" xr:uid="{00000000-0005-0000-0000-000086A20000}"/>
    <cellStyle name="Normal 23" xfId="41680" xr:uid="{00000000-0005-0000-0000-000087A20000}"/>
    <cellStyle name="Normal 23 2" xfId="41681" xr:uid="{00000000-0005-0000-0000-000088A20000}"/>
    <cellStyle name="Normal 24" xfId="41682" xr:uid="{00000000-0005-0000-0000-000089A20000}"/>
    <cellStyle name="Normal 24 2" xfId="41683" xr:uid="{00000000-0005-0000-0000-00008AA20000}"/>
    <cellStyle name="Normal 24 2 2" xfId="211" xr:uid="{00000000-0005-0000-0000-00008BA20000}"/>
    <cellStyle name="Normal 24 2 3" xfId="61556" xr:uid="{00000000-0005-0000-0000-00008CA20000}"/>
    <cellStyle name="Normal 24 3" xfId="41684" xr:uid="{00000000-0005-0000-0000-00008DA20000}"/>
    <cellStyle name="Normal 24 3 2" xfId="216" xr:uid="{00000000-0005-0000-0000-00008EA20000}"/>
    <cellStyle name="Normal 25" xfId="41685" xr:uid="{00000000-0005-0000-0000-00008FA20000}"/>
    <cellStyle name="Normal 25 2" xfId="41686" xr:uid="{00000000-0005-0000-0000-000090A20000}"/>
    <cellStyle name="Normal 26" xfId="41687" xr:uid="{00000000-0005-0000-0000-000091A20000}"/>
    <cellStyle name="Normal 26 2" xfId="41688" xr:uid="{00000000-0005-0000-0000-000092A20000}"/>
    <cellStyle name="Normal 26 2 2" xfId="41689" xr:uid="{00000000-0005-0000-0000-000093A20000}"/>
    <cellStyle name="Normal 26 3" xfId="41690" xr:uid="{00000000-0005-0000-0000-000094A20000}"/>
    <cellStyle name="Normal 27" xfId="41691" xr:uid="{00000000-0005-0000-0000-000095A20000}"/>
    <cellStyle name="Normal 27 2" xfId="41692" xr:uid="{00000000-0005-0000-0000-000096A20000}"/>
    <cellStyle name="Normal 28" xfId="41693" xr:uid="{00000000-0005-0000-0000-000097A20000}"/>
    <cellStyle name="Normal 28 2" xfId="41694" xr:uid="{00000000-0005-0000-0000-000098A20000}"/>
    <cellStyle name="Normal 28 3" xfId="41695" xr:uid="{00000000-0005-0000-0000-000099A20000}"/>
    <cellStyle name="Normal 29" xfId="41696" xr:uid="{00000000-0005-0000-0000-00009AA20000}"/>
    <cellStyle name="Normal 29 2" xfId="41697" xr:uid="{00000000-0005-0000-0000-00009BA20000}"/>
    <cellStyle name="Normal 3" xfId="55" xr:uid="{00000000-0005-0000-0000-00009CA20000}"/>
    <cellStyle name="Normal 3 2" xfId="141" xr:uid="{00000000-0005-0000-0000-00009DA20000}"/>
    <cellStyle name="Normal 3 2 2" xfId="194" xr:uid="{00000000-0005-0000-0000-00009EA20000}"/>
    <cellStyle name="Normal 3 2 3" xfId="41698" xr:uid="{00000000-0005-0000-0000-00009FA20000}"/>
    <cellStyle name="Normal 3 3" xfId="142" xr:uid="{00000000-0005-0000-0000-0000A0A20000}"/>
    <cellStyle name="Normal 3 3 2" xfId="206" xr:uid="{00000000-0005-0000-0000-0000A1A20000}"/>
    <cellStyle name="Normal 3 4" xfId="143" xr:uid="{00000000-0005-0000-0000-0000A2A20000}"/>
    <cellStyle name="Normal 3 5" xfId="144" xr:uid="{00000000-0005-0000-0000-0000A3A20000}"/>
    <cellStyle name="Normal 3 6" xfId="41699" xr:uid="{00000000-0005-0000-0000-0000A4A20000}"/>
    <cellStyle name="Normal 3 7" xfId="41700" xr:uid="{00000000-0005-0000-0000-0000A5A20000}"/>
    <cellStyle name="Normal 3 7 2" xfId="41701" xr:uid="{00000000-0005-0000-0000-0000A6A20000}"/>
    <cellStyle name="Normal 3 7 3" xfId="204" xr:uid="{00000000-0005-0000-0000-0000A7A20000}"/>
    <cellStyle name="Normal 3 7 4" xfId="41702" xr:uid="{00000000-0005-0000-0000-0000A8A20000}"/>
    <cellStyle name="Normal 3 8" xfId="219" xr:uid="{00000000-0005-0000-0000-0000A9A20000}"/>
    <cellStyle name="Normal 30" xfId="41703" xr:uid="{00000000-0005-0000-0000-0000AAA20000}"/>
    <cellStyle name="Normal 30 2" xfId="41704" xr:uid="{00000000-0005-0000-0000-0000ABA20000}"/>
    <cellStyle name="Normal 31" xfId="41705" xr:uid="{00000000-0005-0000-0000-0000ACA20000}"/>
    <cellStyle name="Normal 31 2" xfId="41706" xr:uid="{00000000-0005-0000-0000-0000ADA20000}"/>
    <cellStyle name="Normal 32" xfId="41707" xr:uid="{00000000-0005-0000-0000-0000AEA20000}"/>
    <cellStyle name="Normal 32 2" xfId="41708" xr:uid="{00000000-0005-0000-0000-0000AFA20000}"/>
    <cellStyle name="Normal 33" xfId="41709" xr:uid="{00000000-0005-0000-0000-0000B0A20000}"/>
    <cellStyle name="Normal 33 2" xfId="41710" xr:uid="{00000000-0005-0000-0000-0000B1A20000}"/>
    <cellStyle name="Normal 34" xfId="41711" xr:uid="{00000000-0005-0000-0000-0000B2A20000}"/>
    <cellStyle name="Normal 34 2" xfId="41712" xr:uid="{00000000-0005-0000-0000-0000B3A20000}"/>
    <cellStyle name="Normal 35" xfId="41713" xr:uid="{00000000-0005-0000-0000-0000B4A20000}"/>
    <cellStyle name="Normal 35 2" xfId="41714" xr:uid="{00000000-0005-0000-0000-0000B5A20000}"/>
    <cellStyle name="Normal 35 2 2" xfId="41715" xr:uid="{00000000-0005-0000-0000-0000B6A20000}"/>
    <cellStyle name="Normal 36" xfId="41716" xr:uid="{00000000-0005-0000-0000-0000B7A20000}"/>
    <cellStyle name="Normal 36 2" xfId="41717" xr:uid="{00000000-0005-0000-0000-0000B8A20000}"/>
    <cellStyle name="Normal 37" xfId="41718" xr:uid="{00000000-0005-0000-0000-0000B9A20000}"/>
    <cellStyle name="Normal 37 2" xfId="41719" xr:uid="{00000000-0005-0000-0000-0000BAA20000}"/>
    <cellStyle name="Normal 38" xfId="41720" xr:uid="{00000000-0005-0000-0000-0000BBA20000}"/>
    <cellStyle name="Normal 38 2" xfId="41721" xr:uid="{00000000-0005-0000-0000-0000BCA20000}"/>
    <cellStyle name="Normal 39" xfId="41722" xr:uid="{00000000-0005-0000-0000-0000BDA20000}"/>
    <cellStyle name="Normal 39 2" xfId="41723" xr:uid="{00000000-0005-0000-0000-0000BEA20000}"/>
    <cellStyle name="Normal 4" xfId="53" xr:uid="{00000000-0005-0000-0000-0000BFA20000}"/>
    <cellStyle name="Normal 4 2" xfId="145" xr:uid="{00000000-0005-0000-0000-0000C0A20000}"/>
    <cellStyle name="Normal 4 2 2" xfId="208" xr:uid="{00000000-0005-0000-0000-0000C1A20000}"/>
    <cellStyle name="Normal 4 2 2 2" xfId="41724" xr:uid="{00000000-0005-0000-0000-0000C2A20000}"/>
    <cellStyle name="Normal 4 2 2 3" xfId="41725" xr:uid="{00000000-0005-0000-0000-0000C3A20000}"/>
    <cellStyle name="Normal 4 2 3" xfId="199" xr:uid="{00000000-0005-0000-0000-0000C4A20000}"/>
    <cellStyle name="Normal 4 2 3 2" xfId="41726" xr:uid="{00000000-0005-0000-0000-0000C5A20000}"/>
    <cellStyle name="Normal 4 2 3 3" xfId="41727" xr:uid="{00000000-0005-0000-0000-0000C6A20000}"/>
    <cellStyle name="Normal 4 3" xfId="146" xr:uid="{00000000-0005-0000-0000-0000C7A20000}"/>
    <cellStyle name="Normal 4 4" xfId="147" xr:uid="{00000000-0005-0000-0000-0000C8A20000}"/>
    <cellStyle name="Normal 4 5" xfId="41728" xr:uid="{00000000-0005-0000-0000-0000C9A20000}"/>
    <cellStyle name="Normal 40" xfId="41729" xr:uid="{00000000-0005-0000-0000-0000CAA20000}"/>
    <cellStyle name="Normal 40 2" xfId="41730" xr:uid="{00000000-0005-0000-0000-0000CBA20000}"/>
    <cellStyle name="Normal 41" xfId="41731" xr:uid="{00000000-0005-0000-0000-0000CCA20000}"/>
    <cellStyle name="Normal 41 2" xfId="41732" xr:uid="{00000000-0005-0000-0000-0000CDA20000}"/>
    <cellStyle name="Normal 42" xfId="41733" xr:uid="{00000000-0005-0000-0000-0000CEA20000}"/>
    <cellStyle name="Normal 42 2" xfId="41734" xr:uid="{00000000-0005-0000-0000-0000CFA20000}"/>
    <cellStyle name="Normal 43" xfId="41735" xr:uid="{00000000-0005-0000-0000-0000D0A20000}"/>
    <cellStyle name="Normal 43 2" xfId="41736" xr:uid="{00000000-0005-0000-0000-0000D1A20000}"/>
    <cellStyle name="Normal 44" xfId="41737" xr:uid="{00000000-0005-0000-0000-0000D2A20000}"/>
    <cellStyle name="Normal 44 2" xfId="41738" xr:uid="{00000000-0005-0000-0000-0000D3A20000}"/>
    <cellStyle name="Normal 45" xfId="41739" xr:uid="{00000000-0005-0000-0000-0000D4A20000}"/>
    <cellStyle name="Normal 45 2" xfId="41740" xr:uid="{00000000-0005-0000-0000-0000D5A20000}"/>
    <cellStyle name="Normal 46" xfId="41741" xr:uid="{00000000-0005-0000-0000-0000D6A20000}"/>
    <cellStyle name="Normal 46 2" xfId="41742" xr:uid="{00000000-0005-0000-0000-0000D7A20000}"/>
    <cellStyle name="Normal 47" xfId="41743" xr:uid="{00000000-0005-0000-0000-0000D8A20000}"/>
    <cellStyle name="Normal 47 2" xfId="41744" xr:uid="{00000000-0005-0000-0000-0000D9A20000}"/>
    <cellStyle name="Normal 48" xfId="217" xr:uid="{00000000-0005-0000-0000-0000DAA20000}"/>
    <cellStyle name="Normal 48 2" xfId="41745" xr:uid="{00000000-0005-0000-0000-0000DBA20000}"/>
    <cellStyle name="Normal 49" xfId="41746" xr:uid="{00000000-0005-0000-0000-0000DCA20000}"/>
    <cellStyle name="Normal 49 2" xfId="41747" xr:uid="{00000000-0005-0000-0000-0000DDA20000}"/>
    <cellStyle name="Normal 5" xfId="57" xr:uid="{00000000-0005-0000-0000-0000DEA20000}"/>
    <cellStyle name="Normal 5 2" xfId="148" xr:uid="{00000000-0005-0000-0000-0000DFA20000}"/>
    <cellStyle name="Normal 5 2 2" xfId="149" xr:uid="{00000000-0005-0000-0000-0000E0A20000}"/>
    <cellStyle name="Normal 5 2 2 2" xfId="41748" xr:uid="{00000000-0005-0000-0000-0000E1A20000}"/>
    <cellStyle name="Normal 5 2 2 2 2" xfId="41749" xr:uid="{00000000-0005-0000-0000-0000E2A20000}"/>
    <cellStyle name="Normal 5 2 2 3" xfId="41750" xr:uid="{00000000-0005-0000-0000-0000E3A20000}"/>
    <cellStyle name="Normal 5 2 3" xfId="41751" xr:uid="{00000000-0005-0000-0000-0000E4A20000}"/>
    <cellStyle name="Normal 5 2 3 2" xfId="41752" xr:uid="{00000000-0005-0000-0000-0000E5A20000}"/>
    <cellStyle name="Normal 5 2 4" xfId="41753" xr:uid="{00000000-0005-0000-0000-0000E6A20000}"/>
    <cellStyle name="Normal 5 3" xfId="41754" xr:uid="{00000000-0005-0000-0000-0000E7A20000}"/>
    <cellStyle name="Normal 5 3 2" xfId="41755" xr:uid="{00000000-0005-0000-0000-0000E8A20000}"/>
    <cellStyle name="Normal 5 3 3" xfId="41756" xr:uid="{00000000-0005-0000-0000-0000E9A20000}"/>
    <cellStyle name="Normal 5 3 3 2" xfId="41757" xr:uid="{00000000-0005-0000-0000-0000EAA20000}"/>
    <cellStyle name="Normal 5 3 4" xfId="41758" xr:uid="{00000000-0005-0000-0000-0000EBA20000}"/>
    <cellStyle name="Normal 5 4" xfId="41759" xr:uid="{00000000-0005-0000-0000-0000ECA20000}"/>
    <cellStyle name="Normal 5 4 2" xfId="41760" xr:uid="{00000000-0005-0000-0000-0000EDA20000}"/>
    <cellStyle name="Normal 5 4 2 2" xfId="41761" xr:uid="{00000000-0005-0000-0000-0000EEA20000}"/>
    <cellStyle name="Normal 5 4 3" xfId="41762" xr:uid="{00000000-0005-0000-0000-0000EFA20000}"/>
    <cellStyle name="Normal 5 5" xfId="41763" xr:uid="{00000000-0005-0000-0000-0000F0A20000}"/>
    <cellStyle name="Normal 5 6" xfId="41764" xr:uid="{00000000-0005-0000-0000-0000F1A20000}"/>
    <cellStyle name="Normal 50" xfId="41765" xr:uid="{00000000-0005-0000-0000-0000F2A20000}"/>
    <cellStyle name="Normal 50 2" xfId="41766" xr:uid="{00000000-0005-0000-0000-0000F3A20000}"/>
    <cellStyle name="Normal 51" xfId="41767" xr:uid="{00000000-0005-0000-0000-0000F4A20000}"/>
    <cellStyle name="Normal 51 2" xfId="41768" xr:uid="{00000000-0005-0000-0000-0000F5A20000}"/>
    <cellStyle name="Normal 52" xfId="41769" xr:uid="{00000000-0005-0000-0000-0000F6A20000}"/>
    <cellStyle name="Normal 52 2" xfId="41770" xr:uid="{00000000-0005-0000-0000-0000F7A20000}"/>
    <cellStyle name="Normal 53" xfId="41771" xr:uid="{00000000-0005-0000-0000-0000F8A20000}"/>
    <cellStyle name="Normal 54" xfId="41772" xr:uid="{00000000-0005-0000-0000-0000F9A20000}"/>
    <cellStyle name="Normal 55" xfId="41773" xr:uid="{00000000-0005-0000-0000-0000FAA20000}"/>
    <cellStyle name="Normal 56" xfId="41774" xr:uid="{00000000-0005-0000-0000-0000FBA20000}"/>
    <cellStyle name="Normal 57" xfId="150" xr:uid="{00000000-0005-0000-0000-0000FCA20000}"/>
    <cellStyle name="Normal 58" xfId="41775" xr:uid="{00000000-0005-0000-0000-0000FDA20000}"/>
    <cellStyle name="Normal 59" xfId="41776" xr:uid="{00000000-0005-0000-0000-0000FEA20000}"/>
    <cellStyle name="Normal 6" xfId="151" xr:uid="{00000000-0005-0000-0000-0000FFA20000}"/>
    <cellStyle name="Normal 6 2" xfId="41777" xr:uid="{00000000-0005-0000-0000-000000A30000}"/>
    <cellStyle name="Normal 6 2 2" xfId="41778" xr:uid="{00000000-0005-0000-0000-000001A30000}"/>
    <cellStyle name="Normal 6 3" xfId="41779" xr:uid="{00000000-0005-0000-0000-000002A30000}"/>
    <cellStyle name="Normal 6 3 2" xfId="41780" xr:uid="{00000000-0005-0000-0000-000003A30000}"/>
    <cellStyle name="Normal 6 4" xfId="41781" xr:uid="{00000000-0005-0000-0000-000004A30000}"/>
    <cellStyle name="Normal 6 5" xfId="41782" xr:uid="{00000000-0005-0000-0000-000005A30000}"/>
    <cellStyle name="Normal 6 6" xfId="41783" xr:uid="{00000000-0005-0000-0000-000006A30000}"/>
    <cellStyle name="Normal 6 7" xfId="41784" xr:uid="{00000000-0005-0000-0000-000007A30000}"/>
    <cellStyle name="Normal 60" xfId="41785" xr:uid="{00000000-0005-0000-0000-000008A30000}"/>
    <cellStyle name="Normal 61" xfId="41786" xr:uid="{00000000-0005-0000-0000-000009A30000}"/>
    <cellStyle name="Normal 62" xfId="41787" xr:uid="{00000000-0005-0000-0000-00000AA30000}"/>
    <cellStyle name="Normal 63" xfId="61548" xr:uid="{00000000-0005-0000-0000-00000BA30000}"/>
    <cellStyle name="Normal 65" xfId="41788" xr:uid="{00000000-0005-0000-0000-00000CA30000}"/>
    <cellStyle name="Normal 7" xfId="152" xr:uid="{00000000-0005-0000-0000-00000DA30000}"/>
    <cellStyle name="Normal 7 2" xfId="153" xr:uid="{00000000-0005-0000-0000-00000EA30000}"/>
    <cellStyle name="Normal 7 2 2" xfId="41789" xr:uid="{00000000-0005-0000-0000-00000FA30000}"/>
    <cellStyle name="Normal 7 2 2 2" xfId="41790" xr:uid="{00000000-0005-0000-0000-000010A30000}"/>
    <cellStyle name="Normal 7 2 3" xfId="41791" xr:uid="{00000000-0005-0000-0000-000011A30000}"/>
    <cellStyle name="Normal 7 3" xfId="41792" xr:uid="{00000000-0005-0000-0000-000012A30000}"/>
    <cellStyle name="Normal 7 4" xfId="41793" xr:uid="{00000000-0005-0000-0000-000013A30000}"/>
    <cellStyle name="Normal 7 5" xfId="41794" xr:uid="{00000000-0005-0000-0000-000014A30000}"/>
    <cellStyle name="Normal 8" xfId="154" xr:uid="{00000000-0005-0000-0000-000015A30000}"/>
    <cellStyle name="Normal 8 2" xfId="155" xr:uid="{00000000-0005-0000-0000-000016A30000}"/>
    <cellStyle name="Normal 8 2 2" xfId="41795" xr:uid="{00000000-0005-0000-0000-000017A30000}"/>
    <cellStyle name="Normal 8 2 2 2" xfId="41796" xr:uid="{00000000-0005-0000-0000-000018A30000}"/>
    <cellStyle name="Normal 8 2 3" xfId="41797" xr:uid="{00000000-0005-0000-0000-000019A30000}"/>
    <cellStyle name="Normal 8 3" xfId="41798" xr:uid="{00000000-0005-0000-0000-00001AA30000}"/>
    <cellStyle name="Normal 8 3 2" xfId="41799" xr:uid="{00000000-0005-0000-0000-00001BA30000}"/>
    <cellStyle name="Normal 8 4" xfId="41800" xr:uid="{00000000-0005-0000-0000-00001CA30000}"/>
    <cellStyle name="Normal 8 5" xfId="41801" xr:uid="{00000000-0005-0000-0000-00001DA30000}"/>
    <cellStyle name="Normal 8 6" xfId="41802" xr:uid="{00000000-0005-0000-0000-00001EA30000}"/>
    <cellStyle name="Normal 8 7" xfId="205" xr:uid="{00000000-0005-0000-0000-00001FA30000}"/>
    <cellStyle name="Normal 9" xfId="156" xr:uid="{00000000-0005-0000-0000-000020A30000}"/>
    <cellStyle name="Normal 9 2" xfId="41803" xr:uid="{00000000-0005-0000-0000-000021A30000}"/>
    <cellStyle name="Normal 9 2 2" xfId="41804" xr:uid="{00000000-0005-0000-0000-000022A30000}"/>
    <cellStyle name="Normal 9 2 3" xfId="41805" xr:uid="{00000000-0005-0000-0000-000023A30000}"/>
    <cellStyle name="Normal 9 2 4" xfId="41806" xr:uid="{00000000-0005-0000-0000-000024A30000}"/>
    <cellStyle name="Normal 9 3" xfId="41807" xr:uid="{00000000-0005-0000-0000-000025A30000}"/>
    <cellStyle name="Normal 9 4" xfId="41808" xr:uid="{00000000-0005-0000-0000-000026A30000}"/>
    <cellStyle name="Normal 9 5" xfId="41809" xr:uid="{00000000-0005-0000-0000-000027A30000}"/>
    <cellStyle name="Normal 9 6" xfId="41810" xr:uid="{00000000-0005-0000-0000-000028A30000}"/>
    <cellStyle name="Normal 9 7" xfId="41811" xr:uid="{00000000-0005-0000-0000-000029A30000}"/>
    <cellStyle name="Normal 9 8" xfId="41812" xr:uid="{00000000-0005-0000-0000-00002AA30000}"/>
    <cellStyle name="Normal 9 9" xfId="41813" xr:uid="{00000000-0005-0000-0000-00002BA30000}"/>
    <cellStyle name="Normal 93" xfId="41814" xr:uid="{00000000-0005-0000-0000-00002CA30000}"/>
    <cellStyle name="Normal2" xfId="41815" xr:uid="{00000000-0005-0000-0000-00002DA30000}"/>
    <cellStyle name="Note" xfId="23" builtinId="10" customBuiltin="1"/>
    <cellStyle name="Note 2" xfId="157" xr:uid="{00000000-0005-0000-0000-00002FA30000}"/>
    <cellStyle name="Note 2 10" xfId="41816" xr:uid="{00000000-0005-0000-0000-000030A30000}"/>
    <cellStyle name="Note 2 10 2" xfId="41817" xr:uid="{00000000-0005-0000-0000-000031A30000}"/>
    <cellStyle name="Note 2 10 3" xfId="41818" xr:uid="{00000000-0005-0000-0000-000032A30000}"/>
    <cellStyle name="Note 2 11" xfId="41819" xr:uid="{00000000-0005-0000-0000-000033A30000}"/>
    <cellStyle name="Note 2 11 2" xfId="41820" xr:uid="{00000000-0005-0000-0000-000034A30000}"/>
    <cellStyle name="Note 2 11 3" xfId="41821" xr:uid="{00000000-0005-0000-0000-000035A30000}"/>
    <cellStyle name="Note 2 12" xfId="41822" xr:uid="{00000000-0005-0000-0000-000036A30000}"/>
    <cellStyle name="Note 2 12 2" xfId="41823" xr:uid="{00000000-0005-0000-0000-000037A30000}"/>
    <cellStyle name="Note 2 12 3" xfId="41824" xr:uid="{00000000-0005-0000-0000-000038A30000}"/>
    <cellStyle name="Note 2 13" xfId="41825" xr:uid="{00000000-0005-0000-0000-000039A30000}"/>
    <cellStyle name="Note 2 13 2" xfId="41826" xr:uid="{00000000-0005-0000-0000-00003AA30000}"/>
    <cellStyle name="Note 2 13 3" xfId="41827" xr:uid="{00000000-0005-0000-0000-00003BA30000}"/>
    <cellStyle name="Note 2 14" xfId="41828" xr:uid="{00000000-0005-0000-0000-00003CA30000}"/>
    <cellStyle name="Note 2 14 2" xfId="41829" xr:uid="{00000000-0005-0000-0000-00003DA30000}"/>
    <cellStyle name="Note 2 14 3" xfId="41830" xr:uid="{00000000-0005-0000-0000-00003EA30000}"/>
    <cellStyle name="Note 2 15" xfId="41831" xr:uid="{00000000-0005-0000-0000-00003FA30000}"/>
    <cellStyle name="Note 2 16" xfId="41832" xr:uid="{00000000-0005-0000-0000-000040A30000}"/>
    <cellStyle name="Note 2 17" xfId="41833" xr:uid="{00000000-0005-0000-0000-000041A30000}"/>
    <cellStyle name="Note 2 2" xfId="158" xr:uid="{00000000-0005-0000-0000-000042A30000}"/>
    <cellStyle name="Note 2 2 10" xfId="41834" xr:uid="{00000000-0005-0000-0000-000043A30000}"/>
    <cellStyle name="Note 2 2 10 2" xfId="41835" xr:uid="{00000000-0005-0000-0000-000044A30000}"/>
    <cellStyle name="Note 2 2 10 3" xfId="41836" xr:uid="{00000000-0005-0000-0000-000045A30000}"/>
    <cellStyle name="Note 2 2 11" xfId="41837" xr:uid="{00000000-0005-0000-0000-000046A30000}"/>
    <cellStyle name="Note 2 2 11 2" xfId="41838" xr:uid="{00000000-0005-0000-0000-000047A30000}"/>
    <cellStyle name="Note 2 2 11 3" xfId="41839" xr:uid="{00000000-0005-0000-0000-000048A30000}"/>
    <cellStyle name="Note 2 2 12" xfId="41840" xr:uid="{00000000-0005-0000-0000-000049A30000}"/>
    <cellStyle name="Note 2 2 12 2" xfId="41841" xr:uid="{00000000-0005-0000-0000-00004AA30000}"/>
    <cellStyle name="Note 2 2 12 3" xfId="41842" xr:uid="{00000000-0005-0000-0000-00004BA30000}"/>
    <cellStyle name="Note 2 2 13" xfId="41843" xr:uid="{00000000-0005-0000-0000-00004CA30000}"/>
    <cellStyle name="Note 2 2 13 2" xfId="41844" xr:uid="{00000000-0005-0000-0000-00004DA30000}"/>
    <cellStyle name="Note 2 2 13 3" xfId="41845" xr:uid="{00000000-0005-0000-0000-00004EA30000}"/>
    <cellStyle name="Note 2 2 14" xfId="41846" xr:uid="{00000000-0005-0000-0000-00004FA30000}"/>
    <cellStyle name="Note 2 2 15" xfId="41847" xr:uid="{00000000-0005-0000-0000-000050A30000}"/>
    <cellStyle name="Note 2 2 16" xfId="41848" xr:uid="{00000000-0005-0000-0000-000051A30000}"/>
    <cellStyle name="Note 2 2 2" xfId="41849" xr:uid="{00000000-0005-0000-0000-000052A30000}"/>
    <cellStyle name="Note 2 2 2 10" xfId="41850" xr:uid="{00000000-0005-0000-0000-000053A30000}"/>
    <cellStyle name="Note 2 2 2 10 2" xfId="41851" xr:uid="{00000000-0005-0000-0000-000054A30000}"/>
    <cellStyle name="Note 2 2 2 10 3" xfId="41852" xr:uid="{00000000-0005-0000-0000-000055A30000}"/>
    <cellStyle name="Note 2 2 2 11" xfId="41853" xr:uid="{00000000-0005-0000-0000-000056A30000}"/>
    <cellStyle name="Note 2 2 2 11 2" xfId="41854" xr:uid="{00000000-0005-0000-0000-000057A30000}"/>
    <cellStyle name="Note 2 2 2 11 3" xfId="41855" xr:uid="{00000000-0005-0000-0000-000058A30000}"/>
    <cellStyle name="Note 2 2 2 12" xfId="41856" xr:uid="{00000000-0005-0000-0000-000059A30000}"/>
    <cellStyle name="Note 2 2 2 12 2" xfId="41857" xr:uid="{00000000-0005-0000-0000-00005AA30000}"/>
    <cellStyle name="Note 2 2 2 12 3" xfId="41858" xr:uid="{00000000-0005-0000-0000-00005BA30000}"/>
    <cellStyle name="Note 2 2 2 13" xfId="41859" xr:uid="{00000000-0005-0000-0000-00005CA30000}"/>
    <cellStyle name="Note 2 2 2 13 2" xfId="41860" xr:uid="{00000000-0005-0000-0000-00005DA30000}"/>
    <cellStyle name="Note 2 2 2 13 3" xfId="41861" xr:uid="{00000000-0005-0000-0000-00005EA30000}"/>
    <cellStyle name="Note 2 2 2 14" xfId="41862" xr:uid="{00000000-0005-0000-0000-00005FA30000}"/>
    <cellStyle name="Note 2 2 2 14 2" xfId="41863" xr:uid="{00000000-0005-0000-0000-000060A30000}"/>
    <cellStyle name="Note 2 2 2 14 3" xfId="41864" xr:uid="{00000000-0005-0000-0000-000061A30000}"/>
    <cellStyle name="Note 2 2 2 15" xfId="41865" xr:uid="{00000000-0005-0000-0000-000062A30000}"/>
    <cellStyle name="Note 2 2 2 15 2" xfId="41866" xr:uid="{00000000-0005-0000-0000-000063A30000}"/>
    <cellStyle name="Note 2 2 2 15 3" xfId="41867" xr:uid="{00000000-0005-0000-0000-000064A30000}"/>
    <cellStyle name="Note 2 2 2 16" xfId="41868" xr:uid="{00000000-0005-0000-0000-000065A30000}"/>
    <cellStyle name="Note 2 2 2 16 2" xfId="41869" xr:uid="{00000000-0005-0000-0000-000066A30000}"/>
    <cellStyle name="Note 2 2 2 16 3" xfId="41870" xr:uid="{00000000-0005-0000-0000-000067A30000}"/>
    <cellStyle name="Note 2 2 2 17" xfId="41871" xr:uid="{00000000-0005-0000-0000-000068A30000}"/>
    <cellStyle name="Note 2 2 2 17 2" xfId="41872" xr:uid="{00000000-0005-0000-0000-000069A30000}"/>
    <cellStyle name="Note 2 2 2 17 3" xfId="41873" xr:uid="{00000000-0005-0000-0000-00006AA30000}"/>
    <cellStyle name="Note 2 2 2 18" xfId="41874" xr:uid="{00000000-0005-0000-0000-00006BA30000}"/>
    <cellStyle name="Note 2 2 2 18 2" xfId="41875" xr:uid="{00000000-0005-0000-0000-00006CA30000}"/>
    <cellStyle name="Note 2 2 2 18 3" xfId="41876" xr:uid="{00000000-0005-0000-0000-00006DA30000}"/>
    <cellStyle name="Note 2 2 2 19" xfId="41877" xr:uid="{00000000-0005-0000-0000-00006EA30000}"/>
    <cellStyle name="Note 2 2 2 2" xfId="41878" xr:uid="{00000000-0005-0000-0000-00006FA30000}"/>
    <cellStyle name="Note 2 2 2 2 10" xfId="41879" xr:uid="{00000000-0005-0000-0000-000070A30000}"/>
    <cellStyle name="Note 2 2 2 2 10 2" xfId="41880" xr:uid="{00000000-0005-0000-0000-000071A30000}"/>
    <cellStyle name="Note 2 2 2 2 10 3" xfId="41881" xr:uid="{00000000-0005-0000-0000-000072A30000}"/>
    <cellStyle name="Note 2 2 2 2 11" xfId="41882" xr:uid="{00000000-0005-0000-0000-000073A30000}"/>
    <cellStyle name="Note 2 2 2 2 11 2" xfId="41883" xr:uid="{00000000-0005-0000-0000-000074A30000}"/>
    <cellStyle name="Note 2 2 2 2 11 3" xfId="41884" xr:uid="{00000000-0005-0000-0000-000075A30000}"/>
    <cellStyle name="Note 2 2 2 2 12" xfId="41885" xr:uid="{00000000-0005-0000-0000-000076A30000}"/>
    <cellStyle name="Note 2 2 2 2 12 2" xfId="41886" xr:uid="{00000000-0005-0000-0000-000077A30000}"/>
    <cellStyle name="Note 2 2 2 2 12 3" xfId="41887" xr:uid="{00000000-0005-0000-0000-000078A30000}"/>
    <cellStyle name="Note 2 2 2 2 13" xfId="41888" xr:uid="{00000000-0005-0000-0000-000079A30000}"/>
    <cellStyle name="Note 2 2 2 2 13 2" xfId="41889" xr:uid="{00000000-0005-0000-0000-00007AA30000}"/>
    <cellStyle name="Note 2 2 2 2 13 3" xfId="41890" xr:uid="{00000000-0005-0000-0000-00007BA30000}"/>
    <cellStyle name="Note 2 2 2 2 14" xfId="41891" xr:uid="{00000000-0005-0000-0000-00007CA30000}"/>
    <cellStyle name="Note 2 2 2 2 14 2" xfId="41892" xr:uid="{00000000-0005-0000-0000-00007DA30000}"/>
    <cellStyle name="Note 2 2 2 2 14 3" xfId="41893" xr:uid="{00000000-0005-0000-0000-00007EA30000}"/>
    <cellStyle name="Note 2 2 2 2 15" xfId="41894" xr:uid="{00000000-0005-0000-0000-00007FA30000}"/>
    <cellStyle name="Note 2 2 2 2 15 2" xfId="41895" xr:uid="{00000000-0005-0000-0000-000080A30000}"/>
    <cellStyle name="Note 2 2 2 2 15 3" xfId="41896" xr:uid="{00000000-0005-0000-0000-000081A30000}"/>
    <cellStyle name="Note 2 2 2 2 16" xfId="41897" xr:uid="{00000000-0005-0000-0000-000082A30000}"/>
    <cellStyle name="Note 2 2 2 2 16 2" xfId="41898" xr:uid="{00000000-0005-0000-0000-000083A30000}"/>
    <cellStyle name="Note 2 2 2 2 16 3" xfId="41899" xr:uid="{00000000-0005-0000-0000-000084A30000}"/>
    <cellStyle name="Note 2 2 2 2 17" xfId="41900" xr:uid="{00000000-0005-0000-0000-000085A30000}"/>
    <cellStyle name="Note 2 2 2 2 17 2" xfId="41901" xr:uid="{00000000-0005-0000-0000-000086A30000}"/>
    <cellStyle name="Note 2 2 2 2 17 3" xfId="41902" xr:uid="{00000000-0005-0000-0000-000087A30000}"/>
    <cellStyle name="Note 2 2 2 2 18" xfId="41903" xr:uid="{00000000-0005-0000-0000-000088A30000}"/>
    <cellStyle name="Note 2 2 2 2 18 2" xfId="41904" xr:uid="{00000000-0005-0000-0000-000089A30000}"/>
    <cellStyle name="Note 2 2 2 2 18 3" xfId="41905" xr:uid="{00000000-0005-0000-0000-00008AA30000}"/>
    <cellStyle name="Note 2 2 2 2 19" xfId="41906" xr:uid="{00000000-0005-0000-0000-00008BA30000}"/>
    <cellStyle name="Note 2 2 2 2 2" xfId="41907" xr:uid="{00000000-0005-0000-0000-00008CA30000}"/>
    <cellStyle name="Note 2 2 2 2 2 10" xfId="41908" xr:uid="{00000000-0005-0000-0000-00008DA30000}"/>
    <cellStyle name="Note 2 2 2 2 2 10 2" xfId="41909" xr:uid="{00000000-0005-0000-0000-00008EA30000}"/>
    <cellStyle name="Note 2 2 2 2 2 10 3" xfId="41910" xr:uid="{00000000-0005-0000-0000-00008FA30000}"/>
    <cellStyle name="Note 2 2 2 2 2 11" xfId="41911" xr:uid="{00000000-0005-0000-0000-000090A30000}"/>
    <cellStyle name="Note 2 2 2 2 2 11 2" xfId="41912" xr:uid="{00000000-0005-0000-0000-000091A30000}"/>
    <cellStyle name="Note 2 2 2 2 2 11 3" xfId="41913" xr:uid="{00000000-0005-0000-0000-000092A30000}"/>
    <cellStyle name="Note 2 2 2 2 2 12" xfId="41914" xr:uid="{00000000-0005-0000-0000-000093A30000}"/>
    <cellStyle name="Note 2 2 2 2 2 12 2" xfId="41915" xr:uid="{00000000-0005-0000-0000-000094A30000}"/>
    <cellStyle name="Note 2 2 2 2 2 12 3" xfId="41916" xr:uid="{00000000-0005-0000-0000-000095A30000}"/>
    <cellStyle name="Note 2 2 2 2 2 13" xfId="41917" xr:uid="{00000000-0005-0000-0000-000096A30000}"/>
    <cellStyle name="Note 2 2 2 2 2 14" xfId="41918" xr:uid="{00000000-0005-0000-0000-000097A30000}"/>
    <cellStyle name="Note 2 2 2 2 2 2" xfId="41919" xr:uid="{00000000-0005-0000-0000-000098A30000}"/>
    <cellStyle name="Note 2 2 2 2 2 2 2" xfId="41920" xr:uid="{00000000-0005-0000-0000-000099A30000}"/>
    <cellStyle name="Note 2 2 2 2 2 2 3" xfId="41921" xr:uid="{00000000-0005-0000-0000-00009AA30000}"/>
    <cellStyle name="Note 2 2 2 2 2 3" xfId="41922" xr:uid="{00000000-0005-0000-0000-00009BA30000}"/>
    <cellStyle name="Note 2 2 2 2 2 3 2" xfId="41923" xr:uid="{00000000-0005-0000-0000-00009CA30000}"/>
    <cellStyle name="Note 2 2 2 2 2 3 3" xfId="41924" xr:uid="{00000000-0005-0000-0000-00009DA30000}"/>
    <cellStyle name="Note 2 2 2 2 2 4" xfId="41925" xr:uid="{00000000-0005-0000-0000-00009EA30000}"/>
    <cellStyle name="Note 2 2 2 2 2 4 2" xfId="41926" xr:uid="{00000000-0005-0000-0000-00009FA30000}"/>
    <cellStyle name="Note 2 2 2 2 2 4 3" xfId="41927" xr:uid="{00000000-0005-0000-0000-0000A0A30000}"/>
    <cellStyle name="Note 2 2 2 2 2 5" xfId="41928" xr:uid="{00000000-0005-0000-0000-0000A1A30000}"/>
    <cellStyle name="Note 2 2 2 2 2 5 2" xfId="41929" xr:uid="{00000000-0005-0000-0000-0000A2A30000}"/>
    <cellStyle name="Note 2 2 2 2 2 5 3" xfId="41930" xr:uid="{00000000-0005-0000-0000-0000A3A30000}"/>
    <cellStyle name="Note 2 2 2 2 2 6" xfId="41931" xr:uid="{00000000-0005-0000-0000-0000A4A30000}"/>
    <cellStyle name="Note 2 2 2 2 2 6 2" xfId="41932" xr:uid="{00000000-0005-0000-0000-0000A5A30000}"/>
    <cellStyle name="Note 2 2 2 2 2 6 3" xfId="41933" xr:uid="{00000000-0005-0000-0000-0000A6A30000}"/>
    <cellStyle name="Note 2 2 2 2 2 7" xfId="41934" xr:uid="{00000000-0005-0000-0000-0000A7A30000}"/>
    <cellStyle name="Note 2 2 2 2 2 7 2" xfId="41935" xr:uid="{00000000-0005-0000-0000-0000A8A30000}"/>
    <cellStyle name="Note 2 2 2 2 2 7 3" xfId="41936" xr:uid="{00000000-0005-0000-0000-0000A9A30000}"/>
    <cellStyle name="Note 2 2 2 2 2 8" xfId="41937" xr:uid="{00000000-0005-0000-0000-0000AAA30000}"/>
    <cellStyle name="Note 2 2 2 2 2 8 2" xfId="41938" xr:uid="{00000000-0005-0000-0000-0000ABA30000}"/>
    <cellStyle name="Note 2 2 2 2 2 8 3" xfId="41939" xr:uid="{00000000-0005-0000-0000-0000ACA30000}"/>
    <cellStyle name="Note 2 2 2 2 2 9" xfId="41940" xr:uid="{00000000-0005-0000-0000-0000ADA30000}"/>
    <cellStyle name="Note 2 2 2 2 2 9 2" xfId="41941" xr:uid="{00000000-0005-0000-0000-0000AEA30000}"/>
    <cellStyle name="Note 2 2 2 2 2 9 3" xfId="41942" xr:uid="{00000000-0005-0000-0000-0000AFA30000}"/>
    <cellStyle name="Note 2 2 2 2 20" xfId="41943" xr:uid="{00000000-0005-0000-0000-0000B0A30000}"/>
    <cellStyle name="Note 2 2 2 2 3" xfId="41944" xr:uid="{00000000-0005-0000-0000-0000B1A30000}"/>
    <cellStyle name="Note 2 2 2 2 3 10" xfId="41945" xr:uid="{00000000-0005-0000-0000-0000B2A30000}"/>
    <cellStyle name="Note 2 2 2 2 3 10 2" xfId="41946" xr:uid="{00000000-0005-0000-0000-0000B3A30000}"/>
    <cellStyle name="Note 2 2 2 2 3 10 3" xfId="41947" xr:uid="{00000000-0005-0000-0000-0000B4A30000}"/>
    <cellStyle name="Note 2 2 2 2 3 11" xfId="41948" xr:uid="{00000000-0005-0000-0000-0000B5A30000}"/>
    <cellStyle name="Note 2 2 2 2 3 11 2" xfId="41949" xr:uid="{00000000-0005-0000-0000-0000B6A30000}"/>
    <cellStyle name="Note 2 2 2 2 3 11 3" xfId="41950" xr:uid="{00000000-0005-0000-0000-0000B7A30000}"/>
    <cellStyle name="Note 2 2 2 2 3 12" xfId="41951" xr:uid="{00000000-0005-0000-0000-0000B8A30000}"/>
    <cellStyle name="Note 2 2 2 2 3 12 2" xfId="41952" xr:uid="{00000000-0005-0000-0000-0000B9A30000}"/>
    <cellStyle name="Note 2 2 2 2 3 12 3" xfId="41953" xr:uid="{00000000-0005-0000-0000-0000BAA30000}"/>
    <cellStyle name="Note 2 2 2 2 3 13" xfId="41954" xr:uid="{00000000-0005-0000-0000-0000BBA30000}"/>
    <cellStyle name="Note 2 2 2 2 3 14" xfId="41955" xr:uid="{00000000-0005-0000-0000-0000BCA30000}"/>
    <cellStyle name="Note 2 2 2 2 3 2" xfId="41956" xr:uid="{00000000-0005-0000-0000-0000BDA30000}"/>
    <cellStyle name="Note 2 2 2 2 3 2 2" xfId="41957" xr:uid="{00000000-0005-0000-0000-0000BEA30000}"/>
    <cellStyle name="Note 2 2 2 2 3 2 3" xfId="41958" xr:uid="{00000000-0005-0000-0000-0000BFA30000}"/>
    <cellStyle name="Note 2 2 2 2 3 3" xfId="41959" xr:uid="{00000000-0005-0000-0000-0000C0A30000}"/>
    <cellStyle name="Note 2 2 2 2 3 3 2" xfId="41960" xr:uid="{00000000-0005-0000-0000-0000C1A30000}"/>
    <cellStyle name="Note 2 2 2 2 3 3 3" xfId="41961" xr:uid="{00000000-0005-0000-0000-0000C2A30000}"/>
    <cellStyle name="Note 2 2 2 2 3 4" xfId="41962" xr:uid="{00000000-0005-0000-0000-0000C3A30000}"/>
    <cellStyle name="Note 2 2 2 2 3 4 2" xfId="41963" xr:uid="{00000000-0005-0000-0000-0000C4A30000}"/>
    <cellStyle name="Note 2 2 2 2 3 4 3" xfId="41964" xr:uid="{00000000-0005-0000-0000-0000C5A30000}"/>
    <cellStyle name="Note 2 2 2 2 3 5" xfId="41965" xr:uid="{00000000-0005-0000-0000-0000C6A30000}"/>
    <cellStyle name="Note 2 2 2 2 3 5 2" xfId="41966" xr:uid="{00000000-0005-0000-0000-0000C7A30000}"/>
    <cellStyle name="Note 2 2 2 2 3 5 3" xfId="41967" xr:uid="{00000000-0005-0000-0000-0000C8A30000}"/>
    <cellStyle name="Note 2 2 2 2 3 6" xfId="41968" xr:uid="{00000000-0005-0000-0000-0000C9A30000}"/>
    <cellStyle name="Note 2 2 2 2 3 6 2" xfId="41969" xr:uid="{00000000-0005-0000-0000-0000CAA30000}"/>
    <cellStyle name="Note 2 2 2 2 3 6 3" xfId="41970" xr:uid="{00000000-0005-0000-0000-0000CBA30000}"/>
    <cellStyle name="Note 2 2 2 2 3 7" xfId="41971" xr:uid="{00000000-0005-0000-0000-0000CCA30000}"/>
    <cellStyle name="Note 2 2 2 2 3 7 2" xfId="41972" xr:uid="{00000000-0005-0000-0000-0000CDA30000}"/>
    <cellStyle name="Note 2 2 2 2 3 7 3" xfId="41973" xr:uid="{00000000-0005-0000-0000-0000CEA30000}"/>
    <cellStyle name="Note 2 2 2 2 3 8" xfId="41974" xr:uid="{00000000-0005-0000-0000-0000CFA30000}"/>
    <cellStyle name="Note 2 2 2 2 3 8 2" xfId="41975" xr:uid="{00000000-0005-0000-0000-0000D0A30000}"/>
    <cellStyle name="Note 2 2 2 2 3 8 3" xfId="41976" xr:uid="{00000000-0005-0000-0000-0000D1A30000}"/>
    <cellStyle name="Note 2 2 2 2 3 9" xfId="41977" xr:uid="{00000000-0005-0000-0000-0000D2A30000}"/>
    <cellStyle name="Note 2 2 2 2 3 9 2" xfId="41978" xr:uid="{00000000-0005-0000-0000-0000D3A30000}"/>
    <cellStyle name="Note 2 2 2 2 3 9 3" xfId="41979" xr:uid="{00000000-0005-0000-0000-0000D4A30000}"/>
    <cellStyle name="Note 2 2 2 2 4" xfId="41980" xr:uid="{00000000-0005-0000-0000-0000D5A30000}"/>
    <cellStyle name="Note 2 2 2 2 4 10" xfId="41981" xr:uid="{00000000-0005-0000-0000-0000D6A30000}"/>
    <cellStyle name="Note 2 2 2 2 4 10 2" xfId="41982" xr:uid="{00000000-0005-0000-0000-0000D7A30000}"/>
    <cellStyle name="Note 2 2 2 2 4 10 3" xfId="41983" xr:uid="{00000000-0005-0000-0000-0000D8A30000}"/>
    <cellStyle name="Note 2 2 2 2 4 11" xfId="41984" xr:uid="{00000000-0005-0000-0000-0000D9A30000}"/>
    <cellStyle name="Note 2 2 2 2 4 11 2" xfId="41985" xr:uid="{00000000-0005-0000-0000-0000DAA30000}"/>
    <cellStyle name="Note 2 2 2 2 4 11 3" xfId="41986" xr:uid="{00000000-0005-0000-0000-0000DBA30000}"/>
    <cellStyle name="Note 2 2 2 2 4 12" xfId="41987" xr:uid="{00000000-0005-0000-0000-0000DCA30000}"/>
    <cellStyle name="Note 2 2 2 2 4 13" xfId="41988" xr:uid="{00000000-0005-0000-0000-0000DDA30000}"/>
    <cellStyle name="Note 2 2 2 2 4 2" xfId="41989" xr:uid="{00000000-0005-0000-0000-0000DEA30000}"/>
    <cellStyle name="Note 2 2 2 2 4 2 2" xfId="41990" xr:uid="{00000000-0005-0000-0000-0000DFA30000}"/>
    <cellStyle name="Note 2 2 2 2 4 2 3" xfId="41991" xr:uid="{00000000-0005-0000-0000-0000E0A30000}"/>
    <cellStyle name="Note 2 2 2 2 4 3" xfId="41992" xr:uid="{00000000-0005-0000-0000-0000E1A30000}"/>
    <cellStyle name="Note 2 2 2 2 4 3 2" xfId="41993" xr:uid="{00000000-0005-0000-0000-0000E2A30000}"/>
    <cellStyle name="Note 2 2 2 2 4 3 3" xfId="41994" xr:uid="{00000000-0005-0000-0000-0000E3A30000}"/>
    <cellStyle name="Note 2 2 2 2 4 4" xfId="41995" xr:uid="{00000000-0005-0000-0000-0000E4A30000}"/>
    <cellStyle name="Note 2 2 2 2 4 4 2" xfId="41996" xr:uid="{00000000-0005-0000-0000-0000E5A30000}"/>
    <cellStyle name="Note 2 2 2 2 4 4 3" xfId="41997" xr:uid="{00000000-0005-0000-0000-0000E6A30000}"/>
    <cellStyle name="Note 2 2 2 2 4 5" xfId="41998" xr:uid="{00000000-0005-0000-0000-0000E7A30000}"/>
    <cellStyle name="Note 2 2 2 2 4 5 2" xfId="41999" xr:uid="{00000000-0005-0000-0000-0000E8A30000}"/>
    <cellStyle name="Note 2 2 2 2 4 5 3" xfId="42000" xr:uid="{00000000-0005-0000-0000-0000E9A30000}"/>
    <cellStyle name="Note 2 2 2 2 4 6" xfId="42001" xr:uid="{00000000-0005-0000-0000-0000EAA30000}"/>
    <cellStyle name="Note 2 2 2 2 4 6 2" xfId="42002" xr:uid="{00000000-0005-0000-0000-0000EBA30000}"/>
    <cellStyle name="Note 2 2 2 2 4 6 3" xfId="42003" xr:uid="{00000000-0005-0000-0000-0000ECA30000}"/>
    <cellStyle name="Note 2 2 2 2 4 7" xfId="42004" xr:uid="{00000000-0005-0000-0000-0000EDA30000}"/>
    <cellStyle name="Note 2 2 2 2 4 7 2" xfId="42005" xr:uid="{00000000-0005-0000-0000-0000EEA30000}"/>
    <cellStyle name="Note 2 2 2 2 4 7 3" xfId="42006" xr:uid="{00000000-0005-0000-0000-0000EFA30000}"/>
    <cellStyle name="Note 2 2 2 2 4 8" xfId="42007" xr:uid="{00000000-0005-0000-0000-0000F0A30000}"/>
    <cellStyle name="Note 2 2 2 2 4 8 2" xfId="42008" xr:uid="{00000000-0005-0000-0000-0000F1A30000}"/>
    <cellStyle name="Note 2 2 2 2 4 8 3" xfId="42009" xr:uid="{00000000-0005-0000-0000-0000F2A30000}"/>
    <cellStyle name="Note 2 2 2 2 4 9" xfId="42010" xr:uid="{00000000-0005-0000-0000-0000F3A30000}"/>
    <cellStyle name="Note 2 2 2 2 4 9 2" xfId="42011" xr:uid="{00000000-0005-0000-0000-0000F4A30000}"/>
    <cellStyle name="Note 2 2 2 2 4 9 3" xfId="42012" xr:uid="{00000000-0005-0000-0000-0000F5A30000}"/>
    <cellStyle name="Note 2 2 2 2 5" xfId="42013" xr:uid="{00000000-0005-0000-0000-0000F6A30000}"/>
    <cellStyle name="Note 2 2 2 2 5 10" xfId="42014" xr:uid="{00000000-0005-0000-0000-0000F7A30000}"/>
    <cellStyle name="Note 2 2 2 2 5 10 2" xfId="42015" xr:uid="{00000000-0005-0000-0000-0000F8A30000}"/>
    <cellStyle name="Note 2 2 2 2 5 10 3" xfId="42016" xr:uid="{00000000-0005-0000-0000-0000F9A30000}"/>
    <cellStyle name="Note 2 2 2 2 5 11" xfId="42017" xr:uid="{00000000-0005-0000-0000-0000FAA30000}"/>
    <cellStyle name="Note 2 2 2 2 5 11 2" xfId="42018" xr:uid="{00000000-0005-0000-0000-0000FBA30000}"/>
    <cellStyle name="Note 2 2 2 2 5 11 3" xfId="42019" xr:uid="{00000000-0005-0000-0000-0000FCA30000}"/>
    <cellStyle name="Note 2 2 2 2 5 12" xfId="42020" xr:uid="{00000000-0005-0000-0000-0000FDA30000}"/>
    <cellStyle name="Note 2 2 2 2 5 13" xfId="42021" xr:uid="{00000000-0005-0000-0000-0000FEA30000}"/>
    <cellStyle name="Note 2 2 2 2 5 2" xfId="42022" xr:uid="{00000000-0005-0000-0000-0000FFA30000}"/>
    <cellStyle name="Note 2 2 2 2 5 2 2" xfId="42023" xr:uid="{00000000-0005-0000-0000-000000A40000}"/>
    <cellStyle name="Note 2 2 2 2 5 2 3" xfId="42024" xr:uid="{00000000-0005-0000-0000-000001A40000}"/>
    <cellStyle name="Note 2 2 2 2 5 3" xfId="42025" xr:uid="{00000000-0005-0000-0000-000002A40000}"/>
    <cellStyle name="Note 2 2 2 2 5 3 2" xfId="42026" xr:uid="{00000000-0005-0000-0000-000003A40000}"/>
    <cellStyle name="Note 2 2 2 2 5 3 3" xfId="42027" xr:uid="{00000000-0005-0000-0000-000004A40000}"/>
    <cellStyle name="Note 2 2 2 2 5 4" xfId="42028" xr:uid="{00000000-0005-0000-0000-000005A40000}"/>
    <cellStyle name="Note 2 2 2 2 5 4 2" xfId="42029" xr:uid="{00000000-0005-0000-0000-000006A40000}"/>
    <cellStyle name="Note 2 2 2 2 5 4 3" xfId="42030" xr:uid="{00000000-0005-0000-0000-000007A40000}"/>
    <cellStyle name="Note 2 2 2 2 5 5" xfId="42031" xr:uid="{00000000-0005-0000-0000-000008A40000}"/>
    <cellStyle name="Note 2 2 2 2 5 5 2" xfId="42032" xr:uid="{00000000-0005-0000-0000-000009A40000}"/>
    <cellStyle name="Note 2 2 2 2 5 5 3" xfId="42033" xr:uid="{00000000-0005-0000-0000-00000AA40000}"/>
    <cellStyle name="Note 2 2 2 2 5 6" xfId="42034" xr:uid="{00000000-0005-0000-0000-00000BA40000}"/>
    <cellStyle name="Note 2 2 2 2 5 6 2" xfId="42035" xr:uid="{00000000-0005-0000-0000-00000CA40000}"/>
    <cellStyle name="Note 2 2 2 2 5 6 3" xfId="42036" xr:uid="{00000000-0005-0000-0000-00000DA40000}"/>
    <cellStyle name="Note 2 2 2 2 5 7" xfId="42037" xr:uid="{00000000-0005-0000-0000-00000EA40000}"/>
    <cellStyle name="Note 2 2 2 2 5 7 2" xfId="42038" xr:uid="{00000000-0005-0000-0000-00000FA40000}"/>
    <cellStyle name="Note 2 2 2 2 5 7 3" xfId="42039" xr:uid="{00000000-0005-0000-0000-000010A40000}"/>
    <cellStyle name="Note 2 2 2 2 5 8" xfId="42040" xr:uid="{00000000-0005-0000-0000-000011A40000}"/>
    <cellStyle name="Note 2 2 2 2 5 8 2" xfId="42041" xr:uid="{00000000-0005-0000-0000-000012A40000}"/>
    <cellStyle name="Note 2 2 2 2 5 8 3" xfId="42042" xr:uid="{00000000-0005-0000-0000-000013A40000}"/>
    <cellStyle name="Note 2 2 2 2 5 9" xfId="42043" xr:uid="{00000000-0005-0000-0000-000014A40000}"/>
    <cellStyle name="Note 2 2 2 2 5 9 2" xfId="42044" xr:uid="{00000000-0005-0000-0000-000015A40000}"/>
    <cellStyle name="Note 2 2 2 2 5 9 3" xfId="42045" xr:uid="{00000000-0005-0000-0000-000016A40000}"/>
    <cellStyle name="Note 2 2 2 2 6" xfId="42046" xr:uid="{00000000-0005-0000-0000-000017A40000}"/>
    <cellStyle name="Note 2 2 2 2 6 10" xfId="42047" xr:uid="{00000000-0005-0000-0000-000018A40000}"/>
    <cellStyle name="Note 2 2 2 2 6 10 2" xfId="42048" xr:uid="{00000000-0005-0000-0000-000019A40000}"/>
    <cellStyle name="Note 2 2 2 2 6 10 3" xfId="42049" xr:uid="{00000000-0005-0000-0000-00001AA40000}"/>
    <cellStyle name="Note 2 2 2 2 6 11" xfId="42050" xr:uid="{00000000-0005-0000-0000-00001BA40000}"/>
    <cellStyle name="Note 2 2 2 2 6 11 2" xfId="42051" xr:uid="{00000000-0005-0000-0000-00001CA40000}"/>
    <cellStyle name="Note 2 2 2 2 6 11 3" xfId="42052" xr:uid="{00000000-0005-0000-0000-00001DA40000}"/>
    <cellStyle name="Note 2 2 2 2 6 12" xfId="42053" xr:uid="{00000000-0005-0000-0000-00001EA40000}"/>
    <cellStyle name="Note 2 2 2 2 6 13" xfId="42054" xr:uid="{00000000-0005-0000-0000-00001FA40000}"/>
    <cellStyle name="Note 2 2 2 2 6 2" xfId="42055" xr:uid="{00000000-0005-0000-0000-000020A40000}"/>
    <cellStyle name="Note 2 2 2 2 6 2 2" xfId="42056" xr:uid="{00000000-0005-0000-0000-000021A40000}"/>
    <cellStyle name="Note 2 2 2 2 6 2 3" xfId="42057" xr:uid="{00000000-0005-0000-0000-000022A40000}"/>
    <cellStyle name="Note 2 2 2 2 6 3" xfId="42058" xr:uid="{00000000-0005-0000-0000-000023A40000}"/>
    <cellStyle name="Note 2 2 2 2 6 3 2" xfId="42059" xr:uid="{00000000-0005-0000-0000-000024A40000}"/>
    <cellStyle name="Note 2 2 2 2 6 3 3" xfId="42060" xr:uid="{00000000-0005-0000-0000-000025A40000}"/>
    <cellStyle name="Note 2 2 2 2 6 4" xfId="42061" xr:uid="{00000000-0005-0000-0000-000026A40000}"/>
    <cellStyle name="Note 2 2 2 2 6 4 2" xfId="42062" xr:uid="{00000000-0005-0000-0000-000027A40000}"/>
    <cellStyle name="Note 2 2 2 2 6 4 3" xfId="42063" xr:uid="{00000000-0005-0000-0000-000028A40000}"/>
    <cellStyle name="Note 2 2 2 2 6 5" xfId="42064" xr:uid="{00000000-0005-0000-0000-000029A40000}"/>
    <cellStyle name="Note 2 2 2 2 6 5 2" xfId="42065" xr:uid="{00000000-0005-0000-0000-00002AA40000}"/>
    <cellStyle name="Note 2 2 2 2 6 5 3" xfId="42066" xr:uid="{00000000-0005-0000-0000-00002BA40000}"/>
    <cellStyle name="Note 2 2 2 2 6 6" xfId="42067" xr:uid="{00000000-0005-0000-0000-00002CA40000}"/>
    <cellStyle name="Note 2 2 2 2 6 6 2" xfId="42068" xr:uid="{00000000-0005-0000-0000-00002DA40000}"/>
    <cellStyle name="Note 2 2 2 2 6 6 3" xfId="42069" xr:uid="{00000000-0005-0000-0000-00002EA40000}"/>
    <cellStyle name="Note 2 2 2 2 6 7" xfId="42070" xr:uid="{00000000-0005-0000-0000-00002FA40000}"/>
    <cellStyle name="Note 2 2 2 2 6 7 2" xfId="42071" xr:uid="{00000000-0005-0000-0000-000030A40000}"/>
    <cellStyle name="Note 2 2 2 2 6 7 3" xfId="42072" xr:uid="{00000000-0005-0000-0000-000031A40000}"/>
    <cellStyle name="Note 2 2 2 2 6 8" xfId="42073" xr:uid="{00000000-0005-0000-0000-000032A40000}"/>
    <cellStyle name="Note 2 2 2 2 6 8 2" xfId="42074" xr:uid="{00000000-0005-0000-0000-000033A40000}"/>
    <cellStyle name="Note 2 2 2 2 6 8 3" xfId="42075" xr:uid="{00000000-0005-0000-0000-000034A40000}"/>
    <cellStyle name="Note 2 2 2 2 6 9" xfId="42076" xr:uid="{00000000-0005-0000-0000-000035A40000}"/>
    <cellStyle name="Note 2 2 2 2 6 9 2" xfId="42077" xr:uid="{00000000-0005-0000-0000-000036A40000}"/>
    <cellStyle name="Note 2 2 2 2 6 9 3" xfId="42078" xr:uid="{00000000-0005-0000-0000-000037A40000}"/>
    <cellStyle name="Note 2 2 2 2 7" xfId="42079" xr:uid="{00000000-0005-0000-0000-000038A40000}"/>
    <cellStyle name="Note 2 2 2 2 7 10" xfId="42080" xr:uid="{00000000-0005-0000-0000-000039A40000}"/>
    <cellStyle name="Note 2 2 2 2 7 10 2" xfId="42081" xr:uid="{00000000-0005-0000-0000-00003AA40000}"/>
    <cellStyle name="Note 2 2 2 2 7 10 3" xfId="42082" xr:uid="{00000000-0005-0000-0000-00003BA40000}"/>
    <cellStyle name="Note 2 2 2 2 7 11" xfId="42083" xr:uid="{00000000-0005-0000-0000-00003CA40000}"/>
    <cellStyle name="Note 2 2 2 2 7 11 2" xfId="42084" xr:uid="{00000000-0005-0000-0000-00003DA40000}"/>
    <cellStyle name="Note 2 2 2 2 7 11 3" xfId="42085" xr:uid="{00000000-0005-0000-0000-00003EA40000}"/>
    <cellStyle name="Note 2 2 2 2 7 12" xfId="42086" xr:uid="{00000000-0005-0000-0000-00003FA40000}"/>
    <cellStyle name="Note 2 2 2 2 7 13" xfId="42087" xr:uid="{00000000-0005-0000-0000-000040A40000}"/>
    <cellStyle name="Note 2 2 2 2 7 2" xfId="42088" xr:uid="{00000000-0005-0000-0000-000041A40000}"/>
    <cellStyle name="Note 2 2 2 2 7 2 2" xfId="42089" xr:uid="{00000000-0005-0000-0000-000042A40000}"/>
    <cellStyle name="Note 2 2 2 2 7 2 3" xfId="42090" xr:uid="{00000000-0005-0000-0000-000043A40000}"/>
    <cellStyle name="Note 2 2 2 2 7 3" xfId="42091" xr:uid="{00000000-0005-0000-0000-000044A40000}"/>
    <cellStyle name="Note 2 2 2 2 7 3 2" xfId="42092" xr:uid="{00000000-0005-0000-0000-000045A40000}"/>
    <cellStyle name="Note 2 2 2 2 7 3 3" xfId="42093" xr:uid="{00000000-0005-0000-0000-000046A40000}"/>
    <cellStyle name="Note 2 2 2 2 7 4" xfId="42094" xr:uid="{00000000-0005-0000-0000-000047A40000}"/>
    <cellStyle name="Note 2 2 2 2 7 4 2" xfId="42095" xr:uid="{00000000-0005-0000-0000-000048A40000}"/>
    <cellStyle name="Note 2 2 2 2 7 4 3" xfId="42096" xr:uid="{00000000-0005-0000-0000-000049A40000}"/>
    <cellStyle name="Note 2 2 2 2 7 5" xfId="42097" xr:uid="{00000000-0005-0000-0000-00004AA40000}"/>
    <cellStyle name="Note 2 2 2 2 7 5 2" xfId="42098" xr:uid="{00000000-0005-0000-0000-00004BA40000}"/>
    <cellStyle name="Note 2 2 2 2 7 5 3" xfId="42099" xr:uid="{00000000-0005-0000-0000-00004CA40000}"/>
    <cellStyle name="Note 2 2 2 2 7 6" xfId="42100" xr:uid="{00000000-0005-0000-0000-00004DA40000}"/>
    <cellStyle name="Note 2 2 2 2 7 6 2" xfId="42101" xr:uid="{00000000-0005-0000-0000-00004EA40000}"/>
    <cellStyle name="Note 2 2 2 2 7 6 3" xfId="42102" xr:uid="{00000000-0005-0000-0000-00004FA40000}"/>
    <cellStyle name="Note 2 2 2 2 7 7" xfId="42103" xr:uid="{00000000-0005-0000-0000-000050A40000}"/>
    <cellStyle name="Note 2 2 2 2 7 7 2" xfId="42104" xr:uid="{00000000-0005-0000-0000-000051A40000}"/>
    <cellStyle name="Note 2 2 2 2 7 7 3" xfId="42105" xr:uid="{00000000-0005-0000-0000-000052A40000}"/>
    <cellStyle name="Note 2 2 2 2 7 8" xfId="42106" xr:uid="{00000000-0005-0000-0000-000053A40000}"/>
    <cellStyle name="Note 2 2 2 2 7 8 2" xfId="42107" xr:uid="{00000000-0005-0000-0000-000054A40000}"/>
    <cellStyle name="Note 2 2 2 2 7 8 3" xfId="42108" xr:uid="{00000000-0005-0000-0000-000055A40000}"/>
    <cellStyle name="Note 2 2 2 2 7 9" xfId="42109" xr:uid="{00000000-0005-0000-0000-000056A40000}"/>
    <cellStyle name="Note 2 2 2 2 7 9 2" xfId="42110" xr:uid="{00000000-0005-0000-0000-000057A40000}"/>
    <cellStyle name="Note 2 2 2 2 7 9 3" xfId="42111" xr:uid="{00000000-0005-0000-0000-000058A40000}"/>
    <cellStyle name="Note 2 2 2 2 8" xfId="42112" xr:uid="{00000000-0005-0000-0000-000059A40000}"/>
    <cellStyle name="Note 2 2 2 2 8 2" xfId="42113" xr:uid="{00000000-0005-0000-0000-00005AA40000}"/>
    <cellStyle name="Note 2 2 2 2 8 3" xfId="42114" xr:uid="{00000000-0005-0000-0000-00005BA40000}"/>
    <cellStyle name="Note 2 2 2 2 9" xfId="42115" xr:uid="{00000000-0005-0000-0000-00005CA40000}"/>
    <cellStyle name="Note 2 2 2 2 9 2" xfId="42116" xr:uid="{00000000-0005-0000-0000-00005DA40000}"/>
    <cellStyle name="Note 2 2 2 2 9 3" xfId="42117" xr:uid="{00000000-0005-0000-0000-00005EA40000}"/>
    <cellStyle name="Note 2 2 2 20" xfId="42118" xr:uid="{00000000-0005-0000-0000-00005FA40000}"/>
    <cellStyle name="Note 2 2 2 3" xfId="42119" xr:uid="{00000000-0005-0000-0000-000060A40000}"/>
    <cellStyle name="Note 2 2 2 3 10" xfId="42120" xr:uid="{00000000-0005-0000-0000-000061A40000}"/>
    <cellStyle name="Note 2 2 2 3 10 2" xfId="42121" xr:uid="{00000000-0005-0000-0000-000062A40000}"/>
    <cellStyle name="Note 2 2 2 3 10 3" xfId="42122" xr:uid="{00000000-0005-0000-0000-000063A40000}"/>
    <cellStyle name="Note 2 2 2 3 11" xfId="42123" xr:uid="{00000000-0005-0000-0000-000064A40000}"/>
    <cellStyle name="Note 2 2 2 3 11 2" xfId="42124" xr:uid="{00000000-0005-0000-0000-000065A40000}"/>
    <cellStyle name="Note 2 2 2 3 11 3" xfId="42125" xr:uid="{00000000-0005-0000-0000-000066A40000}"/>
    <cellStyle name="Note 2 2 2 3 12" xfId="42126" xr:uid="{00000000-0005-0000-0000-000067A40000}"/>
    <cellStyle name="Note 2 2 2 3 12 2" xfId="42127" xr:uid="{00000000-0005-0000-0000-000068A40000}"/>
    <cellStyle name="Note 2 2 2 3 12 3" xfId="42128" xr:uid="{00000000-0005-0000-0000-000069A40000}"/>
    <cellStyle name="Note 2 2 2 3 13" xfId="42129" xr:uid="{00000000-0005-0000-0000-00006AA40000}"/>
    <cellStyle name="Note 2 2 2 3 14" xfId="42130" xr:uid="{00000000-0005-0000-0000-00006BA40000}"/>
    <cellStyle name="Note 2 2 2 3 2" xfId="42131" xr:uid="{00000000-0005-0000-0000-00006CA40000}"/>
    <cellStyle name="Note 2 2 2 3 2 2" xfId="42132" xr:uid="{00000000-0005-0000-0000-00006DA40000}"/>
    <cellStyle name="Note 2 2 2 3 2 3" xfId="42133" xr:uid="{00000000-0005-0000-0000-00006EA40000}"/>
    <cellStyle name="Note 2 2 2 3 3" xfId="42134" xr:uid="{00000000-0005-0000-0000-00006FA40000}"/>
    <cellStyle name="Note 2 2 2 3 3 2" xfId="42135" xr:uid="{00000000-0005-0000-0000-000070A40000}"/>
    <cellStyle name="Note 2 2 2 3 3 3" xfId="42136" xr:uid="{00000000-0005-0000-0000-000071A40000}"/>
    <cellStyle name="Note 2 2 2 3 4" xfId="42137" xr:uid="{00000000-0005-0000-0000-000072A40000}"/>
    <cellStyle name="Note 2 2 2 3 4 2" xfId="42138" xr:uid="{00000000-0005-0000-0000-000073A40000}"/>
    <cellStyle name="Note 2 2 2 3 4 3" xfId="42139" xr:uid="{00000000-0005-0000-0000-000074A40000}"/>
    <cellStyle name="Note 2 2 2 3 5" xfId="42140" xr:uid="{00000000-0005-0000-0000-000075A40000}"/>
    <cellStyle name="Note 2 2 2 3 5 2" xfId="42141" xr:uid="{00000000-0005-0000-0000-000076A40000}"/>
    <cellStyle name="Note 2 2 2 3 5 3" xfId="42142" xr:uid="{00000000-0005-0000-0000-000077A40000}"/>
    <cellStyle name="Note 2 2 2 3 6" xfId="42143" xr:uid="{00000000-0005-0000-0000-000078A40000}"/>
    <cellStyle name="Note 2 2 2 3 6 2" xfId="42144" xr:uid="{00000000-0005-0000-0000-000079A40000}"/>
    <cellStyle name="Note 2 2 2 3 6 3" xfId="42145" xr:uid="{00000000-0005-0000-0000-00007AA40000}"/>
    <cellStyle name="Note 2 2 2 3 7" xfId="42146" xr:uid="{00000000-0005-0000-0000-00007BA40000}"/>
    <cellStyle name="Note 2 2 2 3 7 2" xfId="42147" xr:uid="{00000000-0005-0000-0000-00007CA40000}"/>
    <cellStyle name="Note 2 2 2 3 7 3" xfId="42148" xr:uid="{00000000-0005-0000-0000-00007DA40000}"/>
    <cellStyle name="Note 2 2 2 3 8" xfId="42149" xr:uid="{00000000-0005-0000-0000-00007EA40000}"/>
    <cellStyle name="Note 2 2 2 3 8 2" xfId="42150" xr:uid="{00000000-0005-0000-0000-00007FA40000}"/>
    <cellStyle name="Note 2 2 2 3 8 3" xfId="42151" xr:uid="{00000000-0005-0000-0000-000080A40000}"/>
    <cellStyle name="Note 2 2 2 3 9" xfId="42152" xr:uid="{00000000-0005-0000-0000-000081A40000}"/>
    <cellStyle name="Note 2 2 2 3 9 2" xfId="42153" xr:uid="{00000000-0005-0000-0000-000082A40000}"/>
    <cellStyle name="Note 2 2 2 3 9 3" xfId="42154" xr:uid="{00000000-0005-0000-0000-000083A40000}"/>
    <cellStyle name="Note 2 2 2 4" xfId="42155" xr:uid="{00000000-0005-0000-0000-000084A40000}"/>
    <cellStyle name="Note 2 2 2 4 10" xfId="42156" xr:uid="{00000000-0005-0000-0000-000085A40000}"/>
    <cellStyle name="Note 2 2 2 4 10 2" xfId="42157" xr:uid="{00000000-0005-0000-0000-000086A40000}"/>
    <cellStyle name="Note 2 2 2 4 10 3" xfId="42158" xr:uid="{00000000-0005-0000-0000-000087A40000}"/>
    <cellStyle name="Note 2 2 2 4 11" xfId="42159" xr:uid="{00000000-0005-0000-0000-000088A40000}"/>
    <cellStyle name="Note 2 2 2 4 11 2" xfId="42160" xr:uid="{00000000-0005-0000-0000-000089A40000}"/>
    <cellStyle name="Note 2 2 2 4 11 3" xfId="42161" xr:uid="{00000000-0005-0000-0000-00008AA40000}"/>
    <cellStyle name="Note 2 2 2 4 12" xfId="42162" xr:uid="{00000000-0005-0000-0000-00008BA40000}"/>
    <cellStyle name="Note 2 2 2 4 13" xfId="42163" xr:uid="{00000000-0005-0000-0000-00008CA40000}"/>
    <cellStyle name="Note 2 2 2 4 2" xfId="42164" xr:uid="{00000000-0005-0000-0000-00008DA40000}"/>
    <cellStyle name="Note 2 2 2 4 2 2" xfId="42165" xr:uid="{00000000-0005-0000-0000-00008EA40000}"/>
    <cellStyle name="Note 2 2 2 4 2 3" xfId="42166" xr:uid="{00000000-0005-0000-0000-00008FA40000}"/>
    <cellStyle name="Note 2 2 2 4 3" xfId="42167" xr:uid="{00000000-0005-0000-0000-000090A40000}"/>
    <cellStyle name="Note 2 2 2 4 3 2" xfId="42168" xr:uid="{00000000-0005-0000-0000-000091A40000}"/>
    <cellStyle name="Note 2 2 2 4 3 3" xfId="42169" xr:uid="{00000000-0005-0000-0000-000092A40000}"/>
    <cellStyle name="Note 2 2 2 4 4" xfId="42170" xr:uid="{00000000-0005-0000-0000-000093A40000}"/>
    <cellStyle name="Note 2 2 2 4 4 2" xfId="42171" xr:uid="{00000000-0005-0000-0000-000094A40000}"/>
    <cellStyle name="Note 2 2 2 4 4 3" xfId="42172" xr:uid="{00000000-0005-0000-0000-000095A40000}"/>
    <cellStyle name="Note 2 2 2 4 5" xfId="42173" xr:uid="{00000000-0005-0000-0000-000096A40000}"/>
    <cellStyle name="Note 2 2 2 4 5 2" xfId="42174" xr:uid="{00000000-0005-0000-0000-000097A40000}"/>
    <cellStyle name="Note 2 2 2 4 5 3" xfId="42175" xr:uid="{00000000-0005-0000-0000-000098A40000}"/>
    <cellStyle name="Note 2 2 2 4 6" xfId="42176" xr:uid="{00000000-0005-0000-0000-000099A40000}"/>
    <cellStyle name="Note 2 2 2 4 6 2" xfId="42177" xr:uid="{00000000-0005-0000-0000-00009AA40000}"/>
    <cellStyle name="Note 2 2 2 4 6 3" xfId="42178" xr:uid="{00000000-0005-0000-0000-00009BA40000}"/>
    <cellStyle name="Note 2 2 2 4 7" xfId="42179" xr:uid="{00000000-0005-0000-0000-00009CA40000}"/>
    <cellStyle name="Note 2 2 2 4 7 2" xfId="42180" xr:uid="{00000000-0005-0000-0000-00009DA40000}"/>
    <cellStyle name="Note 2 2 2 4 7 3" xfId="42181" xr:uid="{00000000-0005-0000-0000-00009EA40000}"/>
    <cellStyle name="Note 2 2 2 4 8" xfId="42182" xr:uid="{00000000-0005-0000-0000-00009FA40000}"/>
    <cellStyle name="Note 2 2 2 4 8 2" xfId="42183" xr:uid="{00000000-0005-0000-0000-0000A0A40000}"/>
    <cellStyle name="Note 2 2 2 4 8 3" xfId="42184" xr:uid="{00000000-0005-0000-0000-0000A1A40000}"/>
    <cellStyle name="Note 2 2 2 4 9" xfId="42185" xr:uid="{00000000-0005-0000-0000-0000A2A40000}"/>
    <cellStyle name="Note 2 2 2 4 9 2" xfId="42186" xr:uid="{00000000-0005-0000-0000-0000A3A40000}"/>
    <cellStyle name="Note 2 2 2 4 9 3" xfId="42187" xr:uid="{00000000-0005-0000-0000-0000A4A40000}"/>
    <cellStyle name="Note 2 2 2 5" xfId="42188" xr:uid="{00000000-0005-0000-0000-0000A5A40000}"/>
    <cellStyle name="Note 2 2 2 5 10" xfId="42189" xr:uid="{00000000-0005-0000-0000-0000A6A40000}"/>
    <cellStyle name="Note 2 2 2 5 10 2" xfId="42190" xr:uid="{00000000-0005-0000-0000-0000A7A40000}"/>
    <cellStyle name="Note 2 2 2 5 10 3" xfId="42191" xr:uid="{00000000-0005-0000-0000-0000A8A40000}"/>
    <cellStyle name="Note 2 2 2 5 11" xfId="42192" xr:uid="{00000000-0005-0000-0000-0000A9A40000}"/>
    <cellStyle name="Note 2 2 2 5 11 2" xfId="42193" xr:uid="{00000000-0005-0000-0000-0000AAA40000}"/>
    <cellStyle name="Note 2 2 2 5 11 3" xfId="42194" xr:uid="{00000000-0005-0000-0000-0000ABA40000}"/>
    <cellStyle name="Note 2 2 2 5 12" xfId="42195" xr:uid="{00000000-0005-0000-0000-0000ACA40000}"/>
    <cellStyle name="Note 2 2 2 5 13" xfId="42196" xr:uid="{00000000-0005-0000-0000-0000ADA40000}"/>
    <cellStyle name="Note 2 2 2 5 2" xfId="42197" xr:uid="{00000000-0005-0000-0000-0000AEA40000}"/>
    <cellStyle name="Note 2 2 2 5 2 2" xfId="42198" xr:uid="{00000000-0005-0000-0000-0000AFA40000}"/>
    <cellStyle name="Note 2 2 2 5 2 3" xfId="42199" xr:uid="{00000000-0005-0000-0000-0000B0A40000}"/>
    <cellStyle name="Note 2 2 2 5 3" xfId="42200" xr:uid="{00000000-0005-0000-0000-0000B1A40000}"/>
    <cellStyle name="Note 2 2 2 5 3 2" xfId="42201" xr:uid="{00000000-0005-0000-0000-0000B2A40000}"/>
    <cellStyle name="Note 2 2 2 5 3 3" xfId="42202" xr:uid="{00000000-0005-0000-0000-0000B3A40000}"/>
    <cellStyle name="Note 2 2 2 5 4" xfId="42203" xr:uid="{00000000-0005-0000-0000-0000B4A40000}"/>
    <cellStyle name="Note 2 2 2 5 4 2" xfId="42204" xr:uid="{00000000-0005-0000-0000-0000B5A40000}"/>
    <cellStyle name="Note 2 2 2 5 4 3" xfId="42205" xr:uid="{00000000-0005-0000-0000-0000B6A40000}"/>
    <cellStyle name="Note 2 2 2 5 5" xfId="42206" xr:uid="{00000000-0005-0000-0000-0000B7A40000}"/>
    <cellStyle name="Note 2 2 2 5 5 2" xfId="42207" xr:uid="{00000000-0005-0000-0000-0000B8A40000}"/>
    <cellStyle name="Note 2 2 2 5 5 3" xfId="42208" xr:uid="{00000000-0005-0000-0000-0000B9A40000}"/>
    <cellStyle name="Note 2 2 2 5 6" xfId="42209" xr:uid="{00000000-0005-0000-0000-0000BAA40000}"/>
    <cellStyle name="Note 2 2 2 5 6 2" xfId="42210" xr:uid="{00000000-0005-0000-0000-0000BBA40000}"/>
    <cellStyle name="Note 2 2 2 5 6 3" xfId="42211" xr:uid="{00000000-0005-0000-0000-0000BCA40000}"/>
    <cellStyle name="Note 2 2 2 5 7" xfId="42212" xr:uid="{00000000-0005-0000-0000-0000BDA40000}"/>
    <cellStyle name="Note 2 2 2 5 7 2" xfId="42213" xr:uid="{00000000-0005-0000-0000-0000BEA40000}"/>
    <cellStyle name="Note 2 2 2 5 7 3" xfId="42214" xr:uid="{00000000-0005-0000-0000-0000BFA40000}"/>
    <cellStyle name="Note 2 2 2 5 8" xfId="42215" xr:uid="{00000000-0005-0000-0000-0000C0A40000}"/>
    <cellStyle name="Note 2 2 2 5 8 2" xfId="42216" xr:uid="{00000000-0005-0000-0000-0000C1A40000}"/>
    <cellStyle name="Note 2 2 2 5 8 3" xfId="42217" xr:uid="{00000000-0005-0000-0000-0000C2A40000}"/>
    <cellStyle name="Note 2 2 2 5 9" xfId="42218" xr:uid="{00000000-0005-0000-0000-0000C3A40000}"/>
    <cellStyle name="Note 2 2 2 5 9 2" xfId="42219" xr:uid="{00000000-0005-0000-0000-0000C4A40000}"/>
    <cellStyle name="Note 2 2 2 5 9 3" xfId="42220" xr:uid="{00000000-0005-0000-0000-0000C5A40000}"/>
    <cellStyle name="Note 2 2 2 6" xfId="42221" xr:uid="{00000000-0005-0000-0000-0000C6A40000}"/>
    <cellStyle name="Note 2 2 2 6 10" xfId="42222" xr:uid="{00000000-0005-0000-0000-0000C7A40000}"/>
    <cellStyle name="Note 2 2 2 6 10 2" xfId="42223" xr:uid="{00000000-0005-0000-0000-0000C8A40000}"/>
    <cellStyle name="Note 2 2 2 6 10 3" xfId="42224" xr:uid="{00000000-0005-0000-0000-0000C9A40000}"/>
    <cellStyle name="Note 2 2 2 6 11" xfId="42225" xr:uid="{00000000-0005-0000-0000-0000CAA40000}"/>
    <cellStyle name="Note 2 2 2 6 11 2" xfId="42226" xr:uid="{00000000-0005-0000-0000-0000CBA40000}"/>
    <cellStyle name="Note 2 2 2 6 11 3" xfId="42227" xr:uid="{00000000-0005-0000-0000-0000CCA40000}"/>
    <cellStyle name="Note 2 2 2 6 12" xfId="42228" xr:uid="{00000000-0005-0000-0000-0000CDA40000}"/>
    <cellStyle name="Note 2 2 2 6 13" xfId="42229" xr:uid="{00000000-0005-0000-0000-0000CEA40000}"/>
    <cellStyle name="Note 2 2 2 6 2" xfId="42230" xr:uid="{00000000-0005-0000-0000-0000CFA40000}"/>
    <cellStyle name="Note 2 2 2 6 2 2" xfId="42231" xr:uid="{00000000-0005-0000-0000-0000D0A40000}"/>
    <cellStyle name="Note 2 2 2 6 2 3" xfId="42232" xr:uid="{00000000-0005-0000-0000-0000D1A40000}"/>
    <cellStyle name="Note 2 2 2 6 3" xfId="42233" xr:uid="{00000000-0005-0000-0000-0000D2A40000}"/>
    <cellStyle name="Note 2 2 2 6 3 2" xfId="42234" xr:uid="{00000000-0005-0000-0000-0000D3A40000}"/>
    <cellStyle name="Note 2 2 2 6 3 3" xfId="42235" xr:uid="{00000000-0005-0000-0000-0000D4A40000}"/>
    <cellStyle name="Note 2 2 2 6 4" xfId="42236" xr:uid="{00000000-0005-0000-0000-0000D5A40000}"/>
    <cellStyle name="Note 2 2 2 6 4 2" xfId="42237" xr:uid="{00000000-0005-0000-0000-0000D6A40000}"/>
    <cellStyle name="Note 2 2 2 6 4 3" xfId="42238" xr:uid="{00000000-0005-0000-0000-0000D7A40000}"/>
    <cellStyle name="Note 2 2 2 6 5" xfId="42239" xr:uid="{00000000-0005-0000-0000-0000D8A40000}"/>
    <cellStyle name="Note 2 2 2 6 5 2" xfId="42240" xr:uid="{00000000-0005-0000-0000-0000D9A40000}"/>
    <cellStyle name="Note 2 2 2 6 5 3" xfId="42241" xr:uid="{00000000-0005-0000-0000-0000DAA40000}"/>
    <cellStyle name="Note 2 2 2 6 6" xfId="42242" xr:uid="{00000000-0005-0000-0000-0000DBA40000}"/>
    <cellStyle name="Note 2 2 2 6 6 2" xfId="42243" xr:uid="{00000000-0005-0000-0000-0000DCA40000}"/>
    <cellStyle name="Note 2 2 2 6 6 3" xfId="42244" xr:uid="{00000000-0005-0000-0000-0000DDA40000}"/>
    <cellStyle name="Note 2 2 2 6 7" xfId="42245" xr:uid="{00000000-0005-0000-0000-0000DEA40000}"/>
    <cellStyle name="Note 2 2 2 6 7 2" xfId="42246" xr:uid="{00000000-0005-0000-0000-0000DFA40000}"/>
    <cellStyle name="Note 2 2 2 6 7 3" xfId="42247" xr:uid="{00000000-0005-0000-0000-0000E0A40000}"/>
    <cellStyle name="Note 2 2 2 6 8" xfId="42248" xr:uid="{00000000-0005-0000-0000-0000E1A40000}"/>
    <cellStyle name="Note 2 2 2 6 8 2" xfId="42249" xr:uid="{00000000-0005-0000-0000-0000E2A40000}"/>
    <cellStyle name="Note 2 2 2 6 8 3" xfId="42250" xr:uid="{00000000-0005-0000-0000-0000E3A40000}"/>
    <cellStyle name="Note 2 2 2 6 9" xfId="42251" xr:uid="{00000000-0005-0000-0000-0000E4A40000}"/>
    <cellStyle name="Note 2 2 2 6 9 2" xfId="42252" xr:uid="{00000000-0005-0000-0000-0000E5A40000}"/>
    <cellStyle name="Note 2 2 2 6 9 3" xfId="42253" xr:uid="{00000000-0005-0000-0000-0000E6A40000}"/>
    <cellStyle name="Note 2 2 2 7" xfId="42254" xr:uid="{00000000-0005-0000-0000-0000E7A40000}"/>
    <cellStyle name="Note 2 2 2 7 10" xfId="42255" xr:uid="{00000000-0005-0000-0000-0000E8A40000}"/>
    <cellStyle name="Note 2 2 2 7 10 2" xfId="42256" xr:uid="{00000000-0005-0000-0000-0000E9A40000}"/>
    <cellStyle name="Note 2 2 2 7 10 3" xfId="42257" xr:uid="{00000000-0005-0000-0000-0000EAA40000}"/>
    <cellStyle name="Note 2 2 2 7 11" xfId="42258" xr:uid="{00000000-0005-0000-0000-0000EBA40000}"/>
    <cellStyle name="Note 2 2 2 7 11 2" xfId="42259" xr:uid="{00000000-0005-0000-0000-0000ECA40000}"/>
    <cellStyle name="Note 2 2 2 7 11 3" xfId="42260" xr:uid="{00000000-0005-0000-0000-0000EDA40000}"/>
    <cellStyle name="Note 2 2 2 7 12" xfId="42261" xr:uid="{00000000-0005-0000-0000-0000EEA40000}"/>
    <cellStyle name="Note 2 2 2 7 13" xfId="42262" xr:uid="{00000000-0005-0000-0000-0000EFA40000}"/>
    <cellStyle name="Note 2 2 2 7 2" xfId="42263" xr:uid="{00000000-0005-0000-0000-0000F0A40000}"/>
    <cellStyle name="Note 2 2 2 7 2 2" xfId="42264" xr:uid="{00000000-0005-0000-0000-0000F1A40000}"/>
    <cellStyle name="Note 2 2 2 7 2 3" xfId="42265" xr:uid="{00000000-0005-0000-0000-0000F2A40000}"/>
    <cellStyle name="Note 2 2 2 7 3" xfId="42266" xr:uid="{00000000-0005-0000-0000-0000F3A40000}"/>
    <cellStyle name="Note 2 2 2 7 3 2" xfId="42267" xr:uid="{00000000-0005-0000-0000-0000F4A40000}"/>
    <cellStyle name="Note 2 2 2 7 3 3" xfId="42268" xr:uid="{00000000-0005-0000-0000-0000F5A40000}"/>
    <cellStyle name="Note 2 2 2 7 4" xfId="42269" xr:uid="{00000000-0005-0000-0000-0000F6A40000}"/>
    <cellStyle name="Note 2 2 2 7 4 2" xfId="42270" xr:uid="{00000000-0005-0000-0000-0000F7A40000}"/>
    <cellStyle name="Note 2 2 2 7 4 3" xfId="42271" xr:uid="{00000000-0005-0000-0000-0000F8A40000}"/>
    <cellStyle name="Note 2 2 2 7 5" xfId="42272" xr:uid="{00000000-0005-0000-0000-0000F9A40000}"/>
    <cellStyle name="Note 2 2 2 7 5 2" xfId="42273" xr:uid="{00000000-0005-0000-0000-0000FAA40000}"/>
    <cellStyle name="Note 2 2 2 7 5 3" xfId="42274" xr:uid="{00000000-0005-0000-0000-0000FBA40000}"/>
    <cellStyle name="Note 2 2 2 7 6" xfId="42275" xr:uid="{00000000-0005-0000-0000-0000FCA40000}"/>
    <cellStyle name="Note 2 2 2 7 6 2" xfId="42276" xr:uid="{00000000-0005-0000-0000-0000FDA40000}"/>
    <cellStyle name="Note 2 2 2 7 6 3" xfId="42277" xr:uid="{00000000-0005-0000-0000-0000FEA40000}"/>
    <cellStyle name="Note 2 2 2 7 7" xfId="42278" xr:uid="{00000000-0005-0000-0000-0000FFA40000}"/>
    <cellStyle name="Note 2 2 2 7 7 2" xfId="42279" xr:uid="{00000000-0005-0000-0000-000000A50000}"/>
    <cellStyle name="Note 2 2 2 7 7 3" xfId="42280" xr:uid="{00000000-0005-0000-0000-000001A50000}"/>
    <cellStyle name="Note 2 2 2 7 8" xfId="42281" xr:uid="{00000000-0005-0000-0000-000002A50000}"/>
    <cellStyle name="Note 2 2 2 7 8 2" xfId="42282" xr:uid="{00000000-0005-0000-0000-000003A50000}"/>
    <cellStyle name="Note 2 2 2 7 8 3" xfId="42283" xr:uid="{00000000-0005-0000-0000-000004A50000}"/>
    <cellStyle name="Note 2 2 2 7 9" xfId="42284" xr:uid="{00000000-0005-0000-0000-000005A50000}"/>
    <cellStyle name="Note 2 2 2 7 9 2" xfId="42285" xr:uid="{00000000-0005-0000-0000-000006A50000}"/>
    <cellStyle name="Note 2 2 2 7 9 3" xfId="42286" xr:uid="{00000000-0005-0000-0000-000007A50000}"/>
    <cellStyle name="Note 2 2 2 8" xfId="42287" xr:uid="{00000000-0005-0000-0000-000008A50000}"/>
    <cellStyle name="Note 2 2 2 8 2" xfId="42288" xr:uid="{00000000-0005-0000-0000-000009A50000}"/>
    <cellStyle name="Note 2 2 2 8 3" xfId="42289" xr:uid="{00000000-0005-0000-0000-00000AA50000}"/>
    <cellStyle name="Note 2 2 2 9" xfId="42290" xr:uid="{00000000-0005-0000-0000-00000BA50000}"/>
    <cellStyle name="Note 2 2 2 9 2" xfId="42291" xr:uid="{00000000-0005-0000-0000-00000CA50000}"/>
    <cellStyle name="Note 2 2 2 9 3" xfId="42292" xr:uid="{00000000-0005-0000-0000-00000DA50000}"/>
    <cellStyle name="Note 2 2 3" xfId="42293" xr:uid="{00000000-0005-0000-0000-00000EA50000}"/>
    <cellStyle name="Note 2 2 3 10" xfId="42294" xr:uid="{00000000-0005-0000-0000-00000FA50000}"/>
    <cellStyle name="Note 2 2 3 10 2" xfId="42295" xr:uid="{00000000-0005-0000-0000-000010A50000}"/>
    <cellStyle name="Note 2 2 3 10 3" xfId="42296" xr:uid="{00000000-0005-0000-0000-000011A50000}"/>
    <cellStyle name="Note 2 2 3 11" xfId="42297" xr:uid="{00000000-0005-0000-0000-000012A50000}"/>
    <cellStyle name="Note 2 2 3 11 2" xfId="42298" xr:uid="{00000000-0005-0000-0000-000013A50000}"/>
    <cellStyle name="Note 2 2 3 11 3" xfId="42299" xr:uid="{00000000-0005-0000-0000-000014A50000}"/>
    <cellStyle name="Note 2 2 3 12" xfId="42300" xr:uid="{00000000-0005-0000-0000-000015A50000}"/>
    <cellStyle name="Note 2 2 3 12 2" xfId="42301" xr:uid="{00000000-0005-0000-0000-000016A50000}"/>
    <cellStyle name="Note 2 2 3 12 3" xfId="42302" xr:uid="{00000000-0005-0000-0000-000017A50000}"/>
    <cellStyle name="Note 2 2 3 13" xfId="42303" xr:uid="{00000000-0005-0000-0000-000018A50000}"/>
    <cellStyle name="Note 2 2 3 13 2" xfId="42304" xr:uid="{00000000-0005-0000-0000-000019A50000}"/>
    <cellStyle name="Note 2 2 3 13 3" xfId="42305" xr:uid="{00000000-0005-0000-0000-00001AA50000}"/>
    <cellStyle name="Note 2 2 3 14" xfId="42306" xr:uid="{00000000-0005-0000-0000-00001BA50000}"/>
    <cellStyle name="Note 2 2 3 14 2" xfId="42307" xr:uid="{00000000-0005-0000-0000-00001CA50000}"/>
    <cellStyle name="Note 2 2 3 14 3" xfId="42308" xr:uid="{00000000-0005-0000-0000-00001DA50000}"/>
    <cellStyle name="Note 2 2 3 15" xfId="42309" xr:uid="{00000000-0005-0000-0000-00001EA50000}"/>
    <cellStyle name="Note 2 2 3 15 2" xfId="42310" xr:uid="{00000000-0005-0000-0000-00001FA50000}"/>
    <cellStyle name="Note 2 2 3 15 3" xfId="42311" xr:uid="{00000000-0005-0000-0000-000020A50000}"/>
    <cellStyle name="Note 2 2 3 16" xfId="42312" xr:uid="{00000000-0005-0000-0000-000021A50000}"/>
    <cellStyle name="Note 2 2 3 16 2" xfId="42313" xr:uid="{00000000-0005-0000-0000-000022A50000}"/>
    <cellStyle name="Note 2 2 3 16 3" xfId="42314" xr:uid="{00000000-0005-0000-0000-000023A50000}"/>
    <cellStyle name="Note 2 2 3 17" xfId="42315" xr:uid="{00000000-0005-0000-0000-000024A50000}"/>
    <cellStyle name="Note 2 2 3 17 2" xfId="42316" xr:uid="{00000000-0005-0000-0000-000025A50000}"/>
    <cellStyle name="Note 2 2 3 17 3" xfId="42317" xr:uid="{00000000-0005-0000-0000-000026A50000}"/>
    <cellStyle name="Note 2 2 3 18" xfId="42318" xr:uid="{00000000-0005-0000-0000-000027A50000}"/>
    <cellStyle name="Note 2 2 3 18 2" xfId="42319" xr:uid="{00000000-0005-0000-0000-000028A50000}"/>
    <cellStyle name="Note 2 2 3 18 3" xfId="42320" xr:uid="{00000000-0005-0000-0000-000029A50000}"/>
    <cellStyle name="Note 2 2 3 19" xfId="42321" xr:uid="{00000000-0005-0000-0000-00002AA50000}"/>
    <cellStyle name="Note 2 2 3 2" xfId="42322" xr:uid="{00000000-0005-0000-0000-00002BA50000}"/>
    <cellStyle name="Note 2 2 3 2 10" xfId="42323" xr:uid="{00000000-0005-0000-0000-00002CA50000}"/>
    <cellStyle name="Note 2 2 3 2 10 2" xfId="42324" xr:uid="{00000000-0005-0000-0000-00002DA50000}"/>
    <cellStyle name="Note 2 2 3 2 10 3" xfId="42325" xr:uid="{00000000-0005-0000-0000-00002EA50000}"/>
    <cellStyle name="Note 2 2 3 2 11" xfId="42326" xr:uid="{00000000-0005-0000-0000-00002FA50000}"/>
    <cellStyle name="Note 2 2 3 2 11 2" xfId="42327" xr:uid="{00000000-0005-0000-0000-000030A50000}"/>
    <cellStyle name="Note 2 2 3 2 11 3" xfId="42328" xr:uid="{00000000-0005-0000-0000-000031A50000}"/>
    <cellStyle name="Note 2 2 3 2 12" xfId="42329" xr:uid="{00000000-0005-0000-0000-000032A50000}"/>
    <cellStyle name="Note 2 2 3 2 12 2" xfId="42330" xr:uid="{00000000-0005-0000-0000-000033A50000}"/>
    <cellStyle name="Note 2 2 3 2 12 3" xfId="42331" xr:uid="{00000000-0005-0000-0000-000034A50000}"/>
    <cellStyle name="Note 2 2 3 2 13" xfId="42332" xr:uid="{00000000-0005-0000-0000-000035A50000}"/>
    <cellStyle name="Note 2 2 3 2 14" xfId="42333" xr:uid="{00000000-0005-0000-0000-000036A50000}"/>
    <cellStyle name="Note 2 2 3 2 2" xfId="42334" xr:uid="{00000000-0005-0000-0000-000037A50000}"/>
    <cellStyle name="Note 2 2 3 2 2 2" xfId="42335" xr:uid="{00000000-0005-0000-0000-000038A50000}"/>
    <cellStyle name="Note 2 2 3 2 2 3" xfId="42336" xr:uid="{00000000-0005-0000-0000-000039A50000}"/>
    <cellStyle name="Note 2 2 3 2 3" xfId="42337" xr:uid="{00000000-0005-0000-0000-00003AA50000}"/>
    <cellStyle name="Note 2 2 3 2 3 2" xfId="42338" xr:uid="{00000000-0005-0000-0000-00003BA50000}"/>
    <cellStyle name="Note 2 2 3 2 3 3" xfId="42339" xr:uid="{00000000-0005-0000-0000-00003CA50000}"/>
    <cellStyle name="Note 2 2 3 2 4" xfId="42340" xr:uid="{00000000-0005-0000-0000-00003DA50000}"/>
    <cellStyle name="Note 2 2 3 2 4 2" xfId="42341" xr:uid="{00000000-0005-0000-0000-00003EA50000}"/>
    <cellStyle name="Note 2 2 3 2 4 3" xfId="42342" xr:uid="{00000000-0005-0000-0000-00003FA50000}"/>
    <cellStyle name="Note 2 2 3 2 5" xfId="42343" xr:uid="{00000000-0005-0000-0000-000040A50000}"/>
    <cellStyle name="Note 2 2 3 2 5 2" xfId="42344" xr:uid="{00000000-0005-0000-0000-000041A50000}"/>
    <cellStyle name="Note 2 2 3 2 5 3" xfId="42345" xr:uid="{00000000-0005-0000-0000-000042A50000}"/>
    <cellStyle name="Note 2 2 3 2 6" xfId="42346" xr:uid="{00000000-0005-0000-0000-000043A50000}"/>
    <cellStyle name="Note 2 2 3 2 6 2" xfId="42347" xr:uid="{00000000-0005-0000-0000-000044A50000}"/>
    <cellStyle name="Note 2 2 3 2 6 3" xfId="42348" xr:uid="{00000000-0005-0000-0000-000045A50000}"/>
    <cellStyle name="Note 2 2 3 2 7" xfId="42349" xr:uid="{00000000-0005-0000-0000-000046A50000}"/>
    <cellStyle name="Note 2 2 3 2 7 2" xfId="42350" xr:uid="{00000000-0005-0000-0000-000047A50000}"/>
    <cellStyle name="Note 2 2 3 2 7 3" xfId="42351" xr:uid="{00000000-0005-0000-0000-000048A50000}"/>
    <cellStyle name="Note 2 2 3 2 8" xfId="42352" xr:uid="{00000000-0005-0000-0000-000049A50000}"/>
    <cellStyle name="Note 2 2 3 2 8 2" xfId="42353" xr:uid="{00000000-0005-0000-0000-00004AA50000}"/>
    <cellStyle name="Note 2 2 3 2 8 3" xfId="42354" xr:uid="{00000000-0005-0000-0000-00004BA50000}"/>
    <cellStyle name="Note 2 2 3 2 9" xfId="42355" xr:uid="{00000000-0005-0000-0000-00004CA50000}"/>
    <cellStyle name="Note 2 2 3 2 9 2" xfId="42356" xr:uid="{00000000-0005-0000-0000-00004DA50000}"/>
    <cellStyle name="Note 2 2 3 2 9 3" xfId="42357" xr:uid="{00000000-0005-0000-0000-00004EA50000}"/>
    <cellStyle name="Note 2 2 3 20" xfId="42358" xr:uid="{00000000-0005-0000-0000-00004FA50000}"/>
    <cellStyle name="Note 2 2 3 3" xfId="42359" xr:uid="{00000000-0005-0000-0000-000050A50000}"/>
    <cellStyle name="Note 2 2 3 3 10" xfId="42360" xr:uid="{00000000-0005-0000-0000-000051A50000}"/>
    <cellStyle name="Note 2 2 3 3 10 2" xfId="42361" xr:uid="{00000000-0005-0000-0000-000052A50000}"/>
    <cellStyle name="Note 2 2 3 3 10 3" xfId="42362" xr:uid="{00000000-0005-0000-0000-000053A50000}"/>
    <cellStyle name="Note 2 2 3 3 11" xfId="42363" xr:uid="{00000000-0005-0000-0000-000054A50000}"/>
    <cellStyle name="Note 2 2 3 3 11 2" xfId="42364" xr:uid="{00000000-0005-0000-0000-000055A50000}"/>
    <cellStyle name="Note 2 2 3 3 11 3" xfId="42365" xr:uid="{00000000-0005-0000-0000-000056A50000}"/>
    <cellStyle name="Note 2 2 3 3 12" xfId="42366" xr:uid="{00000000-0005-0000-0000-000057A50000}"/>
    <cellStyle name="Note 2 2 3 3 12 2" xfId="42367" xr:uid="{00000000-0005-0000-0000-000058A50000}"/>
    <cellStyle name="Note 2 2 3 3 12 3" xfId="42368" xr:uid="{00000000-0005-0000-0000-000059A50000}"/>
    <cellStyle name="Note 2 2 3 3 13" xfId="42369" xr:uid="{00000000-0005-0000-0000-00005AA50000}"/>
    <cellStyle name="Note 2 2 3 3 14" xfId="42370" xr:uid="{00000000-0005-0000-0000-00005BA50000}"/>
    <cellStyle name="Note 2 2 3 3 2" xfId="42371" xr:uid="{00000000-0005-0000-0000-00005CA50000}"/>
    <cellStyle name="Note 2 2 3 3 2 2" xfId="42372" xr:uid="{00000000-0005-0000-0000-00005DA50000}"/>
    <cellStyle name="Note 2 2 3 3 2 3" xfId="42373" xr:uid="{00000000-0005-0000-0000-00005EA50000}"/>
    <cellStyle name="Note 2 2 3 3 3" xfId="42374" xr:uid="{00000000-0005-0000-0000-00005FA50000}"/>
    <cellStyle name="Note 2 2 3 3 3 2" xfId="42375" xr:uid="{00000000-0005-0000-0000-000060A50000}"/>
    <cellStyle name="Note 2 2 3 3 3 3" xfId="42376" xr:uid="{00000000-0005-0000-0000-000061A50000}"/>
    <cellStyle name="Note 2 2 3 3 4" xfId="42377" xr:uid="{00000000-0005-0000-0000-000062A50000}"/>
    <cellStyle name="Note 2 2 3 3 4 2" xfId="42378" xr:uid="{00000000-0005-0000-0000-000063A50000}"/>
    <cellStyle name="Note 2 2 3 3 4 3" xfId="42379" xr:uid="{00000000-0005-0000-0000-000064A50000}"/>
    <cellStyle name="Note 2 2 3 3 5" xfId="42380" xr:uid="{00000000-0005-0000-0000-000065A50000}"/>
    <cellStyle name="Note 2 2 3 3 5 2" xfId="42381" xr:uid="{00000000-0005-0000-0000-000066A50000}"/>
    <cellStyle name="Note 2 2 3 3 5 3" xfId="42382" xr:uid="{00000000-0005-0000-0000-000067A50000}"/>
    <cellStyle name="Note 2 2 3 3 6" xfId="42383" xr:uid="{00000000-0005-0000-0000-000068A50000}"/>
    <cellStyle name="Note 2 2 3 3 6 2" xfId="42384" xr:uid="{00000000-0005-0000-0000-000069A50000}"/>
    <cellStyle name="Note 2 2 3 3 6 3" xfId="42385" xr:uid="{00000000-0005-0000-0000-00006AA50000}"/>
    <cellStyle name="Note 2 2 3 3 7" xfId="42386" xr:uid="{00000000-0005-0000-0000-00006BA50000}"/>
    <cellStyle name="Note 2 2 3 3 7 2" xfId="42387" xr:uid="{00000000-0005-0000-0000-00006CA50000}"/>
    <cellStyle name="Note 2 2 3 3 7 3" xfId="42388" xr:uid="{00000000-0005-0000-0000-00006DA50000}"/>
    <cellStyle name="Note 2 2 3 3 8" xfId="42389" xr:uid="{00000000-0005-0000-0000-00006EA50000}"/>
    <cellStyle name="Note 2 2 3 3 8 2" xfId="42390" xr:uid="{00000000-0005-0000-0000-00006FA50000}"/>
    <cellStyle name="Note 2 2 3 3 8 3" xfId="42391" xr:uid="{00000000-0005-0000-0000-000070A50000}"/>
    <cellStyle name="Note 2 2 3 3 9" xfId="42392" xr:uid="{00000000-0005-0000-0000-000071A50000}"/>
    <cellStyle name="Note 2 2 3 3 9 2" xfId="42393" xr:uid="{00000000-0005-0000-0000-000072A50000}"/>
    <cellStyle name="Note 2 2 3 3 9 3" xfId="42394" xr:uid="{00000000-0005-0000-0000-000073A50000}"/>
    <cellStyle name="Note 2 2 3 4" xfId="42395" xr:uid="{00000000-0005-0000-0000-000074A50000}"/>
    <cellStyle name="Note 2 2 3 4 10" xfId="42396" xr:uid="{00000000-0005-0000-0000-000075A50000}"/>
    <cellStyle name="Note 2 2 3 4 10 2" xfId="42397" xr:uid="{00000000-0005-0000-0000-000076A50000}"/>
    <cellStyle name="Note 2 2 3 4 10 3" xfId="42398" xr:uid="{00000000-0005-0000-0000-000077A50000}"/>
    <cellStyle name="Note 2 2 3 4 11" xfId="42399" xr:uid="{00000000-0005-0000-0000-000078A50000}"/>
    <cellStyle name="Note 2 2 3 4 11 2" xfId="42400" xr:uid="{00000000-0005-0000-0000-000079A50000}"/>
    <cellStyle name="Note 2 2 3 4 11 3" xfId="42401" xr:uid="{00000000-0005-0000-0000-00007AA50000}"/>
    <cellStyle name="Note 2 2 3 4 12" xfId="42402" xr:uid="{00000000-0005-0000-0000-00007BA50000}"/>
    <cellStyle name="Note 2 2 3 4 13" xfId="42403" xr:uid="{00000000-0005-0000-0000-00007CA50000}"/>
    <cellStyle name="Note 2 2 3 4 2" xfId="42404" xr:uid="{00000000-0005-0000-0000-00007DA50000}"/>
    <cellStyle name="Note 2 2 3 4 2 2" xfId="42405" xr:uid="{00000000-0005-0000-0000-00007EA50000}"/>
    <cellStyle name="Note 2 2 3 4 2 3" xfId="42406" xr:uid="{00000000-0005-0000-0000-00007FA50000}"/>
    <cellStyle name="Note 2 2 3 4 3" xfId="42407" xr:uid="{00000000-0005-0000-0000-000080A50000}"/>
    <cellStyle name="Note 2 2 3 4 3 2" xfId="42408" xr:uid="{00000000-0005-0000-0000-000081A50000}"/>
    <cellStyle name="Note 2 2 3 4 3 3" xfId="42409" xr:uid="{00000000-0005-0000-0000-000082A50000}"/>
    <cellStyle name="Note 2 2 3 4 4" xfId="42410" xr:uid="{00000000-0005-0000-0000-000083A50000}"/>
    <cellStyle name="Note 2 2 3 4 4 2" xfId="42411" xr:uid="{00000000-0005-0000-0000-000084A50000}"/>
    <cellStyle name="Note 2 2 3 4 4 3" xfId="42412" xr:uid="{00000000-0005-0000-0000-000085A50000}"/>
    <cellStyle name="Note 2 2 3 4 5" xfId="42413" xr:uid="{00000000-0005-0000-0000-000086A50000}"/>
    <cellStyle name="Note 2 2 3 4 5 2" xfId="42414" xr:uid="{00000000-0005-0000-0000-000087A50000}"/>
    <cellStyle name="Note 2 2 3 4 5 3" xfId="42415" xr:uid="{00000000-0005-0000-0000-000088A50000}"/>
    <cellStyle name="Note 2 2 3 4 6" xfId="42416" xr:uid="{00000000-0005-0000-0000-000089A50000}"/>
    <cellStyle name="Note 2 2 3 4 6 2" xfId="42417" xr:uid="{00000000-0005-0000-0000-00008AA50000}"/>
    <cellStyle name="Note 2 2 3 4 6 3" xfId="42418" xr:uid="{00000000-0005-0000-0000-00008BA50000}"/>
    <cellStyle name="Note 2 2 3 4 7" xfId="42419" xr:uid="{00000000-0005-0000-0000-00008CA50000}"/>
    <cellStyle name="Note 2 2 3 4 7 2" xfId="42420" xr:uid="{00000000-0005-0000-0000-00008DA50000}"/>
    <cellStyle name="Note 2 2 3 4 7 3" xfId="42421" xr:uid="{00000000-0005-0000-0000-00008EA50000}"/>
    <cellStyle name="Note 2 2 3 4 8" xfId="42422" xr:uid="{00000000-0005-0000-0000-00008FA50000}"/>
    <cellStyle name="Note 2 2 3 4 8 2" xfId="42423" xr:uid="{00000000-0005-0000-0000-000090A50000}"/>
    <cellStyle name="Note 2 2 3 4 8 3" xfId="42424" xr:uid="{00000000-0005-0000-0000-000091A50000}"/>
    <cellStyle name="Note 2 2 3 4 9" xfId="42425" xr:uid="{00000000-0005-0000-0000-000092A50000}"/>
    <cellStyle name="Note 2 2 3 4 9 2" xfId="42426" xr:uid="{00000000-0005-0000-0000-000093A50000}"/>
    <cellStyle name="Note 2 2 3 4 9 3" xfId="42427" xr:uid="{00000000-0005-0000-0000-000094A50000}"/>
    <cellStyle name="Note 2 2 3 5" xfId="42428" xr:uid="{00000000-0005-0000-0000-000095A50000}"/>
    <cellStyle name="Note 2 2 3 5 10" xfId="42429" xr:uid="{00000000-0005-0000-0000-000096A50000}"/>
    <cellStyle name="Note 2 2 3 5 10 2" xfId="42430" xr:uid="{00000000-0005-0000-0000-000097A50000}"/>
    <cellStyle name="Note 2 2 3 5 10 3" xfId="42431" xr:uid="{00000000-0005-0000-0000-000098A50000}"/>
    <cellStyle name="Note 2 2 3 5 11" xfId="42432" xr:uid="{00000000-0005-0000-0000-000099A50000}"/>
    <cellStyle name="Note 2 2 3 5 11 2" xfId="42433" xr:uid="{00000000-0005-0000-0000-00009AA50000}"/>
    <cellStyle name="Note 2 2 3 5 11 3" xfId="42434" xr:uid="{00000000-0005-0000-0000-00009BA50000}"/>
    <cellStyle name="Note 2 2 3 5 12" xfId="42435" xr:uid="{00000000-0005-0000-0000-00009CA50000}"/>
    <cellStyle name="Note 2 2 3 5 13" xfId="42436" xr:uid="{00000000-0005-0000-0000-00009DA50000}"/>
    <cellStyle name="Note 2 2 3 5 2" xfId="42437" xr:uid="{00000000-0005-0000-0000-00009EA50000}"/>
    <cellStyle name="Note 2 2 3 5 2 2" xfId="42438" xr:uid="{00000000-0005-0000-0000-00009FA50000}"/>
    <cellStyle name="Note 2 2 3 5 2 3" xfId="42439" xr:uid="{00000000-0005-0000-0000-0000A0A50000}"/>
    <cellStyle name="Note 2 2 3 5 3" xfId="42440" xr:uid="{00000000-0005-0000-0000-0000A1A50000}"/>
    <cellStyle name="Note 2 2 3 5 3 2" xfId="42441" xr:uid="{00000000-0005-0000-0000-0000A2A50000}"/>
    <cellStyle name="Note 2 2 3 5 3 3" xfId="42442" xr:uid="{00000000-0005-0000-0000-0000A3A50000}"/>
    <cellStyle name="Note 2 2 3 5 4" xfId="42443" xr:uid="{00000000-0005-0000-0000-0000A4A50000}"/>
    <cellStyle name="Note 2 2 3 5 4 2" xfId="42444" xr:uid="{00000000-0005-0000-0000-0000A5A50000}"/>
    <cellStyle name="Note 2 2 3 5 4 3" xfId="42445" xr:uid="{00000000-0005-0000-0000-0000A6A50000}"/>
    <cellStyle name="Note 2 2 3 5 5" xfId="42446" xr:uid="{00000000-0005-0000-0000-0000A7A50000}"/>
    <cellStyle name="Note 2 2 3 5 5 2" xfId="42447" xr:uid="{00000000-0005-0000-0000-0000A8A50000}"/>
    <cellStyle name="Note 2 2 3 5 5 3" xfId="42448" xr:uid="{00000000-0005-0000-0000-0000A9A50000}"/>
    <cellStyle name="Note 2 2 3 5 6" xfId="42449" xr:uid="{00000000-0005-0000-0000-0000AAA50000}"/>
    <cellStyle name="Note 2 2 3 5 6 2" xfId="42450" xr:uid="{00000000-0005-0000-0000-0000ABA50000}"/>
    <cellStyle name="Note 2 2 3 5 6 3" xfId="42451" xr:uid="{00000000-0005-0000-0000-0000ACA50000}"/>
    <cellStyle name="Note 2 2 3 5 7" xfId="42452" xr:uid="{00000000-0005-0000-0000-0000ADA50000}"/>
    <cellStyle name="Note 2 2 3 5 7 2" xfId="42453" xr:uid="{00000000-0005-0000-0000-0000AEA50000}"/>
    <cellStyle name="Note 2 2 3 5 7 3" xfId="42454" xr:uid="{00000000-0005-0000-0000-0000AFA50000}"/>
    <cellStyle name="Note 2 2 3 5 8" xfId="42455" xr:uid="{00000000-0005-0000-0000-0000B0A50000}"/>
    <cellStyle name="Note 2 2 3 5 8 2" xfId="42456" xr:uid="{00000000-0005-0000-0000-0000B1A50000}"/>
    <cellStyle name="Note 2 2 3 5 8 3" xfId="42457" xr:uid="{00000000-0005-0000-0000-0000B2A50000}"/>
    <cellStyle name="Note 2 2 3 5 9" xfId="42458" xr:uid="{00000000-0005-0000-0000-0000B3A50000}"/>
    <cellStyle name="Note 2 2 3 5 9 2" xfId="42459" xr:uid="{00000000-0005-0000-0000-0000B4A50000}"/>
    <cellStyle name="Note 2 2 3 5 9 3" xfId="42460" xr:uid="{00000000-0005-0000-0000-0000B5A50000}"/>
    <cellStyle name="Note 2 2 3 6" xfId="42461" xr:uid="{00000000-0005-0000-0000-0000B6A50000}"/>
    <cellStyle name="Note 2 2 3 6 10" xfId="42462" xr:uid="{00000000-0005-0000-0000-0000B7A50000}"/>
    <cellStyle name="Note 2 2 3 6 10 2" xfId="42463" xr:uid="{00000000-0005-0000-0000-0000B8A50000}"/>
    <cellStyle name="Note 2 2 3 6 10 3" xfId="42464" xr:uid="{00000000-0005-0000-0000-0000B9A50000}"/>
    <cellStyle name="Note 2 2 3 6 11" xfId="42465" xr:uid="{00000000-0005-0000-0000-0000BAA50000}"/>
    <cellStyle name="Note 2 2 3 6 11 2" xfId="42466" xr:uid="{00000000-0005-0000-0000-0000BBA50000}"/>
    <cellStyle name="Note 2 2 3 6 11 3" xfId="42467" xr:uid="{00000000-0005-0000-0000-0000BCA50000}"/>
    <cellStyle name="Note 2 2 3 6 12" xfId="42468" xr:uid="{00000000-0005-0000-0000-0000BDA50000}"/>
    <cellStyle name="Note 2 2 3 6 13" xfId="42469" xr:uid="{00000000-0005-0000-0000-0000BEA50000}"/>
    <cellStyle name="Note 2 2 3 6 2" xfId="42470" xr:uid="{00000000-0005-0000-0000-0000BFA50000}"/>
    <cellStyle name="Note 2 2 3 6 2 2" xfId="42471" xr:uid="{00000000-0005-0000-0000-0000C0A50000}"/>
    <cellStyle name="Note 2 2 3 6 2 3" xfId="42472" xr:uid="{00000000-0005-0000-0000-0000C1A50000}"/>
    <cellStyle name="Note 2 2 3 6 3" xfId="42473" xr:uid="{00000000-0005-0000-0000-0000C2A50000}"/>
    <cellStyle name="Note 2 2 3 6 3 2" xfId="42474" xr:uid="{00000000-0005-0000-0000-0000C3A50000}"/>
    <cellStyle name="Note 2 2 3 6 3 3" xfId="42475" xr:uid="{00000000-0005-0000-0000-0000C4A50000}"/>
    <cellStyle name="Note 2 2 3 6 4" xfId="42476" xr:uid="{00000000-0005-0000-0000-0000C5A50000}"/>
    <cellStyle name="Note 2 2 3 6 4 2" xfId="42477" xr:uid="{00000000-0005-0000-0000-0000C6A50000}"/>
    <cellStyle name="Note 2 2 3 6 4 3" xfId="42478" xr:uid="{00000000-0005-0000-0000-0000C7A50000}"/>
    <cellStyle name="Note 2 2 3 6 5" xfId="42479" xr:uid="{00000000-0005-0000-0000-0000C8A50000}"/>
    <cellStyle name="Note 2 2 3 6 5 2" xfId="42480" xr:uid="{00000000-0005-0000-0000-0000C9A50000}"/>
    <cellStyle name="Note 2 2 3 6 5 3" xfId="42481" xr:uid="{00000000-0005-0000-0000-0000CAA50000}"/>
    <cellStyle name="Note 2 2 3 6 6" xfId="42482" xr:uid="{00000000-0005-0000-0000-0000CBA50000}"/>
    <cellStyle name="Note 2 2 3 6 6 2" xfId="42483" xr:uid="{00000000-0005-0000-0000-0000CCA50000}"/>
    <cellStyle name="Note 2 2 3 6 6 3" xfId="42484" xr:uid="{00000000-0005-0000-0000-0000CDA50000}"/>
    <cellStyle name="Note 2 2 3 6 7" xfId="42485" xr:uid="{00000000-0005-0000-0000-0000CEA50000}"/>
    <cellStyle name="Note 2 2 3 6 7 2" xfId="42486" xr:uid="{00000000-0005-0000-0000-0000CFA50000}"/>
    <cellStyle name="Note 2 2 3 6 7 3" xfId="42487" xr:uid="{00000000-0005-0000-0000-0000D0A50000}"/>
    <cellStyle name="Note 2 2 3 6 8" xfId="42488" xr:uid="{00000000-0005-0000-0000-0000D1A50000}"/>
    <cellStyle name="Note 2 2 3 6 8 2" xfId="42489" xr:uid="{00000000-0005-0000-0000-0000D2A50000}"/>
    <cellStyle name="Note 2 2 3 6 8 3" xfId="42490" xr:uid="{00000000-0005-0000-0000-0000D3A50000}"/>
    <cellStyle name="Note 2 2 3 6 9" xfId="42491" xr:uid="{00000000-0005-0000-0000-0000D4A50000}"/>
    <cellStyle name="Note 2 2 3 6 9 2" xfId="42492" xr:uid="{00000000-0005-0000-0000-0000D5A50000}"/>
    <cellStyle name="Note 2 2 3 6 9 3" xfId="42493" xr:uid="{00000000-0005-0000-0000-0000D6A50000}"/>
    <cellStyle name="Note 2 2 3 7" xfId="42494" xr:uid="{00000000-0005-0000-0000-0000D7A50000}"/>
    <cellStyle name="Note 2 2 3 7 10" xfId="42495" xr:uid="{00000000-0005-0000-0000-0000D8A50000}"/>
    <cellStyle name="Note 2 2 3 7 10 2" xfId="42496" xr:uid="{00000000-0005-0000-0000-0000D9A50000}"/>
    <cellStyle name="Note 2 2 3 7 10 3" xfId="42497" xr:uid="{00000000-0005-0000-0000-0000DAA50000}"/>
    <cellStyle name="Note 2 2 3 7 11" xfId="42498" xr:uid="{00000000-0005-0000-0000-0000DBA50000}"/>
    <cellStyle name="Note 2 2 3 7 11 2" xfId="42499" xr:uid="{00000000-0005-0000-0000-0000DCA50000}"/>
    <cellStyle name="Note 2 2 3 7 11 3" xfId="42500" xr:uid="{00000000-0005-0000-0000-0000DDA50000}"/>
    <cellStyle name="Note 2 2 3 7 12" xfId="42501" xr:uid="{00000000-0005-0000-0000-0000DEA50000}"/>
    <cellStyle name="Note 2 2 3 7 13" xfId="42502" xr:uid="{00000000-0005-0000-0000-0000DFA50000}"/>
    <cellStyle name="Note 2 2 3 7 2" xfId="42503" xr:uid="{00000000-0005-0000-0000-0000E0A50000}"/>
    <cellStyle name="Note 2 2 3 7 2 2" xfId="42504" xr:uid="{00000000-0005-0000-0000-0000E1A50000}"/>
    <cellStyle name="Note 2 2 3 7 2 3" xfId="42505" xr:uid="{00000000-0005-0000-0000-0000E2A50000}"/>
    <cellStyle name="Note 2 2 3 7 3" xfId="42506" xr:uid="{00000000-0005-0000-0000-0000E3A50000}"/>
    <cellStyle name="Note 2 2 3 7 3 2" xfId="42507" xr:uid="{00000000-0005-0000-0000-0000E4A50000}"/>
    <cellStyle name="Note 2 2 3 7 3 3" xfId="42508" xr:uid="{00000000-0005-0000-0000-0000E5A50000}"/>
    <cellStyle name="Note 2 2 3 7 4" xfId="42509" xr:uid="{00000000-0005-0000-0000-0000E6A50000}"/>
    <cellStyle name="Note 2 2 3 7 4 2" xfId="42510" xr:uid="{00000000-0005-0000-0000-0000E7A50000}"/>
    <cellStyle name="Note 2 2 3 7 4 3" xfId="42511" xr:uid="{00000000-0005-0000-0000-0000E8A50000}"/>
    <cellStyle name="Note 2 2 3 7 5" xfId="42512" xr:uid="{00000000-0005-0000-0000-0000E9A50000}"/>
    <cellStyle name="Note 2 2 3 7 5 2" xfId="42513" xr:uid="{00000000-0005-0000-0000-0000EAA50000}"/>
    <cellStyle name="Note 2 2 3 7 5 3" xfId="42514" xr:uid="{00000000-0005-0000-0000-0000EBA50000}"/>
    <cellStyle name="Note 2 2 3 7 6" xfId="42515" xr:uid="{00000000-0005-0000-0000-0000ECA50000}"/>
    <cellStyle name="Note 2 2 3 7 6 2" xfId="42516" xr:uid="{00000000-0005-0000-0000-0000EDA50000}"/>
    <cellStyle name="Note 2 2 3 7 6 3" xfId="42517" xr:uid="{00000000-0005-0000-0000-0000EEA50000}"/>
    <cellStyle name="Note 2 2 3 7 7" xfId="42518" xr:uid="{00000000-0005-0000-0000-0000EFA50000}"/>
    <cellStyle name="Note 2 2 3 7 7 2" xfId="42519" xr:uid="{00000000-0005-0000-0000-0000F0A50000}"/>
    <cellStyle name="Note 2 2 3 7 7 3" xfId="42520" xr:uid="{00000000-0005-0000-0000-0000F1A50000}"/>
    <cellStyle name="Note 2 2 3 7 8" xfId="42521" xr:uid="{00000000-0005-0000-0000-0000F2A50000}"/>
    <cellStyle name="Note 2 2 3 7 8 2" xfId="42522" xr:uid="{00000000-0005-0000-0000-0000F3A50000}"/>
    <cellStyle name="Note 2 2 3 7 8 3" xfId="42523" xr:uid="{00000000-0005-0000-0000-0000F4A50000}"/>
    <cellStyle name="Note 2 2 3 7 9" xfId="42524" xr:uid="{00000000-0005-0000-0000-0000F5A50000}"/>
    <cellStyle name="Note 2 2 3 7 9 2" xfId="42525" xr:uid="{00000000-0005-0000-0000-0000F6A50000}"/>
    <cellStyle name="Note 2 2 3 7 9 3" xfId="42526" xr:uid="{00000000-0005-0000-0000-0000F7A50000}"/>
    <cellStyle name="Note 2 2 3 8" xfId="42527" xr:uid="{00000000-0005-0000-0000-0000F8A50000}"/>
    <cellStyle name="Note 2 2 3 8 2" xfId="42528" xr:uid="{00000000-0005-0000-0000-0000F9A50000}"/>
    <cellStyle name="Note 2 2 3 8 3" xfId="42529" xr:uid="{00000000-0005-0000-0000-0000FAA50000}"/>
    <cellStyle name="Note 2 2 3 9" xfId="42530" xr:uid="{00000000-0005-0000-0000-0000FBA50000}"/>
    <cellStyle name="Note 2 2 3 9 2" xfId="42531" xr:uid="{00000000-0005-0000-0000-0000FCA50000}"/>
    <cellStyle name="Note 2 2 3 9 3" xfId="42532" xr:uid="{00000000-0005-0000-0000-0000FDA50000}"/>
    <cellStyle name="Note 2 2 4" xfId="42533" xr:uid="{00000000-0005-0000-0000-0000FEA50000}"/>
    <cellStyle name="Note 2 2 4 10" xfId="42534" xr:uid="{00000000-0005-0000-0000-0000FFA50000}"/>
    <cellStyle name="Note 2 2 4 10 2" xfId="42535" xr:uid="{00000000-0005-0000-0000-000000A60000}"/>
    <cellStyle name="Note 2 2 4 10 3" xfId="42536" xr:uid="{00000000-0005-0000-0000-000001A60000}"/>
    <cellStyle name="Note 2 2 4 11" xfId="42537" xr:uid="{00000000-0005-0000-0000-000002A60000}"/>
    <cellStyle name="Note 2 2 4 11 2" xfId="42538" xr:uid="{00000000-0005-0000-0000-000003A60000}"/>
    <cellStyle name="Note 2 2 4 11 3" xfId="42539" xr:uid="{00000000-0005-0000-0000-000004A60000}"/>
    <cellStyle name="Note 2 2 4 12" xfId="42540" xr:uid="{00000000-0005-0000-0000-000005A60000}"/>
    <cellStyle name="Note 2 2 4 12 2" xfId="42541" xr:uid="{00000000-0005-0000-0000-000006A60000}"/>
    <cellStyle name="Note 2 2 4 12 3" xfId="42542" xr:uid="{00000000-0005-0000-0000-000007A60000}"/>
    <cellStyle name="Note 2 2 4 13" xfId="42543" xr:uid="{00000000-0005-0000-0000-000008A60000}"/>
    <cellStyle name="Note 2 2 4 13 2" xfId="42544" xr:uid="{00000000-0005-0000-0000-000009A60000}"/>
    <cellStyle name="Note 2 2 4 13 3" xfId="42545" xr:uid="{00000000-0005-0000-0000-00000AA60000}"/>
    <cellStyle name="Note 2 2 4 14" xfId="42546" xr:uid="{00000000-0005-0000-0000-00000BA60000}"/>
    <cellStyle name="Note 2 2 4 14 2" xfId="42547" xr:uid="{00000000-0005-0000-0000-00000CA60000}"/>
    <cellStyle name="Note 2 2 4 14 3" xfId="42548" xr:uid="{00000000-0005-0000-0000-00000DA60000}"/>
    <cellStyle name="Note 2 2 4 15" xfId="42549" xr:uid="{00000000-0005-0000-0000-00000EA60000}"/>
    <cellStyle name="Note 2 2 4 15 2" xfId="42550" xr:uid="{00000000-0005-0000-0000-00000FA60000}"/>
    <cellStyle name="Note 2 2 4 15 3" xfId="42551" xr:uid="{00000000-0005-0000-0000-000010A60000}"/>
    <cellStyle name="Note 2 2 4 16" xfId="42552" xr:uid="{00000000-0005-0000-0000-000011A60000}"/>
    <cellStyle name="Note 2 2 4 16 2" xfId="42553" xr:uid="{00000000-0005-0000-0000-000012A60000}"/>
    <cellStyle name="Note 2 2 4 16 3" xfId="42554" xr:uid="{00000000-0005-0000-0000-000013A60000}"/>
    <cellStyle name="Note 2 2 4 17" xfId="42555" xr:uid="{00000000-0005-0000-0000-000014A60000}"/>
    <cellStyle name="Note 2 2 4 17 2" xfId="42556" xr:uid="{00000000-0005-0000-0000-000015A60000}"/>
    <cellStyle name="Note 2 2 4 17 3" xfId="42557" xr:uid="{00000000-0005-0000-0000-000016A60000}"/>
    <cellStyle name="Note 2 2 4 18" xfId="42558" xr:uid="{00000000-0005-0000-0000-000017A60000}"/>
    <cellStyle name="Note 2 2 4 18 2" xfId="42559" xr:uid="{00000000-0005-0000-0000-000018A60000}"/>
    <cellStyle name="Note 2 2 4 18 3" xfId="42560" xr:uid="{00000000-0005-0000-0000-000019A60000}"/>
    <cellStyle name="Note 2 2 4 19" xfId="42561" xr:uid="{00000000-0005-0000-0000-00001AA60000}"/>
    <cellStyle name="Note 2 2 4 2" xfId="42562" xr:uid="{00000000-0005-0000-0000-00001BA60000}"/>
    <cellStyle name="Note 2 2 4 2 10" xfId="42563" xr:uid="{00000000-0005-0000-0000-00001CA60000}"/>
    <cellStyle name="Note 2 2 4 2 10 2" xfId="42564" xr:uid="{00000000-0005-0000-0000-00001DA60000}"/>
    <cellStyle name="Note 2 2 4 2 10 3" xfId="42565" xr:uid="{00000000-0005-0000-0000-00001EA60000}"/>
    <cellStyle name="Note 2 2 4 2 11" xfId="42566" xr:uid="{00000000-0005-0000-0000-00001FA60000}"/>
    <cellStyle name="Note 2 2 4 2 11 2" xfId="42567" xr:uid="{00000000-0005-0000-0000-000020A60000}"/>
    <cellStyle name="Note 2 2 4 2 11 3" xfId="42568" xr:uid="{00000000-0005-0000-0000-000021A60000}"/>
    <cellStyle name="Note 2 2 4 2 12" xfId="42569" xr:uid="{00000000-0005-0000-0000-000022A60000}"/>
    <cellStyle name="Note 2 2 4 2 12 2" xfId="42570" xr:uid="{00000000-0005-0000-0000-000023A60000}"/>
    <cellStyle name="Note 2 2 4 2 12 3" xfId="42571" xr:uid="{00000000-0005-0000-0000-000024A60000}"/>
    <cellStyle name="Note 2 2 4 2 13" xfId="42572" xr:uid="{00000000-0005-0000-0000-000025A60000}"/>
    <cellStyle name="Note 2 2 4 2 14" xfId="42573" xr:uid="{00000000-0005-0000-0000-000026A60000}"/>
    <cellStyle name="Note 2 2 4 2 2" xfId="42574" xr:uid="{00000000-0005-0000-0000-000027A60000}"/>
    <cellStyle name="Note 2 2 4 2 2 2" xfId="42575" xr:uid="{00000000-0005-0000-0000-000028A60000}"/>
    <cellStyle name="Note 2 2 4 2 2 3" xfId="42576" xr:uid="{00000000-0005-0000-0000-000029A60000}"/>
    <cellStyle name="Note 2 2 4 2 3" xfId="42577" xr:uid="{00000000-0005-0000-0000-00002AA60000}"/>
    <cellStyle name="Note 2 2 4 2 3 2" xfId="42578" xr:uid="{00000000-0005-0000-0000-00002BA60000}"/>
    <cellStyle name="Note 2 2 4 2 3 3" xfId="42579" xr:uid="{00000000-0005-0000-0000-00002CA60000}"/>
    <cellStyle name="Note 2 2 4 2 4" xfId="42580" xr:uid="{00000000-0005-0000-0000-00002DA60000}"/>
    <cellStyle name="Note 2 2 4 2 4 2" xfId="42581" xr:uid="{00000000-0005-0000-0000-00002EA60000}"/>
    <cellStyle name="Note 2 2 4 2 4 3" xfId="42582" xr:uid="{00000000-0005-0000-0000-00002FA60000}"/>
    <cellStyle name="Note 2 2 4 2 5" xfId="42583" xr:uid="{00000000-0005-0000-0000-000030A60000}"/>
    <cellStyle name="Note 2 2 4 2 5 2" xfId="42584" xr:uid="{00000000-0005-0000-0000-000031A60000}"/>
    <cellStyle name="Note 2 2 4 2 5 3" xfId="42585" xr:uid="{00000000-0005-0000-0000-000032A60000}"/>
    <cellStyle name="Note 2 2 4 2 6" xfId="42586" xr:uid="{00000000-0005-0000-0000-000033A60000}"/>
    <cellStyle name="Note 2 2 4 2 6 2" xfId="42587" xr:uid="{00000000-0005-0000-0000-000034A60000}"/>
    <cellStyle name="Note 2 2 4 2 6 3" xfId="42588" xr:uid="{00000000-0005-0000-0000-000035A60000}"/>
    <cellStyle name="Note 2 2 4 2 7" xfId="42589" xr:uid="{00000000-0005-0000-0000-000036A60000}"/>
    <cellStyle name="Note 2 2 4 2 7 2" xfId="42590" xr:uid="{00000000-0005-0000-0000-000037A60000}"/>
    <cellStyle name="Note 2 2 4 2 7 3" xfId="42591" xr:uid="{00000000-0005-0000-0000-000038A60000}"/>
    <cellStyle name="Note 2 2 4 2 8" xfId="42592" xr:uid="{00000000-0005-0000-0000-000039A60000}"/>
    <cellStyle name="Note 2 2 4 2 8 2" xfId="42593" xr:uid="{00000000-0005-0000-0000-00003AA60000}"/>
    <cellStyle name="Note 2 2 4 2 8 3" xfId="42594" xr:uid="{00000000-0005-0000-0000-00003BA60000}"/>
    <cellStyle name="Note 2 2 4 2 9" xfId="42595" xr:uid="{00000000-0005-0000-0000-00003CA60000}"/>
    <cellStyle name="Note 2 2 4 2 9 2" xfId="42596" xr:uid="{00000000-0005-0000-0000-00003DA60000}"/>
    <cellStyle name="Note 2 2 4 2 9 3" xfId="42597" xr:uid="{00000000-0005-0000-0000-00003EA60000}"/>
    <cellStyle name="Note 2 2 4 20" xfId="42598" xr:uid="{00000000-0005-0000-0000-00003FA60000}"/>
    <cellStyle name="Note 2 2 4 3" xfId="42599" xr:uid="{00000000-0005-0000-0000-000040A60000}"/>
    <cellStyle name="Note 2 2 4 3 10" xfId="42600" xr:uid="{00000000-0005-0000-0000-000041A60000}"/>
    <cellStyle name="Note 2 2 4 3 10 2" xfId="42601" xr:uid="{00000000-0005-0000-0000-000042A60000}"/>
    <cellStyle name="Note 2 2 4 3 10 3" xfId="42602" xr:uid="{00000000-0005-0000-0000-000043A60000}"/>
    <cellStyle name="Note 2 2 4 3 11" xfId="42603" xr:uid="{00000000-0005-0000-0000-000044A60000}"/>
    <cellStyle name="Note 2 2 4 3 11 2" xfId="42604" xr:uid="{00000000-0005-0000-0000-000045A60000}"/>
    <cellStyle name="Note 2 2 4 3 11 3" xfId="42605" xr:uid="{00000000-0005-0000-0000-000046A60000}"/>
    <cellStyle name="Note 2 2 4 3 12" xfId="42606" xr:uid="{00000000-0005-0000-0000-000047A60000}"/>
    <cellStyle name="Note 2 2 4 3 12 2" xfId="42607" xr:uid="{00000000-0005-0000-0000-000048A60000}"/>
    <cellStyle name="Note 2 2 4 3 12 3" xfId="42608" xr:uid="{00000000-0005-0000-0000-000049A60000}"/>
    <cellStyle name="Note 2 2 4 3 13" xfId="42609" xr:uid="{00000000-0005-0000-0000-00004AA60000}"/>
    <cellStyle name="Note 2 2 4 3 14" xfId="42610" xr:uid="{00000000-0005-0000-0000-00004BA60000}"/>
    <cellStyle name="Note 2 2 4 3 2" xfId="42611" xr:uid="{00000000-0005-0000-0000-00004CA60000}"/>
    <cellStyle name="Note 2 2 4 3 2 2" xfId="42612" xr:uid="{00000000-0005-0000-0000-00004DA60000}"/>
    <cellStyle name="Note 2 2 4 3 2 3" xfId="42613" xr:uid="{00000000-0005-0000-0000-00004EA60000}"/>
    <cellStyle name="Note 2 2 4 3 3" xfId="42614" xr:uid="{00000000-0005-0000-0000-00004FA60000}"/>
    <cellStyle name="Note 2 2 4 3 3 2" xfId="42615" xr:uid="{00000000-0005-0000-0000-000050A60000}"/>
    <cellStyle name="Note 2 2 4 3 3 3" xfId="42616" xr:uid="{00000000-0005-0000-0000-000051A60000}"/>
    <cellStyle name="Note 2 2 4 3 4" xfId="42617" xr:uid="{00000000-0005-0000-0000-000052A60000}"/>
    <cellStyle name="Note 2 2 4 3 4 2" xfId="42618" xr:uid="{00000000-0005-0000-0000-000053A60000}"/>
    <cellStyle name="Note 2 2 4 3 4 3" xfId="42619" xr:uid="{00000000-0005-0000-0000-000054A60000}"/>
    <cellStyle name="Note 2 2 4 3 5" xfId="42620" xr:uid="{00000000-0005-0000-0000-000055A60000}"/>
    <cellStyle name="Note 2 2 4 3 5 2" xfId="42621" xr:uid="{00000000-0005-0000-0000-000056A60000}"/>
    <cellStyle name="Note 2 2 4 3 5 3" xfId="42622" xr:uid="{00000000-0005-0000-0000-000057A60000}"/>
    <cellStyle name="Note 2 2 4 3 6" xfId="42623" xr:uid="{00000000-0005-0000-0000-000058A60000}"/>
    <cellStyle name="Note 2 2 4 3 6 2" xfId="42624" xr:uid="{00000000-0005-0000-0000-000059A60000}"/>
    <cellStyle name="Note 2 2 4 3 6 3" xfId="42625" xr:uid="{00000000-0005-0000-0000-00005AA60000}"/>
    <cellStyle name="Note 2 2 4 3 7" xfId="42626" xr:uid="{00000000-0005-0000-0000-00005BA60000}"/>
    <cellStyle name="Note 2 2 4 3 7 2" xfId="42627" xr:uid="{00000000-0005-0000-0000-00005CA60000}"/>
    <cellStyle name="Note 2 2 4 3 7 3" xfId="42628" xr:uid="{00000000-0005-0000-0000-00005DA60000}"/>
    <cellStyle name="Note 2 2 4 3 8" xfId="42629" xr:uid="{00000000-0005-0000-0000-00005EA60000}"/>
    <cellStyle name="Note 2 2 4 3 8 2" xfId="42630" xr:uid="{00000000-0005-0000-0000-00005FA60000}"/>
    <cellStyle name="Note 2 2 4 3 8 3" xfId="42631" xr:uid="{00000000-0005-0000-0000-000060A60000}"/>
    <cellStyle name="Note 2 2 4 3 9" xfId="42632" xr:uid="{00000000-0005-0000-0000-000061A60000}"/>
    <cellStyle name="Note 2 2 4 3 9 2" xfId="42633" xr:uid="{00000000-0005-0000-0000-000062A60000}"/>
    <cellStyle name="Note 2 2 4 3 9 3" xfId="42634" xr:uid="{00000000-0005-0000-0000-000063A60000}"/>
    <cellStyle name="Note 2 2 4 4" xfId="42635" xr:uid="{00000000-0005-0000-0000-000064A60000}"/>
    <cellStyle name="Note 2 2 4 4 10" xfId="42636" xr:uid="{00000000-0005-0000-0000-000065A60000}"/>
    <cellStyle name="Note 2 2 4 4 10 2" xfId="42637" xr:uid="{00000000-0005-0000-0000-000066A60000}"/>
    <cellStyle name="Note 2 2 4 4 10 3" xfId="42638" xr:uid="{00000000-0005-0000-0000-000067A60000}"/>
    <cellStyle name="Note 2 2 4 4 11" xfId="42639" xr:uid="{00000000-0005-0000-0000-000068A60000}"/>
    <cellStyle name="Note 2 2 4 4 11 2" xfId="42640" xr:uid="{00000000-0005-0000-0000-000069A60000}"/>
    <cellStyle name="Note 2 2 4 4 11 3" xfId="42641" xr:uid="{00000000-0005-0000-0000-00006AA60000}"/>
    <cellStyle name="Note 2 2 4 4 12" xfId="42642" xr:uid="{00000000-0005-0000-0000-00006BA60000}"/>
    <cellStyle name="Note 2 2 4 4 13" xfId="42643" xr:uid="{00000000-0005-0000-0000-00006CA60000}"/>
    <cellStyle name="Note 2 2 4 4 2" xfId="42644" xr:uid="{00000000-0005-0000-0000-00006DA60000}"/>
    <cellStyle name="Note 2 2 4 4 2 2" xfId="42645" xr:uid="{00000000-0005-0000-0000-00006EA60000}"/>
    <cellStyle name="Note 2 2 4 4 2 3" xfId="42646" xr:uid="{00000000-0005-0000-0000-00006FA60000}"/>
    <cellStyle name="Note 2 2 4 4 3" xfId="42647" xr:uid="{00000000-0005-0000-0000-000070A60000}"/>
    <cellStyle name="Note 2 2 4 4 3 2" xfId="42648" xr:uid="{00000000-0005-0000-0000-000071A60000}"/>
    <cellStyle name="Note 2 2 4 4 3 3" xfId="42649" xr:uid="{00000000-0005-0000-0000-000072A60000}"/>
    <cellStyle name="Note 2 2 4 4 4" xfId="42650" xr:uid="{00000000-0005-0000-0000-000073A60000}"/>
    <cellStyle name="Note 2 2 4 4 4 2" xfId="42651" xr:uid="{00000000-0005-0000-0000-000074A60000}"/>
    <cellStyle name="Note 2 2 4 4 4 3" xfId="42652" xr:uid="{00000000-0005-0000-0000-000075A60000}"/>
    <cellStyle name="Note 2 2 4 4 5" xfId="42653" xr:uid="{00000000-0005-0000-0000-000076A60000}"/>
    <cellStyle name="Note 2 2 4 4 5 2" xfId="42654" xr:uid="{00000000-0005-0000-0000-000077A60000}"/>
    <cellStyle name="Note 2 2 4 4 5 3" xfId="42655" xr:uid="{00000000-0005-0000-0000-000078A60000}"/>
    <cellStyle name="Note 2 2 4 4 6" xfId="42656" xr:uid="{00000000-0005-0000-0000-000079A60000}"/>
    <cellStyle name="Note 2 2 4 4 6 2" xfId="42657" xr:uid="{00000000-0005-0000-0000-00007AA60000}"/>
    <cellStyle name="Note 2 2 4 4 6 3" xfId="42658" xr:uid="{00000000-0005-0000-0000-00007BA60000}"/>
    <cellStyle name="Note 2 2 4 4 7" xfId="42659" xr:uid="{00000000-0005-0000-0000-00007CA60000}"/>
    <cellStyle name="Note 2 2 4 4 7 2" xfId="42660" xr:uid="{00000000-0005-0000-0000-00007DA60000}"/>
    <cellStyle name="Note 2 2 4 4 7 3" xfId="42661" xr:uid="{00000000-0005-0000-0000-00007EA60000}"/>
    <cellStyle name="Note 2 2 4 4 8" xfId="42662" xr:uid="{00000000-0005-0000-0000-00007FA60000}"/>
    <cellStyle name="Note 2 2 4 4 8 2" xfId="42663" xr:uid="{00000000-0005-0000-0000-000080A60000}"/>
    <cellStyle name="Note 2 2 4 4 8 3" xfId="42664" xr:uid="{00000000-0005-0000-0000-000081A60000}"/>
    <cellStyle name="Note 2 2 4 4 9" xfId="42665" xr:uid="{00000000-0005-0000-0000-000082A60000}"/>
    <cellStyle name="Note 2 2 4 4 9 2" xfId="42666" xr:uid="{00000000-0005-0000-0000-000083A60000}"/>
    <cellStyle name="Note 2 2 4 4 9 3" xfId="42667" xr:uid="{00000000-0005-0000-0000-000084A60000}"/>
    <cellStyle name="Note 2 2 4 5" xfId="42668" xr:uid="{00000000-0005-0000-0000-000085A60000}"/>
    <cellStyle name="Note 2 2 4 5 10" xfId="42669" xr:uid="{00000000-0005-0000-0000-000086A60000}"/>
    <cellStyle name="Note 2 2 4 5 10 2" xfId="42670" xr:uid="{00000000-0005-0000-0000-000087A60000}"/>
    <cellStyle name="Note 2 2 4 5 10 3" xfId="42671" xr:uid="{00000000-0005-0000-0000-000088A60000}"/>
    <cellStyle name="Note 2 2 4 5 11" xfId="42672" xr:uid="{00000000-0005-0000-0000-000089A60000}"/>
    <cellStyle name="Note 2 2 4 5 11 2" xfId="42673" xr:uid="{00000000-0005-0000-0000-00008AA60000}"/>
    <cellStyle name="Note 2 2 4 5 11 3" xfId="42674" xr:uid="{00000000-0005-0000-0000-00008BA60000}"/>
    <cellStyle name="Note 2 2 4 5 12" xfId="42675" xr:uid="{00000000-0005-0000-0000-00008CA60000}"/>
    <cellStyle name="Note 2 2 4 5 13" xfId="42676" xr:uid="{00000000-0005-0000-0000-00008DA60000}"/>
    <cellStyle name="Note 2 2 4 5 2" xfId="42677" xr:uid="{00000000-0005-0000-0000-00008EA60000}"/>
    <cellStyle name="Note 2 2 4 5 2 2" xfId="42678" xr:uid="{00000000-0005-0000-0000-00008FA60000}"/>
    <cellStyle name="Note 2 2 4 5 2 3" xfId="42679" xr:uid="{00000000-0005-0000-0000-000090A60000}"/>
    <cellStyle name="Note 2 2 4 5 3" xfId="42680" xr:uid="{00000000-0005-0000-0000-000091A60000}"/>
    <cellStyle name="Note 2 2 4 5 3 2" xfId="42681" xr:uid="{00000000-0005-0000-0000-000092A60000}"/>
    <cellStyle name="Note 2 2 4 5 3 3" xfId="42682" xr:uid="{00000000-0005-0000-0000-000093A60000}"/>
    <cellStyle name="Note 2 2 4 5 4" xfId="42683" xr:uid="{00000000-0005-0000-0000-000094A60000}"/>
    <cellStyle name="Note 2 2 4 5 4 2" xfId="42684" xr:uid="{00000000-0005-0000-0000-000095A60000}"/>
    <cellStyle name="Note 2 2 4 5 4 3" xfId="42685" xr:uid="{00000000-0005-0000-0000-000096A60000}"/>
    <cellStyle name="Note 2 2 4 5 5" xfId="42686" xr:uid="{00000000-0005-0000-0000-000097A60000}"/>
    <cellStyle name="Note 2 2 4 5 5 2" xfId="42687" xr:uid="{00000000-0005-0000-0000-000098A60000}"/>
    <cellStyle name="Note 2 2 4 5 5 3" xfId="42688" xr:uid="{00000000-0005-0000-0000-000099A60000}"/>
    <cellStyle name="Note 2 2 4 5 6" xfId="42689" xr:uid="{00000000-0005-0000-0000-00009AA60000}"/>
    <cellStyle name="Note 2 2 4 5 6 2" xfId="42690" xr:uid="{00000000-0005-0000-0000-00009BA60000}"/>
    <cellStyle name="Note 2 2 4 5 6 3" xfId="42691" xr:uid="{00000000-0005-0000-0000-00009CA60000}"/>
    <cellStyle name="Note 2 2 4 5 7" xfId="42692" xr:uid="{00000000-0005-0000-0000-00009DA60000}"/>
    <cellStyle name="Note 2 2 4 5 7 2" xfId="42693" xr:uid="{00000000-0005-0000-0000-00009EA60000}"/>
    <cellStyle name="Note 2 2 4 5 7 3" xfId="42694" xr:uid="{00000000-0005-0000-0000-00009FA60000}"/>
    <cellStyle name="Note 2 2 4 5 8" xfId="42695" xr:uid="{00000000-0005-0000-0000-0000A0A60000}"/>
    <cellStyle name="Note 2 2 4 5 8 2" xfId="42696" xr:uid="{00000000-0005-0000-0000-0000A1A60000}"/>
    <cellStyle name="Note 2 2 4 5 8 3" xfId="42697" xr:uid="{00000000-0005-0000-0000-0000A2A60000}"/>
    <cellStyle name="Note 2 2 4 5 9" xfId="42698" xr:uid="{00000000-0005-0000-0000-0000A3A60000}"/>
    <cellStyle name="Note 2 2 4 5 9 2" xfId="42699" xr:uid="{00000000-0005-0000-0000-0000A4A60000}"/>
    <cellStyle name="Note 2 2 4 5 9 3" xfId="42700" xr:uid="{00000000-0005-0000-0000-0000A5A60000}"/>
    <cellStyle name="Note 2 2 4 6" xfId="42701" xr:uid="{00000000-0005-0000-0000-0000A6A60000}"/>
    <cellStyle name="Note 2 2 4 6 10" xfId="42702" xr:uid="{00000000-0005-0000-0000-0000A7A60000}"/>
    <cellStyle name="Note 2 2 4 6 10 2" xfId="42703" xr:uid="{00000000-0005-0000-0000-0000A8A60000}"/>
    <cellStyle name="Note 2 2 4 6 10 3" xfId="42704" xr:uid="{00000000-0005-0000-0000-0000A9A60000}"/>
    <cellStyle name="Note 2 2 4 6 11" xfId="42705" xr:uid="{00000000-0005-0000-0000-0000AAA60000}"/>
    <cellStyle name="Note 2 2 4 6 11 2" xfId="42706" xr:uid="{00000000-0005-0000-0000-0000ABA60000}"/>
    <cellStyle name="Note 2 2 4 6 11 3" xfId="42707" xr:uid="{00000000-0005-0000-0000-0000ACA60000}"/>
    <cellStyle name="Note 2 2 4 6 12" xfId="42708" xr:uid="{00000000-0005-0000-0000-0000ADA60000}"/>
    <cellStyle name="Note 2 2 4 6 13" xfId="42709" xr:uid="{00000000-0005-0000-0000-0000AEA60000}"/>
    <cellStyle name="Note 2 2 4 6 2" xfId="42710" xr:uid="{00000000-0005-0000-0000-0000AFA60000}"/>
    <cellStyle name="Note 2 2 4 6 2 2" xfId="42711" xr:uid="{00000000-0005-0000-0000-0000B0A60000}"/>
    <cellStyle name="Note 2 2 4 6 2 3" xfId="42712" xr:uid="{00000000-0005-0000-0000-0000B1A60000}"/>
    <cellStyle name="Note 2 2 4 6 3" xfId="42713" xr:uid="{00000000-0005-0000-0000-0000B2A60000}"/>
    <cellStyle name="Note 2 2 4 6 3 2" xfId="42714" xr:uid="{00000000-0005-0000-0000-0000B3A60000}"/>
    <cellStyle name="Note 2 2 4 6 3 3" xfId="42715" xr:uid="{00000000-0005-0000-0000-0000B4A60000}"/>
    <cellStyle name="Note 2 2 4 6 4" xfId="42716" xr:uid="{00000000-0005-0000-0000-0000B5A60000}"/>
    <cellStyle name="Note 2 2 4 6 4 2" xfId="42717" xr:uid="{00000000-0005-0000-0000-0000B6A60000}"/>
    <cellStyle name="Note 2 2 4 6 4 3" xfId="42718" xr:uid="{00000000-0005-0000-0000-0000B7A60000}"/>
    <cellStyle name="Note 2 2 4 6 5" xfId="42719" xr:uid="{00000000-0005-0000-0000-0000B8A60000}"/>
    <cellStyle name="Note 2 2 4 6 5 2" xfId="42720" xr:uid="{00000000-0005-0000-0000-0000B9A60000}"/>
    <cellStyle name="Note 2 2 4 6 5 3" xfId="42721" xr:uid="{00000000-0005-0000-0000-0000BAA60000}"/>
    <cellStyle name="Note 2 2 4 6 6" xfId="42722" xr:uid="{00000000-0005-0000-0000-0000BBA60000}"/>
    <cellStyle name="Note 2 2 4 6 6 2" xfId="42723" xr:uid="{00000000-0005-0000-0000-0000BCA60000}"/>
    <cellStyle name="Note 2 2 4 6 6 3" xfId="42724" xr:uid="{00000000-0005-0000-0000-0000BDA60000}"/>
    <cellStyle name="Note 2 2 4 6 7" xfId="42725" xr:uid="{00000000-0005-0000-0000-0000BEA60000}"/>
    <cellStyle name="Note 2 2 4 6 7 2" xfId="42726" xr:uid="{00000000-0005-0000-0000-0000BFA60000}"/>
    <cellStyle name="Note 2 2 4 6 7 3" xfId="42727" xr:uid="{00000000-0005-0000-0000-0000C0A60000}"/>
    <cellStyle name="Note 2 2 4 6 8" xfId="42728" xr:uid="{00000000-0005-0000-0000-0000C1A60000}"/>
    <cellStyle name="Note 2 2 4 6 8 2" xfId="42729" xr:uid="{00000000-0005-0000-0000-0000C2A60000}"/>
    <cellStyle name="Note 2 2 4 6 8 3" xfId="42730" xr:uid="{00000000-0005-0000-0000-0000C3A60000}"/>
    <cellStyle name="Note 2 2 4 6 9" xfId="42731" xr:uid="{00000000-0005-0000-0000-0000C4A60000}"/>
    <cellStyle name="Note 2 2 4 6 9 2" xfId="42732" xr:uid="{00000000-0005-0000-0000-0000C5A60000}"/>
    <cellStyle name="Note 2 2 4 6 9 3" xfId="42733" xr:uid="{00000000-0005-0000-0000-0000C6A60000}"/>
    <cellStyle name="Note 2 2 4 7" xfId="42734" xr:uid="{00000000-0005-0000-0000-0000C7A60000}"/>
    <cellStyle name="Note 2 2 4 7 10" xfId="42735" xr:uid="{00000000-0005-0000-0000-0000C8A60000}"/>
    <cellStyle name="Note 2 2 4 7 10 2" xfId="42736" xr:uid="{00000000-0005-0000-0000-0000C9A60000}"/>
    <cellStyle name="Note 2 2 4 7 10 3" xfId="42737" xr:uid="{00000000-0005-0000-0000-0000CAA60000}"/>
    <cellStyle name="Note 2 2 4 7 11" xfId="42738" xr:uid="{00000000-0005-0000-0000-0000CBA60000}"/>
    <cellStyle name="Note 2 2 4 7 11 2" xfId="42739" xr:uid="{00000000-0005-0000-0000-0000CCA60000}"/>
    <cellStyle name="Note 2 2 4 7 11 3" xfId="42740" xr:uid="{00000000-0005-0000-0000-0000CDA60000}"/>
    <cellStyle name="Note 2 2 4 7 12" xfId="42741" xr:uid="{00000000-0005-0000-0000-0000CEA60000}"/>
    <cellStyle name="Note 2 2 4 7 13" xfId="42742" xr:uid="{00000000-0005-0000-0000-0000CFA60000}"/>
    <cellStyle name="Note 2 2 4 7 2" xfId="42743" xr:uid="{00000000-0005-0000-0000-0000D0A60000}"/>
    <cellStyle name="Note 2 2 4 7 2 2" xfId="42744" xr:uid="{00000000-0005-0000-0000-0000D1A60000}"/>
    <cellStyle name="Note 2 2 4 7 2 3" xfId="42745" xr:uid="{00000000-0005-0000-0000-0000D2A60000}"/>
    <cellStyle name="Note 2 2 4 7 3" xfId="42746" xr:uid="{00000000-0005-0000-0000-0000D3A60000}"/>
    <cellStyle name="Note 2 2 4 7 3 2" xfId="42747" xr:uid="{00000000-0005-0000-0000-0000D4A60000}"/>
    <cellStyle name="Note 2 2 4 7 3 3" xfId="42748" xr:uid="{00000000-0005-0000-0000-0000D5A60000}"/>
    <cellStyle name="Note 2 2 4 7 4" xfId="42749" xr:uid="{00000000-0005-0000-0000-0000D6A60000}"/>
    <cellStyle name="Note 2 2 4 7 4 2" xfId="42750" xr:uid="{00000000-0005-0000-0000-0000D7A60000}"/>
    <cellStyle name="Note 2 2 4 7 4 3" xfId="42751" xr:uid="{00000000-0005-0000-0000-0000D8A60000}"/>
    <cellStyle name="Note 2 2 4 7 5" xfId="42752" xr:uid="{00000000-0005-0000-0000-0000D9A60000}"/>
    <cellStyle name="Note 2 2 4 7 5 2" xfId="42753" xr:uid="{00000000-0005-0000-0000-0000DAA60000}"/>
    <cellStyle name="Note 2 2 4 7 5 3" xfId="42754" xr:uid="{00000000-0005-0000-0000-0000DBA60000}"/>
    <cellStyle name="Note 2 2 4 7 6" xfId="42755" xr:uid="{00000000-0005-0000-0000-0000DCA60000}"/>
    <cellStyle name="Note 2 2 4 7 6 2" xfId="42756" xr:uid="{00000000-0005-0000-0000-0000DDA60000}"/>
    <cellStyle name="Note 2 2 4 7 6 3" xfId="42757" xr:uid="{00000000-0005-0000-0000-0000DEA60000}"/>
    <cellStyle name="Note 2 2 4 7 7" xfId="42758" xr:uid="{00000000-0005-0000-0000-0000DFA60000}"/>
    <cellStyle name="Note 2 2 4 7 7 2" xfId="42759" xr:uid="{00000000-0005-0000-0000-0000E0A60000}"/>
    <cellStyle name="Note 2 2 4 7 7 3" xfId="42760" xr:uid="{00000000-0005-0000-0000-0000E1A60000}"/>
    <cellStyle name="Note 2 2 4 7 8" xfId="42761" xr:uid="{00000000-0005-0000-0000-0000E2A60000}"/>
    <cellStyle name="Note 2 2 4 7 8 2" xfId="42762" xr:uid="{00000000-0005-0000-0000-0000E3A60000}"/>
    <cellStyle name="Note 2 2 4 7 8 3" xfId="42763" xr:uid="{00000000-0005-0000-0000-0000E4A60000}"/>
    <cellStyle name="Note 2 2 4 7 9" xfId="42764" xr:uid="{00000000-0005-0000-0000-0000E5A60000}"/>
    <cellStyle name="Note 2 2 4 7 9 2" xfId="42765" xr:uid="{00000000-0005-0000-0000-0000E6A60000}"/>
    <cellStyle name="Note 2 2 4 7 9 3" xfId="42766" xr:uid="{00000000-0005-0000-0000-0000E7A60000}"/>
    <cellStyle name="Note 2 2 4 8" xfId="42767" xr:uid="{00000000-0005-0000-0000-0000E8A60000}"/>
    <cellStyle name="Note 2 2 4 8 2" xfId="42768" xr:uid="{00000000-0005-0000-0000-0000E9A60000}"/>
    <cellStyle name="Note 2 2 4 8 3" xfId="42769" xr:uid="{00000000-0005-0000-0000-0000EAA60000}"/>
    <cellStyle name="Note 2 2 4 9" xfId="42770" xr:uid="{00000000-0005-0000-0000-0000EBA60000}"/>
    <cellStyle name="Note 2 2 4 9 2" xfId="42771" xr:uid="{00000000-0005-0000-0000-0000ECA60000}"/>
    <cellStyle name="Note 2 2 4 9 3" xfId="42772" xr:uid="{00000000-0005-0000-0000-0000EDA60000}"/>
    <cellStyle name="Note 2 2 5" xfId="42773" xr:uid="{00000000-0005-0000-0000-0000EEA60000}"/>
    <cellStyle name="Note 2 2 5 10" xfId="42774" xr:uid="{00000000-0005-0000-0000-0000EFA60000}"/>
    <cellStyle name="Note 2 2 5 10 2" xfId="42775" xr:uid="{00000000-0005-0000-0000-0000F0A60000}"/>
    <cellStyle name="Note 2 2 5 10 3" xfId="42776" xr:uid="{00000000-0005-0000-0000-0000F1A60000}"/>
    <cellStyle name="Note 2 2 5 11" xfId="42777" xr:uid="{00000000-0005-0000-0000-0000F2A60000}"/>
    <cellStyle name="Note 2 2 5 11 2" xfId="42778" xr:uid="{00000000-0005-0000-0000-0000F3A60000}"/>
    <cellStyle name="Note 2 2 5 11 3" xfId="42779" xr:uid="{00000000-0005-0000-0000-0000F4A60000}"/>
    <cellStyle name="Note 2 2 5 12" xfId="42780" xr:uid="{00000000-0005-0000-0000-0000F5A60000}"/>
    <cellStyle name="Note 2 2 5 12 2" xfId="42781" xr:uid="{00000000-0005-0000-0000-0000F6A60000}"/>
    <cellStyle name="Note 2 2 5 12 3" xfId="42782" xr:uid="{00000000-0005-0000-0000-0000F7A60000}"/>
    <cellStyle name="Note 2 2 5 13" xfId="42783" xr:uid="{00000000-0005-0000-0000-0000F8A60000}"/>
    <cellStyle name="Note 2 2 5 13 2" xfId="42784" xr:uid="{00000000-0005-0000-0000-0000F9A60000}"/>
    <cellStyle name="Note 2 2 5 13 3" xfId="42785" xr:uid="{00000000-0005-0000-0000-0000FAA60000}"/>
    <cellStyle name="Note 2 2 5 14" xfId="42786" xr:uid="{00000000-0005-0000-0000-0000FBA60000}"/>
    <cellStyle name="Note 2 2 5 14 2" xfId="42787" xr:uid="{00000000-0005-0000-0000-0000FCA60000}"/>
    <cellStyle name="Note 2 2 5 14 3" xfId="42788" xr:uid="{00000000-0005-0000-0000-0000FDA60000}"/>
    <cellStyle name="Note 2 2 5 15" xfId="42789" xr:uid="{00000000-0005-0000-0000-0000FEA60000}"/>
    <cellStyle name="Note 2 2 5 15 2" xfId="42790" xr:uid="{00000000-0005-0000-0000-0000FFA60000}"/>
    <cellStyle name="Note 2 2 5 15 3" xfId="42791" xr:uid="{00000000-0005-0000-0000-000000A70000}"/>
    <cellStyle name="Note 2 2 5 16" xfId="42792" xr:uid="{00000000-0005-0000-0000-000001A70000}"/>
    <cellStyle name="Note 2 2 5 16 2" xfId="42793" xr:uid="{00000000-0005-0000-0000-000002A70000}"/>
    <cellStyle name="Note 2 2 5 16 3" xfId="42794" xr:uid="{00000000-0005-0000-0000-000003A70000}"/>
    <cellStyle name="Note 2 2 5 17" xfId="42795" xr:uid="{00000000-0005-0000-0000-000004A70000}"/>
    <cellStyle name="Note 2 2 5 17 2" xfId="42796" xr:uid="{00000000-0005-0000-0000-000005A70000}"/>
    <cellStyle name="Note 2 2 5 17 3" xfId="42797" xr:uid="{00000000-0005-0000-0000-000006A70000}"/>
    <cellStyle name="Note 2 2 5 18" xfId="42798" xr:uid="{00000000-0005-0000-0000-000007A70000}"/>
    <cellStyle name="Note 2 2 5 18 2" xfId="42799" xr:uid="{00000000-0005-0000-0000-000008A70000}"/>
    <cellStyle name="Note 2 2 5 18 3" xfId="42800" xr:uid="{00000000-0005-0000-0000-000009A70000}"/>
    <cellStyle name="Note 2 2 5 19" xfId="42801" xr:uid="{00000000-0005-0000-0000-00000AA70000}"/>
    <cellStyle name="Note 2 2 5 2" xfId="42802" xr:uid="{00000000-0005-0000-0000-00000BA70000}"/>
    <cellStyle name="Note 2 2 5 2 10" xfId="42803" xr:uid="{00000000-0005-0000-0000-00000CA70000}"/>
    <cellStyle name="Note 2 2 5 2 10 2" xfId="42804" xr:uid="{00000000-0005-0000-0000-00000DA70000}"/>
    <cellStyle name="Note 2 2 5 2 10 3" xfId="42805" xr:uid="{00000000-0005-0000-0000-00000EA70000}"/>
    <cellStyle name="Note 2 2 5 2 11" xfId="42806" xr:uid="{00000000-0005-0000-0000-00000FA70000}"/>
    <cellStyle name="Note 2 2 5 2 11 2" xfId="42807" xr:uid="{00000000-0005-0000-0000-000010A70000}"/>
    <cellStyle name="Note 2 2 5 2 11 3" xfId="42808" xr:uid="{00000000-0005-0000-0000-000011A70000}"/>
    <cellStyle name="Note 2 2 5 2 12" xfId="42809" xr:uid="{00000000-0005-0000-0000-000012A70000}"/>
    <cellStyle name="Note 2 2 5 2 12 2" xfId="42810" xr:uid="{00000000-0005-0000-0000-000013A70000}"/>
    <cellStyle name="Note 2 2 5 2 12 3" xfId="42811" xr:uid="{00000000-0005-0000-0000-000014A70000}"/>
    <cellStyle name="Note 2 2 5 2 13" xfId="42812" xr:uid="{00000000-0005-0000-0000-000015A70000}"/>
    <cellStyle name="Note 2 2 5 2 14" xfId="42813" xr:uid="{00000000-0005-0000-0000-000016A70000}"/>
    <cellStyle name="Note 2 2 5 2 2" xfId="42814" xr:uid="{00000000-0005-0000-0000-000017A70000}"/>
    <cellStyle name="Note 2 2 5 2 2 2" xfId="42815" xr:uid="{00000000-0005-0000-0000-000018A70000}"/>
    <cellStyle name="Note 2 2 5 2 2 3" xfId="42816" xr:uid="{00000000-0005-0000-0000-000019A70000}"/>
    <cellStyle name="Note 2 2 5 2 3" xfId="42817" xr:uid="{00000000-0005-0000-0000-00001AA70000}"/>
    <cellStyle name="Note 2 2 5 2 3 2" xfId="42818" xr:uid="{00000000-0005-0000-0000-00001BA70000}"/>
    <cellStyle name="Note 2 2 5 2 3 3" xfId="42819" xr:uid="{00000000-0005-0000-0000-00001CA70000}"/>
    <cellStyle name="Note 2 2 5 2 4" xfId="42820" xr:uid="{00000000-0005-0000-0000-00001DA70000}"/>
    <cellStyle name="Note 2 2 5 2 4 2" xfId="42821" xr:uid="{00000000-0005-0000-0000-00001EA70000}"/>
    <cellStyle name="Note 2 2 5 2 4 3" xfId="42822" xr:uid="{00000000-0005-0000-0000-00001FA70000}"/>
    <cellStyle name="Note 2 2 5 2 5" xfId="42823" xr:uid="{00000000-0005-0000-0000-000020A70000}"/>
    <cellStyle name="Note 2 2 5 2 5 2" xfId="42824" xr:uid="{00000000-0005-0000-0000-000021A70000}"/>
    <cellStyle name="Note 2 2 5 2 5 3" xfId="42825" xr:uid="{00000000-0005-0000-0000-000022A70000}"/>
    <cellStyle name="Note 2 2 5 2 6" xfId="42826" xr:uid="{00000000-0005-0000-0000-000023A70000}"/>
    <cellStyle name="Note 2 2 5 2 6 2" xfId="42827" xr:uid="{00000000-0005-0000-0000-000024A70000}"/>
    <cellStyle name="Note 2 2 5 2 6 3" xfId="42828" xr:uid="{00000000-0005-0000-0000-000025A70000}"/>
    <cellStyle name="Note 2 2 5 2 7" xfId="42829" xr:uid="{00000000-0005-0000-0000-000026A70000}"/>
    <cellStyle name="Note 2 2 5 2 7 2" xfId="42830" xr:uid="{00000000-0005-0000-0000-000027A70000}"/>
    <cellStyle name="Note 2 2 5 2 7 3" xfId="42831" xr:uid="{00000000-0005-0000-0000-000028A70000}"/>
    <cellStyle name="Note 2 2 5 2 8" xfId="42832" xr:uid="{00000000-0005-0000-0000-000029A70000}"/>
    <cellStyle name="Note 2 2 5 2 8 2" xfId="42833" xr:uid="{00000000-0005-0000-0000-00002AA70000}"/>
    <cellStyle name="Note 2 2 5 2 8 3" xfId="42834" xr:uid="{00000000-0005-0000-0000-00002BA70000}"/>
    <cellStyle name="Note 2 2 5 2 9" xfId="42835" xr:uid="{00000000-0005-0000-0000-00002CA70000}"/>
    <cellStyle name="Note 2 2 5 2 9 2" xfId="42836" xr:uid="{00000000-0005-0000-0000-00002DA70000}"/>
    <cellStyle name="Note 2 2 5 2 9 3" xfId="42837" xr:uid="{00000000-0005-0000-0000-00002EA70000}"/>
    <cellStyle name="Note 2 2 5 20" xfId="42838" xr:uid="{00000000-0005-0000-0000-00002FA70000}"/>
    <cellStyle name="Note 2 2 5 3" xfId="42839" xr:uid="{00000000-0005-0000-0000-000030A70000}"/>
    <cellStyle name="Note 2 2 5 3 10" xfId="42840" xr:uid="{00000000-0005-0000-0000-000031A70000}"/>
    <cellStyle name="Note 2 2 5 3 10 2" xfId="42841" xr:uid="{00000000-0005-0000-0000-000032A70000}"/>
    <cellStyle name="Note 2 2 5 3 10 3" xfId="42842" xr:uid="{00000000-0005-0000-0000-000033A70000}"/>
    <cellStyle name="Note 2 2 5 3 11" xfId="42843" xr:uid="{00000000-0005-0000-0000-000034A70000}"/>
    <cellStyle name="Note 2 2 5 3 11 2" xfId="42844" xr:uid="{00000000-0005-0000-0000-000035A70000}"/>
    <cellStyle name="Note 2 2 5 3 11 3" xfId="42845" xr:uid="{00000000-0005-0000-0000-000036A70000}"/>
    <cellStyle name="Note 2 2 5 3 12" xfId="42846" xr:uid="{00000000-0005-0000-0000-000037A70000}"/>
    <cellStyle name="Note 2 2 5 3 12 2" xfId="42847" xr:uid="{00000000-0005-0000-0000-000038A70000}"/>
    <cellStyle name="Note 2 2 5 3 12 3" xfId="42848" xr:uid="{00000000-0005-0000-0000-000039A70000}"/>
    <cellStyle name="Note 2 2 5 3 13" xfId="42849" xr:uid="{00000000-0005-0000-0000-00003AA70000}"/>
    <cellStyle name="Note 2 2 5 3 14" xfId="42850" xr:uid="{00000000-0005-0000-0000-00003BA70000}"/>
    <cellStyle name="Note 2 2 5 3 2" xfId="42851" xr:uid="{00000000-0005-0000-0000-00003CA70000}"/>
    <cellStyle name="Note 2 2 5 3 2 2" xfId="42852" xr:uid="{00000000-0005-0000-0000-00003DA70000}"/>
    <cellStyle name="Note 2 2 5 3 2 3" xfId="42853" xr:uid="{00000000-0005-0000-0000-00003EA70000}"/>
    <cellStyle name="Note 2 2 5 3 3" xfId="42854" xr:uid="{00000000-0005-0000-0000-00003FA70000}"/>
    <cellStyle name="Note 2 2 5 3 3 2" xfId="42855" xr:uid="{00000000-0005-0000-0000-000040A70000}"/>
    <cellStyle name="Note 2 2 5 3 3 3" xfId="42856" xr:uid="{00000000-0005-0000-0000-000041A70000}"/>
    <cellStyle name="Note 2 2 5 3 4" xfId="42857" xr:uid="{00000000-0005-0000-0000-000042A70000}"/>
    <cellStyle name="Note 2 2 5 3 4 2" xfId="42858" xr:uid="{00000000-0005-0000-0000-000043A70000}"/>
    <cellStyle name="Note 2 2 5 3 4 3" xfId="42859" xr:uid="{00000000-0005-0000-0000-000044A70000}"/>
    <cellStyle name="Note 2 2 5 3 5" xfId="42860" xr:uid="{00000000-0005-0000-0000-000045A70000}"/>
    <cellStyle name="Note 2 2 5 3 5 2" xfId="42861" xr:uid="{00000000-0005-0000-0000-000046A70000}"/>
    <cellStyle name="Note 2 2 5 3 5 3" xfId="42862" xr:uid="{00000000-0005-0000-0000-000047A70000}"/>
    <cellStyle name="Note 2 2 5 3 6" xfId="42863" xr:uid="{00000000-0005-0000-0000-000048A70000}"/>
    <cellStyle name="Note 2 2 5 3 6 2" xfId="42864" xr:uid="{00000000-0005-0000-0000-000049A70000}"/>
    <cellStyle name="Note 2 2 5 3 6 3" xfId="42865" xr:uid="{00000000-0005-0000-0000-00004AA70000}"/>
    <cellStyle name="Note 2 2 5 3 7" xfId="42866" xr:uid="{00000000-0005-0000-0000-00004BA70000}"/>
    <cellStyle name="Note 2 2 5 3 7 2" xfId="42867" xr:uid="{00000000-0005-0000-0000-00004CA70000}"/>
    <cellStyle name="Note 2 2 5 3 7 3" xfId="42868" xr:uid="{00000000-0005-0000-0000-00004DA70000}"/>
    <cellStyle name="Note 2 2 5 3 8" xfId="42869" xr:uid="{00000000-0005-0000-0000-00004EA70000}"/>
    <cellStyle name="Note 2 2 5 3 8 2" xfId="42870" xr:uid="{00000000-0005-0000-0000-00004FA70000}"/>
    <cellStyle name="Note 2 2 5 3 8 3" xfId="42871" xr:uid="{00000000-0005-0000-0000-000050A70000}"/>
    <cellStyle name="Note 2 2 5 3 9" xfId="42872" xr:uid="{00000000-0005-0000-0000-000051A70000}"/>
    <cellStyle name="Note 2 2 5 3 9 2" xfId="42873" xr:uid="{00000000-0005-0000-0000-000052A70000}"/>
    <cellStyle name="Note 2 2 5 3 9 3" xfId="42874" xr:uid="{00000000-0005-0000-0000-000053A70000}"/>
    <cellStyle name="Note 2 2 5 4" xfId="42875" xr:uid="{00000000-0005-0000-0000-000054A70000}"/>
    <cellStyle name="Note 2 2 5 4 10" xfId="42876" xr:uid="{00000000-0005-0000-0000-000055A70000}"/>
    <cellStyle name="Note 2 2 5 4 10 2" xfId="42877" xr:uid="{00000000-0005-0000-0000-000056A70000}"/>
    <cellStyle name="Note 2 2 5 4 10 3" xfId="42878" xr:uid="{00000000-0005-0000-0000-000057A70000}"/>
    <cellStyle name="Note 2 2 5 4 11" xfId="42879" xr:uid="{00000000-0005-0000-0000-000058A70000}"/>
    <cellStyle name="Note 2 2 5 4 11 2" xfId="42880" xr:uid="{00000000-0005-0000-0000-000059A70000}"/>
    <cellStyle name="Note 2 2 5 4 11 3" xfId="42881" xr:uid="{00000000-0005-0000-0000-00005AA70000}"/>
    <cellStyle name="Note 2 2 5 4 12" xfId="42882" xr:uid="{00000000-0005-0000-0000-00005BA70000}"/>
    <cellStyle name="Note 2 2 5 4 13" xfId="42883" xr:uid="{00000000-0005-0000-0000-00005CA70000}"/>
    <cellStyle name="Note 2 2 5 4 2" xfId="42884" xr:uid="{00000000-0005-0000-0000-00005DA70000}"/>
    <cellStyle name="Note 2 2 5 4 2 2" xfId="42885" xr:uid="{00000000-0005-0000-0000-00005EA70000}"/>
    <cellStyle name="Note 2 2 5 4 2 3" xfId="42886" xr:uid="{00000000-0005-0000-0000-00005FA70000}"/>
    <cellStyle name="Note 2 2 5 4 3" xfId="42887" xr:uid="{00000000-0005-0000-0000-000060A70000}"/>
    <cellStyle name="Note 2 2 5 4 3 2" xfId="42888" xr:uid="{00000000-0005-0000-0000-000061A70000}"/>
    <cellStyle name="Note 2 2 5 4 3 3" xfId="42889" xr:uid="{00000000-0005-0000-0000-000062A70000}"/>
    <cellStyle name="Note 2 2 5 4 4" xfId="42890" xr:uid="{00000000-0005-0000-0000-000063A70000}"/>
    <cellStyle name="Note 2 2 5 4 4 2" xfId="42891" xr:uid="{00000000-0005-0000-0000-000064A70000}"/>
    <cellStyle name="Note 2 2 5 4 4 3" xfId="42892" xr:uid="{00000000-0005-0000-0000-000065A70000}"/>
    <cellStyle name="Note 2 2 5 4 5" xfId="42893" xr:uid="{00000000-0005-0000-0000-000066A70000}"/>
    <cellStyle name="Note 2 2 5 4 5 2" xfId="42894" xr:uid="{00000000-0005-0000-0000-000067A70000}"/>
    <cellStyle name="Note 2 2 5 4 5 3" xfId="42895" xr:uid="{00000000-0005-0000-0000-000068A70000}"/>
    <cellStyle name="Note 2 2 5 4 6" xfId="42896" xr:uid="{00000000-0005-0000-0000-000069A70000}"/>
    <cellStyle name="Note 2 2 5 4 6 2" xfId="42897" xr:uid="{00000000-0005-0000-0000-00006AA70000}"/>
    <cellStyle name="Note 2 2 5 4 6 3" xfId="42898" xr:uid="{00000000-0005-0000-0000-00006BA70000}"/>
    <cellStyle name="Note 2 2 5 4 7" xfId="42899" xr:uid="{00000000-0005-0000-0000-00006CA70000}"/>
    <cellStyle name="Note 2 2 5 4 7 2" xfId="42900" xr:uid="{00000000-0005-0000-0000-00006DA70000}"/>
    <cellStyle name="Note 2 2 5 4 7 3" xfId="42901" xr:uid="{00000000-0005-0000-0000-00006EA70000}"/>
    <cellStyle name="Note 2 2 5 4 8" xfId="42902" xr:uid="{00000000-0005-0000-0000-00006FA70000}"/>
    <cellStyle name="Note 2 2 5 4 8 2" xfId="42903" xr:uid="{00000000-0005-0000-0000-000070A70000}"/>
    <cellStyle name="Note 2 2 5 4 8 3" xfId="42904" xr:uid="{00000000-0005-0000-0000-000071A70000}"/>
    <cellStyle name="Note 2 2 5 4 9" xfId="42905" xr:uid="{00000000-0005-0000-0000-000072A70000}"/>
    <cellStyle name="Note 2 2 5 4 9 2" xfId="42906" xr:uid="{00000000-0005-0000-0000-000073A70000}"/>
    <cellStyle name="Note 2 2 5 4 9 3" xfId="42907" xr:uid="{00000000-0005-0000-0000-000074A70000}"/>
    <cellStyle name="Note 2 2 5 5" xfId="42908" xr:uid="{00000000-0005-0000-0000-000075A70000}"/>
    <cellStyle name="Note 2 2 5 5 10" xfId="42909" xr:uid="{00000000-0005-0000-0000-000076A70000}"/>
    <cellStyle name="Note 2 2 5 5 10 2" xfId="42910" xr:uid="{00000000-0005-0000-0000-000077A70000}"/>
    <cellStyle name="Note 2 2 5 5 10 3" xfId="42911" xr:uid="{00000000-0005-0000-0000-000078A70000}"/>
    <cellStyle name="Note 2 2 5 5 11" xfId="42912" xr:uid="{00000000-0005-0000-0000-000079A70000}"/>
    <cellStyle name="Note 2 2 5 5 11 2" xfId="42913" xr:uid="{00000000-0005-0000-0000-00007AA70000}"/>
    <cellStyle name="Note 2 2 5 5 11 3" xfId="42914" xr:uid="{00000000-0005-0000-0000-00007BA70000}"/>
    <cellStyle name="Note 2 2 5 5 12" xfId="42915" xr:uid="{00000000-0005-0000-0000-00007CA70000}"/>
    <cellStyle name="Note 2 2 5 5 13" xfId="42916" xr:uid="{00000000-0005-0000-0000-00007DA70000}"/>
    <cellStyle name="Note 2 2 5 5 2" xfId="42917" xr:uid="{00000000-0005-0000-0000-00007EA70000}"/>
    <cellStyle name="Note 2 2 5 5 2 2" xfId="42918" xr:uid="{00000000-0005-0000-0000-00007FA70000}"/>
    <cellStyle name="Note 2 2 5 5 2 3" xfId="42919" xr:uid="{00000000-0005-0000-0000-000080A70000}"/>
    <cellStyle name="Note 2 2 5 5 3" xfId="42920" xr:uid="{00000000-0005-0000-0000-000081A70000}"/>
    <cellStyle name="Note 2 2 5 5 3 2" xfId="42921" xr:uid="{00000000-0005-0000-0000-000082A70000}"/>
    <cellStyle name="Note 2 2 5 5 3 3" xfId="42922" xr:uid="{00000000-0005-0000-0000-000083A70000}"/>
    <cellStyle name="Note 2 2 5 5 4" xfId="42923" xr:uid="{00000000-0005-0000-0000-000084A70000}"/>
    <cellStyle name="Note 2 2 5 5 4 2" xfId="42924" xr:uid="{00000000-0005-0000-0000-000085A70000}"/>
    <cellStyle name="Note 2 2 5 5 4 3" xfId="42925" xr:uid="{00000000-0005-0000-0000-000086A70000}"/>
    <cellStyle name="Note 2 2 5 5 5" xfId="42926" xr:uid="{00000000-0005-0000-0000-000087A70000}"/>
    <cellStyle name="Note 2 2 5 5 5 2" xfId="42927" xr:uid="{00000000-0005-0000-0000-000088A70000}"/>
    <cellStyle name="Note 2 2 5 5 5 3" xfId="42928" xr:uid="{00000000-0005-0000-0000-000089A70000}"/>
    <cellStyle name="Note 2 2 5 5 6" xfId="42929" xr:uid="{00000000-0005-0000-0000-00008AA70000}"/>
    <cellStyle name="Note 2 2 5 5 6 2" xfId="42930" xr:uid="{00000000-0005-0000-0000-00008BA70000}"/>
    <cellStyle name="Note 2 2 5 5 6 3" xfId="42931" xr:uid="{00000000-0005-0000-0000-00008CA70000}"/>
    <cellStyle name="Note 2 2 5 5 7" xfId="42932" xr:uid="{00000000-0005-0000-0000-00008DA70000}"/>
    <cellStyle name="Note 2 2 5 5 7 2" xfId="42933" xr:uid="{00000000-0005-0000-0000-00008EA70000}"/>
    <cellStyle name="Note 2 2 5 5 7 3" xfId="42934" xr:uid="{00000000-0005-0000-0000-00008FA70000}"/>
    <cellStyle name="Note 2 2 5 5 8" xfId="42935" xr:uid="{00000000-0005-0000-0000-000090A70000}"/>
    <cellStyle name="Note 2 2 5 5 8 2" xfId="42936" xr:uid="{00000000-0005-0000-0000-000091A70000}"/>
    <cellStyle name="Note 2 2 5 5 8 3" xfId="42937" xr:uid="{00000000-0005-0000-0000-000092A70000}"/>
    <cellStyle name="Note 2 2 5 5 9" xfId="42938" xr:uid="{00000000-0005-0000-0000-000093A70000}"/>
    <cellStyle name="Note 2 2 5 5 9 2" xfId="42939" xr:uid="{00000000-0005-0000-0000-000094A70000}"/>
    <cellStyle name="Note 2 2 5 5 9 3" xfId="42940" xr:uid="{00000000-0005-0000-0000-000095A70000}"/>
    <cellStyle name="Note 2 2 5 6" xfId="42941" xr:uid="{00000000-0005-0000-0000-000096A70000}"/>
    <cellStyle name="Note 2 2 5 6 10" xfId="42942" xr:uid="{00000000-0005-0000-0000-000097A70000}"/>
    <cellStyle name="Note 2 2 5 6 10 2" xfId="42943" xr:uid="{00000000-0005-0000-0000-000098A70000}"/>
    <cellStyle name="Note 2 2 5 6 10 3" xfId="42944" xr:uid="{00000000-0005-0000-0000-000099A70000}"/>
    <cellStyle name="Note 2 2 5 6 11" xfId="42945" xr:uid="{00000000-0005-0000-0000-00009AA70000}"/>
    <cellStyle name="Note 2 2 5 6 11 2" xfId="42946" xr:uid="{00000000-0005-0000-0000-00009BA70000}"/>
    <cellStyle name="Note 2 2 5 6 11 3" xfId="42947" xr:uid="{00000000-0005-0000-0000-00009CA70000}"/>
    <cellStyle name="Note 2 2 5 6 12" xfId="42948" xr:uid="{00000000-0005-0000-0000-00009DA70000}"/>
    <cellStyle name="Note 2 2 5 6 13" xfId="42949" xr:uid="{00000000-0005-0000-0000-00009EA70000}"/>
    <cellStyle name="Note 2 2 5 6 2" xfId="42950" xr:uid="{00000000-0005-0000-0000-00009FA70000}"/>
    <cellStyle name="Note 2 2 5 6 2 2" xfId="42951" xr:uid="{00000000-0005-0000-0000-0000A0A70000}"/>
    <cellStyle name="Note 2 2 5 6 2 3" xfId="42952" xr:uid="{00000000-0005-0000-0000-0000A1A70000}"/>
    <cellStyle name="Note 2 2 5 6 3" xfId="42953" xr:uid="{00000000-0005-0000-0000-0000A2A70000}"/>
    <cellStyle name="Note 2 2 5 6 3 2" xfId="42954" xr:uid="{00000000-0005-0000-0000-0000A3A70000}"/>
    <cellStyle name="Note 2 2 5 6 3 3" xfId="42955" xr:uid="{00000000-0005-0000-0000-0000A4A70000}"/>
    <cellStyle name="Note 2 2 5 6 4" xfId="42956" xr:uid="{00000000-0005-0000-0000-0000A5A70000}"/>
    <cellStyle name="Note 2 2 5 6 4 2" xfId="42957" xr:uid="{00000000-0005-0000-0000-0000A6A70000}"/>
    <cellStyle name="Note 2 2 5 6 4 3" xfId="42958" xr:uid="{00000000-0005-0000-0000-0000A7A70000}"/>
    <cellStyle name="Note 2 2 5 6 5" xfId="42959" xr:uid="{00000000-0005-0000-0000-0000A8A70000}"/>
    <cellStyle name="Note 2 2 5 6 5 2" xfId="42960" xr:uid="{00000000-0005-0000-0000-0000A9A70000}"/>
    <cellStyle name="Note 2 2 5 6 5 3" xfId="42961" xr:uid="{00000000-0005-0000-0000-0000AAA70000}"/>
    <cellStyle name="Note 2 2 5 6 6" xfId="42962" xr:uid="{00000000-0005-0000-0000-0000ABA70000}"/>
    <cellStyle name="Note 2 2 5 6 6 2" xfId="42963" xr:uid="{00000000-0005-0000-0000-0000ACA70000}"/>
    <cellStyle name="Note 2 2 5 6 6 3" xfId="42964" xr:uid="{00000000-0005-0000-0000-0000ADA70000}"/>
    <cellStyle name="Note 2 2 5 6 7" xfId="42965" xr:uid="{00000000-0005-0000-0000-0000AEA70000}"/>
    <cellStyle name="Note 2 2 5 6 7 2" xfId="42966" xr:uid="{00000000-0005-0000-0000-0000AFA70000}"/>
    <cellStyle name="Note 2 2 5 6 7 3" xfId="42967" xr:uid="{00000000-0005-0000-0000-0000B0A70000}"/>
    <cellStyle name="Note 2 2 5 6 8" xfId="42968" xr:uid="{00000000-0005-0000-0000-0000B1A70000}"/>
    <cellStyle name="Note 2 2 5 6 8 2" xfId="42969" xr:uid="{00000000-0005-0000-0000-0000B2A70000}"/>
    <cellStyle name="Note 2 2 5 6 8 3" xfId="42970" xr:uid="{00000000-0005-0000-0000-0000B3A70000}"/>
    <cellStyle name="Note 2 2 5 6 9" xfId="42971" xr:uid="{00000000-0005-0000-0000-0000B4A70000}"/>
    <cellStyle name="Note 2 2 5 6 9 2" xfId="42972" xr:uid="{00000000-0005-0000-0000-0000B5A70000}"/>
    <cellStyle name="Note 2 2 5 6 9 3" xfId="42973" xr:uid="{00000000-0005-0000-0000-0000B6A70000}"/>
    <cellStyle name="Note 2 2 5 7" xfId="42974" xr:uid="{00000000-0005-0000-0000-0000B7A70000}"/>
    <cellStyle name="Note 2 2 5 7 10" xfId="42975" xr:uid="{00000000-0005-0000-0000-0000B8A70000}"/>
    <cellStyle name="Note 2 2 5 7 10 2" xfId="42976" xr:uid="{00000000-0005-0000-0000-0000B9A70000}"/>
    <cellStyle name="Note 2 2 5 7 10 3" xfId="42977" xr:uid="{00000000-0005-0000-0000-0000BAA70000}"/>
    <cellStyle name="Note 2 2 5 7 11" xfId="42978" xr:uid="{00000000-0005-0000-0000-0000BBA70000}"/>
    <cellStyle name="Note 2 2 5 7 11 2" xfId="42979" xr:uid="{00000000-0005-0000-0000-0000BCA70000}"/>
    <cellStyle name="Note 2 2 5 7 11 3" xfId="42980" xr:uid="{00000000-0005-0000-0000-0000BDA70000}"/>
    <cellStyle name="Note 2 2 5 7 12" xfId="42981" xr:uid="{00000000-0005-0000-0000-0000BEA70000}"/>
    <cellStyle name="Note 2 2 5 7 13" xfId="42982" xr:uid="{00000000-0005-0000-0000-0000BFA70000}"/>
    <cellStyle name="Note 2 2 5 7 2" xfId="42983" xr:uid="{00000000-0005-0000-0000-0000C0A70000}"/>
    <cellStyle name="Note 2 2 5 7 2 2" xfId="42984" xr:uid="{00000000-0005-0000-0000-0000C1A70000}"/>
    <cellStyle name="Note 2 2 5 7 2 3" xfId="42985" xr:uid="{00000000-0005-0000-0000-0000C2A70000}"/>
    <cellStyle name="Note 2 2 5 7 3" xfId="42986" xr:uid="{00000000-0005-0000-0000-0000C3A70000}"/>
    <cellStyle name="Note 2 2 5 7 3 2" xfId="42987" xr:uid="{00000000-0005-0000-0000-0000C4A70000}"/>
    <cellStyle name="Note 2 2 5 7 3 3" xfId="42988" xr:uid="{00000000-0005-0000-0000-0000C5A70000}"/>
    <cellStyle name="Note 2 2 5 7 4" xfId="42989" xr:uid="{00000000-0005-0000-0000-0000C6A70000}"/>
    <cellStyle name="Note 2 2 5 7 4 2" xfId="42990" xr:uid="{00000000-0005-0000-0000-0000C7A70000}"/>
    <cellStyle name="Note 2 2 5 7 4 3" xfId="42991" xr:uid="{00000000-0005-0000-0000-0000C8A70000}"/>
    <cellStyle name="Note 2 2 5 7 5" xfId="42992" xr:uid="{00000000-0005-0000-0000-0000C9A70000}"/>
    <cellStyle name="Note 2 2 5 7 5 2" xfId="42993" xr:uid="{00000000-0005-0000-0000-0000CAA70000}"/>
    <cellStyle name="Note 2 2 5 7 5 3" xfId="42994" xr:uid="{00000000-0005-0000-0000-0000CBA70000}"/>
    <cellStyle name="Note 2 2 5 7 6" xfId="42995" xr:uid="{00000000-0005-0000-0000-0000CCA70000}"/>
    <cellStyle name="Note 2 2 5 7 6 2" xfId="42996" xr:uid="{00000000-0005-0000-0000-0000CDA70000}"/>
    <cellStyle name="Note 2 2 5 7 6 3" xfId="42997" xr:uid="{00000000-0005-0000-0000-0000CEA70000}"/>
    <cellStyle name="Note 2 2 5 7 7" xfId="42998" xr:uid="{00000000-0005-0000-0000-0000CFA70000}"/>
    <cellStyle name="Note 2 2 5 7 7 2" xfId="42999" xr:uid="{00000000-0005-0000-0000-0000D0A70000}"/>
    <cellStyle name="Note 2 2 5 7 7 3" xfId="43000" xr:uid="{00000000-0005-0000-0000-0000D1A70000}"/>
    <cellStyle name="Note 2 2 5 7 8" xfId="43001" xr:uid="{00000000-0005-0000-0000-0000D2A70000}"/>
    <cellStyle name="Note 2 2 5 7 8 2" xfId="43002" xr:uid="{00000000-0005-0000-0000-0000D3A70000}"/>
    <cellStyle name="Note 2 2 5 7 8 3" xfId="43003" xr:uid="{00000000-0005-0000-0000-0000D4A70000}"/>
    <cellStyle name="Note 2 2 5 7 9" xfId="43004" xr:uid="{00000000-0005-0000-0000-0000D5A70000}"/>
    <cellStyle name="Note 2 2 5 7 9 2" xfId="43005" xr:uid="{00000000-0005-0000-0000-0000D6A70000}"/>
    <cellStyle name="Note 2 2 5 7 9 3" xfId="43006" xr:uid="{00000000-0005-0000-0000-0000D7A70000}"/>
    <cellStyle name="Note 2 2 5 8" xfId="43007" xr:uid="{00000000-0005-0000-0000-0000D8A70000}"/>
    <cellStyle name="Note 2 2 5 8 2" xfId="43008" xr:uid="{00000000-0005-0000-0000-0000D9A70000}"/>
    <cellStyle name="Note 2 2 5 8 3" xfId="43009" xr:uid="{00000000-0005-0000-0000-0000DAA70000}"/>
    <cellStyle name="Note 2 2 5 9" xfId="43010" xr:uid="{00000000-0005-0000-0000-0000DBA70000}"/>
    <cellStyle name="Note 2 2 5 9 2" xfId="43011" xr:uid="{00000000-0005-0000-0000-0000DCA70000}"/>
    <cellStyle name="Note 2 2 5 9 3" xfId="43012" xr:uid="{00000000-0005-0000-0000-0000DDA70000}"/>
    <cellStyle name="Note 2 2 6" xfId="43013" xr:uid="{00000000-0005-0000-0000-0000DEA70000}"/>
    <cellStyle name="Note 2 2 6 10" xfId="43014" xr:uid="{00000000-0005-0000-0000-0000DFA70000}"/>
    <cellStyle name="Note 2 2 6 10 2" xfId="43015" xr:uid="{00000000-0005-0000-0000-0000E0A70000}"/>
    <cellStyle name="Note 2 2 6 10 3" xfId="43016" xr:uid="{00000000-0005-0000-0000-0000E1A70000}"/>
    <cellStyle name="Note 2 2 6 11" xfId="43017" xr:uid="{00000000-0005-0000-0000-0000E2A70000}"/>
    <cellStyle name="Note 2 2 6 11 2" xfId="43018" xr:uid="{00000000-0005-0000-0000-0000E3A70000}"/>
    <cellStyle name="Note 2 2 6 11 3" xfId="43019" xr:uid="{00000000-0005-0000-0000-0000E4A70000}"/>
    <cellStyle name="Note 2 2 6 12" xfId="43020" xr:uid="{00000000-0005-0000-0000-0000E5A70000}"/>
    <cellStyle name="Note 2 2 6 13" xfId="43021" xr:uid="{00000000-0005-0000-0000-0000E6A70000}"/>
    <cellStyle name="Note 2 2 6 2" xfId="43022" xr:uid="{00000000-0005-0000-0000-0000E7A70000}"/>
    <cellStyle name="Note 2 2 6 2 2" xfId="43023" xr:uid="{00000000-0005-0000-0000-0000E8A70000}"/>
    <cellStyle name="Note 2 2 6 2 3" xfId="43024" xr:uid="{00000000-0005-0000-0000-0000E9A70000}"/>
    <cellStyle name="Note 2 2 6 3" xfId="43025" xr:uid="{00000000-0005-0000-0000-0000EAA70000}"/>
    <cellStyle name="Note 2 2 6 3 2" xfId="43026" xr:uid="{00000000-0005-0000-0000-0000EBA70000}"/>
    <cellStyle name="Note 2 2 6 3 3" xfId="43027" xr:uid="{00000000-0005-0000-0000-0000ECA70000}"/>
    <cellStyle name="Note 2 2 6 4" xfId="43028" xr:uid="{00000000-0005-0000-0000-0000EDA70000}"/>
    <cellStyle name="Note 2 2 6 4 2" xfId="43029" xr:uid="{00000000-0005-0000-0000-0000EEA70000}"/>
    <cellStyle name="Note 2 2 6 4 3" xfId="43030" xr:uid="{00000000-0005-0000-0000-0000EFA70000}"/>
    <cellStyle name="Note 2 2 6 5" xfId="43031" xr:uid="{00000000-0005-0000-0000-0000F0A70000}"/>
    <cellStyle name="Note 2 2 6 5 2" xfId="43032" xr:uid="{00000000-0005-0000-0000-0000F1A70000}"/>
    <cellStyle name="Note 2 2 6 5 3" xfId="43033" xr:uid="{00000000-0005-0000-0000-0000F2A70000}"/>
    <cellStyle name="Note 2 2 6 6" xfId="43034" xr:uid="{00000000-0005-0000-0000-0000F3A70000}"/>
    <cellStyle name="Note 2 2 6 6 2" xfId="43035" xr:uid="{00000000-0005-0000-0000-0000F4A70000}"/>
    <cellStyle name="Note 2 2 6 6 3" xfId="43036" xr:uid="{00000000-0005-0000-0000-0000F5A70000}"/>
    <cellStyle name="Note 2 2 6 7" xfId="43037" xr:uid="{00000000-0005-0000-0000-0000F6A70000}"/>
    <cellStyle name="Note 2 2 6 7 2" xfId="43038" xr:uid="{00000000-0005-0000-0000-0000F7A70000}"/>
    <cellStyle name="Note 2 2 6 7 3" xfId="43039" xr:uid="{00000000-0005-0000-0000-0000F8A70000}"/>
    <cellStyle name="Note 2 2 6 8" xfId="43040" xr:uid="{00000000-0005-0000-0000-0000F9A70000}"/>
    <cellStyle name="Note 2 2 6 8 2" xfId="43041" xr:uid="{00000000-0005-0000-0000-0000FAA70000}"/>
    <cellStyle name="Note 2 2 6 8 3" xfId="43042" xr:uid="{00000000-0005-0000-0000-0000FBA70000}"/>
    <cellStyle name="Note 2 2 6 9" xfId="43043" xr:uid="{00000000-0005-0000-0000-0000FCA70000}"/>
    <cellStyle name="Note 2 2 6 9 2" xfId="43044" xr:uid="{00000000-0005-0000-0000-0000FDA70000}"/>
    <cellStyle name="Note 2 2 6 9 3" xfId="43045" xr:uid="{00000000-0005-0000-0000-0000FEA70000}"/>
    <cellStyle name="Note 2 2 7" xfId="43046" xr:uid="{00000000-0005-0000-0000-0000FFA70000}"/>
    <cellStyle name="Note 2 2 7 2" xfId="43047" xr:uid="{00000000-0005-0000-0000-000000A80000}"/>
    <cellStyle name="Note 2 2 7 3" xfId="43048" xr:uid="{00000000-0005-0000-0000-000001A80000}"/>
    <cellStyle name="Note 2 2 8" xfId="43049" xr:uid="{00000000-0005-0000-0000-000002A80000}"/>
    <cellStyle name="Note 2 2 8 2" xfId="43050" xr:uid="{00000000-0005-0000-0000-000003A80000}"/>
    <cellStyle name="Note 2 2 8 3" xfId="43051" xr:uid="{00000000-0005-0000-0000-000004A80000}"/>
    <cellStyle name="Note 2 2 9" xfId="43052" xr:uid="{00000000-0005-0000-0000-000005A80000}"/>
    <cellStyle name="Note 2 2 9 2" xfId="43053" xr:uid="{00000000-0005-0000-0000-000006A80000}"/>
    <cellStyle name="Note 2 2 9 3" xfId="43054" xr:uid="{00000000-0005-0000-0000-000007A80000}"/>
    <cellStyle name="Note 2 3" xfId="159" xr:uid="{00000000-0005-0000-0000-000008A80000}"/>
    <cellStyle name="Note 2 3 10" xfId="43055" xr:uid="{00000000-0005-0000-0000-000009A80000}"/>
    <cellStyle name="Note 2 3 10 2" xfId="43056" xr:uid="{00000000-0005-0000-0000-00000AA80000}"/>
    <cellStyle name="Note 2 3 10 3" xfId="43057" xr:uid="{00000000-0005-0000-0000-00000BA80000}"/>
    <cellStyle name="Note 2 3 11" xfId="43058" xr:uid="{00000000-0005-0000-0000-00000CA80000}"/>
    <cellStyle name="Note 2 3 11 2" xfId="43059" xr:uid="{00000000-0005-0000-0000-00000DA80000}"/>
    <cellStyle name="Note 2 3 11 3" xfId="43060" xr:uid="{00000000-0005-0000-0000-00000EA80000}"/>
    <cellStyle name="Note 2 3 12" xfId="43061" xr:uid="{00000000-0005-0000-0000-00000FA80000}"/>
    <cellStyle name="Note 2 3 12 2" xfId="43062" xr:uid="{00000000-0005-0000-0000-000010A80000}"/>
    <cellStyle name="Note 2 3 12 3" xfId="43063" xr:uid="{00000000-0005-0000-0000-000011A80000}"/>
    <cellStyle name="Note 2 3 13" xfId="43064" xr:uid="{00000000-0005-0000-0000-000012A80000}"/>
    <cellStyle name="Note 2 3 13 2" xfId="43065" xr:uid="{00000000-0005-0000-0000-000013A80000}"/>
    <cellStyle name="Note 2 3 13 3" xfId="43066" xr:uid="{00000000-0005-0000-0000-000014A80000}"/>
    <cellStyle name="Note 2 3 14" xfId="43067" xr:uid="{00000000-0005-0000-0000-000015A80000}"/>
    <cellStyle name="Note 2 3 14 2" xfId="43068" xr:uid="{00000000-0005-0000-0000-000016A80000}"/>
    <cellStyle name="Note 2 3 14 3" xfId="43069" xr:uid="{00000000-0005-0000-0000-000017A80000}"/>
    <cellStyle name="Note 2 3 15" xfId="43070" xr:uid="{00000000-0005-0000-0000-000018A80000}"/>
    <cellStyle name="Note 2 3 15 2" xfId="43071" xr:uid="{00000000-0005-0000-0000-000019A80000}"/>
    <cellStyle name="Note 2 3 15 3" xfId="43072" xr:uid="{00000000-0005-0000-0000-00001AA80000}"/>
    <cellStyle name="Note 2 3 16" xfId="43073" xr:uid="{00000000-0005-0000-0000-00001BA80000}"/>
    <cellStyle name="Note 2 3 16 2" xfId="43074" xr:uid="{00000000-0005-0000-0000-00001CA80000}"/>
    <cellStyle name="Note 2 3 16 3" xfId="43075" xr:uid="{00000000-0005-0000-0000-00001DA80000}"/>
    <cellStyle name="Note 2 3 17" xfId="43076" xr:uid="{00000000-0005-0000-0000-00001EA80000}"/>
    <cellStyle name="Note 2 3 17 2" xfId="43077" xr:uid="{00000000-0005-0000-0000-00001FA80000}"/>
    <cellStyle name="Note 2 3 17 3" xfId="43078" xr:uid="{00000000-0005-0000-0000-000020A80000}"/>
    <cellStyle name="Note 2 3 18" xfId="43079" xr:uid="{00000000-0005-0000-0000-000021A80000}"/>
    <cellStyle name="Note 2 3 18 2" xfId="43080" xr:uid="{00000000-0005-0000-0000-000022A80000}"/>
    <cellStyle name="Note 2 3 18 3" xfId="43081" xr:uid="{00000000-0005-0000-0000-000023A80000}"/>
    <cellStyle name="Note 2 3 19" xfId="43082" xr:uid="{00000000-0005-0000-0000-000024A80000}"/>
    <cellStyle name="Note 2 3 2" xfId="43083" xr:uid="{00000000-0005-0000-0000-000025A80000}"/>
    <cellStyle name="Note 2 3 2 10" xfId="43084" xr:uid="{00000000-0005-0000-0000-000026A80000}"/>
    <cellStyle name="Note 2 3 2 10 2" xfId="43085" xr:uid="{00000000-0005-0000-0000-000027A80000}"/>
    <cellStyle name="Note 2 3 2 10 3" xfId="43086" xr:uid="{00000000-0005-0000-0000-000028A80000}"/>
    <cellStyle name="Note 2 3 2 11" xfId="43087" xr:uid="{00000000-0005-0000-0000-000029A80000}"/>
    <cellStyle name="Note 2 3 2 11 2" xfId="43088" xr:uid="{00000000-0005-0000-0000-00002AA80000}"/>
    <cellStyle name="Note 2 3 2 11 3" xfId="43089" xr:uid="{00000000-0005-0000-0000-00002BA80000}"/>
    <cellStyle name="Note 2 3 2 12" xfId="43090" xr:uid="{00000000-0005-0000-0000-00002CA80000}"/>
    <cellStyle name="Note 2 3 2 12 2" xfId="43091" xr:uid="{00000000-0005-0000-0000-00002DA80000}"/>
    <cellStyle name="Note 2 3 2 12 3" xfId="43092" xr:uid="{00000000-0005-0000-0000-00002EA80000}"/>
    <cellStyle name="Note 2 3 2 13" xfId="43093" xr:uid="{00000000-0005-0000-0000-00002FA80000}"/>
    <cellStyle name="Note 2 3 2 13 2" xfId="43094" xr:uid="{00000000-0005-0000-0000-000030A80000}"/>
    <cellStyle name="Note 2 3 2 13 3" xfId="43095" xr:uid="{00000000-0005-0000-0000-000031A80000}"/>
    <cellStyle name="Note 2 3 2 14" xfId="43096" xr:uid="{00000000-0005-0000-0000-000032A80000}"/>
    <cellStyle name="Note 2 3 2 14 2" xfId="43097" xr:uid="{00000000-0005-0000-0000-000033A80000}"/>
    <cellStyle name="Note 2 3 2 14 3" xfId="43098" xr:uid="{00000000-0005-0000-0000-000034A80000}"/>
    <cellStyle name="Note 2 3 2 15" xfId="43099" xr:uid="{00000000-0005-0000-0000-000035A80000}"/>
    <cellStyle name="Note 2 3 2 15 2" xfId="43100" xr:uid="{00000000-0005-0000-0000-000036A80000}"/>
    <cellStyle name="Note 2 3 2 15 3" xfId="43101" xr:uid="{00000000-0005-0000-0000-000037A80000}"/>
    <cellStyle name="Note 2 3 2 16" xfId="43102" xr:uid="{00000000-0005-0000-0000-000038A80000}"/>
    <cellStyle name="Note 2 3 2 16 2" xfId="43103" xr:uid="{00000000-0005-0000-0000-000039A80000}"/>
    <cellStyle name="Note 2 3 2 16 3" xfId="43104" xr:uid="{00000000-0005-0000-0000-00003AA80000}"/>
    <cellStyle name="Note 2 3 2 17" xfId="43105" xr:uid="{00000000-0005-0000-0000-00003BA80000}"/>
    <cellStyle name="Note 2 3 2 17 2" xfId="43106" xr:uid="{00000000-0005-0000-0000-00003CA80000}"/>
    <cellStyle name="Note 2 3 2 17 3" xfId="43107" xr:uid="{00000000-0005-0000-0000-00003DA80000}"/>
    <cellStyle name="Note 2 3 2 18" xfId="43108" xr:uid="{00000000-0005-0000-0000-00003EA80000}"/>
    <cellStyle name="Note 2 3 2 18 2" xfId="43109" xr:uid="{00000000-0005-0000-0000-00003FA80000}"/>
    <cellStyle name="Note 2 3 2 18 3" xfId="43110" xr:uid="{00000000-0005-0000-0000-000040A80000}"/>
    <cellStyle name="Note 2 3 2 19" xfId="43111" xr:uid="{00000000-0005-0000-0000-000041A80000}"/>
    <cellStyle name="Note 2 3 2 2" xfId="43112" xr:uid="{00000000-0005-0000-0000-000042A80000}"/>
    <cellStyle name="Note 2 3 2 2 10" xfId="43113" xr:uid="{00000000-0005-0000-0000-000043A80000}"/>
    <cellStyle name="Note 2 3 2 2 10 2" xfId="43114" xr:uid="{00000000-0005-0000-0000-000044A80000}"/>
    <cellStyle name="Note 2 3 2 2 10 3" xfId="43115" xr:uid="{00000000-0005-0000-0000-000045A80000}"/>
    <cellStyle name="Note 2 3 2 2 11" xfId="43116" xr:uid="{00000000-0005-0000-0000-000046A80000}"/>
    <cellStyle name="Note 2 3 2 2 11 2" xfId="43117" xr:uid="{00000000-0005-0000-0000-000047A80000}"/>
    <cellStyle name="Note 2 3 2 2 11 3" xfId="43118" xr:uid="{00000000-0005-0000-0000-000048A80000}"/>
    <cellStyle name="Note 2 3 2 2 12" xfId="43119" xr:uid="{00000000-0005-0000-0000-000049A80000}"/>
    <cellStyle name="Note 2 3 2 2 12 2" xfId="43120" xr:uid="{00000000-0005-0000-0000-00004AA80000}"/>
    <cellStyle name="Note 2 3 2 2 12 3" xfId="43121" xr:uid="{00000000-0005-0000-0000-00004BA80000}"/>
    <cellStyle name="Note 2 3 2 2 13" xfId="43122" xr:uid="{00000000-0005-0000-0000-00004CA80000}"/>
    <cellStyle name="Note 2 3 2 2 14" xfId="43123" xr:uid="{00000000-0005-0000-0000-00004DA80000}"/>
    <cellStyle name="Note 2 3 2 2 2" xfId="43124" xr:uid="{00000000-0005-0000-0000-00004EA80000}"/>
    <cellStyle name="Note 2 3 2 2 2 2" xfId="43125" xr:uid="{00000000-0005-0000-0000-00004FA80000}"/>
    <cellStyle name="Note 2 3 2 2 2 3" xfId="43126" xr:uid="{00000000-0005-0000-0000-000050A80000}"/>
    <cellStyle name="Note 2 3 2 2 3" xfId="43127" xr:uid="{00000000-0005-0000-0000-000051A80000}"/>
    <cellStyle name="Note 2 3 2 2 3 2" xfId="43128" xr:uid="{00000000-0005-0000-0000-000052A80000}"/>
    <cellStyle name="Note 2 3 2 2 3 3" xfId="43129" xr:uid="{00000000-0005-0000-0000-000053A80000}"/>
    <cellStyle name="Note 2 3 2 2 4" xfId="43130" xr:uid="{00000000-0005-0000-0000-000054A80000}"/>
    <cellStyle name="Note 2 3 2 2 4 2" xfId="43131" xr:uid="{00000000-0005-0000-0000-000055A80000}"/>
    <cellStyle name="Note 2 3 2 2 4 3" xfId="43132" xr:uid="{00000000-0005-0000-0000-000056A80000}"/>
    <cellStyle name="Note 2 3 2 2 5" xfId="43133" xr:uid="{00000000-0005-0000-0000-000057A80000}"/>
    <cellStyle name="Note 2 3 2 2 5 2" xfId="43134" xr:uid="{00000000-0005-0000-0000-000058A80000}"/>
    <cellStyle name="Note 2 3 2 2 5 3" xfId="43135" xr:uid="{00000000-0005-0000-0000-000059A80000}"/>
    <cellStyle name="Note 2 3 2 2 6" xfId="43136" xr:uid="{00000000-0005-0000-0000-00005AA80000}"/>
    <cellStyle name="Note 2 3 2 2 6 2" xfId="43137" xr:uid="{00000000-0005-0000-0000-00005BA80000}"/>
    <cellStyle name="Note 2 3 2 2 6 3" xfId="43138" xr:uid="{00000000-0005-0000-0000-00005CA80000}"/>
    <cellStyle name="Note 2 3 2 2 7" xfId="43139" xr:uid="{00000000-0005-0000-0000-00005DA80000}"/>
    <cellStyle name="Note 2 3 2 2 7 2" xfId="43140" xr:uid="{00000000-0005-0000-0000-00005EA80000}"/>
    <cellStyle name="Note 2 3 2 2 7 3" xfId="43141" xr:uid="{00000000-0005-0000-0000-00005FA80000}"/>
    <cellStyle name="Note 2 3 2 2 8" xfId="43142" xr:uid="{00000000-0005-0000-0000-000060A80000}"/>
    <cellStyle name="Note 2 3 2 2 8 2" xfId="43143" xr:uid="{00000000-0005-0000-0000-000061A80000}"/>
    <cellStyle name="Note 2 3 2 2 8 3" xfId="43144" xr:uid="{00000000-0005-0000-0000-000062A80000}"/>
    <cellStyle name="Note 2 3 2 2 9" xfId="43145" xr:uid="{00000000-0005-0000-0000-000063A80000}"/>
    <cellStyle name="Note 2 3 2 2 9 2" xfId="43146" xr:uid="{00000000-0005-0000-0000-000064A80000}"/>
    <cellStyle name="Note 2 3 2 2 9 3" xfId="43147" xr:uid="{00000000-0005-0000-0000-000065A80000}"/>
    <cellStyle name="Note 2 3 2 20" xfId="43148" xr:uid="{00000000-0005-0000-0000-000066A80000}"/>
    <cellStyle name="Note 2 3 2 3" xfId="43149" xr:uid="{00000000-0005-0000-0000-000067A80000}"/>
    <cellStyle name="Note 2 3 2 3 10" xfId="43150" xr:uid="{00000000-0005-0000-0000-000068A80000}"/>
    <cellStyle name="Note 2 3 2 3 10 2" xfId="43151" xr:uid="{00000000-0005-0000-0000-000069A80000}"/>
    <cellStyle name="Note 2 3 2 3 10 3" xfId="43152" xr:uid="{00000000-0005-0000-0000-00006AA80000}"/>
    <cellStyle name="Note 2 3 2 3 11" xfId="43153" xr:uid="{00000000-0005-0000-0000-00006BA80000}"/>
    <cellStyle name="Note 2 3 2 3 11 2" xfId="43154" xr:uid="{00000000-0005-0000-0000-00006CA80000}"/>
    <cellStyle name="Note 2 3 2 3 11 3" xfId="43155" xr:uid="{00000000-0005-0000-0000-00006DA80000}"/>
    <cellStyle name="Note 2 3 2 3 12" xfId="43156" xr:uid="{00000000-0005-0000-0000-00006EA80000}"/>
    <cellStyle name="Note 2 3 2 3 12 2" xfId="43157" xr:uid="{00000000-0005-0000-0000-00006FA80000}"/>
    <cellStyle name="Note 2 3 2 3 12 3" xfId="43158" xr:uid="{00000000-0005-0000-0000-000070A80000}"/>
    <cellStyle name="Note 2 3 2 3 13" xfId="43159" xr:uid="{00000000-0005-0000-0000-000071A80000}"/>
    <cellStyle name="Note 2 3 2 3 14" xfId="43160" xr:uid="{00000000-0005-0000-0000-000072A80000}"/>
    <cellStyle name="Note 2 3 2 3 2" xfId="43161" xr:uid="{00000000-0005-0000-0000-000073A80000}"/>
    <cellStyle name="Note 2 3 2 3 2 2" xfId="43162" xr:uid="{00000000-0005-0000-0000-000074A80000}"/>
    <cellStyle name="Note 2 3 2 3 2 3" xfId="43163" xr:uid="{00000000-0005-0000-0000-000075A80000}"/>
    <cellStyle name="Note 2 3 2 3 3" xfId="43164" xr:uid="{00000000-0005-0000-0000-000076A80000}"/>
    <cellStyle name="Note 2 3 2 3 3 2" xfId="43165" xr:uid="{00000000-0005-0000-0000-000077A80000}"/>
    <cellStyle name="Note 2 3 2 3 3 3" xfId="43166" xr:uid="{00000000-0005-0000-0000-000078A80000}"/>
    <cellStyle name="Note 2 3 2 3 4" xfId="43167" xr:uid="{00000000-0005-0000-0000-000079A80000}"/>
    <cellStyle name="Note 2 3 2 3 4 2" xfId="43168" xr:uid="{00000000-0005-0000-0000-00007AA80000}"/>
    <cellStyle name="Note 2 3 2 3 4 3" xfId="43169" xr:uid="{00000000-0005-0000-0000-00007BA80000}"/>
    <cellStyle name="Note 2 3 2 3 5" xfId="43170" xr:uid="{00000000-0005-0000-0000-00007CA80000}"/>
    <cellStyle name="Note 2 3 2 3 5 2" xfId="43171" xr:uid="{00000000-0005-0000-0000-00007DA80000}"/>
    <cellStyle name="Note 2 3 2 3 5 3" xfId="43172" xr:uid="{00000000-0005-0000-0000-00007EA80000}"/>
    <cellStyle name="Note 2 3 2 3 6" xfId="43173" xr:uid="{00000000-0005-0000-0000-00007FA80000}"/>
    <cellStyle name="Note 2 3 2 3 6 2" xfId="43174" xr:uid="{00000000-0005-0000-0000-000080A80000}"/>
    <cellStyle name="Note 2 3 2 3 6 3" xfId="43175" xr:uid="{00000000-0005-0000-0000-000081A80000}"/>
    <cellStyle name="Note 2 3 2 3 7" xfId="43176" xr:uid="{00000000-0005-0000-0000-000082A80000}"/>
    <cellStyle name="Note 2 3 2 3 7 2" xfId="43177" xr:uid="{00000000-0005-0000-0000-000083A80000}"/>
    <cellStyle name="Note 2 3 2 3 7 3" xfId="43178" xr:uid="{00000000-0005-0000-0000-000084A80000}"/>
    <cellStyle name="Note 2 3 2 3 8" xfId="43179" xr:uid="{00000000-0005-0000-0000-000085A80000}"/>
    <cellStyle name="Note 2 3 2 3 8 2" xfId="43180" xr:uid="{00000000-0005-0000-0000-000086A80000}"/>
    <cellStyle name="Note 2 3 2 3 8 3" xfId="43181" xr:uid="{00000000-0005-0000-0000-000087A80000}"/>
    <cellStyle name="Note 2 3 2 3 9" xfId="43182" xr:uid="{00000000-0005-0000-0000-000088A80000}"/>
    <cellStyle name="Note 2 3 2 3 9 2" xfId="43183" xr:uid="{00000000-0005-0000-0000-000089A80000}"/>
    <cellStyle name="Note 2 3 2 3 9 3" xfId="43184" xr:uid="{00000000-0005-0000-0000-00008AA80000}"/>
    <cellStyle name="Note 2 3 2 4" xfId="43185" xr:uid="{00000000-0005-0000-0000-00008BA80000}"/>
    <cellStyle name="Note 2 3 2 4 10" xfId="43186" xr:uid="{00000000-0005-0000-0000-00008CA80000}"/>
    <cellStyle name="Note 2 3 2 4 10 2" xfId="43187" xr:uid="{00000000-0005-0000-0000-00008DA80000}"/>
    <cellStyle name="Note 2 3 2 4 10 3" xfId="43188" xr:uid="{00000000-0005-0000-0000-00008EA80000}"/>
    <cellStyle name="Note 2 3 2 4 11" xfId="43189" xr:uid="{00000000-0005-0000-0000-00008FA80000}"/>
    <cellStyle name="Note 2 3 2 4 11 2" xfId="43190" xr:uid="{00000000-0005-0000-0000-000090A80000}"/>
    <cellStyle name="Note 2 3 2 4 11 3" xfId="43191" xr:uid="{00000000-0005-0000-0000-000091A80000}"/>
    <cellStyle name="Note 2 3 2 4 12" xfId="43192" xr:uid="{00000000-0005-0000-0000-000092A80000}"/>
    <cellStyle name="Note 2 3 2 4 13" xfId="43193" xr:uid="{00000000-0005-0000-0000-000093A80000}"/>
    <cellStyle name="Note 2 3 2 4 2" xfId="43194" xr:uid="{00000000-0005-0000-0000-000094A80000}"/>
    <cellStyle name="Note 2 3 2 4 2 2" xfId="43195" xr:uid="{00000000-0005-0000-0000-000095A80000}"/>
    <cellStyle name="Note 2 3 2 4 2 3" xfId="43196" xr:uid="{00000000-0005-0000-0000-000096A80000}"/>
    <cellStyle name="Note 2 3 2 4 3" xfId="43197" xr:uid="{00000000-0005-0000-0000-000097A80000}"/>
    <cellStyle name="Note 2 3 2 4 3 2" xfId="43198" xr:uid="{00000000-0005-0000-0000-000098A80000}"/>
    <cellStyle name="Note 2 3 2 4 3 3" xfId="43199" xr:uid="{00000000-0005-0000-0000-000099A80000}"/>
    <cellStyle name="Note 2 3 2 4 4" xfId="43200" xr:uid="{00000000-0005-0000-0000-00009AA80000}"/>
    <cellStyle name="Note 2 3 2 4 4 2" xfId="43201" xr:uid="{00000000-0005-0000-0000-00009BA80000}"/>
    <cellStyle name="Note 2 3 2 4 4 3" xfId="43202" xr:uid="{00000000-0005-0000-0000-00009CA80000}"/>
    <cellStyle name="Note 2 3 2 4 5" xfId="43203" xr:uid="{00000000-0005-0000-0000-00009DA80000}"/>
    <cellStyle name="Note 2 3 2 4 5 2" xfId="43204" xr:uid="{00000000-0005-0000-0000-00009EA80000}"/>
    <cellStyle name="Note 2 3 2 4 5 3" xfId="43205" xr:uid="{00000000-0005-0000-0000-00009FA80000}"/>
    <cellStyle name="Note 2 3 2 4 6" xfId="43206" xr:uid="{00000000-0005-0000-0000-0000A0A80000}"/>
    <cellStyle name="Note 2 3 2 4 6 2" xfId="43207" xr:uid="{00000000-0005-0000-0000-0000A1A80000}"/>
    <cellStyle name="Note 2 3 2 4 6 3" xfId="43208" xr:uid="{00000000-0005-0000-0000-0000A2A80000}"/>
    <cellStyle name="Note 2 3 2 4 7" xfId="43209" xr:uid="{00000000-0005-0000-0000-0000A3A80000}"/>
    <cellStyle name="Note 2 3 2 4 7 2" xfId="43210" xr:uid="{00000000-0005-0000-0000-0000A4A80000}"/>
    <cellStyle name="Note 2 3 2 4 7 3" xfId="43211" xr:uid="{00000000-0005-0000-0000-0000A5A80000}"/>
    <cellStyle name="Note 2 3 2 4 8" xfId="43212" xr:uid="{00000000-0005-0000-0000-0000A6A80000}"/>
    <cellStyle name="Note 2 3 2 4 8 2" xfId="43213" xr:uid="{00000000-0005-0000-0000-0000A7A80000}"/>
    <cellStyle name="Note 2 3 2 4 8 3" xfId="43214" xr:uid="{00000000-0005-0000-0000-0000A8A80000}"/>
    <cellStyle name="Note 2 3 2 4 9" xfId="43215" xr:uid="{00000000-0005-0000-0000-0000A9A80000}"/>
    <cellStyle name="Note 2 3 2 4 9 2" xfId="43216" xr:uid="{00000000-0005-0000-0000-0000AAA80000}"/>
    <cellStyle name="Note 2 3 2 4 9 3" xfId="43217" xr:uid="{00000000-0005-0000-0000-0000ABA80000}"/>
    <cellStyle name="Note 2 3 2 5" xfId="43218" xr:uid="{00000000-0005-0000-0000-0000ACA80000}"/>
    <cellStyle name="Note 2 3 2 5 10" xfId="43219" xr:uid="{00000000-0005-0000-0000-0000ADA80000}"/>
    <cellStyle name="Note 2 3 2 5 10 2" xfId="43220" xr:uid="{00000000-0005-0000-0000-0000AEA80000}"/>
    <cellStyle name="Note 2 3 2 5 10 3" xfId="43221" xr:uid="{00000000-0005-0000-0000-0000AFA80000}"/>
    <cellStyle name="Note 2 3 2 5 11" xfId="43222" xr:uid="{00000000-0005-0000-0000-0000B0A80000}"/>
    <cellStyle name="Note 2 3 2 5 11 2" xfId="43223" xr:uid="{00000000-0005-0000-0000-0000B1A80000}"/>
    <cellStyle name="Note 2 3 2 5 11 3" xfId="43224" xr:uid="{00000000-0005-0000-0000-0000B2A80000}"/>
    <cellStyle name="Note 2 3 2 5 12" xfId="43225" xr:uid="{00000000-0005-0000-0000-0000B3A80000}"/>
    <cellStyle name="Note 2 3 2 5 13" xfId="43226" xr:uid="{00000000-0005-0000-0000-0000B4A80000}"/>
    <cellStyle name="Note 2 3 2 5 2" xfId="43227" xr:uid="{00000000-0005-0000-0000-0000B5A80000}"/>
    <cellStyle name="Note 2 3 2 5 2 2" xfId="43228" xr:uid="{00000000-0005-0000-0000-0000B6A80000}"/>
    <cellStyle name="Note 2 3 2 5 2 3" xfId="43229" xr:uid="{00000000-0005-0000-0000-0000B7A80000}"/>
    <cellStyle name="Note 2 3 2 5 3" xfId="43230" xr:uid="{00000000-0005-0000-0000-0000B8A80000}"/>
    <cellStyle name="Note 2 3 2 5 3 2" xfId="43231" xr:uid="{00000000-0005-0000-0000-0000B9A80000}"/>
    <cellStyle name="Note 2 3 2 5 3 3" xfId="43232" xr:uid="{00000000-0005-0000-0000-0000BAA80000}"/>
    <cellStyle name="Note 2 3 2 5 4" xfId="43233" xr:uid="{00000000-0005-0000-0000-0000BBA80000}"/>
    <cellStyle name="Note 2 3 2 5 4 2" xfId="43234" xr:uid="{00000000-0005-0000-0000-0000BCA80000}"/>
    <cellStyle name="Note 2 3 2 5 4 3" xfId="43235" xr:uid="{00000000-0005-0000-0000-0000BDA80000}"/>
    <cellStyle name="Note 2 3 2 5 5" xfId="43236" xr:uid="{00000000-0005-0000-0000-0000BEA80000}"/>
    <cellStyle name="Note 2 3 2 5 5 2" xfId="43237" xr:uid="{00000000-0005-0000-0000-0000BFA80000}"/>
    <cellStyle name="Note 2 3 2 5 5 3" xfId="43238" xr:uid="{00000000-0005-0000-0000-0000C0A80000}"/>
    <cellStyle name="Note 2 3 2 5 6" xfId="43239" xr:uid="{00000000-0005-0000-0000-0000C1A80000}"/>
    <cellStyle name="Note 2 3 2 5 6 2" xfId="43240" xr:uid="{00000000-0005-0000-0000-0000C2A80000}"/>
    <cellStyle name="Note 2 3 2 5 6 3" xfId="43241" xr:uid="{00000000-0005-0000-0000-0000C3A80000}"/>
    <cellStyle name="Note 2 3 2 5 7" xfId="43242" xr:uid="{00000000-0005-0000-0000-0000C4A80000}"/>
    <cellStyle name="Note 2 3 2 5 7 2" xfId="43243" xr:uid="{00000000-0005-0000-0000-0000C5A80000}"/>
    <cellStyle name="Note 2 3 2 5 7 3" xfId="43244" xr:uid="{00000000-0005-0000-0000-0000C6A80000}"/>
    <cellStyle name="Note 2 3 2 5 8" xfId="43245" xr:uid="{00000000-0005-0000-0000-0000C7A80000}"/>
    <cellStyle name="Note 2 3 2 5 8 2" xfId="43246" xr:uid="{00000000-0005-0000-0000-0000C8A80000}"/>
    <cellStyle name="Note 2 3 2 5 8 3" xfId="43247" xr:uid="{00000000-0005-0000-0000-0000C9A80000}"/>
    <cellStyle name="Note 2 3 2 5 9" xfId="43248" xr:uid="{00000000-0005-0000-0000-0000CAA80000}"/>
    <cellStyle name="Note 2 3 2 5 9 2" xfId="43249" xr:uid="{00000000-0005-0000-0000-0000CBA80000}"/>
    <cellStyle name="Note 2 3 2 5 9 3" xfId="43250" xr:uid="{00000000-0005-0000-0000-0000CCA80000}"/>
    <cellStyle name="Note 2 3 2 6" xfId="43251" xr:uid="{00000000-0005-0000-0000-0000CDA80000}"/>
    <cellStyle name="Note 2 3 2 6 10" xfId="43252" xr:uid="{00000000-0005-0000-0000-0000CEA80000}"/>
    <cellStyle name="Note 2 3 2 6 10 2" xfId="43253" xr:uid="{00000000-0005-0000-0000-0000CFA80000}"/>
    <cellStyle name="Note 2 3 2 6 10 3" xfId="43254" xr:uid="{00000000-0005-0000-0000-0000D0A80000}"/>
    <cellStyle name="Note 2 3 2 6 11" xfId="43255" xr:uid="{00000000-0005-0000-0000-0000D1A80000}"/>
    <cellStyle name="Note 2 3 2 6 11 2" xfId="43256" xr:uid="{00000000-0005-0000-0000-0000D2A80000}"/>
    <cellStyle name="Note 2 3 2 6 11 3" xfId="43257" xr:uid="{00000000-0005-0000-0000-0000D3A80000}"/>
    <cellStyle name="Note 2 3 2 6 12" xfId="43258" xr:uid="{00000000-0005-0000-0000-0000D4A80000}"/>
    <cellStyle name="Note 2 3 2 6 13" xfId="43259" xr:uid="{00000000-0005-0000-0000-0000D5A80000}"/>
    <cellStyle name="Note 2 3 2 6 2" xfId="43260" xr:uid="{00000000-0005-0000-0000-0000D6A80000}"/>
    <cellStyle name="Note 2 3 2 6 2 2" xfId="43261" xr:uid="{00000000-0005-0000-0000-0000D7A80000}"/>
    <cellStyle name="Note 2 3 2 6 2 3" xfId="43262" xr:uid="{00000000-0005-0000-0000-0000D8A80000}"/>
    <cellStyle name="Note 2 3 2 6 3" xfId="43263" xr:uid="{00000000-0005-0000-0000-0000D9A80000}"/>
    <cellStyle name="Note 2 3 2 6 3 2" xfId="43264" xr:uid="{00000000-0005-0000-0000-0000DAA80000}"/>
    <cellStyle name="Note 2 3 2 6 3 3" xfId="43265" xr:uid="{00000000-0005-0000-0000-0000DBA80000}"/>
    <cellStyle name="Note 2 3 2 6 4" xfId="43266" xr:uid="{00000000-0005-0000-0000-0000DCA80000}"/>
    <cellStyle name="Note 2 3 2 6 4 2" xfId="43267" xr:uid="{00000000-0005-0000-0000-0000DDA80000}"/>
    <cellStyle name="Note 2 3 2 6 4 3" xfId="43268" xr:uid="{00000000-0005-0000-0000-0000DEA80000}"/>
    <cellStyle name="Note 2 3 2 6 5" xfId="43269" xr:uid="{00000000-0005-0000-0000-0000DFA80000}"/>
    <cellStyle name="Note 2 3 2 6 5 2" xfId="43270" xr:uid="{00000000-0005-0000-0000-0000E0A80000}"/>
    <cellStyle name="Note 2 3 2 6 5 3" xfId="43271" xr:uid="{00000000-0005-0000-0000-0000E1A80000}"/>
    <cellStyle name="Note 2 3 2 6 6" xfId="43272" xr:uid="{00000000-0005-0000-0000-0000E2A80000}"/>
    <cellStyle name="Note 2 3 2 6 6 2" xfId="43273" xr:uid="{00000000-0005-0000-0000-0000E3A80000}"/>
    <cellStyle name="Note 2 3 2 6 6 3" xfId="43274" xr:uid="{00000000-0005-0000-0000-0000E4A80000}"/>
    <cellStyle name="Note 2 3 2 6 7" xfId="43275" xr:uid="{00000000-0005-0000-0000-0000E5A80000}"/>
    <cellStyle name="Note 2 3 2 6 7 2" xfId="43276" xr:uid="{00000000-0005-0000-0000-0000E6A80000}"/>
    <cellStyle name="Note 2 3 2 6 7 3" xfId="43277" xr:uid="{00000000-0005-0000-0000-0000E7A80000}"/>
    <cellStyle name="Note 2 3 2 6 8" xfId="43278" xr:uid="{00000000-0005-0000-0000-0000E8A80000}"/>
    <cellStyle name="Note 2 3 2 6 8 2" xfId="43279" xr:uid="{00000000-0005-0000-0000-0000E9A80000}"/>
    <cellStyle name="Note 2 3 2 6 8 3" xfId="43280" xr:uid="{00000000-0005-0000-0000-0000EAA80000}"/>
    <cellStyle name="Note 2 3 2 6 9" xfId="43281" xr:uid="{00000000-0005-0000-0000-0000EBA80000}"/>
    <cellStyle name="Note 2 3 2 6 9 2" xfId="43282" xr:uid="{00000000-0005-0000-0000-0000ECA80000}"/>
    <cellStyle name="Note 2 3 2 6 9 3" xfId="43283" xr:uid="{00000000-0005-0000-0000-0000EDA80000}"/>
    <cellStyle name="Note 2 3 2 7" xfId="43284" xr:uid="{00000000-0005-0000-0000-0000EEA80000}"/>
    <cellStyle name="Note 2 3 2 7 10" xfId="43285" xr:uid="{00000000-0005-0000-0000-0000EFA80000}"/>
    <cellStyle name="Note 2 3 2 7 10 2" xfId="43286" xr:uid="{00000000-0005-0000-0000-0000F0A80000}"/>
    <cellStyle name="Note 2 3 2 7 10 3" xfId="43287" xr:uid="{00000000-0005-0000-0000-0000F1A80000}"/>
    <cellStyle name="Note 2 3 2 7 11" xfId="43288" xr:uid="{00000000-0005-0000-0000-0000F2A80000}"/>
    <cellStyle name="Note 2 3 2 7 11 2" xfId="43289" xr:uid="{00000000-0005-0000-0000-0000F3A80000}"/>
    <cellStyle name="Note 2 3 2 7 11 3" xfId="43290" xr:uid="{00000000-0005-0000-0000-0000F4A80000}"/>
    <cellStyle name="Note 2 3 2 7 12" xfId="43291" xr:uid="{00000000-0005-0000-0000-0000F5A80000}"/>
    <cellStyle name="Note 2 3 2 7 13" xfId="43292" xr:uid="{00000000-0005-0000-0000-0000F6A80000}"/>
    <cellStyle name="Note 2 3 2 7 2" xfId="43293" xr:uid="{00000000-0005-0000-0000-0000F7A80000}"/>
    <cellStyle name="Note 2 3 2 7 2 2" xfId="43294" xr:uid="{00000000-0005-0000-0000-0000F8A80000}"/>
    <cellStyle name="Note 2 3 2 7 2 3" xfId="43295" xr:uid="{00000000-0005-0000-0000-0000F9A80000}"/>
    <cellStyle name="Note 2 3 2 7 3" xfId="43296" xr:uid="{00000000-0005-0000-0000-0000FAA80000}"/>
    <cellStyle name="Note 2 3 2 7 3 2" xfId="43297" xr:uid="{00000000-0005-0000-0000-0000FBA80000}"/>
    <cellStyle name="Note 2 3 2 7 3 3" xfId="43298" xr:uid="{00000000-0005-0000-0000-0000FCA80000}"/>
    <cellStyle name="Note 2 3 2 7 4" xfId="43299" xr:uid="{00000000-0005-0000-0000-0000FDA80000}"/>
    <cellStyle name="Note 2 3 2 7 4 2" xfId="43300" xr:uid="{00000000-0005-0000-0000-0000FEA80000}"/>
    <cellStyle name="Note 2 3 2 7 4 3" xfId="43301" xr:uid="{00000000-0005-0000-0000-0000FFA80000}"/>
    <cellStyle name="Note 2 3 2 7 5" xfId="43302" xr:uid="{00000000-0005-0000-0000-000000A90000}"/>
    <cellStyle name="Note 2 3 2 7 5 2" xfId="43303" xr:uid="{00000000-0005-0000-0000-000001A90000}"/>
    <cellStyle name="Note 2 3 2 7 5 3" xfId="43304" xr:uid="{00000000-0005-0000-0000-000002A90000}"/>
    <cellStyle name="Note 2 3 2 7 6" xfId="43305" xr:uid="{00000000-0005-0000-0000-000003A90000}"/>
    <cellStyle name="Note 2 3 2 7 6 2" xfId="43306" xr:uid="{00000000-0005-0000-0000-000004A90000}"/>
    <cellStyle name="Note 2 3 2 7 6 3" xfId="43307" xr:uid="{00000000-0005-0000-0000-000005A90000}"/>
    <cellStyle name="Note 2 3 2 7 7" xfId="43308" xr:uid="{00000000-0005-0000-0000-000006A90000}"/>
    <cellStyle name="Note 2 3 2 7 7 2" xfId="43309" xr:uid="{00000000-0005-0000-0000-000007A90000}"/>
    <cellStyle name="Note 2 3 2 7 7 3" xfId="43310" xr:uid="{00000000-0005-0000-0000-000008A90000}"/>
    <cellStyle name="Note 2 3 2 7 8" xfId="43311" xr:uid="{00000000-0005-0000-0000-000009A90000}"/>
    <cellStyle name="Note 2 3 2 7 8 2" xfId="43312" xr:uid="{00000000-0005-0000-0000-00000AA90000}"/>
    <cellStyle name="Note 2 3 2 7 8 3" xfId="43313" xr:uid="{00000000-0005-0000-0000-00000BA90000}"/>
    <cellStyle name="Note 2 3 2 7 9" xfId="43314" xr:uid="{00000000-0005-0000-0000-00000CA90000}"/>
    <cellStyle name="Note 2 3 2 7 9 2" xfId="43315" xr:uid="{00000000-0005-0000-0000-00000DA90000}"/>
    <cellStyle name="Note 2 3 2 7 9 3" xfId="43316" xr:uid="{00000000-0005-0000-0000-00000EA90000}"/>
    <cellStyle name="Note 2 3 2 8" xfId="43317" xr:uid="{00000000-0005-0000-0000-00000FA90000}"/>
    <cellStyle name="Note 2 3 2 8 2" xfId="43318" xr:uid="{00000000-0005-0000-0000-000010A90000}"/>
    <cellStyle name="Note 2 3 2 8 3" xfId="43319" xr:uid="{00000000-0005-0000-0000-000011A90000}"/>
    <cellStyle name="Note 2 3 2 9" xfId="43320" xr:uid="{00000000-0005-0000-0000-000012A90000}"/>
    <cellStyle name="Note 2 3 2 9 2" xfId="43321" xr:uid="{00000000-0005-0000-0000-000013A90000}"/>
    <cellStyle name="Note 2 3 2 9 3" xfId="43322" xr:uid="{00000000-0005-0000-0000-000014A90000}"/>
    <cellStyle name="Note 2 3 20" xfId="43323" xr:uid="{00000000-0005-0000-0000-000015A90000}"/>
    <cellStyle name="Note 2 3 3" xfId="43324" xr:uid="{00000000-0005-0000-0000-000016A90000}"/>
    <cellStyle name="Note 2 3 3 10" xfId="43325" xr:uid="{00000000-0005-0000-0000-000017A90000}"/>
    <cellStyle name="Note 2 3 3 10 2" xfId="43326" xr:uid="{00000000-0005-0000-0000-000018A90000}"/>
    <cellStyle name="Note 2 3 3 10 3" xfId="43327" xr:uid="{00000000-0005-0000-0000-000019A90000}"/>
    <cellStyle name="Note 2 3 3 11" xfId="43328" xr:uid="{00000000-0005-0000-0000-00001AA90000}"/>
    <cellStyle name="Note 2 3 3 11 2" xfId="43329" xr:uid="{00000000-0005-0000-0000-00001BA90000}"/>
    <cellStyle name="Note 2 3 3 11 3" xfId="43330" xr:uid="{00000000-0005-0000-0000-00001CA90000}"/>
    <cellStyle name="Note 2 3 3 12" xfId="43331" xr:uid="{00000000-0005-0000-0000-00001DA90000}"/>
    <cellStyle name="Note 2 3 3 12 2" xfId="43332" xr:uid="{00000000-0005-0000-0000-00001EA90000}"/>
    <cellStyle name="Note 2 3 3 12 3" xfId="43333" xr:uid="{00000000-0005-0000-0000-00001FA90000}"/>
    <cellStyle name="Note 2 3 3 13" xfId="43334" xr:uid="{00000000-0005-0000-0000-000020A90000}"/>
    <cellStyle name="Note 2 3 3 14" xfId="43335" xr:uid="{00000000-0005-0000-0000-000021A90000}"/>
    <cellStyle name="Note 2 3 3 2" xfId="43336" xr:uid="{00000000-0005-0000-0000-000022A90000}"/>
    <cellStyle name="Note 2 3 3 2 2" xfId="43337" xr:uid="{00000000-0005-0000-0000-000023A90000}"/>
    <cellStyle name="Note 2 3 3 2 3" xfId="43338" xr:uid="{00000000-0005-0000-0000-000024A90000}"/>
    <cellStyle name="Note 2 3 3 3" xfId="43339" xr:uid="{00000000-0005-0000-0000-000025A90000}"/>
    <cellStyle name="Note 2 3 3 3 2" xfId="43340" xr:uid="{00000000-0005-0000-0000-000026A90000}"/>
    <cellStyle name="Note 2 3 3 3 3" xfId="43341" xr:uid="{00000000-0005-0000-0000-000027A90000}"/>
    <cellStyle name="Note 2 3 3 4" xfId="43342" xr:uid="{00000000-0005-0000-0000-000028A90000}"/>
    <cellStyle name="Note 2 3 3 4 2" xfId="43343" xr:uid="{00000000-0005-0000-0000-000029A90000}"/>
    <cellStyle name="Note 2 3 3 4 3" xfId="43344" xr:uid="{00000000-0005-0000-0000-00002AA90000}"/>
    <cellStyle name="Note 2 3 3 5" xfId="43345" xr:uid="{00000000-0005-0000-0000-00002BA90000}"/>
    <cellStyle name="Note 2 3 3 5 2" xfId="43346" xr:uid="{00000000-0005-0000-0000-00002CA90000}"/>
    <cellStyle name="Note 2 3 3 5 3" xfId="43347" xr:uid="{00000000-0005-0000-0000-00002DA90000}"/>
    <cellStyle name="Note 2 3 3 6" xfId="43348" xr:uid="{00000000-0005-0000-0000-00002EA90000}"/>
    <cellStyle name="Note 2 3 3 6 2" xfId="43349" xr:uid="{00000000-0005-0000-0000-00002FA90000}"/>
    <cellStyle name="Note 2 3 3 6 3" xfId="43350" xr:uid="{00000000-0005-0000-0000-000030A90000}"/>
    <cellStyle name="Note 2 3 3 7" xfId="43351" xr:uid="{00000000-0005-0000-0000-000031A90000}"/>
    <cellStyle name="Note 2 3 3 7 2" xfId="43352" xr:uid="{00000000-0005-0000-0000-000032A90000}"/>
    <cellStyle name="Note 2 3 3 7 3" xfId="43353" xr:uid="{00000000-0005-0000-0000-000033A90000}"/>
    <cellStyle name="Note 2 3 3 8" xfId="43354" xr:uid="{00000000-0005-0000-0000-000034A90000}"/>
    <cellStyle name="Note 2 3 3 8 2" xfId="43355" xr:uid="{00000000-0005-0000-0000-000035A90000}"/>
    <cellStyle name="Note 2 3 3 8 3" xfId="43356" xr:uid="{00000000-0005-0000-0000-000036A90000}"/>
    <cellStyle name="Note 2 3 3 9" xfId="43357" xr:uid="{00000000-0005-0000-0000-000037A90000}"/>
    <cellStyle name="Note 2 3 3 9 2" xfId="43358" xr:uid="{00000000-0005-0000-0000-000038A90000}"/>
    <cellStyle name="Note 2 3 3 9 3" xfId="43359" xr:uid="{00000000-0005-0000-0000-000039A90000}"/>
    <cellStyle name="Note 2 3 4" xfId="43360" xr:uid="{00000000-0005-0000-0000-00003AA90000}"/>
    <cellStyle name="Note 2 3 4 10" xfId="43361" xr:uid="{00000000-0005-0000-0000-00003BA90000}"/>
    <cellStyle name="Note 2 3 4 10 2" xfId="43362" xr:uid="{00000000-0005-0000-0000-00003CA90000}"/>
    <cellStyle name="Note 2 3 4 10 3" xfId="43363" xr:uid="{00000000-0005-0000-0000-00003DA90000}"/>
    <cellStyle name="Note 2 3 4 11" xfId="43364" xr:uid="{00000000-0005-0000-0000-00003EA90000}"/>
    <cellStyle name="Note 2 3 4 11 2" xfId="43365" xr:uid="{00000000-0005-0000-0000-00003FA90000}"/>
    <cellStyle name="Note 2 3 4 11 3" xfId="43366" xr:uid="{00000000-0005-0000-0000-000040A90000}"/>
    <cellStyle name="Note 2 3 4 12" xfId="43367" xr:uid="{00000000-0005-0000-0000-000041A90000}"/>
    <cellStyle name="Note 2 3 4 13" xfId="43368" xr:uid="{00000000-0005-0000-0000-000042A90000}"/>
    <cellStyle name="Note 2 3 4 2" xfId="43369" xr:uid="{00000000-0005-0000-0000-000043A90000}"/>
    <cellStyle name="Note 2 3 4 2 2" xfId="43370" xr:uid="{00000000-0005-0000-0000-000044A90000}"/>
    <cellStyle name="Note 2 3 4 2 3" xfId="43371" xr:uid="{00000000-0005-0000-0000-000045A90000}"/>
    <cellStyle name="Note 2 3 4 3" xfId="43372" xr:uid="{00000000-0005-0000-0000-000046A90000}"/>
    <cellStyle name="Note 2 3 4 3 2" xfId="43373" xr:uid="{00000000-0005-0000-0000-000047A90000}"/>
    <cellStyle name="Note 2 3 4 3 3" xfId="43374" xr:uid="{00000000-0005-0000-0000-000048A90000}"/>
    <cellStyle name="Note 2 3 4 4" xfId="43375" xr:uid="{00000000-0005-0000-0000-000049A90000}"/>
    <cellStyle name="Note 2 3 4 4 2" xfId="43376" xr:uid="{00000000-0005-0000-0000-00004AA90000}"/>
    <cellStyle name="Note 2 3 4 4 3" xfId="43377" xr:uid="{00000000-0005-0000-0000-00004BA90000}"/>
    <cellStyle name="Note 2 3 4 5" xfId="43378" xr:uid="{00000000-0005-0000-0000-00004CA90000}"/>
    <cellStyle name="Note 2 3 4 5 2" xfId="43379" xr:uid="{00000000-0005-0000-0000-00004DA90000}"/>
    <cellStyle name="Note 2 3 4 5 3" xfId="43380" xr:uid="{00000000-0005-0000-0000-00004EA90000}"/>
    <cellStyle name="Note 2 3 4 6" xfId="43381" xr:uid="{00000000-0005-0000-0000-00004FA90000}"/>
    <cellStyle name="Note 2 3 4 6 2" xfId="43382" xr:uid="{00000000-0005-0000-0000-000050A90000}"/>
    <cellStyle name="Note 2 3 4 6 3" xfId="43383" xr:uid="{00000000-0005-0000-0000-000051A90000}"/>
    <cellStyle name="Note 2 3 4 7" xfId="43384" xr:uid="{00000000-0005-0000-0000-000052A90000}"/>
    <cellStyle name="Note 2 3 4 7 2" xfId="43385" xr:uid="{00000000-0005-0000-0000-000053A90000}"/>
    <cellStyle name="Note 2 3 4 7 3" xfId="43386" xr:uid="{00000000-0005-0000-0000-000054A90000}"/>
    <cellStyle name="Note 2 3 4 8" xfId="43387" xr:uid="{00000000-0005-0000-0000-000055A90000}"/>
    <cellStyle name="Note 2 3 4 8 2" xfId="43388" xr:uid="{00000000-0005-0000-0000-000056A90000}"/>
    <cellStyle name="Note 2 3 4 8 3" xfId="43389" xr:uid="{00000000-0005-0000-0000-000057A90000}"/>
    <cellStyle name="Note 2 3 4 9" xfId="43390" xr:uid="{00000000-0005-0000-0000-000058A90000}"/>
    <cellStyle name="Note 2 3 4 9 2" xfId="43391" xr:uid="{00000000-0005-0000-0000-000059A90000}"/>
    <cellStyle name="Note 2 3 4 9 3" xfId="43392" xr:uid="{00000000-0005-0000-0000-00005AA90000}"/>
    <cellStyle name="Note 2 3 5" xfId="43393" xr:uid="{00000000-0005-0000-0000-00005BA90000}"/>
    <cellStyle name="Note 2 3 5 10" xfId="43394" xr:uid="{00000000-0005-0000-0000-00005CA90000}"/>
    <cellStyle name="Note 2 3 5 10 2" xfId="43395" xr:uid="{00000000-0005-0000-0000-00005DA90000}"/>
    <cellStyle name="Note 2 3 5 10 3" xfId="43396" xr:uid="{00000000-0005-0000-0000-00005EA90000}"/>
    <cellStyle name="Note 2 3 5 11" xfId="43397" xr:uid="{00000000-0005-0000-0000-00005FA90000}"/>
    <cellStyle name="Note 2 3 5 11 2" xfId="43398" xr:uid="{00000000-0005-0000-0000-000060A90000}"/>
    <cellStyle name="Note 2 3 5 11 3" xfId="43399" xr:uid="{00000000-0005-0000-0000-000061A90000}"/>
    <cellStyle name="Note 2 3 5 12" xfId="43400" xr:uid="{00000000-0005-0000-0000-000062A90000}"/>
    <cellStyle name="Note 2 3 5 13" xfId="43401" xr:uid="{00000000-0005-0000-0000-000063A90000}"/>
    <cellStyle name="Note 2 3 5 2" xfId="43402" xr:uid="{00000000-0005-0000-0000-000064A90000}"/>
    <cellStyle name="Note 2 3 5 2 2" xfId="43403" xr:uid="{00000000-0005-0000-0000-000065A90000}"/>
    <cellStyle name="Note 2 3 5 2 3" xfId="43404" xr:uid="{00000000-0005-0000-0000-000066A90000}"/>
    <cellStyle name="Note 2 3 5 3" xfId="43405" xr:uid="{00000000-0005-0000-0000-000067A90000}"/>
    <cellStyle name="Note 2 3 5 3 2" xfId="43406" xr:uid="{00000000-0005-0000-0000-000068A90000}"/>
    <cellStyle name="Note 2 3 5 3 3" xfId="43407" xr:uid="{00000000-0005-0000-0000-000069A90000}"/>
    <cellStyle name="Note 2 3 5 4" xfId="43408" xr:uid="{00000000-0005-0000-0000-00006AA90000}"/>
    <cellStyle name="Note 2 3 5 4 2" xfId="43409" xr:uid="{00000000-0005-0000-0000-00006BA90000}"/>
    <cellStyle name="Note 2 3 5 4 3" xfId="43410" xr:uid="{00000000-0005-0000-0000-00006CA90000}"/>
    <cellStyle name="Note 2 3 5 5" xfId="43411" xr:uid="{00000000-0005-0000-0000-00006DA90000}"/>
    <cellStyle name="Note 2 3 5 5 2" xfId="43412" xr:uid="{00000000-0005-0000-0000-00006EA90000}"/>
    <cellStyle name="Note 2 3 5 5 3" xfId="43413" xr:uid="{00000000-0005-0000-0000-00006FA90000}"/>
    <cellStyle name="Note 2 3 5 6" xfId="43414" xr:uid="{00000000-0005-0000-0000-000070A90000}"/>
    <cellStyle name="Note 2 3 5 6 2" xfId="43415" xr:uid="{00000000-0005-0000-0000-000071A90000}"/>
    <cellStyle name="Note 2 3 5 6 3" xfId="43416" xr:uid="{00000000-0005-0000-0000-000072A90000}"/>
    <cellStyle name="Note 2 3 5 7" xfId="43417" xr:uid="{00000000-0005-0000-0000-000073A90000}"/>
    <cellStyle name="Note 2 3 5 7 2" xfId="43418" xr:uid="{00000000-0005-0000-0000-000074A90000}"/>
    <cellStyle name="Note 2 3 5 7 3" xfId="43419" xr:uid="{00000000-0005-0000-0000-000075A90000}"/>
    <cellStyle name="Note 2 3 5 8" xfId="43420" xr:uid="{00000000-0005-0000-0000-000076A90000}"/>
    <cellStyle name="Note 2 3 5 8 2" xfId="43421" xr:uid="{00000000-0005-0000-0000-000077A90000}"/>
    <cellStyle name="Note 2 3 5 8 3" xfId="43422" xr:uid="{00000000-0005-0000-0000-000078A90000}"/>
    <cellStyle name="Note 2 3 5 9" xfId="43423" xr:uid="{00000000-0005-0000-0000-000079A90000}"/>
    <cellStyle name="Note 2 3 5 9 2" xfId="43424" xr:uid="{00000000-0005-0000-0000-00007AA90000}"/>
    <cellStyle name="Note 2 3 5 9 3" xfId="43425" xr:uid="{00000000-0005-0000-0000-00007BA90000}"/>
    <cellStyle name="Note 2 3 6" xfId="43426" xr:uid="{00000000-0005-0000-0000-00007CA90000}"/>
    <cellStyle name="Note 2 3 6 10" xfId="43427" xr:uid="{00000000-0005-0000-0000-00007DA90000}"/>
    <cellStyle name="Note 2 3 6 10 2" xfId="43428" xr:uid="{00000000-0005-0000-0000-00007EA90000}"/>
    <cellStyle name="Note 2 3 6 10 3" xfId="43429" xr:uid="{00000000-0005-0000-0000-00007FA90000}"/>
    <cellStyle name="Note 2 3 6 11" xfId="43430" xr:uid="{00000000-0005-0000-0000-000080A90000}"/>
    <cellStyle name="Note 2 3 6 11 2" xfId="43431" xr:uid="{00000000-0005-0000-0000-000081A90000}"/>
    <cellStyle name="Note 2 3 6 11 3" xfId="43432" xr:uid="{00000000-0005-0000-0000-000082A90000}"/>
    <cellStyle name="Note 2 3 6 12" xfId="43433" xr:uid="{00000000-0005-0000-0000-000083A90000}"/>
    <cellStyle name="Note 2 3 6 13" xfId="43434" xr:uid="{00000000-0005-0000-0000-000084A90000}"/>
    <cellStyle name="Note 2 3 6 2" xfId="43435" xr:uid="{00000000-0005-0000-0000-000085A90000}"/>
    <cellStyle name="Note 2 3 6 2 2" xfId="43436" xr:uid="{00000000-0005-0000-0000-000086A90000}"/>
    <cellStyle name="Note 2 3 6 2 3" xfId="43437" xr:uid="{00000000-0005-0000-0000-000087A90000}"/>
    <cellStyle name="Note 2 3 6 3" xfId="43438" xr:uid="{00000000-0005-0000-0000-000088A90000}"/>
    <cellStyle name="Note 2 3 6 3 2" xfId="43439" xr:uid="{00000000-0005-0000-0000-000089A90000}"/>
    <cellStyle name="Note 2 3 6 3 3" xfId="43440" xr:uid="{00000000-0005-0000-0000-00008AA90000}"/>
    <cellStyle name="Note 2 3 6 4" xfId="43441" xr:uid="{00000000-0005-0000-0000-00008BA90000}"/>
    <cellStyle name="Note 2 3 6 4 2" xfId="43442" xr:uid="{00000000-0005-0000-0000-00008CA90000}"/>
    <cellStyle name="Note 2 3 6 4 3" xfId="43443" xr:uid="{00000000-0005-0000-0000-00008DA90000}"/>
    <cellStyle name="Note 2 3 6 5" xfId="43444" xr:uid="{00000000-0005-0000-0000-00008EA90000}"/>
    <cellStyle name="Note 2 3 6 5 2" xfId="43445" xr:uid="{00000000-0005-0000-0000-00008FA90000}"/>
    <cellStyle name="Note 2 3 6 5 3" xfId="43446" xr:uid="{00000000-0005-0000-0000-000090A90000}"/>
    <cellStyle name="Note 2 3 6 6" xfId="43447" xr:uid="{00000000-0005-0000-0000-000091A90000}"/>
    <cellStyle name="Note 2 3 6 6 2" xfId="43448" xr:uid="{00000000-0005-0000-0000-000092A90000}"/>
    <cellStyle name="Note 2 3 6 6 3" xfId="43449" xr:uid="{00000000-0005-0000-0000-000093A90000}"/>
    <cellStyle name="Note 2 3 6 7" xfId="43450" xr:uid="{00000000-0005-0000-0000-000094A90000}"/>
    <cellStyle name="Note 2 3 6 7 2" xfId="43451" xr:uid="{00000000-0005-0000-0000-000095A90000}"/>
    <cellStyle name="Note 2 3 6 7 3" xfId="43452" xr:uid="{00000000-0005-0000-0000-000096A90000}"/>
    <cellStyle name="Note 2 3 6 8" xfId="43453" xr:uid="{00000000-0005-0000-0000-000097A90000}"/>
    <cellStyle name="Note 2 3 6 8 2" xfId="43454" xr:uid="{00000000-0005-0000-0000-000098A90000}"/>
    <cellStyle name="Note 2 3 6 8 3" xfId="43455" xr:uid="{00000000-0005-0000-0000-000099A90000}"/>
    <cellStyle name="Note 2 3 6 9" xfId="43456" xr:uid="{00000000-0005-0000-0000-00009AA90000}"/>
    <cellStyle name="Note 2 3 6 9 2" xfId="43457" xr:uid="{00000000-0005-0000-0000-00009BA90000}"/>
    <cellStyle name="Note 2 3 6 9 3" xfId="43458" xr:uid="{00000000-0005-0000-0000-00009CA90000}"/>
    <cellStyle name="Note 2 3 7" xfId="43459" xr:uid="{00000000-0005-0000-0000-00009DA90000}"/>
    <cellStyle name="Note 2 3 7 10" xfId="43460" xr:uid="{00000000-0005-0000-0000-00009EA90000}"/>
    <cellStyle name="Note 2 3 7 10 2" xfId="43461" xr:uid="{00000000-0005-0000-0000-00009FA90000}"/>
    <cellStyle name="Note 2 3 7 10 3" xfId="43462" xr:uid="{00000000-0005-0000-0000-0000A0A90000}"/>
    <cellStyle name="Note 2 3 7 11" xfId="43463" xr:uid="{00000000-0005-0000-0000-0000A1A90000}"/>
    <cellStyle name="Note 2 3 7 11 2" xfId="43464" xr:uid="{00000000-0005-0000-0000-0000A2A90000}"/>
    <cellStyle name="Note 2 3 7 11 3" xfId="43465" xr:uid="{00000000-0005-0000-0000-0000A3A90000}"/>
    <cellStyle name="Note 2 3 7 12" xfId="43466" xr:uid="{00000000-0005-0000-0000-0000A4A90000}"/>
    <cellStyle name="Note 2 3 7 13" xfId="43467" xr:uid="{00000000-0005-0000-0000-0000A5A90000}"/>
    <cellStyle name="Note 2 3 7 2" xfId="43468" xr:uid="{00000000-0005-0000-0000-0000A6A90000}"/>
    <cellStyle name="Note 2 3 7 2 2" xfId="43469" xr:uid="{00000000-0005-0000-0000-0000A7A90000}"/>
    <cellStyle name="Note 2 3 7 2 3" xfId="43470" xr:uid="{00000000-0005-0000-0000-0000A8A90000}"/>
    <cellStyle name="Note 2 3 7 3" xfId="43471" xr:uid="{00000000-0005-0000-0000-0000A9A90000}"/>
    <cellStyle name="Note 2 3 7 3 2" xfId="43472" xr:uid="{00000000-0005-0000-0000-0000AAA90000}"/>
    <cellStyle name="Note 2 3 7 3 3" xfId="43473" xr:uid="{00000000-0005-0000-0000-0000ABA90000}"/>
    <cellStyle name="Note 2 3 7 4" xfId="43474" xr:uid="{00000000-0005-0000-0000-0000ACA90000}"/>
    <cellStyle name="Note 2 3 7 4 2" xfId="43475" xr:uid="{00000000-0005-0000-0000-0000ADA90000}"/>
    <cellStyle name="Note 2 3 7 4 3" xfId="43476" xr:uid="{00000000-0005-0000-0000-0000AEA90000}"/>
    <cellStyle name="Note 2 3 7 5" xfId="43477" xr:uid="{00000000-0005-0000-0000-0000AFA90000}"/>
    <cellStyle name="Note 2 3 7 5 2" xfId="43478" xr:uid="{00000000-0005-0000-0000-0000B0A90000}"/>
    <cellStyle name="Note 2 3 7 5 3" xfId="43479" xr:uid="{00000000-0005-0000-0000-0000B1A90000}"/>
    <cellStyle name="Note 2 3 7 6" xfId="43480" xr:uid="{00000000-0005-0000-0000-0000B2A90000}"/>
    <cellStyle name="Note 2 3 7 6 2" xfId="43481" xr:uid="{00000000-0005-0000-0000-0000B3A90000}"/>
    <cellStyle name="Note 2 3 7 6 3" xfId="43482" xr:uid="{00000000-0005-0000-0000-0000B4A90000}"/>
    <cellStyle name="Note 2 3 7 7" xfId="43483" xr:uid="{00000000-0005-0000-0000-0000B5A90000}"/>
    <cellStyle name="Note 2 3 7 7 2" xfId="43484" xr:uid="{00000000-0005-0000-0000-0000B6A90000}"/>
    <cellStyle name="Note 2 3 7 7 3" xfId="43485" xr:uid="{00000000-0005-0000-0000-0000B7A90000}"/>
    <cellStyle name="Note 2 3 7 8" xfId="43486" xr:uid="{00000000-0005-0000-0000-0000B8A90000}"/>
    <cellStyle name="Note 2 3 7 8 2" xfId="43487" xr:uid="{00000000-0005-0000-0000-0000B9A90000}"/>
    <cellStyle name="Note 2 3 7 8 3" xfId="43488" xr:uid="{00000000-0005-0000-0000-0000BAA90000}"/>
    <cellStyle name="Note 2 3 7 9" xfId="43489" xr:uid="{00000000-0005-0000-0000-0000BBA90000}"/>
    <cellStyle name="Note 2 3 7 9 2" xfId="43490" xr:uid="{00000000-0005-0000-0000-0000BCA90000}"/>
    <cellStyle name="Note 2 3 7 9 3" xfId="43491" xr:uid="{00000000-0005-0000-0000-0000BDA90000}"/>
    <cellStyle name="Note 2 3 8" xfId="43492" xr:uid="{00000000-0005-0000-0000-0000BEA90000}"/>
    <cellStyle name="Note 2 3 8 2" xfId="43493" xr:uid="{00000000-0005-0000-0000-0000BFA90000}"/>
    <cellStyle name="Note 2 3 8 3" xfId="43494" xr:uid="{00000000-0005-0000-0000-0000C0A90000}"/>
    <cellStyle name="Note 2 3 9" xfId="43495" xr:uid="{00000000-0005-0000-0000-0000C1A90000}"/>
    <cellStyle name="Note 2 3 9 2" xfId="43496" xr:uid="{00000000-0005-0000-0000-0000C2A90000}"/>
    <cellStyle name="Note 2 3 9 3" xfId="43497" xr:uid="{00000000-0005-0000-0000-0000C3A90000}"/>
    <cellStyle name="Note 2 4" xfId="43498" xr:uid="{00000000-0005-0000-0000-0000C4A90000}"/>
    <cellStyle name="Note 2 4 10" xfId="43499" xr:uid="{00000000-0005-0000-0000-0000C5A90000}"/>
    <cellStyle name="Note 2 4 10 2" xfId="43500" xr:uid="{00000000-0005-0000-0000-0000C6A90000}"/>
    <cellStyle name="Note 2 4 10 3" xfId="43501" xr:uid="{00000000-0005-0000-0000-0000C7A90000}"/>
    <cellStyle name="Note 2 4 11" xfId="43502" xr:uid="{00000000-0005-0000-0000-0000C8A90000}"/>
    <cellStyle name="Note 2 4 11 2" xfId="43503" xr:uid="{00000000-0005-0000-0000-0000C9A90000}"/>
    <cellStyle name="Note 2 4 11 3" xfId="43504" xr:uid="{00000000-0005-0000-0000-0000CAA90000}"/>
    <cellStyle name="Note 2 4 12" xfId="43505" xr:uid="{00000000-0005-0000-0000-0000CBA90000}"/>
    <cellStyle name="Note 2 4 12 2" xfId="43506" xr:uid="{00000000-0005-0000-0000-0000CCA90000}"/>
    <cellStyle name="Note 2 4 12 3" xfId="43507" xr:uid="{00000000-0005-0000-0000-0000CDA90000}"/>
    <cellStyle name="Note 2 4 13" xfId="43508" xr:uid="{00000000-0005-0000-0000-0000CEA90000}"/>
    <cellStyle name="Note 2 4 13 2" xfId="43509" xr:uid="{00000000-0005-0000-0000-0000CFA90000}"/>
    <cellStyle name="Note 2 4 13 3" xfId="43510" xr:uid="{00000000-0005-0000-0000-0000D0A90000}"/>
    <cellStyle name="Note 2 4 14" xfId="43511" xr:uid="{00000000-0005-0000-0000-0000D1A90000}"/>
    <cellStyle name="Note 2 4 14 2" xfId="43512" xr:uid="{00000000-0005-0000-0000-0000D2A90000}"/>
    <cellStyle name="Note 2 4 14 3" xfId="43513" xr:uid="{00000000-0005-0000-0000-0000D3A90000}"/>
    <cellStyle name="Note 2 4 15" xfId="43514" xr:uid="{00000000-0005-0000-0000-0000D4A90000}"/>
    <cellStyle name="Note 2 4 15 2" xfId="43515" xr:uid="{00000000-0005-0000-0000-0000D5A90000}"/>
    <cellStyle name="Note 2 4 15 3" xfId="43516" xr:uid="{00000000-0005-0000-0000-0000D6A90000}"/>
    <cellStyle name="Note 2 4 16" xfId="43517" xr:uid="{00000000-0005-0000-0000-0000D7A90000}"/>
    <cellStyle name="Note 2 4 16 2" xfId="43518" xr:uid="{00000000-0005-0000-0000-0000D8A90000}"/>
    <cellStyle name="Note 2 4 16 3" xfId="43519" xr:uid="{00000000-0005-0000-0000-0000D9A90000}"/>
    <cellStyle name="Note 2 4 17" xfId="43520" xr:uid="{00000000-0005-0000-0000-0000DAA90000}"/>
    <cellStyle name="Note 2 4 17 2" xfId="43521" xr:uid="{00000000-0005-0000-0000-0000DBA90000}"/>
    <cellStyle name="Note 2 4 17 3" xfId="43522" xr:uid="{00000000-0005-0000-0000-0000DCA90000}"/>
    <cellStyle name="Note 2 4 18" xfId="43523" xr:uid="{00000000-0005-0000-0000-0000DDA90000}"/>
    <cellStyle name="Note 2 4 18 2" xfId="43524" xr:uid="{00000000-0005-0000-0000-0000DEA90000}"/>
    <cellStyle name="Note 2 4 18 3" xfId="43525" xr:uid="{00000000-0005-0000-0000-0000DFA90000}"/>
    <cellStyle name="Note 2 4 19" xfId="43526" xr:uid="{00000000-0005-0000-0000-0000E0A90000}"/>
    <cellStyle name="Note 2 4 2" xfId="43527" xr:uid="{00000000-0005-0000-0000-0000E1A90000}"/>
    <cellStyle name="Note 2 4 2 10" xfId="43528" xr:uid="{00000000-0005-0000-0000-0000E2A90000}"/>
    <cellStyle name="Note 2 4 2 10 2" xfId="43529" xr:uid="{00000000-0005-0000-0000-0000E3A90000}"/>
    <cellStyle name="Note 2 4 2 10 3" xfId="43530" xr:uid="{00000000-0005-0000-0000-0000E4A90000}"/>
    <cellStyle name="Note 2 4 2 11" xfId="43531" xr:uid="{00000000-0005-0000-0000-0000E5A90000}"/>
    <cellStyle name="Note 2 4 2 11 2" xfId="43532" xr:uid="{00000000-0005-0000-0000-0000E6A90000}"/>
    <cellStyle name="Note 2 4 2 11 3" xfId="43533" xr:uid="{00000000-0005-0000-0000-0000E7A90000}"/>
    <cellStyle name="Note 2 4 2 12" xfId="43534" xr:uid="{00000000-0005-0000-0000-0000E8A90000}"/>
    <cellStyle name="Note 2 4 2 12 2" xfId="43535" xr:uid="{00000000-0005-0000-0000-0000E9A90000}"/>
    <cellStyle name="Note 2 4 2 12 3" xfId="43536" xr:uid="{00000000-0005-0000-0000-0000EAA90000}"/>
    <cellStyle name="Note 2 4 2 13" xfId="43537" xr:uid="{00000000-0005-0000-0000-0000EBA90000}"/>
    <cellStyle name="Note 2 4 2 14" xfId="43538" xr:uid="{00000000-0005-0000-0000-0000ECA90000}"/>
    <cellStyle name="Note 2 4 2 2" xfId="43539" xr:uid="{00000000-0005-0000-0000-0000EDA90000}"/>
    <cellStyle name="Note 2 4 2 2 2" xfId="43540" xr:uid="{00000000-0005-0000-0000-0000EEA90000}"/>
    <cellStyle name="Note 2 4 2 2 3" xfId="43541" xr:uid="{00000000-0005-0000-0000-0000EFA90000}"/>
    <cellStyle name="Note 2 4 2 3" xfId="43542" xr:uid="{00000000-0005-0000-0000-0000F0A90000}"/>
    <cellStyle name="Note 2 4 2 3 2" xfId="43543" xr:uid="{00000000-0005-0000-0000-0000F1A90000}"/>
    <cellStyle name="Note 2 4 2 3 3" xfId="43544" xr:uid="{00000000-0005-0000-0000-0000F2A90000}"/>
    <cellStyle name="Note 2 4 2 4" xfId="43545" xr:uid="{00000000-0005-0000-0000-0000F3A90000}"/>
    <cellStyle name="Note 2 4 2 4 2" xfId="43546" xr:uid="{00000000-0005-0000-0000-0000F4A90000}"/>
    <cellStyle name="Note 2 4 2 4 3" xfId="43547" xr:uid="{00000000-0005-0000-0000-0000F5A90000}"/>
    <cellStyle name="Note 2 4 2 5" xfId="43548" xr:uid="{00000000-0005-0000-0000-0000F6A90000}"/>
    <cellStyle name="Note 2 4 2 5 2" xfId="43549" xr:uid="{00000000-0005-0000-0000-0000F7A90000}"/>
    <cellStyle name="Note 2 4 2 5 3" xfId="43550" xr:uid="{00000000-0005-0000-0000-0000F8A90000}"/>
    <cellStyle name="Note 2 4 2 6" xfId="43551" xr:uid="{00000000-0005-0000-0000-0000F9A90000}"/>
    <cellStyle name="Note 2 4 2 6 2" xfId="43552" xr:uid="{00000000-0005-0000-0000-0000FAA90000}"/>
    <cellStyle name="Note 2 4 2 6 3" xfId="43553" xr:uid="{00000000-0005-0000-0000-0000FBA90000}"/>
    <cellStyle name="Note 2 4 2 7" xfId="43554" xr:uid="{00000000-0005-0000-0000-0000FCA90000}"/>
    <cellStyle name="Note 2 4 2 7 2" xfId="43555" xr:uid="{00000000-0005-0000-0000-0000FDA90000}"/>
    <cellStyle name="Note 2 4 2 7 3" xfId="43556" xr:uid="{00000000-0005-0000-0000-0000FEA90000}"/>
    <cellStyle name="Note 2 4 2 8" xfId="43557" xr:uid="{00000000-0005-0000-0000-0000FFA90000}"/>
    <cellStyle name="Note 2 4 2 8 2" xfId="43558" xr:uid="{00000000-0005-0000-0000-000000AA0000}"/>
    <cellStyle name="Note 2 4 2 8 3" xfId="43559" xr:uid="{00000000-0005-0000-0000-000001AA0000}"/>
    <cellStyle name="Note 2 4 2 9" xfId="43560" xr:uid="{00000000-0005-0000-0000-000002AA0000}"/>
    <cellStyle name="Note 2 4 2 9 2" xfId="43561" xr:uid="{00000000-0005-0000-0000-000003AA0000}"/>
    <cellStyle name="Note 2 4 2 9 3" xfId="43562" xr:uid="{00000000-0005-0000-0000-000004AA0000}"/>
    <cellStyle name="Note 2 4 20" xfId="43563" xr:uid="{00000000-0005-0000-0000-000005AA0000}"/>
    <cellStyle name="Note 2 4 3" xfId="43564" xr:uid="{00000000-0005-0000-0000-000006AA0000}"/>
    <cellStyle name="Note 2 4 3 10" xfId="43565" xr:uid="{00000000-0005-0000-0000-000007AA0000}"/>
    <cellStyle name="Note 2 4 3 10 2" xfId="43566" xr:uid="{00000000-0005-0000-0000-000008AA0000}"/>
    <cellStyle name="Note 2 4 3 10 3" xfId="43567" xr:uid="{00000000-0005-0000-0000-000009AA0000}"/>
    <cellStyle name="Note 2 4 3 11" xfId="43568" xr:uid="{00000000-0005-0000-0000-00000AAA0000}"/>
    <cellStyle name="Note 2 4 3 11 2" xfId="43569" xr:uid="{00000000-0005-0000-0000-00000BAA0000}"/>
    <cellStyle name="Note 2 4 3 11 3" xfId="43570" xr:uid="{00000000-0005-0000-0000-00000CAA0000}"/>
    <cellStyle name="Note 2 4 3 12" xfId="43571" xr:uid="{00000000-0005-0000-0000-00000DAA0000}"/>
    <cellStyle name="Note 2 4 3 12 2" xfId="43572" xr:uid="{00000000-0005-0000-0000-00000EAA0000}"/>
    <cellStyle name="Note 2 4 3 12 3" xfId="43573" xr:uid="{00000000-0005-0000-0000-00000FAA0000}"/>
    <cellStyle name="Note 2 4 3 13" xfId="43574" xr:uid="{00000000-0005-0000-0000-000010AA0000}"/>
    <cellStyle name="Note 2 4 3 14" xfId="43575" xr:uid="{00000000-0005-0000-0000-000011AA0000}"/>
    <cellStyle name="Note 2 4 3 2" xfId="43576" xr:uid="{00000000-0005-0000-0000-000012AA0000}"/>
    <cellStyle name="Note 2 4 3 2 2" xfId="43577" xr:uid="{00000000-0005-0000-0000-000013AA0000}"/>
    <cellStyle name="Note 2 4 3 2 3" xfId="43578" xr:uid="{00000000-0005-0000-0000-000014AA0000}"/>
    <cellStyle name="Note 2 4 3 3" xfId="43579" xr:uid="{00000000-0005-0000-0000-000015AA0000}"/>
    <cellStyle name="Note 2 4 3 3 2" xfId="43580" xr:uid="{00000000-0005-0000-0000-000016AA0000}"/>
    <cellStyle name="Note 2 4 3 3 3" xfId="43581" xr:uid="{00000000-0005-0000-0000-000017AA0000}"/>
    <cellStyle name="Note 2 4 3 4" xfId="43582" xr:uid="{00000000-0005-0000-0000-000018AA0000}"/>
    <cellStyle name="Note 2 4 3 4 2" xfId="43583" xr:uid="{00000000-0005-0000-0000-000019AA0000}"/>
    <cellStyle name="Note 2 4 3 4 3" xfId="43584" xr:uid="{00000000-0005-0000-0000-00001AAA0000}"/>
    <cellStyle name="Note 2 4 3 5" xfId="43585" xr:uid="{00000000-0005-0000-0000-00001BAA0000}"/>
    <cellStyle name="Note 2 4 3 5 2" xfId="43586" xr:uid="{00000000-0005-0000-0000-00001CAA0000}"/>
    <cellStyle name="Note 2 4 3 5 3" xfId="43587" xr:uid="{00000000-0005-0000-0000-00001DAA0000}"/>
    <cellStyle name="Note 2 4 3 6" xfId="43588" xr:uid="{00000000-0005-0000-0000-00001EAA0000}"/>
    <cellStyle name="Note 2 4 3 6 2" xfId="43589" xr:uid="{00000000-0005-0000-0000-00001FAA0000}"/>
    <cellStyle name="Note 2 4 3 6 3" xfId="43590" xr:uid="{00000000-0005-0000-0000-000020AA0000}"/>
    <cellStyle name="Note 2 4 3 7" xfId="43591" xr:uid="{00000000-0005-0000-0000-000021AA0000}"/>
    <cellStyle name="Note 2 4 3 7 2" xfId="43592" xr:uid="{00000000-0005-0000-0000-000022AA0000}"/>
    <cellStyle name="Note 2 4 3 7 3" xfId="43593" xr:uid="{00000000-0005-0000-0000-000023AA0000}"/>
    <cellStyle name="Note 2 4 3 8" xfId="43594" xr:uid="{00000000-0005-0000-0000-000024AA0000}"/>
    <cellStyle name="Note 2 4 3 8 2" xfId="43595" xr:uid="{00000000-0005-0000-0000-000025AA0000}"/>
    <cellStyle name="Note 2 4 3 8 3" xfId="43596" xr:uid="{00000000-0005-0000-0000-000026AA0000}"/>
    <cellStyle name="Note 2 4 3 9" xfId="43597" xr:uid="{00000000-0005-0000-0000-000027AA0000}"/>
    <cellStyle name="Note 2 4 3 9 2" xfId="43598" xr:uid="{00000000-0005-0000-0000-000028AA0000}"/>
    <cellStyle name="Note 2 4 3 9 3" xfId="43599" xr:uid="{00000000-0005-0000-0000-000029AA0000}"/>
    <cellStyle name="Note 2 4 4" xfId="43600" xr:uid="{00000000-0005-0000-0000-00002AAA0000}"/>
    <cellStyle name="Note 2 4 4 10" xfId="43601" xr:uid="{00000000-0005-0000-0000-00002BAA0000}"/>
    <cellStyle name="Note 2 4 4 10 2" xfId="43602" xr:uid="{00000000-0005-0000-0000-00002CAA0000}"/>
    <cellStyle name="Note 2 4 4 10 3" xfId="43603" xr:uid="{00000000-0005-0000-0000-00002DAA0000}"/>
    <cellStyle name="Note 2 4 4 11" xfId="43604" xr:uid="{00000000-0005-0000-0000-00002EAA0000}"/>
    <cellStyle name="Note 2 4 4 11 2" xfId="43605" xr:uid="{00000000-0005-0000-0000-00002FAA0000}"/>
    <cellStyle name="Note 2 4 4 11 3" xfId="43606" xr:uid="{00000000-0005-0000-0000-000030AA0000}"/>
    <cellStyle name="Note 2 4 4 12" xfId="43607" xr:uid="{00000000-0005-0000-0000-000031AA0000}"/>
    <cellStyle name="Note 2 4 4 13" xfId="43608" xr:uid="{00000000-0005-0000-0000-000032AA0000}"/>
    <cellStyle name="Note 2 4 4 2" xfId="43609" xr:uid="{00000000-0005-0000-0000-000033AA0000}"/>
    <cellStyle name="Note 2 4 4 2 2" xfId="43610" xr:uid="{00000000-0005-0000-0000-000034AA0000}"/>
    <cellStyle name="Note 2 4 4 2 3" xfId="43611" xr:uid="{00000000-0005-0000-0000-000035AA0000}"/>
    <cellStyle name="Note 2 4 4 3" xfId="43612" xr:uid="{00000000-0005-0000-0000-000036AA0000}"/>
    <cellStyle name="Note 2 4 4 3 2" xfId="43613" xr:uid="{00000000-0005-0000-0000-000037AA0000}"/>
    <cellStyle name="Note 2 4 4 3 3" xfId="43614" xr:uid="{00000000-0005-0000-0000-000038AA0000}"/>
    <cellStyle name="Note 2 4 4 4" xfId="43615" xr:uid="{00000000-0005-0000-0000-000039AA0000}"/>
    <cellStyle name="Note 2 4 4 4 2" xfId="43616" xr:uid="{00000000-0005-0000-0000-00003AAA0000}"/>
    <cellStyle name="Note 2 4 4 4 3" xfId="43617" xr:uid="{00000000-0005-0000-0000-00003BAA0000}"/>
    <cellStyle name="Note 2 4 4 5" xfId="43618" xr:uid="{00000000-0005-0000-0000-00003CAA0000}"/>
    <cellStyle name="Note 2 4 4 5 2" xfId="43619" xr:uid="{00000000-0005-0000-0000-00003DAA0000}"/>
    <cellStyle name="Note 2 4 4 5 3" xfId="43620" xr:uid="{00000000-0005-0000-0000-00003EAA0000}"/>
    <cellStyle name="Note 2 4 4 6" xfId="43621" xr:uid="{00000000-0005-0000-0000-00003FAA0000}"/>
    <cellStyle name="Note 2 4 4 6 2" xfId="43622" xr:uid="{00000000-0005-0000-0000-000040AA0000}"/>
    <cellStyle name="Note 2 4 4 6 3" xfId="43623" xr:uid="{00000000-0005-0000-0000-000041AA0000}"/>
    <cellStyle name="Note 2 4 4 7" xfId="43624" xr:uid="{00000000-0005-0000-0000-000042AA0000}"/>
    <cellStyle name="Note 2 4 4 7 2" xfId="43625" xr:uid="{00000000-0005-0000-0000-000043AA0000}"/>
    <cellStyle name="Note 2 4 4 7 3" xfId="43626" xr:uid="{00000000-0005-0000-0000-000044AA0000}"/>
    <cellStyle name="Note 2 4 4 8" xfId="43627" xr:uid="{00000000-0005-0000-0000-000045AA0000}"/>
    <cellStyle name="Note 2 4 4 8 2" xfId="43628" xr:uid="{00000000-0005-0000-0000-000046AA0000}"/>
    <cellStyle name="Note 2 4 4 8 3" xfId="43629" xr:uid="{00000000-0005-0000-0000-000047AA0000}"/>
    <cellStyle name="Note 2 4 4 9" xfId="43630" xr:uid="{00000000-0005-0000-0000-000048AA0000}"/>
    <cellStyle name="Note 2 4 4 9 2" xfId="43631" xr:uid="{00000000-0005-0000-0000-000049AA0000}"/>
    <cellStyle name="Note 2 4 4 9 3" xfId="43632" xr:uid="{00000000-0005-0000-0000-00004AAA0000}"/>
    <cellStyle name="Note 2 4 5" xfId="43633" xr:uid="{00000000-0005-0000-0000-00004BAA0000}"/>
    <cellStyle name="Note 2 4 5 10" xfId="43634" xr:uid="{00000000-0005-0000-0000-00004CAA0000}"/>
    <cellStyle name="Note 2 4 5 10 2" xfId="43635" xr:uid="{00000000-0005-0000-0000-00004DAA0000}"/>
    <cellStyle name="Note 2 4 5 10 3" xfId="43636" xr:uid="{00000000-0005-0000-0000-00004EAA0000}"/>
    <cellStyle name="Note 2 4 5 11" xfId="43637" xr:uid="{00000000-0005-0000-0000-00004FAA0000}"/>
    <cellStyle name="Note 2 4 5 11 2" xfId="43638" xr:uid="{00000000-0005-0000-0000-000050AA0000}"/>
    <cellStyle name="Note 2 4 5 11 3" xfId="43639" xr:uid="{00000000-0005-0000-0000-000051AA0000}"/>
    <cellStyle name="Note 2 4 5 12" xfId="43640" xr:uid="{00000000-0005-0000-0000-000052AA0000}"/>
    <cellStyle name="Note 2 4 5 13" xfId="43641" xr:uid="{00000000-0005-0000-0000-000053AA0000}"/>
    <cellStyle name="Note 2 4 5 2" xfId="43642" xr:uid="{00000000-0005-0000-0000-000054AA0000}"/>
    <cellStyle name="Note 2 4 5 2 2" xfId="43643" xr:uid="{00000000-0005-0000-0000-000055AA0000}"/>
    <cellStyle name="Note 2 4 5 2 3" xfId="43644" xr:uid="{00000000-0005-0000-0000-000056AA0000}"/>
    <cellStyle name="Note 2 4 5 3" xfId="43645" xr:uid="{00000000-0005-0000-0000-000057AA0000}"/>
    <cellStyle name="Note 2 4 5 3 2" xfId="43646" xr:uid="{00000000-0005-0000-0000-000058AA0000}"/>
    <cellStyle name="Note 2 4 5 3 3" xfId="43647" xr:uid="{00000000-0005-0000-0000-000059AA0000}"/>
    <cellStyle name="Note 2 4 5 4" xfId="43648" xr:uid="{00000000-0005-0000-0000-00005AAA0000}"/>
    <cellStyle name="Note 2 4 5 4 2" xfId="43649" xr:uid="{00000000-0005-0000-0000-00005BAA0000}"/>
    <cellStyle name="Note 2 4 5 4 3" xfId="43650" xr:uid="{00000000-0005-0000-0000-00005CAA0000}"/>
    <cellStyle name="Note 2 4 5 5" xfId="43651" xr:uid="{00000000-0005-0000-0000-00005DAA0000}"/>
    <cellStyle name="Note 2 4 5 5 2" xfId="43652" xr:uid="{00000000-0005-0000-0000-00005EAA0000}"/>
    <cellStyle name="Note 2 4 5 5 3" xfId="43653" xr:uid="{00000000-0005-0000-0000-00005FAA0000}"/>
    <cellStyle name="Note 2 4 5 6" xfId="43654" xr:uid="{00000000-0005-0000-0000-000060AA0000}"/>
    <cellStyle name="Note 2 4 5 6 2" xfId="43655" xr:uid="{00000000-0005-0000-0000-000061AA0000}"/>
    <cellStyle name="Note 2 4 5 6 3" xfId="43656" xr:uid="{00000000-0005-0000-0000-000062AA0000}"/>
    <cellStyle name="Note 2 4 5 7" xfId="43657" xr:uid="{00000000-0005-0000-0000-000063AA0000}"/>
    <cellStyle name="Note 2 4 5 7 2" xfId="43658" xr:uid="{00000000-0005-0000-0000-000064AA0000}"/>
    <cellStyle name="Note 2 4 5 7 3" xfId="43659" xr:uid="{00000000-0005-0000-0000-000065AA0000}"/>
    <cellStyle name="Note 2 4 5 8" xfId="43660" xr:uid="{00000000-0005-0000-0000-000066AA0000}"/>
    <cellStyle name="Note 2 4 5 8 2" xfId="43661" xr:uid="{00000000-0005-0000-0000-000067AA0000}"/>
    <cellStyle name="Note 2 4 5 8 3" xfId="43662" xr:uid="{00000000-0005-0000-0000-000068AA0000}"/>
    <cellStyle name="Note 2 4 5 9" xfId="43663" xr:uid="{00000000-0005-0000-0000-000069AA0000}"/>
    <cellStyle name="Note 2 4 5 9 2" xfId="43664" xr:uid="{00000000-0005-0000-0000-00006AAA0000}"/>
    <cellStyle name="Note 2 4 5 9 3" xfId="43665" xr:uid="{00000000-0005-0000-0000-00006BAA0000}"/>
    <cellStyle name="Note 2 4 6" xfId="43666" xr:uid="{00000000-0005-0000-0000-00006CAA0000}"/>
    <cellStyle name="Note 2 4 6 10" xfId="43667" xr:uid="{00000000-0005-0000-0000-00006DAA0000}"/>
    <cellStyle name="Note 2 4 6 10 2" xfId="43668" xr:uid="{00000000-0005-0000-0000-00006EAA0000}"/>
    <cellStyle name="Note 2 4 6 10 3" xfId="43669" xr:uid="{00000000-0005-0000-0000-00006FAA0000}"/>
    <cellStyle name="Note 2 4 6 11" xfId="43670" xr:uid="{00000000-0005-0000-0000-000070AA0000}"/>
    <cellStyle name="Note 2 4 6 11 2" xfId="43671" xr:uid="{00000000-0005-0000-0000-000071AA0000}"/>
    <cellStyle name="Note 2 4 6 11 3" xfId="43672" xr:uid="{00000000-0005-0000-0000-000072AA0000}"/>
    <cellStyle name="Note 2 4 6 12" xfId="43673" xr:uid="{00000000-0005-0000-0000-000073AA0000}"/>
    <cellStyle name="Note 2 4 6 13" xfId="43674" xr:uid="{00000000-0005-0000-0000-000074AA0000}"/>
    <cellStyle name="Note 2 4 6 2" xfId="43675" xr:uid="{00000000-0005-0000-0000-000075AA0000}"/>
    <cellStyle name="Note 2 4 6 2 2" xfId="43676" xr:uid="{00000000-0005-0000-0000-000076AA0000}"/>
    <cellStyle name="Note 2 4 6 2 3" xfId="43677" xr:uid="{00000000-0005-0000-0000-000077AA0000}"/>
    <cellStyle name="Note 2 4 6 3" xfId="43678" xr:uid="{00000000-0005-0000-0000-000078AA0000}"/>
    <cellStyle name="Note 2 4 6 3 2" xfId="43679" xr:uid="{00000000-0005-0000-0000-000079AA0000}"/>
    <cellStyle name="Note 2 4 6 3 3" xfId="43680" xr:uid="{00000000-0005-0000-0000-00007AAA0000}"/>
    <cellStyle name="Note 2 4 6 4" xfId="43681" xr:uid="{00000000-0005-0000-0000-00007BAA0000}"/>
    <cellStyle name="Note 2 4 6 4 2" xfId="43682" xr:uid="{00000000-0005-0000-0000-00007CAA0000}"/>
    <cellStyle name="Note 2 4 6 4 3" xfId="43683" xr:uid="{00000000-0005-0000-0000-00007DAA0000}"/>
    <cellStyle name="Note 2 4 6 5" xfId="43684" xr:uid="{00000000-0005-0000-0000-00007EAA0000}"/>
    <cellStyle name="Note 2 4 6 5 2" xfId="43685" xr:uid="{00000000-0005-0000-0000-00007FAA0000}"/>
    <cellStyle name="Note 2 4 6 5 3" xfId="43686" xr:uid="{00000000-0005-0000-0000-000080AA0000}"/>
    <cellStyle name="Note 2 4 6 6" xfId="43687" xr:uid="{00000000-0005-0000-0000-000081AA0000}"/>
    <cellStyle name="Note 2 4 6 6 2" xfId="43688" xr:uid="{00000000-0005-0000-0000-000082AA0000}"/>
    <cellStyle name="Note 2 4 6 6 3" xfId="43689" xr:uid="{00000000-0005-0000-0000-000083AA0000}"/>
    <cellStyle name="Note 2 4 6 7" xfId="43690" xr:uid="{00000000-0005-0000-0000-000084AA0000}"/>
    <cellStyle name="Note 2 4 6 7 2" xfId="43691" xr:uid="{00000000-0005-0000-0000-000085AA0000}"/>
    <cellStyle name="Note 2 4 6 7 3" xfId="43692" xr:uid="{00000000-0005-0000-0000-000086AA0000}"/>
    <cellStyle name="Note 2 4 6 8" xfId="43693" xr:uid="{00000000-0005-0000-0000-000087AA0000}"/>
    <cellStyle name="Note 2 4 6 8 2" xfId="43694" xr:uid="{00000000-0005-0000-0000-000088AA0000}"/>
    <cellStyle name="Note 2 4 6 8 3" xfId="43695" xr:uid="{00000000-0005-0000-0000-000089AA0000}"/>
    <cellStyle name="Note 2 4 6 9" xfId="43696" xr:uid="{00000000-0005-0000-0000-00008AAA0000}"/>
    <cellStyle name="Note 2 4 6 9 2" xfId="43697" xr:uid="{00000000-0005-0000-0000-00008BAA0000}"/>
    <cellStyle name="Note 2 4 6 9 3" xfId="43698" xr:uid="{00000000-0005-0000-0000-00008CAA0000}"/>
    <cellStyle name="Note 2 4 7" xfId="43699" xr:uid="{00000000-0005-0000-0000-00008DAA0000}"/>
    <cellStyle name="Note 2 4 7 10" xfId="43700" xr:uid="{00000000-0005-0000-0000-00008EAA0000}"/>
    <cellStyle name="Note 2 4 7 10 2" xfId="43701" xr:uid="{00000000-0005-0000-0000-00008FAA0000}"/>
    <cellStyle name="Note 2 4 7 10 3" xfId="43702" xr:uid="{00000000-0005-0000-0000-000090AA0000}"/>
    <cellStyle name="Note 2 4 7 11" xfId="43703" xr:uid="{00000000-0005-0000-0000-000091AA0000}"/>
    <cellStyle name="Note 2 4 7 11 2" xfId="43704" xr:uid="{00000000-0005-0000-0000-000092AA0000}"/>
    <cellStyle name="Note 2 4 7 11 3" xfId="43705" xr:uid="{00000000-0005-0000-0000-000093AA0000}"/>
    <cellStyle name="Note 2 4 7 12" xfId="43706" xr:uid="{00000000-0005-0000-0000-000094AA0000}"/>
    <cellStyle name="Note 2 4 7 13" xfId="43707" xr:uid="{00000000-0005-0000-0000-000095AA0000}"/>
    <cellStyle name="Note 2 4 7 2" xfId="43708" xr:uid="{00000000-0005-0000-0000-000096AA0000}"/>
    <cellStyle name="Note 2 4 7 2 2" xfId="43709" xr:uid="{00000000-0005-0000-0000-000097AA0000}"/>
    <cellStyle name="Note 2 4 7 2 3" xfId="43710" xr:uid="{00000000-0005-0000-0000-000098AA0000}"/>
    <cellStyle name="Note 2 4 7 3" xfId="43711" xr:uid="{00000000-0005-0000-0000-000099AA0000}"/>
    <cellStyle name="Note 2 4 7 3 2" xfId="43712" xr:uid="{00000000-0005-0000-0000-00009AAA0000}"/>
    <cellStyle name="Note 2 4 7 3 3" xfId="43713" xr:uid="{00000000-0005-0000-0000-00009BAA0000}"/>
    <cellStyle name="Note 2 4 7 4" xfId="43714" xr:uid="{00000000-0005-0000-0000-00009CAA0000}"/>
    <cellStyle name="Note 2 4 7 4 2" xfId="43715" xr:uid="{00000000-0005-0000-0000-00009DAA0000}"/>
    <cellStyle name="Note 2 4 7 4 3" xfId="43716" xr:uid="{00000000-0005-0000-0000-00009EAA0000}"/>
    <cellStyle name="Note 2 4 7 5" xfId="43717" xr:uid="{00000000-0005-0000-0000-00009FAA0000}"/>
    <cellStyle name="Note 2 4 7 5 2" xfId="43718" xr:uid="{00000000-0005-0000-0000-0000A0AA0000}"/>
    <cellStyle name="Note 2 4 7 5 3" xfId="43719" xr:uid="{00000000-0005-0000-0000-0000A1AA0000}"/>
    <cellStyle name="Note 2 4 7 6" xfId="43720" xr:uid="{00000000-0005-0000-0000-0000A2AA0000}"/>
    <cellStyle name="Note 2 4 7 6 2" xfId="43721" xr:uid="{00000000-0005-0000-0000-0000A3AA0000}"/>
    <cellStyle name="Note 2 4 7 6 3" xfId="43722" xr:uid="{00000000-0005-0000-0000-0000A4AA0000}"/>
    <cellStyle name="Note 2 4 7 7" xfId="43723" xr:uid="{00000000-0005-0000-0000-0000A5AA0000}"/>
    <cellStyle name="Note 2 4 7 7 2" xfId="43724" xr:uid="{00000000-0005-0000-0000-0000A6AA0000}"/>
    <cellStyle name="Note 2 4 7 7 3" xfId="43725" xr:uid="{00000000-0005-0000-0000-0000A7AA0000}"/>
    <cellStyle name="Note 2 4 7 8" xfId="43726" xr:uid="{00000000-0005-0000-0000-0000A8AA0000}"/>
    <cellStyle name="Note 2 4 7 8 2" xfId="43727" xr:uid="{00000000-0005-0000-0000-0000A9AA0000}"/>
    <cellStyle name="Note 2 4 7 8 3" xfId="43728" xr:uid="{00000000-0005-0000-0000-0000AAAA0000}"/>
    <cellStyle name="Note 2 4 7 9" xfId="43729" xr:uid="{00000000-0005-0000-0000-0000ABAA0000}"/>
    <cellStyle name="Note 2 4 7 9 2" xfId="43730" xr:uid="{00000000-0005-0000-0000-0000ACAA0000}"/>
    <cellStyle name="Note 2 4 7 9 3" xfId="43731" xr:uid="{00000000-0005-0000-0000-0000ADAA0000}"/>
    <cellStyle name="Note 2 4 8" xfId="43732" xr:uid="{00000000-0005-0000-0000-0000AEAA0000}"/>
    <cellStyle name="Note 2 4 8 2" xfId="43733" xr:uid="{00000000-0005-0000-0000-0000AFAA0000}"/>
    <cellStyle name="Note 2 4 8 3" xfId="43734" xr:uid="{00000000-0005-0000-0000-0000B0AA0000}"/>
    <cellStyle name="Note 2 4 9" xfId="43735" xr:uid="{00000000-0005-0000-0000-0000B1AA0000}"/>
    <cellStyle name="Note 2 4 9 2" xfId="43736" xr:uid="{00000000-0005-0000-0000-0000B2AA0000}"/>
    <cellStyle name="Note 2 4 9 3" xfId="43737" xr:uid="{00000000-0005-0000-0000-0000B3AA0000}"/>
    <cellStyle name="Note 2 5" xfId="43738" xr:uid="{00000000-0005-0000-0000-0000B4AA0000}"/>
    <cellStyle name="Note 2 5 10" xfId="43739" xr:uid="{00000000-0005-0000-0000-0000B5AA0000}"/>
    <cellStyle name="Note 2 5 10 2" xfId="43740" xr:uid="{00000000-0005-0000-0000-0000B6AA0000}"/>
    <cellStyle name="Note 2 5 10 3" xfId="43741" xr:uid="{00000000-0005-0000-0000-0000B7AA0000}"/>
    <cellStyle name="Note 2 5 11" xfId="43742" xr:uid="{00000000-0005-0000-0000-0000B8AA0000}"/>
    <cellStyle name="Note 2 5 11 2" xfId="43743" xr:uid="{00000000-0005-0000-0000-0000B9AA0000}"/>
    <cellStyle name="Note 2 5 11 3" xfId="43744" xr:uid="{00000000-0005-0000-0000-0000BAAA0000}"/>
    <cellStyle name="Note 2 5 12" xfId="43745" xr:uid="{00000000-0005-0000-0000-0000BBAA0000}"/>
    <cellStyle name="Note 2 5 12 2" xfId="43746" xr:uid="{00000000-0005-0000-0000-0000BCAA0000}"/>
    <cellStyle name="Note 2 5 12 3" xfId="43747" xr:uid="{00000000-0005-0000-0000-0000BDAA0000}"/>
    <cellStyle name="Note 2 5 13" xfId="43748" xr:uid="{00000000-0005-0000-0000-0000BEAA0000}"/>
    <cellStyle name="Note 2 5 13 2" xfId="43749" xr:uid="{00000000-0005-0000-0000-0000BFAA0000}"/>
    <cellStyle name="Note 2 5 13 3" xfId="43750" xr:uid="{00000000-0005-0000-0000-0000C0AA0000}"/>
    <cellStyle name="Note 2 5 14" xfId="43751" xr:uid="{00000000-0005-0000-0000-0000C1AA0000}"/>
    <cellStyle name="Note 2 5 14 2" xfId="43752" xr:uid="{00000000-0005-0000-0000-0000C2AA0000}"/>
    <cellStyle name="Note 2 5 14 3" xfId="43753" xr:uid="{00000000-0005-0000-0000-0000C3AA0000}"/>
    <cellStyle name="Note 2 5 15" xfId="43754" xr:uid="{00000000-0005-0000-0000-0000C4AA0000}"/>
    <cellStyle name="Note 2 5 15 2" xfId="43755" xr:uid="{00000000-0005-0000-0000-0000C5AA0000}"/>
    <cellStyle name="Note 2 5 15 3" xfId="43756" xr:uid="{00000000-0005-0000-0000-0000C6AA0000}"/>
    <cellStyle name="Note 2 5 16" xfId="43757" xr:uid="{00000000-0005-0000-0000-0000C7AA0000}"/>
    <cellStyle name="Note 2 5 16 2" xfId="43758" xr:uid="{00000000-0005-0000-0000-0000C8AA0000}"/>
    <cellStyle name="Note 2 5 16 3" xfId="43759" xr:uid="{00000000-0005-0000-0000-0000C9AA0000}"/>
    <cellStyle name="Note 2 5 17" xfId="43760" xr:uid="{00000000-0005-0000-0000-0000CAAA0000}"/>
    <cellStyle name="Note 2 5 17 2" xfId="43761" xr:uid="{00000000-0005-0000-0000-0000CBAA0000}"/>
    <cellStyle name="Note 2 5 17 3" xfId="43762" xr:uid="{00000000-0005-0000-0000-0000CCAA0000}"/>
    <cellStyle name="Note 2 5 18" xfId="43763" xr:uid="{00000000-0005-0000-0000-0000CDAA0000}"/>
    <cellStyle name="Note 2 5 18 2" xfId="43764" xr:uid="{00000000-0005-0000-0000-0000CEAA0000}"/>
    <cellStyle name="Note 2 5 18 3" xfId="43765" xr:uid="{00000000-0005-0000-0000-0000CFAA0000}"/>
    <cellStyle name="Note 2 5 19" xfId="43766" xr:uid="{00000000-0005-0000-0000-0000D0AA0000}"/>
    <cellStyle name="Note 2 5 2" xfId="43767" xr:uid="{00000000-0005-0000-0000-0000D1AA0000}"/>
    <cellStyle name="Note 2 5 2 10" xfId="43768" xr:uid="{00000000-0005-0000-0000-0000D2AA0000}"/>
    <cellStyle name="Note 2 5 2 10 2" xfId="43769" xr:uid="{00000000-0005-0000-0000-0000D3AA0000}"/>
    <cellStyle name="Note 2 5 2 10 3" xfId="43770" xr:uid="{00000000-0005-0000-0000-0000D4AA0000}"/>
    <cellStyle name="Note 2 5 2 11" xfId="43771" xr:uid="{00000000-0005-0000-0000-0000D5AA0000}"/>
    <cellStyle name="Note 2 5 2 11 2" xfId="43772" xr:uid="{00000000-0005-0000-0000-0000D6AA0000}"/>
    <cellStyle name="Note 2 5 2 11 3" xfId="43773" xr:uid="{00000000-0005-0000-0000-0000D7AA0000}"/>
    <cellStyle name="Note 2 5 2 12" xfId="43774" xr:uid="{00000000-0005-0000-0000-0000D8AA0000}"/>
    <cellStyle name="Note 2 5 2 12 2" xfId="43775" xr:uid="{00000000-0005-0000-0000-0000D9AA0000}"/>
    <cellStyle name="Note 2 5 2 12 3" xfId="43776" xr:uid="{00000000-0005-0000-0000-0000DAAA0000}"/>
    <cellStyle name="Note 2 5 2 13" xfId="43777" xr:uid="{00000000-0005-0000-0000-0000DBAA0000}"/>
    <cellStyle name="Note 2 5 2 14" xfId="43778" xr:uid="{00000000-0005-0000-0000-0000DCAA0000}"/>
    <cellStyle name="Note 2 5 2 2" xfId="43779" xr:uid="{00000000-0005-0000-0000-0000DDAA0000}"/>
    <cellStyle name="Note 2 5 2 2 2" xfId="43780" xr:uid="{00000000-0005-0000-0000-0000DEAA0000}"/>
    <cellStyle name="Note 2 5 2 2 3" xfId="43781" xr:uid="{00000000-0005-0000-0000-0000DFAA0000}"/>
    <cellStyle name="Note 2 5 2 3" xfId="43782" xr:uid="{00000000-0005-0000-0000-0000E0AA0000}"/>
    <cellStyle name="Note 2 5 2 3 2" xfId="43783" xr:uid="{00000000-0005-0000-0000-0000E1AA0000}"/>
    <cellStyle name="Note 2 5 2 3 3" xfId="43784" xr:uid="{00000000-0005-0000-0000-0000E2AA0000}"/>
    <cellStyle name="Note 2 5 2 4" xfId="43785" xr:uid="{00000000-0005-0000-0000-0000E3AA0000}"/>
    <cellStyle name="Note 2 5 2 4 2" xfId="43786" xr:uid="{00000000-0005-0000-0000-0000E4AA0000}"/>
    <cellStyle name="Note 2 5 2 4 3" xfId="43787" xr:uid="{00000000-0005-0000-0000-0000E5AA0000}"/>
    <cellStyle name="Note 2 5 2 5" xfId="43788" xr:uid="{00000000-0005-0000-0000-0000E6AA0000}"/>
    <cellStyle name="Note 2 5 2 5 2" xfId="43789" xr:uid="{00000000-0005-0000-0000-0000E7AA0000}"/>
    <cellStyle name="Note 2 5 2 5 3" xfId="43790" xr:uid="{00000000-0005-0000-0000-0000E8AA0000}"/>
    <cellStyle name="Note 2 5 2 6" xfId="43791" xr:uid="{00000000-0005-0000-0000-0000E9AA0000}"/>
    <cellStyle name="Note 2 5 2 6 2" xfId="43792" xr:uid="{00000000-0005-0000-0000-0000EAAA0000}"/>
    <cellStyle name="Note 2 5 2 6 3" xfId="43793" xr:uid="{00000000-0005-0000-0000-0000EBAA0000}"/>
    <cellStyle name="Note 2 5 2 7" xfId="43794" xr:uid="{00000000-0005-0000-0000-0000ECAA0000}"/>
    <cellStyle name="Note 2 5 2 7 2" xfId="43795" xr:uid="{00000000-0005-0000-0000-0000EDAA0000}"/>
    <cellStyle name="Note 2 5 2 7 3" xfId="43796" xr:uid="{00000000-0005-0000-0000-0000EEAA0000}"/>
    <cellStyle name="Note 2 5 2 8" xfId="43797" xr:uid="{00000000-0005-0000-0000-0000EFAA0000}"/>
    <cellStyle name="Note 2 5 2 8 2" xfId="43798" xr:uid="{00000000-0005-0000-0000-0000F0AA0000}"/>
    <cellStyle name="Note 2 5 2 8 3" xfId="43799" xr:uid="{00000000-0005-0000-0000-0000F1AA0000}"/>
    <cellStyle name="Note 2 5 2 9" xfId="43800" xr:uid="{00000000-0005-0000-0000-0000F2AA0000}"/>
    <cellStyle name="Note 2 5 2 9 2" xfId="43801" xr:uid="{00000000-0005-0000-0000-0000F3AA0000}"/>
    <cellStyle name="Note 2 5 2 9 3" xfId="43802" xr:uid="{00000000-0005-0000-0000-0000F4AA0000}"/>
    <cellStyle name="Note 2 5 20" xfId="43803" xr:uid="{00000000-0005-0000-0000-0000F5AA0000}"/>
    <cellStyle name="Note 2 5 3" xfId="43804" xr:uid="{00000000-0005-0000-0000-0000F6AA0000}"/>
    <cellStyle name="Note 2 5 3 10" xfId="43805" xr:uid="{00000000-0005-0000-0000-0000F7AA0000}"/>
    <cellStyle name="Note 2 5 3 10 2" xfId="43806" xr:uid="{00000000-0005-0000-0000-0000F8AA0000}"/>
    <cellStyle name="Note 2 5 3 10 3" xfId="43807" xr:uid="{00000000-0005-0000-0000-0000F9AA0000}"/>
    <cellStyle name="Note 2 5 3 11" xfId="43808" xr:uid="{00000000-0005-0000-0000-0000FAAA0000}"/>
    <cellStyle name="Note 2 5 3 11 2" xfId="43809" xr:uid="{00000000-0005-0000-0000-0000FBAA0000}"/>
    <cellStyle name="Note 2 5 3 11 3" xfId="43810" xr:uid="{00000000-0005-0000-0000-0000FCAA0000}"/>
    <cellStyle name="Note 2 5 3 12" xfId="43811" xr:uid="{00000000-0005-0000-0000-0000FDAA0000}"/>
    <cellStyle name="Note 2 5 3 12 2" xfId="43812" xr:uid="{00000000-0005-0000-0000-0000FEAA0000}"/>
    <cellStyle name="Note 2 5 3 12 3" xfId="43813" xr:uid="{00000000-0005-0000-0000-0000FFAA0000}"/>
    <cellStyle name="Note 2 5 3 13" xfId="43814" xr:uid="{00000000-0005-0000-0000-000000AB0000}"/>
    <cellStyle name="Note 2 5 3 14" xfId="43815" xr:uid="{00000000-0005-0000-0000-000001AB0000}"/>
    <cellStyle name="Note 2 5 3 2" xfId="43816" xr:uid="{00000000-0005-0000-0000-000002AB0000}"/>
    <cellStyle name="Note 2 5 3 2 2" xfId="43817" xr:uid="{00000000-0005-0000-0000-000003AB0000}"/>
    <cellStyle name="Note 2 5 3 2 3" xfId="43818" xr:uid="{00000000-0005-0000-0000-000004AB0000}"/>
    <cellStyle name="Note 2 5 3 3" xfId="43819" xr:uid="{00000000-0005-0000-0000-000005AB0000}"/>
    <cellStyle name="Note 2 5 3 3 2" xfId="43820" xr:uid="{00000000-0005-0000-0000-000006AB0000}"/>
    <cellStyle name="Note 2 5 3 3 3" xfId="43821" xr:uid="{00000000-0005-0000-0000-000007AB0000}"/>
    <cellStyle name="Note 2 5 3 4" xfId="43822" xr:uid="{00000000-0005-0000-0000-000008AB0000}"/>
    <cellStyle name="Note 2 5 3 4 2" xfId="43823" xr:uid="{00000000-0005-0000-0000-000009AB0000}"/>
    <cellStyle name="Note 2 5 3 4 3" xfId="43824" xr:uid="{00000000-0005-0000-0000-00000AAB0000}"/>
    <cellStyle name="Note 2 5 3 5" xfId="43825" xr:uid="{00000000-0005-0000-0000-00000BAB0000}"/>
    <cellStyle name="Note 2 5 3 5 2" xfId="43826" xr:uid="{00000000-0005-0000-0000-00000CAB0000}"/>
    <cellStyle name="Note 2 5 3 5 3" xfId="43827" xr:uid="{00000000-0005-0000-0000-00000DAB0000}"/>
    <cellStyle name="Note 2 5 3 6" xfId="43828" xr:uid="{00000000-0005-0000-0000-00000EAB0000}"/>
    <cellStyle name="Note 2 5 3 6 2" xfId="43829" xr:uid="{00000000-0005-0000-0000-00000FAB0000}"/>
    <cellStyle name="Note 2 5 3 6 3" xfId="43830" xr:uid="{00000000-0005-0000-0000-000010AB0000}"/>
    <cellStyle name="Note 2 5 3 7" xfId="43831" xr:uid="{00000000-0005-0000-0000-000011AB0000}"/>
    <cellStyle name="Note 2 5 3 7 2" xfId="43832" xr:uid="{00000000-0005-0000-0000-000012AB0000}"/>
    <cellStyle name="Note 2 5 3 7 3" xfId="43833" xr:uid="{00000000-0005-0000-0000-000013AB0000}"/>
    <cellStyle name="Note 2 5 3 8" xfId="43834" xr:uid="{00000000-0005-0000-0000-000014AB0000}"/>
    <cellStyle name="Note 2 5 3 8 2" xfId="43835" xr:uid="{00000000-0005-0000-0000-000015AB0000}"/>
    <cellStyle name="Note 2 5 3 8 3" xfId="43836" xr:uid="{00000000-0005-0000-0000-000016AB0000}"/>
    <cellStyle name="Note 2 5 3 9" xfId="43837" xr:uid="{00000000-0005-0000-0000-000017AB0000}"/>
    <cellStyle name="Note 2 5 3 9 2" xfId="43838" xr:uid="{00000000-0005-0000-0000-000018AB0000}"/>
    <cellStyle name="Note 2 5 3 9 3" xfId="43839" xr:uid="{00000000-0005-0000-0000-000019AB0000}"/>
    <cellStyle name="Note 2 5 4" xfId="43840" xr:uid="{00000000-0005-0000-0000-00001AAB0000}"/>
    <cellStyle name="Note 2 5 4 10" xfId="43841" xr:uid="{00000000-0005-0000-0000-00001BAB0000}"/>
    <cellStyle name="Note 2 5 4 10 2" xfId="43842" xr:uid="{00000000-0005-0000-0000-00001CAB0000}"/>
    <cellStyle name="Note 2 5 4 10 3" xfId="43843" xr:uid="{00000000-0005-0000-0000-00001DAB0000}"/>
    <cellStyle name="Note 2 5 4 11" xfId="43844" xr:uid="{00000000-0005-0000-0000-00001EAB0000}"/>
    <cellStyle name="Note 2 5 4 11 2" xfId="43845" xr:uid="{00000000-0005-0000-0000-00001FAB0000}"/>
    <cellStyle name="Note 2 5 4 11 3" xfId="43846" xr:uid="{00000000-0005-0000-0000-000020AB0000}"/>
    <cellStyle name="Note 2 5 4 12" xfId="43847" xr:uid="{00000000-0005-0000-0000-000021AB0000}"/>
    <cellStyle name="Note 2 5 4 13" xfId="43848" xr:uid="{00000000-0005-0000-0000-000022AB0000}"/>
    <cellStyle name="Note 2 5 4 2" xfId="43849" xr:uid="{00000000-0005-0000-0000-000023AB0000}"/>
    <cellStyle name="Note 2 5 4 2 2" xfId="43850" xr:uid="{00000000-0005-0000-0000-000024AB0000}"/>
    <cellStyle name="Note 2 5 4 2 3" xfId="43851" xr:uid="{00000000-0005-0000-0000-000025AB0000}"/>
    <cellStyle name="Note 2 5 4 3" xfId="43852" xr:uid="{00000000-0005-0000-0000-000026AB0000}"/>
    <cellStyle name="Note 2 5 4 3 2" xfId="43853" xr:uid="{00000000-0005-0000-0000-000027AB0000}"/>
    <cellStyle name="Note 2 5 4 3 3" xfId="43854" xr:uid="{00000000-0005-0000-0000-000028AB0000}"/>
    <cellStyle name="Note 2 5 4 4" xfId="43855" xr:uid="{00000000-0005-0000-0000-000029AB0000}"/>
    <cellStyle name="Note 2 5 4 4 2" xfId="43856" xr:uid="{00000000-0005-0000-0000-00002AAB0000}"/>
    <cellStyle name="Note 2 5 4 4 3" xfId="43857" xr:uid="{00000000-0005-0000-0000-00002BAB0000}"/>
    <cellStyle name="Note 2 5 4 5" xfId="43858" xr:uid="{00000000-0005-0000-0000-00002CAB0000}"/>
    <cellStyle name="Note 2 5 4 5 2" xfId="43859" xr:uid="{00000000-0005-0000-0000-00002DAB0000}"/>
    <cellStyle name="Note 2 5 4 5 3" xfId="43860" xr:uid="{00000000-0005-0000-0000-00002EAB0000}"/>
    <cellStyle name="Note 2 5 4 6" xfId="43861" xr:uid="{00000000-0005-0000-0000-00002FAB0000}"/>
    <cellStyle name="Note 2 5 4 6 2" xfId="43862" xr:uid="{00000000-0005-0000-0000-000030AB0000}"/>
    <cellStyle name="Note 2 5 4 6 3" xfId="43863" xr:uid="{00000000-0005-0000-0000-000031AB0000}"/>
    <cellStyle name="Note 2 5 4 7" xfId="43864" xr:uid="{00000000-0005-0000-0000-000032AB0000}"/>
    <cellStyle name="Note 2 5 4 7 2" xfId="43865" xr:uid="{00000000-0005-0000-0000-000033AB0000}"/>
    <cellStyle name="Note 2 5 4 7 3" xfId="43866" xr:uid="{00000000-0005-0000-0000-000034AB0000}"/>
    <cellStyle name="Note 2 5 4 8" xfId="43867" xr:uid="{00000000-0005-0000-0000-000035AB0000}"/>
    <cellStyle name="Note 2 5 4 8 2" xfId="43868" xr:uid="{00000000-0005-0000-0000-000036AB0000}"/>
    <cellStyle name="Note 2 5 4 8 3" xfId="43869" xr:uid="{00000000-0005-0000-0000-000037AB0000}"/>
    <cellStyle name="Note 2 5 4 9" xfId="43870" xr:uid="{00000000-0005-0000-0000-000038AB0000}"/>
    <cellStyle name="Note 2 5 4 9 2" xfId="43871" xr:uid="{00000000-0005-0000-0000-000039AB0000}"/>
    <cellStyle name="Note 2 5 4 9 3" xfId="43872" xr:uid="{00000000-0005-0000-0000-00003AAB0000}"/>
    <cellStyle name="Note 2 5 5" xfId="43873" xr:uid="{00000000-0005-0000-0000-00003BAB0000}"/>
    <cellStyle name="Note 2 5 5 10" xfId="43874" xr:uid="{00000000-0005-0000-0000-00003CAB0000}"/>
    <cellStyle name="Note 2 5 5 10 2" xfId="43875" xr:uid="{00000000-0005-0000-0000-00003DAB0000}"/>
    <cellStyle name="Note 2 5 5 10 3" xfId="43876" xr:uid="{00000000-0005-0000-0000-00003EAB0000}"/>
    <cellStyle name="Note 2 5 5 11" xfId="43877" xr:uid="{00000000-0005-0000-0000-00003FAB0000}"/>
    <cellStyle name="Note 2 5 5 11 2" xfId="43878" xr:uid="{00000000-0005-0000-0000-000040AB0000}"/>
    <cellStyle name="Note 2 5 5 11 3" xfId="43879" xr:uid="{00000000-0005-0000-0000-000041AB0000}"/>
    <cellStyle name="Note 2 5 5 12" xfId="43880" xr:uid="{00000000-0005-0000-0000-000042AB0000}"/>
    <cellStyle name="Note 2 5 5 13" xfId="43881" xr:uid="{00000000-0005-0000-0000-000043AB0000}"/>
    <cellStyle name="Note 2 5 5 2" xfId="43882" xr:uid="{00000000-0005-0000-0000-000044AB0000}"/>
    <cellStyle name="Note 2 5 5 2 2" xfId="43883" xr:uid="{00000000-0005-0000-0000-000045AB0000}"/>
    <cellStyle name="Note 2 5 5 2 3" xfId="43884" xr:uid="{00000000-0005-0000-0000-000046AB0000}"/>
    <cellStyle name="Note 2 5 5 3" xfId="43885" xr:uid="{00000000-0005-0000-0000-000047AB0000}"/>
    <cellStyle name="Note 2 5 5 3 2" xfId="43886" xr:uid="{00000000-0005-0000-0000-000048AB0000}"/>
    <cellStyle name="Note 2 5 5 3 3" xfId="43887" xr:uid="{00000000-0005-0000-0000-000049AB0000}"/>
    <cellStyle name="Note 2 5 5 4" xfId="43888" xr:uid="{00000000-0005-0000-0000-00004AAB0000}"/>
    <cellStyle name="Note 2 5 5 4 2" xfId="43889" xr:uid="{00000000-0005-0000-0000-00004BAB0000}"/>
    <cellStyle name="Note 2 5 5 4 3" xfId="43890" xr:uid="{00000000-0005-0000-0000-00004CAB0000}"/>
    <cellStyle name="Note 2 5 5 5" xfId="43891" xr:uid="{00000000-0005-0000-0000-00004DAB0000}"/>
    <cellStyle name="Note 2 5 5 5 2" xfId="43892" xr:uid="{00000000-0005-0000-0000-00004EAB0000}"/>
    <cellStyle name="Note 2 5 5 5 3" xfId="43893" xr:uid="{00000000-0005-0000-0000-00004FAB0000}"/>
    <cellStyle name="Note 2 5 5 6" xfId="43894" xr:uid="{00000000-0005-0000-0000-000050AB0000}"/>
    <cellStyle name="Note 2 5 5 6 2" xfId="43895" xr:uid="{00000000-0005-0000-0000-000051AB0000}"/>
    <cellStyle name="Note 2 5 5 6 3" xfId="43896" xr:uid="{00000000-0005-0000-0000-000052AB0000}"/>
    <cellStyle name="Note 2 5 5 7" xfId="43897" xr:uid="{00000000-0005-0000-0000-000053AB0000}"/>
    <cellStyle name="Note 2 5 5 7 2" xfId="43898" xr:uid="{00000000-0005-0000-0000-000054AB0000}"/>
    <cellStyle name="Note 2 5 5 7 3" xfId="43899" xr:uid="{00000000-0005-0000-0000-000055AB0000}"/>
    <cellStyle name="Note 2 5 5 8" xfId="43900" xr:uid="{00000000-0005-0000-0000-000056AB0000}"/>
    <cellStyle name="Note 2 5 5 8 2" xfId="43901" xr:uid="{00000000-0005-0000-0000-000057AB0000}"/>
    <cellStyle name="Note 2 5 5 8 3" xfId="43902" xr:uid="{00000000-0005-0000-0000-000058AB0000}"/>
    <cellStyle name="Note 2 5 5 9" xfId="43903" xr:uid="{00000000-0005-0000-0000-000059AB0000}"/>
    <cellStyle name="Note 2 5 5 9 2" xfId="43904" xr:uid="{00000000-0005-0000-0000-00005AAB0000}"/>
    <cellStyle name="Note 2 5 5 9 3" xfId="43905" xr:uid="{00000000-0005-0000-0000-00005BAB0000}"/>
    <cellStyle name="Note 2 5 6" xfId="43906" xr:uid="{00000000-0005-0000-0000-00005CAB0000}"/>
    <cellStyle name="Note 2 5 6 10" xfId="43907" xr:uid="{00000000-0005-0000-0000-00005DAB0000}"/>
    <cellStyle name="Note 2 5 6 10 2" xfId="43908" xr:uid="{00000000-0005-0000-0000-00005EAB0000}"/>
    <cellStyle name="Note 2 5 6 10 3" xfId="43909" xr:uid="{00000000-0005-0000-0000-00005FAB0000}"/>
    <cellStyle name="Note 2 5 6 11" xfId="43910" xr:uid="{00000000-0005-0000-0000-000060AB0000}"/>
    <cellStyle name="Note 2 5 6 11 2" xfId="43911" xr:uid="{00000000-0005-0000-0000-000061AB0000}"/>
    <cellStyle name="Note 2 5 6 11 3" xfId="43912" xr:uid="{00000000-0005-0000-0000-000062AB0000}"/>
    <cellStyle name="Note 2 5 6 12" xfId="43913" xr:uid="{00000000-0005-0000-0000-000063AB0000}"/>
    <cellStyle name="Note 2 5 6 13" xfId="43914" xr:uid="{00000000-0005-0000-0000-000064AB0000}"/>
    <cellStyle name="Note 2 5 6 2" xfId="43915" xr:uid="{00000000-0005-0000-0000-000065AB0000}"/>
    <cellStyle name="Note 2 5 6 2 2" xfId="43916" xr:uid="{00000000-0005-0000-0000-000066AB0000}"/>
    <cellStyle name="Note 2 5 6 2 3" xfId="43917" xr:uid="{00000000-0005-0000-0000-000067AB0000}"/>
    <cellStyle name="Note 2 5 6 3" xfId="43918" xr:uid="{00000000-0005-0000-0000-000068AB0000}"/>
    <cellStyle name="Note 2 5 6 3 2" xfId="43919" xr:uid="{00000000-0005-0000-0000-000069AB0000}"/>
    <cellStyle name="Note 2 5 6 3 3" xfId="43920" xr:uid="{00000000-0005-0000-0000-00006AAB0000}"/>
    <cellStyle name="Note 2 5 6 4" xfId="43921" xr:uid="{00000000-0005-0000-0000-00006BAB0000}"/>
    <cellStyle name="Note 2 5 6 4 2" xfId="43922" xr:uid="{00000000-0005-0000-0000-00006CAB0000}"/>
    <cellStyle name="Note 2 5 6 4 3" xfId="43923" xr:uid="{00000000-0005-0000-0000-00006DAB0000}"/>
    <cellStyle name="Note 2 5 6 5" xfId="43924" xr:uid="{00000000-0005-0000-0000-00006EAB0000}"/>
    <cellStyle name="Note 2 5 6 5 2" xfId="43925" xr:uid="{00000000-0005-0000-0000-00006FAB0000}"/>
    <cellStyle name="Note 2 5 6 5 3" xfId="43926" xr:uid="{00000000-0005-0000-0000-000070AB0000}"/>
    <cellStyle name="Note 2 5 6 6" xfId="43927" xr:uid="{00000000-0005-0000-0000-000071AB0000}"/>
    <cellStyle name="Note 2 5 6 6 2" xfId="43928" xr:uid="{00000000-0005-0000-0000-000072AB0000}"/>
    <cellStyle name="Note 2 5 6 6 3" xfId="43929" xr:uid="{00000000-0005-0000-0000-000073AB0000}"/>
    <cellStyle name="Note 2 5 6 7" xfId="43930" xr:uid="{00000000-0005-0000-0000-000074AB0000}"/>
    <cellStyle name="Note 2 5 6 7 2" xfId="43931" xr:uid="{00000000-0005-0000-0000-000075AB0000}"/>
    <cellStyle name="Note 2 5 6 7 3" xfId="43932" xr:uid="{00000000-0005-0000-0000-000076AB0000}"/>
    <cellStyle name="Note 2 5 6 8" xfId="43933" xr:uid="{00000000-0005-0000-0000-000077AB0000}"/>
    <cellStyle name="Note 2 5 6 8 2" xfId="43934" xr:uid="{00000000-0005-0000-0000-000078AB0000}"/>
    <cellStyle name="Note 2 5 6 8 3" xfId="43935" xr:uid="{00000000-0005-0000-0000-000079AB0000}"/>
    <cellStyle name="Note 2 5 6 9" xfId="43936" xr:uid="{00000000-0005-0000-0000-00007AAB0000}"/>
    <cellStyle name="Note 2 5 6 9 2" xfId="43937" xr:uid="{00000000-0005-0000-0000-00007BAB0000}"/>
    <cellStyle name="Note 2 5 6 9 3" xfId="43938" xr:uid="{00000000-0005-0000-0000-00007CAB0000}"/>
    <cellStyle name="Note 2 5 7" xfId="43939" xr:uid="{00000000-0005-0000-0000-00007DAB0000}"/>
    <cellStyle name="Note 2 5 7 10" xfId="43940" xr:uid="{00000000-0005-0000-0000-00007EAB0000}"/>
    <cellStyle name="Note 2 5 7 10 2" xfId="43941" xr:uid="{00000000-0005-0000-0000-00007FAB0000}"/>
    <cellStyle name="Note 2 5 7 10 3" xfId="43942" xr:uid="{00000000-0005-0000-0000-000080AB0000}"/>
    <cellStyle name="Note 2 5 7 11" xfId="43943" xr:uid="{00000000-0005-0000-0000-000081AB0000}"/>
    <cellStyle name="Note 2 5 7 11 2" xfId="43944" xr:uid="{00000000-0005-0000-0000-000082AB0000}"/>
    <cellStyle name="Note 2 5 7 11 3" xfId="43945" xr:uid="{00000000-0005-0000-0000-000083AB0000}"/>
    <cellStyle name="Note 2 5 7 12" xfId="43946" xr:uid="{00000000-0005-0000-0000-000084AB0000}"/>
    <cellStyle name="Note 2 5 7 13" xfId="43947" xr:uid="{00000000-0005-0000-0000-000085AB0000}"/>
    <cellStyle name="Note 2 5 7 2" xfId="43948" xr:uid="{00000000-0005-0000-0000-000086AB0000}"/>
    <cellStyle name="Note 2 5 7 2 2" xfId="43949" xr:uid="{00000000-0005-0000-0000-000087AB0000}"/>
    <cellStyle name="Note 2 5 7 2 3" xfId="43950" xr:uid="{00000000-0005-0000-0000-000088AB0000}"/>
    <cellStyle name="Note 2 5 7 3" xfId="43951" xr:uid="{00000000-0005-0000-0000-000089AB0000}"/>
    <cellStyle name="Note 2 5 7 3 2" xfId="43952" xr:uid="{00000000-0005-0000-0000-00008AAB0000}"/>
    <cellStyle name="Note 2 5 7 3 3" xfId="43953" xr:uid="{00000000-0005-0000-0000-00008BAB0000}"/>
    <cellStyle name="Note 2 5 7 4" xfId="43954" xr:uid="{00000000-0005-0000-0000-00008CAB0000}"/>
    <cellStyle name="Note 2 5 7 4 2" xfId="43955" xr:uid="{00000000-0005-0000-0000-00008DAB0000}"/>
    <cellStyle name="Note 2 5 7 4 3" xfId="43956" xr:uid="{00000000-0005-0000-0000-00008EAB0000}"/>
    <cellStyle name="Note 2 5 7 5" xfId="43957" xr:uid="{00000000-0005-0000-0000-00008FAB0000}"/>
    <cellStyle name="Note 2 5 7 5 2" xfId="43958" xr:uid="{00000000-0005-0000-0000-000090AB0000}"/>
    <cellStyle name="Note 2 5 7 5 3" xfId="43959" xr:uid="{00000000-0005-0000-0000-000091AB0000}"/>
    <cellStyle name="Note 2 5 7 6" xfId="43960" xr:uid="{00000000-0005-0000-0000-000092AB0000}"/>
    <cellStyle name="Note 2 5 7 6 2" xfId="43961" xr:uid="{00000000-0005-0000-0000-000093AB0000}"/>
    <cellStyle name="Note 2 5 7 6 3" xfId="43962" xr:uid="{00000000-0005-0000-0000-000094AB0000}"/>
    <cellStyle name="Note 2 5 7 7" xfId="43963" xr:uid="{00000000-0005-0000-0000-000095AB0000}"/>
    <cellStyle name="Note 2 5 7 7 2" xfId="43964" xr:uid="{00000000-0005-0000-0000-000096AB0000}"/>
    <cellStyle name="Note 2 5 7 7 3" xfId="43965" xr:uid="{00000000-0005-0000-0000-000097AB0000}"/>
    <cellStyle name="Note 2 5 7 8" xfId="43966" xr:uid="{00000000-0005-0000-0000-000098AB0000}"/>
    <cellStyle name="Note 2 5 7 8 2" xfId="43967" xr:uid="{00000000-0005-0000-0000-000099AB0000}"/>
    <cellStyle name="Note 2 5 7 8 3" xfId="43968" xr:uid="{00000000-0005-0000-0000-00009AAB0000}"/>
    <cellStyle name="Note 2 5 7 9" xfId="43969" xr:uid="{00000000-0005-0000-0000-00009BAB0000}"/>
    <cellStyle name="Note 2 5 7 9 2" xfId="43970" xr:uid="{00000000-0005-0000-0000-00009CAB0000}"/>
    <cellStyle name="Note 2 5 7 9 3" xfId="43971" xr:uid="{00000000-0005-0000-0000-00009DAB0000}"/>
    <cellStyle name="Note 2 5 8" xfId="43972" xr:uid="{00000000-0005-0000-0000-00009EAB0000}"/>
    <cellStyle name="Note 2 5 8 2" xfId="43973" xr:uid="{00000000-0005-0000-0000-00009FAB0000}"/>
    <cellStyle name="Note 2 5 8 3" xfId="43974" xr:uid="{00000000-0005-0000-0000-0000A0AB0000}"/>
    <cellStyle name="Note 2 5 9" xfId="43975" xr:uid="{00000000-0005-0000-0000-0000A1AB0000}"/>
    <cellStyle name="Note 2 5 9 2" xfId="43976" xr:uid="{00000000-0005-0000-0000-0000A2AB0000}"/>
    <cellStyle name="Note 2 5 9 3" xfId="43977" xr:uid="{00000000-0005-0000-0000-0000A3AB0000}"/>
    <cellStyle name="Note 2 6" xfId="43978" xr:uid="{00000000-0005-0000-0000-0000A4AB0000}"/>
    <cellStyle name="Note 2 6 10" xfId="43979" xr:uid="{00000000-0005-0000-0000-0000A5AB0000}"/>
    <cellStyle name="Note 2 6 10 2" xfId="43980" xr:uid="{00000000-0005-0000-0000-0000A6AB0000}"/>
    <cellStyle name="Note 2 6 10 3" xfId="43981" xr:uid="{00000000-0005-0000-0000-0000A7AB0000}"/>
    <cellStyle name="Note 2 6 11" xfId="43982" xr:uid="{00000000-0005-0000-0000-0000A8AB0000}"/>
    <cellStyle name="Note 2 6 11 2" xfId="43983" xr:uid="{00000000-0005-0000-0000-0000A9AB0000}"/>
    <cellStyle name="Note 2 6 11 3" xfId="43984" xr:uid="{00000000-0005-0000-0000-0000AAAB0000}"/>
    <cellStyle name="Note 2 6 12" xfId="43985" xr:uid="{00000000-0005-0000-0000-0000ABAB0000}"/>
    <cellStyle name="Note 2 6 12 2" xfId="43986" xr:uid="{00000000-0005-0000-0000-0000ACAB0000}"/>
    <cellStyle name="Note 2 6 12 3" xfId="43987" xr:uid="{00000000-0005-0000-0000-0000ADAB0000}"/>
    <cellStyle name="Note 2 6 13" xfId="43988" xr:uid="{00000000-0005-0000-0000-0000AEAB0000}"/>
    <cellStyle name="Note 2 6 13 2" xfId="43989" xr:uid="{00000000-0005-0000-0000-0000AFAB0000}"/>
    <cellStyle name="Note 2 6 13 3" xfId="43990" xr:uid="{00000000-0005-0000-0000-0000B0AB0000}"/>
    <cellStyle name="Note 2 6 14" xfId="43991" xr:uid="{00000000-0005-0000-0000-0000B1AB0000}"/>
    <cellStyle name="Note 2 6 14 2" xfId="43992" xr:uid="{00000000-0005-0000-0000-0000B2AB0000}"/>
    <cellStyle name="Note 2 6 14 3" xfId="43993" xr:uid="{00000000-0005-0000-0000-0000B3AB0000}"/>
    <cellStyle name="Note 2 6 15" xfId="43994" xr:uid="{00000000-0005-0000-0000-0000B4AB0000}"/>
    <cellStyle name="Note 2 6 15 2" xfId="43995" xr:uid="{00000000-0005-0000-0000-0000B5AB0000}"/>
    <cellStyle name="Note 2 6 15 3" xfId="43996" xr:uid="{00000000-0005-0000-0000-0000B6AB0000}"/>
    <cellStyle name="Note 2 6 16" xfId="43997" xr:uid="{00000000-0005-0000-0000-0000B7AB0000}"/>
    <cellStyle name="Note 2 6 16 2" xfId="43998" xr:uid="{00000000-0005-0000-0000-0000B8AB0000}"/>
    <cellStyle name="Note 2 6 16 3" xfId="43999" xr:uid="{00000000-0005-0000-0000-0000B9AB0000}"/>
    <cellStyle name="Note 2 6 17" xfId="44000" xr:uid="{00000000-0005-0000-0000-0000BAAB0000}"/>
    <cellStyle name="Note 2 6 17 2" xfId="44001" xr:uid="{00000000-0005-0000-0000-0000BBAB0000}"/>
    <cellStyle name="Note 2 6 17 3" xfId="44002" xr:uid="{00000000-0005-0000-0000-0000BCAB0000}"/>
    <cellStyle name="Note 2 6 18" xfId="44003" xr:uid="{00000000-0005-0000-0000-0000BDAB0000}"/>
    <cellStyle name="Note 2 6 18 2" xfId="44004" xr:uid="{00000000-0005-0000-0000-0000BEAB0000}"/>
    <cellStyle name="Note 2 6 18 3" xfId="44005" xr:uid="{00000000-0005-0000-0000-0000BFAB0000}"/>
    <cellStyle name="Note 2 6 19" xfId="44006" xr:uid="{00000000-0005-0000-0000-0000C0AB0000}"/>
    <cellStyle name="Note 2 6 2" xfId="44007" xr:uid="{00000000-0005-0000-0000-0000C1AB0000}"/>
    <cellStyle name="Note 2 6 2 10" xfId="44008" xr:uid="{00000000-0005-0000-0000-0000C2AB0000}"/>
    <cellStyle name="Note 2 6 2 10 2" xfId="44009" xr:uid="{00000000-0005-0000-0000-0000C3AB0000}"/>
    <cellStyle name="Note 2 6 2 10 3" xfId="44010" xr:uid="{00000000-0005-0000-0000-0000C4AB0000}"/>
    <cellStyle name="Note 2 6 2 11" xfId="44011" xr:uid="{00000000-0005-0000-0000-0000C5AB0000}"/>
    <cellStyle name="Note 2 6 2 11 2" xfId="44012" xr:uid="{00000000-0005-0000-0000-0000C6AB0000}"/>
    <cellStyle name="Note 2 6 2 11 3" xfId="44013" xr:uid="{00000000-0005-0000-0000-0000C7AB0000}"/>
    <cellStyle name="Note 2 6 2 12" xfId="44014" xr:uid="{00000000-0005-0000-0000-0000C8AB0000}"/>
    <cellStyle name="Note 2 6 2 12 2" xfId="44015" xr:uid="{00000000-0005-0000-0000-0000C9AB0000}"/>
    <cellStyle name="Note 2 6 2 12 3" xfId="44016" xr:uid="{00000000-0005-0000-0000-0000CAAB0000}"/>
    <cellStyle name="Note 2 6 2 13" xfId="44017" xr:uid="{00000000-0005-0000-0000-0000CBAB0000}"/>
    <cellStyle name="Note 2 6 2 14" xfId="44018" xr:uid="{00000000-0005-0000-0000-0000CCAB0000}"/>
    <cellStyle name="Note 2 6 2 2" xfId="44019" xr:uid="{00000000-0005-0000-0000-0000CDAB0000}"/>
    <cellStyle name="Note 2 6 2 2 2" xfId="44020" xr:uid="{00000000-0005-0000-0000-0000CEAB0000}"/>
    <cellStyle name="Note 2 6 2 2 3" xfId="44021" xr:uid="{00000000-0005-0000-0000-0000CFAB0000}"/>
    <cellStyle name="Note 2 6 2 3" xfId="44022" xr:uid="{00000000-0005-0000-0000-0000D0AB0000}"/>
    <cellStyle name="Note 2 6 2 3 2" xfId="44023" xr:uid="{00000000-0005-0000-0000-0000D1AB0000}"/>
    <cellStyle name="Note 2 6 2 3 3" xfId="44024" xr:uid="{00000000-0005-0000-0000-0000D2AB0000}"/>
    <cellStyle name="Note 2 6 2 4" xfId="44025" xr:uid="{00000000-0005-0000-0000-0000D3AB0000}"/>
    <cellStyle name="Note 2 6 2 4 2" xfId="44026" xr:uid="{00000000-0005-0000-0000-0000D4AB0000}"/>
    <cellStyle name="Note 2 6 2 4 3" xfId="44027" xr:uid="{00000000-0005-0000-0000-0000D5AB0000}"/>
    <cellStyle name="Note 2 6 2 5" xfId="44028" xr:uid="{00000000-0005-0000-0000-0000D6AB0000}"/>
    <cellStyle name="Note 2 6 2 5 2" xfId="44029" xr:uid="{00000000-0005-0000-0000-0000D7AB0000}"/>
    <cellStyle name="Note 2 6 2 5 3" xfId="44030" xr:uid="{00000000-0005-0000-0000-0000D8AB0000}"/>
    <cellStyle name="Note 2 6 2 6" xfId="44031" xr:uid="{00000000-0005-0000-0000-0000D9AB0000}"/>
    <cellStyle name="Note 2 6 2 6 2" xfId="44032" xr:uid="{00000000-0005-0000-0000-0000DAAB0000}"/>
    <cellStyle name="Note 2 6 2 6 3" xfId="44033" xr:uid="{00000000-0005-0000-0000-0000DBAB0000}"/>
    <cellStyle name="Note 2 6 2 7" xfId="44034" xr:uid="{00000000-0005-0000-0000-0000DCAB0000}"/>
    <cellStyle name="Note 2 6 2 7 2" xfId="44035" xr:uid="{00000000-0005-0000-0000-0000DDAB0000}"/>
    <cellStyle name="Note 2 6 2 7 3" xfId="44036" xr:uid="{00000000-0005-0000-0000-0000DEAB0000}"/>
    <cellStyle name="Note 2 6 2 8" xfId="44037" xr:uid="{00000000-0005-0000-0000-0000DFAB0000}"/>
    <cellStyle name="Note 2 6 2 8 2" xfId="44038" xr:uid="{00000000-0005-0000-0000-0000E0AB0000}"/>
    <cellStyle name="Note 2 6 2 8 3" xfId="44039" xr:uid="{00000000-0005-0000-0000-0000E1AB0000}"/>
    <cellStyle name="Note 2 6 2 9" xfId="44040" xr:uid="{00000000-0005-0000-0000-0000E2AB0000}"/>
    <cellStyle name="Note 2 6 2 9 2" xfId="44041" xr:uid="{00000000-0005-0000-0000-0000E3AB0000}"/>
    <cellStyle name="Note 2 6 2 9 3" xfId="44042" xr:uid="{00000000-0005-0000-0000-0000E4AB0000}"/>
    <cellStyle name="Note 2 6 20" xfId="44043" xr:uid="{00000000-0005-0000-0000-0000E5AB0000}"/>
    <cellStyle name="Note 2 6 3" xfId="44044" xr:uid="{00000000-0005-0000-0000-0000E6AB0000}"/>
    <cellStyle name="Note 2 6 3 10" xfId="44045" xr:uid="{00000000-0005-0000-0000-0000E7AB0000}"/>
    <cellStyle name="Note 2 6 3 10 2" xfId="44046" xr:uid="{00000000-0005-0000-0000-0000E8AB0000}"/>
    <cellStyle name="Note 2 6 3 10 3" xfId="44047" xr:uid="{00000000-0005-0000-0000-0000E9AB0000}"/>
    <cellStyle name="Note 2 6 3 11" xfId="44048" xr:uid="{00000000-0005-0000-0000-0000EAAB0000}"/>
    <cellStyle name="Note 2 6 3 11 2" xfId="44049" xr:uid="{00000000-0005-0000-0000-0000EBAB0000}"/>
    <cellStyle name="Note 2 6 3 11 3" xfId="44050" xr:uid="{00000000-0005-0000-0000-0000ECAB0000}"/>
    <cellStyle name="Note 2 6 3 12" xfId="44051" xr:uid="{00000000-0005-0000-0000-0000EDAB0000}"/>
    <cellStyle name="Note 2 6 3 12 2" xfId="44052" xr:uid="{00000000-0005-0000-0000-0000EEAB0000}"/>
    <cellStyle name="Note 2 6 3 12 3" xfId="44053" xr:uid="{00000000-0005-0000-0000-0000EFAB0000}"/>
    <cellStyle name="Note 2 6 3 13" xfId="44054" xr:uid="{00000000-0005-0000-0000-0000F0AB0000}"/>
    <cellStyle name="Note 2 6 3 14" xfId="44055" xr:uid="{00000000-0005-0000-0000-0000F1AB0000}"/>
    <cellStyle name="Note 2 6 3 2" xfId="44056" xr:uid="{00000000-0005-0000-0000-0000F2AB0000}"/>
    <cellStyle name="Note 2 6 3 2 2" xfId="44057" xr:uid="{00000000-0005-0000-0000-0000F3AB0000}"/>
    <cellStyle name="Note 2 6 3 2 3" xfId="44058" xr:uid="{00000000-0005-0000-0000-0000F4AB0000}"/>
    <cellStyle name="Note 2 6 3 3" xfId="44059" xr:uid="{00000000-0005-0000-0000-0000F5AB0000}"/>
    <cellStyle name="Note 2 6 3 3 2" xfId="44060" xr:uid="{00000000-0005-0000-0000-0000F6AB0000}"/>
    <cellStyle name="Note 2 6 3 3 3" xfId="44061" xr:uid="{00000000-0005-0000-0000-0000F7AB0000}"/>
    <cellStyle name="Note 2 6 3 4" xfId="44062" xr:uid="{00000000-0005-0000-0000-0000F8AB0000}"/>
    <cellStyle name="Note 2 6 3 4 2" xfId="44063" xr:uid="{00000000-0005-0000-0000-0000F9AB0000}"/>
    <cellStyle name="Note 2 6 3 4 3" xfId="44064" xr:uid="{00000000-0005-0000-0000-0000FAAB0000}"/>
    <cellStyle name="Note 2 6 3 5" xfId="44065" xr:uid="{00000000-0005-0000-0000-0000FBAB0000}"/>
    <cellStyle name="Note 2 6 3 5 2" xfId="44066" xr:uid="{00000000-0005-0000-0000-0000FCAB0000}"/>
    <cellStyle name="Note 2 6 3 5 3" xfId="44067" xr:uid="{00000000-0005-0000-0000-0000FDAB0000}"/>
    <cellStyle name="Note 2 6 3 6" xfId="44068" xr:uid="{00000000-0005-0000-0000-0000FEAB0000}"/>
    <cellStyle name="Note 2 6 3 6 2" xfId="44069" xr:uid="{00000000-0005-0000-0000-0000FFAB0000}"/>
    <cellStyle name="Note 2 6 3 6 3" xfId="44070" xr:uid="{00000000-0005-0000-0000-000000AC0000}"/>
    <cellStyle name="Note 2 6 3 7" xfId="44071" xr:uid="{00000000-0005-0000-0000-000001AC0000}"/>
    <cellStyle name="Note 2 6 3 7 2" xfId="44072" xr:uid="{00000000-0005-0000-0000-000002AC0000}"/>
    <cellStyle name="Note 2 6 3 7 3" xfId="44073" xr:uid="{00000000-0005-0000-0000-000003AC0000}"/>
    <cellStyle name="Note 2 6 3 8" xfId="44074" xr:uid="{00000000-0005-0000-0000-000004AC0000}"/>
    <cellStyle name="Note 2 6 3 8 2" xfId="44075" xr:uid="{00000000-0005-0000-0000-000005AC0000}"/>
    <cellStyle name="Note 2 6 3 8 3" xfId="44076" xr:uid="{00000000-0005-0000-0000-000006AC0000}"/>
    <cellStyle name="Note 2 6 3 9" xfId="44077" xr:uid="{00000000-0005-0000-0000-000007AC0000}"/>
    <cellStyle name="Note 2 6 3 9 2" xfId="44078" xr:uid="{00000000-0005-0000-0000-000008AC0000}"/>
    <cellStyle name="Note 2 6 3 9 3" xfId="44079" xr:uid="{00000000-0005-0000-0000-000009AC0000}"/>
    <cellStyle name="Note 2 6 4" xfId="44080" xr:uid="{00000000-0005-0000-0000-00000AAC0000}"/>
    <cellStyle name="Note 2 6 4 10" xfId="44081" xr:uid="{00000000-0005-0000-0000-00000BAC0000}"/>
    <cellStyle name="Note 2 6 4 10 2" xfId="44082" xr:uid="{00000000-0005-0000-0000-00000CAC0000}"/>
    <cellStyle name="Note 2 6 4 10 3" xfId="44083" xr:uid="{00000000-0005-0000-0000-00000DAC0000}"/>
    <cellStyle name="Note 2 6 4 11" xfId="44084" xr:uid="{00000000-0005-0000-0000-00000EAC0000}"/>
    <cellStyle name="Note 2 6 4 11 2" xfId="44085" xr:uid="{00000000-0005-0000-0000-00000FAC0000}"/>
    <cellStyle name="Note 2 6 4 11 3" xfId="44086" xr:uid="{00000000-0005-0000-0000-000010AC0000}"/>
    <cellStyle name="Note 2 6 4 12" xfId="44087" xr:uid="{00000000-0005-0000-0000-000011AC0000}"/>
    <cellStyle name="Note 2 6 4 13" xfId="44088" xr:uid="{00000000-0005-0000-0000-000012AC0000}"/>
    <cellStyle name="Note 2 6 4 2" xfId="44089" xr:uid="{00000000-0005-0000-0000-000013AC0000}"/>
    <cellStyle name="Note 2 6 4 2 2" xfId="44090" xr:uid="{00000000-0005-0000-0000-000014AC0000}"/>
    <cellStyle name="Note 2 6 4 2 3" xfId="44091" xr:uid="{00000000-0005-0000-0000-000015AC0000}"/>
    <cellStyle name="Note 2 6 4 3" xfId="44092" xr:uid="{00000000-0005-0000-0000-000016AC0000}"/>
    <cellStyle name="Note 2 6 4 3 2" xfId="44093" xr:uid="{00000000-0005-0000-0000-000017AC0000}"/>
    <cellStyle name="Note 2 6 4 3 3" xfId="44094" xr:uid="{00000000-0005-0000-0000-000018AC0000}"/>
    <cellStyle name="Note 2 6 4 4" xfId="44095" xr:uid="{00000000-0005-0000-0000-000019AC0000}"/>
    <cellStyle name="Note 2 6 4 4 2" xfId="44096" xr:uid="{00000000-0005-0000-0000-00001AAC0000}"/>
    <cellStyle name="Note 2 6 4 4 3" xfId="44097" xr:uid="{00000000-0005-0000-0000-00001BAC0000}"/>
    <cellStyle name="Note 2 6 4 5" xfId="44098" xr:uid="{00000000-0005-0000-0000-00001CAC0000}"/>
    <cellStyle name="Note 2 6 4 5 2" xfId="44099" xr:uid="{00000000-0005-0000-0000-00001DAC0000}"/>
    <cellStyle name="Note 2 6 4 5 3" xfId="44100" xr:uid="{00000000-0005-0000-0000-00001EAC0000}"/>
    <cellStyle name="Note 2 6 4 6" xfId="44101" xr:uid="{00000000-0005-0000-0000-00001FAC0000}"/>
    <cellStyle name="Note 2 6 4 6 2" xfId="44102" xr:uid="{00000000-0005-0000-0000-000020AC0000}"/>
    <cellStyle name="Note 2 6 4 6 3" xfId="44103" xr:uid="{00000000-0005-0000-0000-000021AC0000}"/>
    <cellStyle name="Note 2 6 4 7" xfId="44104" xr:uid="{00000000-0005-0000-0000-000022AC0000}"/>
    <cellStyle name="Note 2 6 4 7 2" xfId="44105" xr:uid="{00000000-0005-0000-0000-000023AC0000}"/>
    <cellStyle name="Note 2 6 4 7 3" xfId="44106" xr:uid="{00000000-0005-0000-0000-000024AC0000}"/>
    <cellStyle name="Note 2 6 4 8" xfId="44107" xr:uid="{00000000-0005-0000-0000-000025AC0000}"/>
    <cellStyle name="Note 2 6 4 8 2" xfId="44108" xr:uid="{00000000-0005-0000-0000-000026AC0000}"/>
    <cellStyle name="Note 2 6 4 8 3" xfId="44109" xr:uid="{00000000-0005-0000-0000-000027AC0000}"/>
    <cellStyle name="Note 2 6 4 9" xfId="44110" xr:uid="{00000000-0005-0000-0000-000028AC0000}"/>
    <cellStyle name="Note 2 6 4 9 2" xfId="44111" xr:uid="{00000000-0005-0000-0000-000029AC0000}"/>
    <cellStyle name="Note 2 6 4 9 3" xfId="44112" xr:uid="{00000000-0005-0000-0000-00002AAC0000}"/>
    <cellStyle name="Note 2 6 5" xfId="44113" xr:uid="{00000000-0005-0000-0000-00002BAC0000}"/>
    <cellStyle name="Note 2 6 5 10" xfId="44114" xr:uid="{00000000-0005-0000-0000-00002CAC0000}"/>
    <cellStyle name="Note 2 6 5 10 2" xfId="44115" xr:uid="{00000000-0005-0000-0000-00002DAC0000}"/>
    <cellStyle name="Note 2 6 5 10 3" xfId="44116" xr:uid="{00000000-0005-0000-0000-00002EAC0000}"/>
    <cellStyle name="Note 2 6 5 11" xfId="44117" xr:uid="{00000000-0005-0000-0000-00002FAC0000}"/>
    <cellStyle name="Note 2 6 5 11 2" xfId="44118" xr:uid="{00000000-0005-0000-0000-000030AC0000}"/>
    <cellStyle name="Note 2 6 5 11 3" xfId="44119" xr:uid="{00000000-0005-0000-0000-000031AC0000}"/>
    <cellStyle name="Note 2 6 5 12" xfId="44120" xr:uid="{00000000-0005-0000-0000-000032AC0000}"/>
    <cellStyle name="Note 2 6 5 13" xfId="44121" xr:uid="{00000000-0005-0000-0000-000033AC0000}"/>
    <cellStyle name="Note 2 6 5 2" xfId="44122" xr:uid="{00000000-0005-0000-0000-000034AC0000}"/>
    <cellStyle name="Note 2 6 5 2 2" xfId="44123" xr:uid="{00000000-0005-0000-0000-000035AC0000}"/>
    <cellStyle name="Note 2 6 5 2 3" xfId="44124" xr:uid="{00000000-0005-0000-0000-000036AC0000}"/>
    <cellStyle name="Note 2 6 5 3" xfId="44125" xr:uid="{00000000-0005-0000-0000-000037AC0000}"/>
    <cellStyle name="Note 2 6 5 3 2" xfId="44126" xr:uid="{00000000-0005-0000-0000-000038AC0000}"/>
    <cellStyle name="Note 2 6 5 3 3" xfId="44127" xr:uid="{00000000-0005-0000-0000-000039AC0000}"/>
    <cellStyle name="Note 2 6 5 4" xfId="44128" xr:uid="{00000000-0005-0000-0000-00003AAC0000}"/>
    <cellStyle name="Note 2 6 5 4 2" xfId="44129" xr:uid="{00000000-0005-0000-0000-00003BAC0000}"/>
    <cellStyle name="Note 2 6 5 4 3" xfId="44130" xr:uid="{00000000-0005-0000-0000-00003CAC0000}"/>
    <cellStyle name="Note 2 6 5 5" xfId="44131" xr:uid="{00000000-0005-0000-0000-00003DAC0000}"/>
    <cellStyle name="Note 2 6 5 5 2" xfId="44132" xr:uid="{00000000-0005-0000-0000-00003EAC0000}"/>
    <cellStyle name="Note 2 6 5 5 3" xfId="44133" xr:uid="{00000000-0005-0000-0000-00003FAC0000}"/>
    <cellStyle name="Note 2 6 5 6" xfId="44134" xr:uid="{00000000-0005-0000-0000-000040AC0000}"/>
    <cellStyle name="Note 2 6 5 6 2" xfId="44135" xr:uid="{00000000-0005-0000-0000-000041AC0000}"/>
    <cellStyle name="Note 2 6 5 6 3" xfId="44136" xr:uid="{00000000-0005-0000-0000-000042AC0000}"/>
    <cellStyle name="Note 2 6 5 7" xfId="44137" xr:uid="{00000000-0005-0000-0000-000043AC0000}"/>
    <cellStyle name="Note 2 6 5 7 2" xfId="44138" xr:uid="{00000000-0005-0000-0000-000044AC0000}"/>
    <cellStyle name="Note 2 6 5 7 3" xfId="44139" xr:uid="{00000000-0005-0000-0000-000045AC0000}"/>
    <cellStyle name="Note 2 6 5 8" xfId="44140" xr:uid="{00000000-0005-0000-0000-000046AC0000}"/>
    <cellStyle name="Note 2 6 5 8 2" xfId="44141" xr:uid="{00000000-0005-0000-0000-000047AC0000}"/>
    <cellStyle name="Note 2 6 5 8 3" xfId="44142" xr:uid="{00000000-0005-0000-0000-000048AC0000}"/>
    <cellStyle name="Note 2 6 5 9" xfId="44143" xr:uid="{00000000-0005-0000-0000-000049AC0000}"/>
    <cellStyle name="Note 2 6 5 9 2" xfId="44144" xr:uid="{00000000-0005-0000-0000-00004AAC0000}"/>
    <cellStyle name="Note 2 6 5 9 3" xfId="44145" xr:uid="{00000000-0005-0000-0000-00004BAC0000}"/>
    <cellStyle name="Note 2 6 6" xfId="44146" xr:uid="{00000000-0005-0000-0000-00004CAC0000}"/>
    <cellStyle name="Note 2 6 6 10" xfId="44147" xr:uid="{00000000-0005-0000-0000-00004DAC0000}"/>
    <cellStyle name="Note 2 6 6 10 2" xfId="44148" xr:uid="{00000000-0005-0000-0000-00004EAC0000}"/>
    <cellStyle name="Note 2 6 6 10 3" xfId="44149" xr:uid="{00000000-0005-0000-0000-00004FAC0000}"/>
    <cellStyle name="Note 2 6 6 11" xfId="44150" xr:uid="{00000000-0005-0000-0000-000050AC0000}"/>
    <cellStyle name="Note 2 6 6 11 2" xfId="44151" xr:uid="{00000000-0005-0000-0000-000051AC0000}"/>
    <cellStyle name="Note 2 6 6 11 3" xfId="44152" xr:uid="{00000000-0005-0000-0000-000052AC0000}"/>
    <cellStyle name="Note 2 6 6 12" xfId="44153" xr:uid="{00000000-0005-0000-0000-000053AC0000}"/>
    <cellStyle name="Note 2 6 6 13" xfId="44154" xr:uid="{00000000-0005-0000-0000-000054AC0000}"/>
    <cellStyle name="Note 2 6 6 2" xfId="44155" xr:uid="{00000000-0005-0000-0000-000055AC0000}"/>
    <cellStyle name="Note 2 6 6 2 2" xfId="44156" xr:uid="{00000000-0005-0000-0000-000056AC0000}"/>
    <cellStyle name="Note 2 6 6 2 3" xfId="44157" xr:uid="{00000000-0005-0000-0000-000057AC0000}"/>
    <cellStyle name="Note 2 6 6 3" xfId="44158" xr:uid="{00000000-0005-0000-0000-000058AC0000}"/>
    <cellStyle name="Note 2 6 6 3 2" xfId="44159" xr:uid="{00000000-0005-0000-0000-000059AC0000}"/>
    <cellStyle name="Note 2 6 6 3 3" xfId="44160" xr:uid="{00000000-0005-0000-0000-00005AAC0000}"/>
    <cellStyle name="Note 2 6 6 4" xfId="44161" xr:uid="{00000000-0005-0000-0000-00005BAC0000}"/>
    <cellStyle name="Note 2 6 6 4 2" xfId="44162" xr:uid="{00000000-0005-0000-0000-00005CAC0000}"/>
    <cellStyle name="Note 2 6 6 4 3" xfId="44163" xr:uid="{00000000-0005-0000-0000-00005DAC0000}"/>
    <cellStyle name="Note 2 6 6 5" xfId="44164" xr:uid="{00000000-0005-0000-0000-00005EAC0000}"/>
    <cellStyle name="Note 2 6 6 5 2" xfId="44165" xr:uid="{00000000-0005-0000-0000-00005FAC0000}"/>
    <cellStyle name="Note 2 6 6 5 3" xfId="44166" xr:uid="{00000000-0005-0000-0000-000060AC0000}"/>
    <cellStyle name="Note 2 6 6 6" xfId="44167" xr:uid="{00000000-0005-0000-0000-000061AC0000}"/>
    <cellStyle name="Note 2 6 6 6 2" xfId="44168" xr:uid="{00000000-0005-0000-0000-000062AC0000}"/>
    <cellStyle name="Note 2 6 6 6 3" xfId="44169" xr:uid="{00000000-0005-0000-0000-000063AC0000}"/>
    <cellStyle name="Note 2 6 6 7" xfId="44170" xr:uid="{00000000-0005-0000-0000-000064AC0000}"/>
    <cellStyle name="Note 2 6 6 7 2" xfId="44171" xr:uid="{00000000-0005-0000-0000-000065AC0000}"/>
    <cellStyle name="Note 2 6 6 7 3" xfId="44172" xr:uid="{00000000-0005-0000-0000-000066AC0000}"/>
    <cellStyle name="Note 2 6 6 8" xfId="44173" xr:uid="{00000000-0005-0000-0000-000067AC0000}"/>
    <cellStyle name="Note 2 6 6 8 2" xfId="44174" xr:uid="{00000000-0005-0000-0000-000068AC0000}"/>
    <cellStyle name="Note 2 6 6 8 3" xfId="44175" xr:uid="{00000000-0005-0000-0000-000069AC0000}"/>
    <cellStyle name="Note 2 6 6 9" xfId="44176" xr:uid="{00000000-0005-0000-0000-00006AAC0000}"/>
    <cellStyle name="Note 2 6 6 9 2" xfId="44177" xr:uid="{00000000-0005-0000-0000-00006BAC0000}"/>
    <cellStyle name="Note 2 6 6 9 3" xfId="44178" xr:uid="{00000000-0005-0000-0000-00006CAC0000}"/>
    <cellStyle name="Note 2 6 7" xfId="44179" xr:uid="{00000000-0005-0000-0000-00006DAC0000}"/>
    <cellStyle name="Note 2 6 7 10" xfId="44180" xr:uid="{00000000-0005-0000-0000-00006EAC0000}"/>
    <cellStyle name="Note 2 6 7 10 2" xfId="44181" xr:uid="{00000000-0005-0000-0000-00006FAC0000}"/>
    <cellStyle name="Note 2 6 7 10 3" xfId="44182" xr:uid="{00000000-0005-0000-0000-000070AC0000}"/>
    <cellStyle name="Note 2 6 7 11" xfId="44183" xr:uid="{00000000-0005-0000-0000-000071AC0000}"/>
    <cellStyle name="Note 2 6 7 11 2" xfId="44184" xr:uid="{00000000-0005-0000-0000-000072AC0000}"/>
    <cellStyle name="Note 2 6 7 11 3" xfId="44185" xr:uid="{00000000-0005-0000-0000-000073AC0000}"/>
    <cellStyle name="Note 2 6 7 12" xfId="44186" xr:uid="{00000000-0005-0000-0000-000074AC0000}"/>
    <cellStyle name="Note 2 6 7 13" xfId="44187" xr:uid="{00000000-0005-0000-0000-000075AC0000}"/>
    <cellStyle name="Note 2 6 7 2" xfId="44188" xr:uid="{00000000-0005-0000-0000-000076AC0000}"/>
    <cellStyle name="Note 2 6 7 2 2" xfId="44189" xr:uid="{00000000-0005-0000-0000-000077AC0000}"/>
    <cellStyle name="Note 2 6 7 2 3" xfId="44190" xr:uid="{00000000-0005-0000-0000-000078AC0000}"/>
    <cellStyle name="Note 2 6 7 3" xfId="44191" xr:uid="{00000000-0005-0000-0000-000079AC0000}"/>
    <cellStyle name="Note 2 6 7 3 2" xfId="44192" xr:uid="{00000000-0005-0000-0000-00007AAC0000}"/>
    <cellStyle name="Note 2 6 7 3 3" xfId="44193" xr:uid="{00000000-0005-0000-0000-00007BAC0000}"/>
    <cellStyle name="Note 2 6 7 4" xfId="44194" xr:uid="{00000000-0005-0000-0000-00007CAC0000}"/>
    <cellStyle name="Note 2 6 7 4 2" xfId="44195" xr:uid="{00000000-0005-0000-0000-00007DAC0000}"/>
    <cellStyle name="Note 2 6 7 4 3" xfId="44196" xr:uid="{00000000-0005-0000-0000-00007EAC0000}"/>
    <cellStyle name="Note 2 6 7 5" xfId="44197" xr:uid="{00000000-0005-0000-0000-00007FAC0000}"/>
    <cellStyle name="Note 2 6 7 5 2" xfId="44198" xr:uid="{00000000-0005-0000-0000-000080AC0000}"/>
    <cellStyle name="Note 2 6 7 5 3" xfId="44199" xr:uid="{00000000-0005-0000-0000-000081AC0000}"/>
    <cellStyle name="Note 2 6 7 6" xfId="44200" xr:uid="{00000000-0005-0000-0000-000082AC0000}"/>
    <cellStyle name="Note 2 6 7 6 2" xfId="44201" xr:uid="{00000000-0005-0000-0000-000083AC0000}"/>
    <cellStyle name="Note 2 6 7 6 3" xfId="44202" xr:uid="{00000000-0005-0000-0000-000084AC0000}"/>
    <cellStyle name="Note 2 6 7 7" xfId="44203" xr:uid="{00000000-0005-0000-0000-000085AC0000}"/>
    <cellStyle name="Note 2 6 7 7 2" xfId="44204" xr:uid="{00000000-0005-0000-0000-000086AC0000}"/>
    <cellStyle name="Note 2 6 7 7 3" xfId="44205" xr:uid="{00000000-0005-0000-0000-000087AC0000}"/>
    <cellStyle name="Note 2 6 7 8" xfId="44206" xr:uid="{00000000-0005-0000-0000-000088AC0000}"/>
    <cellStyle name="Note 2 6 7 8 2" xfId="44207" xr:uid="{00000000-0005-0000-0000-000089AC0000}"/>
    <cellStyle name="Note 2 6 7 8 3" xfId="44208" xr:uid="{00000000-0005-0000-0000-00008AAC0000}"/>
    <cellStyle name="Note 2 6 7 9" xfId="44209" xr:uid="{00000000-0005-0000-0000-00008BAC0000}"/>
    <cellStyle name="Note 2 6 7 9 2" xfId="44210" xr:uid="{00000000-0005-0000-0000-00008CAC0000}"/>
    <cellStyle name="Note 2 6 7 9 3" xfId="44211" xr:uid="{00000000-0005-0000-0000-00008DAC0000}"/>
    <cellStyle name="Note 2 6 8" xfId="44212" xr:uid="{00000000-0005-0000-0000-00008EAC0000}"/>
    <cellStyle name="Note 2 6 8 2" xfId="44213" xr:uid="{00000000-0005-0000-0000-00008FAC0000}"/>
    <cellStyle name="Note 2 6 8 3" xfId="44214" xr:uid="{00000000-0005-0000-0000-000090AC0000}"/>
    <cellStyle name="Note 2 6 9" xfId="44215" xr:uid="{00000000-0005-0000-0000-000091AC0000}"/>
    <cellStyle name="Note 2 6 9 2" xfId="44216" xr:uid="{00000000-0005-0000-0000-000092AC0000}"/>
    <cellStyle name="Note 2 6 9 3" xfId="44217" xr:uid="{00000000-0005-0000-0000-000093AC0000}"/>
    <cellStyle name="Note 2 7" xfId="44218" xr:uid="{00000000-0005-0000-0000-000094AC0000}"/>
    <cellStyle name="Note 2 7 10" xfId="44219" xr:uid="{00000000-0005-0000-0000-000095AC0000}"/>
    <cellStyle name="Note 2 7 10 2" xfId="44220" xr:uid="{00000000-0005-0000-0000-000096AC0000}"/>
    <cellStyle name="Note 2 7 10 3" xfId="44221" xr:uid="{00000000-0005-0000-0000-000097AC0000}"/>
    <cellStyle name="Note 2 7 11" xfId="44222" xr:uid="{00000000-0005-0000-0000-000098AC0000}"/>
    <cellStyle name="Note 2 7 11 2" xfId="44223" xr:uid="{00000000-0005-0000-0000-000099AC0000}"/>
    <cellStyle name="Note 2 7 11 3" xfId="44224" xr:uid="{00000000-0005-0000-0000-00009AAC0000}"/>
    <cellStyle name="Note 2 7 12" xfId="44225" xr:uid="{00000000-0005-0000-0000-00009BAC0000}"/>
    <cellStyle name="Note 2 7 13" xfId="44226" xr:uid="{00000000-0005-0000-0000-00009CAC0000}"/>
    <cellStyle name="Note 2 7 2" xfId="44227" xr:uid="{00000000-0005-0000-0000-00009DAC0000}"/>
    <cellStyle name="Note 2 7 2 2" xfId="44228" xr:uid="{00000000-0005-0000-0000-00009EAC0000}"/>
    <cellStyle name="Note 2 7 2 3" xfId="44229" xr:uid="{00000000-0005-0000-0000-00009FAC0000}"/>
    <cellStyle name="Note 2 7 3" xfId="44230" xr:uid="{00000000-0005-0000-0000-0000A0AC0000}"/>
    <cellStyle name="Note 2 7 3 2" xfId="44231" xr:uid="{00000000-0005-0000-0000-0000A1AC0000}"/>
    <cellStyle name="Note 2 7 3 3" xfId="44232" xr:uid="{00000000-0005-0000-0000-0000A2AC0000}"/>
    <cellStyle name="Note 2 7 4" xfId="44233" xr:uid="{00000000-0005-0000-0000-0000A3AC0000}"/>
    <cellStyle name="Note 2 7 4 2" xfId="44234" xr:uid="{00000000-0005-0000-0000-0000A4AC0000}"/>
    <cellStyle name="Note 2 7 4 3" xfId="44235" xr:uid="{00000000-0005-0000-0000-0000A5AC0000}"/>
    <cellStyle name="Note 2 7 5" xfId="44236" xr:uid="{00000000-0005-0000-0000-0000A6AC0000}"/>
    <cellStyle name="Note 2 7 5 2" xfId="44237" xr:uid="{00000000-0005-0000-0000-0000A7AC0000}"/>
    <cellStyle name="Note 2 7 5 3" xfId="44238" xr:uid="{00000000-0005-0000-0000-0000A8AC0000}"/>
    <cellStyle name="Note 2 7 6" xfId="44239" xr:uid="{00000000-0005-0000-0000-0000A9AC0000}"/>
    <cellStyle name="Note 2 7 6 2" xfId="44240" xr:uid="{00000000-0005-0000-0000-0000AAAC0000}"/>
    <cellStyle name="Note 2 7 6 3" xfId="44241" xr:uid="{00000000-0005-0000-0000-0000ABAC0000}"/>
    <cellStyle name="Note 2 7 7" xfId="44242" xr:uid="{00000000-0005-0000-0000-0000ACAC0000}"/>
    <cellStyle name="Note 2 7 7 2" xfId="44243" xr:uid="{00000000-0005-0000-0000-0000ADAC0000}"/>
    <cellStyle name="Note 2 7 7 3" xfId="44244" xr:uid="{00000000-0005-0000-0000-0000AEAC0000}"/>
    <cellStyle name="Note 2 7 8" xfId="44245" xr:uid="{00000000-0005-0000-0000-0000AFAC0000}"/>
    <cellStyle name="Note 2 7 8 2" xfId="44246" xr:uid="{00000000-0005-0000-0000-0000B0AC0000}"/>
    <cellStyle name="Note 2 7 8 3" xfId="44247" xr:uid="{00000000-0005-0000-0000-0000B1AC0000}"/>
    <cellStyle name="Note 2 7 9" xfId="44248" xr:uid="{00000000-0005-0000-0000-0000B2AC0000}"/>
    <cellStyle name="Note 2 7 9 2" xfId="44249" xr:uid="{00000000-0005-0000-0000-0000B3AC0000}"/>
    <cellStyle name="Note 2 7 9 3" xfId="44250" xr:uid="{00000000-0005-0000-0000-0000B4AC0000}"/>
    <cellStyle name="Note 2 8" xfId="44251" xr:uid="{00000000-0005-0000-0000-0000B5AC0000}"/>
    <cellStyle name="Note 2 8 2" xfId="44252" xr:uid="{00000000-0005-0000-0000-0000B6AC0000}"/>
    <cellStyle name="Note 2 8 3" xfId="44253" xr:uid="{00000000-0005-0000-0000-0000B7AC0000}"/>
    <cellStyle name="Note 2 9" xfId="44254" xr:uid="{00000000-0005-0000-0000-0000B8AC0000}"/>
    <cellStyle name="Note 2 9 2" xfId="44255" xr:uid="{00000000-0005-0000-0000-0000B9AC0000}"/>
    <cellStyle name="Note 2 9 3" xfId="44256" xr:uid="{00000000-0005-0000-0000-0000BAAC0000}"/>
    <cellStyle name="Note 3" xfId="44257" xr:uid="{00000000-0005-0000-0000-0000BBAC0000}"/>
    <cellStyle name="Note 3 10" xfId="44258" xr:uid="{00000000-0005-0000-0000-0000BCAC0000}"/>
    <cellStyle name="Note 3 10 2" xfId="44259" xr:uid="{00000000-0005-0000-0000-0000BDAC0000}"/>
    <cellStyle name="Note 3 10 3" xfId="44260" xr:uid="{00000000-0005-0000-0000-0000BEAC0000}"/>
    <cellStyle name="Note 3 11" xfId="44261" xr:uid="{00000000-0005-0000-0000-0000BFAC0000}"/>
    <cellStyle name="Note 3 11 2" xfId="44262" xr:uid="{00000000-0005-0000-0000-0000C0AC0000}"/>
    <cellStyle name="Note 3 11 3" xfId="44263" xr:uid="{00000000-0005-0000-0000-0000C1AC0000}"/>
    <cellStyle name="Note 3 12" xfId="44264" xr:uid="{00000000-0005-0000-0000-0000C2AC0000}"/>
    <cellStyle name="Note 3 12 2" xfId="44265" xr:uid="{00000000-0005-0000-0000-0000C3AC0000}"/>
    <cellStyle name="Note 3 12 3" xfId="44266" xr:uid="{00000000-0005-0000-0000-0000C4AC0000}"/>
    <cellStyle name="Note 3 13" xfId="44267" xr:uid="{00000000-0005-0000-0000-0000C5AC0000}"/>
    <cellStyle name="Note 3 13 2" xfId="44268" xr:uid="{00000000-0005-0000-0000-0000C6AC0000}"/>
    <cellStyle name="Note 3 13 3" xfId="44269" xr:uid="{00000000-0005-0000-0000-0000C7AC0000}"/>
    <cellStyle name="Note 3 14" xfId="44270" xr:uid="{00000000-0005-0000-0000-0000C8AC0000}"/>
    <cellStyle name="Note 3 14 2" xfId="44271" xr:uid="{00000000-0005-0000-0000-0000C9AC0000}"/>
    <cellStyle name="Note 3 14 3" xfId="44272" xr:uid="{00000000-0005-0000-0000-0000CAAC0000}"/>
    <cellStyle name="Note 3 15" xfId="44273" xr:uid="{00000000-0005-0000-0000-0000CBAC0000}"/>
    <cellStyle name="Note 3 16" xfId="44274" xr:uid="{00000000-0005-0000-0000-0000CCAC0000}"/>
    <cellStyle name="Note 3 17" xfId="44275" xr:uid="{00000000-0005-0000-0000-0000CDAC0000}"/>
    <cellStyle name="Note 3 2" xfId="44276" xr:uid="{00000000-0005-0000-0000-0000CEAC0000}"/>
    <cellStyle name="Note 3 2 10" xfId="44277" xr:uid="{00000000-0005-0000-0000-0000CFAC0000}"/>
    <cellStyle name="Note 3 2 10 2" xfId="44278" xr:uid="{00000000-0005-0000-0000-0000D0AC0000}"/>
    <cellStyle name="Note 3 2 10 3" xfId="44279" xr:uid="{00000000-0005-0000-0000-0000D1AC0000}"/>
    <cellStyle name="Note 3 2 11" xfId="44280" xr:uid="{00000000-0005-0000-0000-0000D2AC0000}"/>
    <cellStyle name="Note 3 2 11 2" xfId="44281" xr:uid="{00000000-0005-0000-0000-0000D3AC0000}"/>
    <cellStyle name="Note 3 2 11 3" xfId="44282" xr:uid="{00000000-0005-0000-0000-0000D4AC0000}"/>
    <cellStyle name="Note 3 2 12" xfId="44283" xr:uid="{00000000-0005-0000-0000-0000D5AC0000}"/>
    <cellStyle name="Note 3 2 12 2" xfId="44284" xr:uid="{00000000-0005-0000-0000-0000D6AC0000}"/>
    <cellStyle name="Note 3 2 12 3" xfId="44285" xr:uid="{00000000-0005-0000-0000-0000D7AC0000}"/>
    <cellStyle name="Note 3 2 13" xfId="44286" xr:uid="{00000000-0005-0000-0000-0000D8AC0000}"/>
    <cellStyle name="Note 3 2 13 2" xfId="44287" xr:uid="{00000000-0005-0000-0000-0000D9AC0000}"/>
    <cellStyle name="Note 3 2 13 3" xfId="44288" xr:uid="{00000000-0005-0000-0000-0000DAAC0000}"/>
    <cellStyle name="Note 3 2 14" xfId="44289" xr:uid="{00000000-0005-0000-0000-0000DBAC0000}"/>
    <cellStyle name="Note 3 2 15" xfId="44290" xr:uid="{00000000-0005-0000-0000-0000DCAC0000}"/>
    <cellStyle name="Note 3 2 16" xfId="44291" xr:uid="{00000000-0005-0000-0000-0000DDAC0000}"/>
    <cellStyle name="Note 3 2 2" xfId="44292" xr:uid="{00000000-0005-0000-0000-0000DEAC0000}"/>
    <cellStyle name="Note 3 2 2 10" xfId="44293" xr:uid="{00000000-0005-0000-0000-0000DFAC0000}"/>
    <cellStyle name="Note 3 2 2 10 2" xfId="44294" xr:uid="{00000000-0005-0000-0000-0000E0AC0000}"/>
    <cellStyle name="Note 3 2 2 10 3" xfId="44295" xr:uid="{00000000-0005-0000-0000-0000E1AC0000}"/>
    <cellStyle name="Note 3 2 2 11" xfId="44296" xr:uid="{00000000-0005-0000-0000-0000E2AC0000}"/>
    <cellStyle name="Note 3 2 2 11 2" xfId="44297" xr:uid="{00000000-0005-0000-0000-0000E3AC0000}"/>
    <cellStyle name="Note 3 2 2 11 3" xfId="44298" xr:uid="{00000000-0005-0000-0000-0000E4AC0000}"/>
    <cellStyle name="Note 3 2 2 12" xfId="44299" xr:uid="{00000000-0005-0000-0000-0000E5AC0000}"/>
    <cellStyle name="Note 3 2 2 12 2" xfId="44300" xr:uid="{00000000-0005-0000-0000-0000E6AC0000}"/>
    <cellStyle name="Note 3 2 2 12 3" xfId="44301" xr:uid="{00000000-0005-0000-0000-0000E7AC0000}"/>
    <cellStyle name="Note 3 2 2 13" xfId="44302" xr:uid="{00000000-0005-0000-0000-0000E8AC0000}"/>
    <cellStyle name="Note 3 2 2 13 2" xfId="44303" xr:uid="{00000000-0005-0000-0000-0000E9AC0000}"/>
    <cellStyle name="Note 3 2 2 13 3" xfId="44304" xr:uid="{00000000-0005-0000-0000-0000EAAC0000}"/>
    <cellStyle name="Note 3 2 2 14" xfId="44305" xr:uid="{00000000-0005-0000-0000-0000EBAC0000}"/>
    <cellStyle name="Note 3 2 2 14 2" xfId="44306" xr:uid="{00000000-0005-0000-0000-0000ECAC0000}"/>
    <cellStyle name="Note 3 2 2 14 3" xfId="44307" xr:uid="{00000000-0005-0000-0000-0000EDAC0000}"/>
    <cellStyle name="Note 3 2 2 15" xfId="44308" xr:uid="{00000000-0005-0000-0000-0000EEAC0000}"/>
    <cellStyle name="Note 3 2 2 15 2" xfId="44309" xr:uid="{00000000-0005-0000-0000-0000EFAC0000}"/>
    <cellStyle name="Note 3 2 2 15 3" xfId="44310" xr:uid="{00000000-0005-0000-0000-0000F0AC0000}"/>
    <cellStyle name="Note 3 2 2 16" xfId="44311" xr:uid="{00000000-0005-0000-0000-0000F1AC0000}"/>
    <cellStyle name="Note 3 2 2 16 2" xfId="44312" xr:uid="{00000000-0005-0000-0000-0000F2AC0000}"/>
    <cellStyle name="Note 3 2 2 16 3" xfId="44313" xr:uid="{00000000-0005-0000-0000-0000F3AC0000}"/>
    <cellStyle name="Note 3 2 2 17" xfId="44314" xr:uid="{00000000-0005-0000-0000-0000F4AC0000}"/>
    <cellStyle name="Note 3 2 2 17 2" xfId="44315" xr:uid="{00000000-0005-0000-0000-0000F5AC0000}"/>
    <cellStyle name="Note 3 2 2 17 3" xfId="44316" xr:uid="{00000000-0005-0000-0000-0000F6AC0000}"/>
    <cellStyle name="Note 3 2 2 18" xfId="44317" xr:uid="{00000000-0005-0000-0000-0000F7AC0000}"/>
    <cellStyle name="Note 3 2 2 18 2" xfId="44318" xr:uid="{00000000-0005-0000-0000-0000F8AC0000}"/>
    <cellStyle name="Note 3 2 2 18 3" xfId="44319" xr:uid="{00000000-0005-0000-0000-0000F9AC0000}"/>
    <cellStyle name="Note 3 2 2 19" xfId="44320" xr:uid="{00000000-0005-0000-0000-0000FAAC0000}"/>
    <cellStyle name="Note 3 2 2 2" xfId="44321" xr:uid="{00000000-0005-0000-0000-0000FBAC0000}"/>
    <cellStyle name="Note 3 2 2 2 10" xfId="44322" xr:uid="{00000000-0005-0000-0000-0000FCAC0000}"/>
    <cellStyle name="Note 3 2 2 2 10 2" xfId="44323" xr:uid="{00000000-0005-0000-0000-0000FDAC0000}"/>
    <cellStyle name="Note 3 2 2 2 10 3" xfId="44324" xr:uid="{00000000-0005-0000-0000-0000FEAC0000}"/>
    <cellStyle name="Note 3 2 2 2 11" xfId="44325" xr:uid="{00000000-0005-0000-0000-0000FFAC0000}"/>
    <cellStyle name="Note 3 2 2 2 11 2" xfId="44326" xr:uid="{00000000-0005-0000-0000-000000AD0000}"/>
    <cellStyle name="Note 3 2 2 2 11 3" xfId="44327" xr:uid="{00000000-0005-0000-0000-000001AD0000}"/>
    <cellStyle name="Note 3 2 2 2 12" xfId="44328" xr:uid="{00000000-0005-0000-0000-000002AD0000}"/>
    <cellStyle name="Note 3 2 2 2 12 2" xfId="44329" xr:uid="{00000000-0005-0000-0000-000003AD0000}"/>
    <cellStyle name="Note 3 2 2 2 12 3" xfId="44330" xr:uid="{00000000-0005-0000-0000-000004AD0000}"/>
    <cellStyle name="Note 3 2 2 2 13" xfId="44331" xr:uid="{00000000-0005-0000-0000-000005AD0000}"/>
    <cellStyle name="Note 3 2 2 2 13 2" xfId="44332" xr:uid="{00000000-0005-0000-0000-000006AD0000}"/>
    <cellStyle name="Note 3 2 2 2 13 3" xfId="44333" xr:uid="{00000000-0005-0000-0000-000007AD0000}"/>
    <cellStyle name="Note 3 2 2 2 14" xfId="44334" xr:uid="{00000000-0005-0000-0000-000008AD0000}"/>
    <cellStyle name="Note 3 2 2 2 14 2" xfId="44335" xr:uid="{00000000-0005-0000-0000-000009AD0000}"/>
    <cellStyle name="Note 3 2 2 2 14 3" xfId="44336" xr:uid="{00000000-0005-0000-0000-00000AAD0000}"/>
    <cellStyle name="Note 3 2 2 2 15" xfId="44337" xr:uid="{00000000-0005-0000-0000-00000BAD0000}"/>
    <cellStyle name="Note 3 2 2 2 15 2" xfId="44338" xr:uid="{00000000-0005-0000-0000-00000CAD0000}"/>
    <cellStyle name="Note 3 2 2 2 15 3" xfId="44339" xr:uid="{00000000-0005-0000-0000-00000DAD0000}"/>
    <cellStyle name="Note 3 2 2 2 16" xfId="44340" xr:uid="{00000000-0005-0000-0000-00000EAD0000}"/>
    <cellStyle name="Note 3 2 2 2 16 2" xfId="44341" xr:uid="{00000000-0005-0000-0000-00000FAD0000}"/>
    <cellStyle name="Note 3 2 2 2 16 3" xfId="44342" xr:uid="{00000000-0005-0000-0000-000010AD0000}"/>
    <cellStyle name="Note 3 2 2 2 17" xfId="44343" xr:uid="{00000000-0005-0000-0000-000011AD0000}"/>
    <cellStyle name="Note 3 2 2 2 17 2" xfId="44344" xr:uid="{00000000-0005-0000-0000-000012AD0000}"/>
    <cellStyle name="Note 3 2 2 2 17 3" xfId="44345" xr:uid="{00000000-0005-0000-0000-000013AD0000}"/>
    <cellStyle name="Note 3 2 2 2 18" xfId="44346" xr:uid="{00000000-0005-0000-0000-000014AD0000}"/>
    <cellStyle name="Note 3 2 2 2 18 2" xfId="44347" xr:uid="{00000000-0005-0000-0000-000015AD0000}"/>
    <cellStyle name="Note 3 2 2 2 18 3" xfId="44348" xr:uid="{00000000-0005-0000-0000-000016AD0000}"/>
    <cellStyle name="Note 3 2 2 2 19" xfId="44349" xr:uid="{00000000-0005-0000-0000-000017AD0000}"/>
    <cellStyle name="Note 3 2 2 2 2" xfId="44350" xr:uid="{00000000-0005-0000-0000-000018AD0000}"/>
    <cellStyle name="Note 3 2 2 2 2 10" xfId="44351" xr:uid="{00000000-0005-0000-0000-000019AD0000}"/>
    <cellStyle name="Note 3 2 2 2 2 10 2" xfId="44352" xr:uid="{00000000-0005-0000-0000-00001AAD0000}"/>
    <cellStyle name="Note 3 2 2 2 2 10 3" xfId="44353" xr:uid="{00000000-0005-0000-0000-00001BAD0000}"/>
    <cellStyle name="Note 3 2 2 2 2 11" xfId="44354" xr:uid="{00000000-0005-0000-0000-00001CAD0000}"/>
    <cellStyle name="Note 3 2 2 2 2 11 2" xfId="44355" xr:uid="{00000000-0005-0000-0000-00001DAD0000}"/>
    <cellStyle name="Note 3 2 2 2 2 11 3" xfId="44356" xr:uid="{00000000-0005-0000-0000-00001EAD0000}"/>
    <cellStyle name="Note 3 2 2 2 2 12" xfId="44357" xr:uid="{00000000-0005-0000-0000-00001FAD0000}"/>
    <cellStyle name="Note 3 2 2 2 2 12 2" xfId="44358" xr:uid="{00000000-0005-0000-0000-000020AD0000}"/>
    <cellStyle name="Note 3 2 2 2 2 12 3" xfId="44359" xr:uid="{00000000-0005-0000-0000-000021AD0000}"/>
    <cellStyle name="Note 3 2 2 2 2 13" xfId="44360" xr:uid="{00000000-0005-0000-0000-000022AD0000}"/>
    <cellStyle name="Note 3 2 2 2 2 14" xfId="44361" xr:uid="{00000000-0005-0000-0000-000023AD0000}"/>
    <cellStyle name="Note 3 2 2 2 2 2" xfId="44362" xr:uid="{00000000-0005-0000-0000-000024AD0000}"/>
    <cellStyle name="Note 3 2 2 2 2 2 2" xfId="44363" xr:uid="{00000000-0005-0000-0000-000025AD0000}"/>
    <cellStyle name="Note 3 2 2 2 2 2 3" xfId="44364" xr:uid="{00000000-0005-0000-0000-000026AD0000}"/>
    <cellStyle name="Note 3 2 2 2 2 3" xfId="44365" xr:uid="{00000000-0005-0000-0000-000027AD0000}"/>
    <cellStyle name="Note 3 2 2 2 2 3 2" xfId="44366" xr:uid="{00000000-0005-0000-0000-000028AD0000}"/>
    <cellStyle name="Note 3 2 2 2 2 3 3" xfId="44367" xr:uid="{00000000-0005-0000-0000-000029AD0000}"/>
    <cellStyle name="Note 3 2 2 2 2 4" xfId="44368" xr:uid="{00000000-0005-0000-0000-00002AAD0000}"/>
    <cellStyle name="Note 3 2 2 2 2 4 2" xfId="44369" xr:uid="{00000000-0005-0000-0000-00002BAD0000}"/>
    <cellStyle name="Note 3 2 2 2 2 4 3" xfId="44370" xr:uid="{00000000-0005-0000-0000-00002CAD0000}"/>
    <cellStyle name="Note 3 2 2 2 2 5" xfId="44371" xr:uid="{00000000-0005-0000-0000-00002DAD0000}"/>
    <cellStyle name="Note 3 2 2 2 2 5 2" xfId="44372" xr:uid="{00000000-0005-0000-0000-00002EAD0000}"/>
    <cellStyle name="Note 3 2 2 2 2 5 3" xfId="44373" xr:uid="{00000000-0005-0000-0000-00002FAD0000}"/>
    <cellStyle name="Note 3 2 2 2 2 6" xfId="44374" xr:uid="{00000000-0005-0000-0000-000030AD0000}"/>
    <cellStyle name="Note 3 2 2 2 2 6 2" xfId="44375" xr:uid="{00000000-0005-0000-0000-000031AD0000}"/>
    <cellStyle name="Note 3 2 2 2 2 6 3" xfId="44376" xr:uid="{00000000-0005-0000-0000-000032AD0000}"/>
    <cellStyle name="Note 3 2 2 2 2 7" xfId="44377" xr:uid="{00000000-0005-0000-0000-000033AD0000}"/>
    <cellStyle name="Note 3 2 2 2 2 7 2" xfId="44378" xr:uid="{00000000-0005-0000-0000-000034AD0000}"/>
    <cellStyle name="Note 3 2 2 2 2 7 3" xfId="44379" xr:uid="{00000000-0005-0000-0000-000035AD0000}"/>
    <cellStyle name="Note 3 2 2 2 2 8" xfId="44380" xr:uid="{00000000-0005-0000-0000-000036AD0000}"/>
    <cellStyle name="Note 3 2 2 2 2 8 2" xfId="44381" xr:uid="{00000000-0005-0000-0000-000037AD0000}"/>
    <cellStyle name="Note 3 2 2 2 2 8 3" xfId="44382" xr:uid="{00000000-0005-0000-0000-000038AD0000}"/>
    <cellStyle name="Note 3 2 2 2 2 9" xfId="44383" xr:uid="{00000000-0005-0000-0000-000039AD0000}"/>
    <cellStyle name="Note 3 2 2 2 2 9 2" xfId="44384" xr:uid="{00000000-0005-0000-0000-00003AAD0000}"/>
    <cellStyle name="Note 3 2 2 2 2 9 3" xfId="44385" xr:uid="{00000000-0005-0000-0000-00003BAD0000}"/>
    <cellStyle name="Note 3 2 2 2 20" xfId="44386" xr:uid="{00000000-0005-0000-0000-00003CAD0000}"/>
    <cellStyle name="Note 3 2 2 2 3" xfId="44387" xr:uid="{00000000-0005-0000-0000-00003DAD0000}"/>
    <cellStyle name="Note 3 2 2 2 3 10" xfId="44388" xr:uid="{00000000-0005-0000-0000-00003EAD0000}"/>
    <cellStyle name="Note 3 2 2 2 3 10 2" xfId="44389" xr:uid="{00000000-0005-0000-0000-00003FAD0000}"/>
    <cellStyle name="Note 3 2 2 2 3 10 3" xfId="44390" xr:uid="{00000000-0005-0000-0000-000040AD0000}"/>
    <cellStyle name="Note 3 2 2 2 3 11" xfId="44391" xr:uid="{00000000-0005-0000-0000-000041AD0000}"/>
    <cellStyle name="Note 3 2 2 2 3 11 2" xfId="44392" xr:uid="{00000000-0005-0000-0000-000042AD0000}"/>
    <cellStyle name="Note 3 2 2 2 3 11 3" xfId="44393" xr:uid="{00000000-0005-0000-0000-000043AD0000}"/>
    <cellStyle name="Note 3 2 2 2 3 12" xfId="44394" xr:uid="{00000000-0005-0000-0000-000044AD0000}"/>
    <cellStyle name="Note 3 2 2 2 3 12 2" xfId="44395" xr:uid="{00000000-0005-0000-0000-000045AD0000}"/>
    <cellStyle name="Note 3 2 2 2 3 12 3" xfId="44396" xr:uid="{00000000-0005-0000-0000-000046AD0000}"/>
    <cellStyle name="Note 3 2 2 2 3 13" xfId="44397" xr:uid="{00000000-0005-0000-0000-000047AD0000}"/>
    <cellStyle name="Note 3 2 2 2 3 14" xfId="44398" xr:uid="{00000000-0005-0000-0000-000048AD0000}"/>
    <cellStyle name="Note 3 2 2 2 3 2" xfId="44399" xr:uid="{00000000-0005-0000-0000-000049AD0000}"/>
    <cellStyle name="Note 3 2 2 2 3 2 2" xfId="44400" xr:uid="{00000000-0005-0000-0000-00004AAD0000}"/>
    <cellStyle name="Note 3 2 2 2 3 2 3" xfId="44401" xr:uid="{00000000-0005-0000-0000-00004BAD0000}"/>
    <cellStyle name="Note 3 2 2 2 3 3" xfId="44402" xr:uid="{00000000-0005-0000-0000-00004CAD0000}"/>
    <cellStyle name="Note 3 2 2 2 3 3 2" xfId="44403" xr:uid="{00000000-0005-0000-0000-00004DAD0000}"/>
    <cellStyle name="Note 3 2 2 2 3 3 3" xfId="44404" xr:uid="{00000000-0005-0000-0000-00004EAD0000}"/>
    <cellStyle name="Note 3 2 2 2 3 4" xfId="44405" xr:uid="{00000000-0005-0000-0000-00004FAD0000}"/>
    <cellStyle name="Note 3 2 2 2 3 4 2" xfId="44406" xr:uid="{00000000-0005-0000-0000-000050AD0000}"/>
    <cellStyle name="Note 3 2 2 2 3 4 3" xfId="44407" xr:uid="{00000000-0005-0000-0000-000051AD0000}"/>
    <cellStyle name="Note 3 2 2 2 3 5" xfId="44408" xr:uid="{00000000-0005-0000-0000-000052AD0000}"/>
    <cellStyle name="Note 3 2 2 2 3 5 2" xfId="44409" xr:uid="{00000000-0005-0000-0000-000053AD0000}"/>
    <cellStyle name="Note 3 2 2 2 3 5 3" xfId="44410" xr:uid="{00000000-0005-0000-0000-000054AD0000}"/>
    <cellStyle name="Note 3 2 2 2 3 6" xfId="44411" xr:uid="{00000000-0005-0000-0000-000055AD0000}"/>
    <cellStyle name="Note 3 2 2 2 3 6 2" xfId="44412" xr:uid="{00000000-0005-0000-0000-000056AD0000}"/>
    <cellStyle name="Note 3 2 2 2 3 6 3" xfId="44413" xr:uid="{00000000-0005-0000-0000-000057AD0000}"/>
    <cellStyle name="Note 3 2 2 2 3 7" xfId="44414" xr:uid="{00000000-0005-0000-0000-000058AD0000}"/>
    <cellStyle name="Note 3 2 2 2 3 7 2" xfId="44415" xr:uid="{00000000-0005-0000-0000-000059AD0000}"/>
    <cellStyle name="Note 3 2 2 2 3 7 3" xfId="44416" xr:uid="{00000000-0005-0000-0000-00005AAD0000}"/>
    <cellStyle name="Note 3 2 2 2 3 8" xfId="44417" xr:uid="{00000000-0005-0000-0000-00005BAD0000}"/>
    <cellStyle name="Note 3 2 2 2 3 8 2" xfId="44418" xr:uid="{00000000-0005-0000-0000-00005CAD0000}"/>
    <cellStyle name="Note 3 2 2 2 3 8 3" xfId="44419" xr:uid="{00000000-0005-0000-0000-00005DAD0000}"/>
    <cellStyle name="Note 3 2 2 2 3 9" xfId="44420" xr:uid="{00000000-0005-0000-0000-00005EAD0000}"/>
    <cellStyle name="Note 3 2 2 2 3 9 2" xfId="44421" xr:uid="{00000000-0005-0000-0000-00005FAD0000}"/>
    <cellStyle name="Note 3 2 2 2 3 9 3" xfId="44422" xr:uid="{00000000-0005-0000-0000-000060AD0000}"/>
    <cellStyle name="Note 3 2 2 2 4" xfId="44423" xr:uid="{00000000-0005-0000-0000-000061AD0000}"/>
    <cellStyle name="Note 3 2 2 2 4 10" xfId="44424" xr:uid="{00000000-0005-0000-0000-000062AD0000}"/>
    <cellStyle name="Note 3 2 2 2 4 10 2" xfId="44425" xr:uid="{00000000-0005-0000-0000-000063AD0000}"/>
    <cellStyle name="Note 3 2 2 2 4 10 3" xfId="44426" xr:uid="{00000000-0005-0000-0000-000064AD0000}"/>
    <cellStyle name="Note 3 2 2 2 4 11" xfId="44427" xr:uid="{00000000-0005-0000-0000-000065AD0000}"/>
    <cellStyle name="Note 3 2 2 2 4 11 2" xfId="44428" xr:uid="{00000000-0005-0000-0000-000066AD0000}"/>
    <cellStyle name="Note 3 2 2 2 4 11 3" xfId="44429" xr:uid="{00000000-0005-0000-0000-000067AD0000}"/>
    <cellStyle name="Note 3 2 2 2 4 12" xfId="44430" xr:uid="{00000000-0005-0000-0000-000068AD0000}"/>
    <cellStyle name="Note 3 2 2 2 4 13" xfId="44431" xr:uid="{00000000-0005-0000-0000-000069AD0000}"/>
    <cellStyle name="Note 3 2 2 2 4 2" xfId="44432" xr:uid="{00000000-0005-0000-0000-00006AAD0000}"/>
    <cellStyle name="Note 3 2 2 2 4 2 2" xfId="44433" xr:uid="{00000000-0005-0000-0000-00006BAD0000}"/>
    <cellStyle name="Note 3 2 2 2 4 2 3" xfId="44434" xr:uid="{00000000-0005-0000-0000-00006CAD0000}"/>
    <cellStyle name="Note 3 2 2 2 4 3" xfId="44435" xr:uid="{00000000-0005-0000-0000-00006DAD0000}"/>
    <cellStyle name="Note 3 2 2 2 4 3 2" xfId="44436" xr:uid="{00000000-0005-0000-0000-00006EAD0000}"/>
    <cellStyle name="Note 3 2 2 2 4 3 3" xfId="44437" xr:uid="{00000000-0005-0000-0000-00006FAD0000}"/>
    <cellStyle name="Note 3 2 2 2 4 4" xfId="44438" xr:uid="{00000000-0005-0000-0000-000070AD0000}"/>
    <cellStyle name="Note 3 2 2 2 4 4 2" xfId="44439" xr:uid="{00000000-0005-0000-0000-000071AD0000}"/>
    <cellStyle name="Note 3 2 2 2 4 4 3" xfId="44440" xr:uid="{00000000-0005-0000-0000-000072AD0000}"/>
    <cellStyle name="Note 3 2 2 2 4 5" xfId="44441" xr:uid="{00000000-0005-0000-0000-000073AD0000}"/>
    <cellStyle name="Note 3 2 2 2 4 5 2" xfId="44442" xr:uid="{00000000-0005-0000-0000-000074AD0000}"/>
    <cellStyle name="Note 3 2 2 2 4 5 3" xfId="44443" xr:uid="{00000000-0005-0000-0000-000075AD0000}"/>
    <cellStyle name="Note 3 2 2 2 4 6" xfId="44444" xr:uid="{00000000-0005-0000-0000-000076AD0000}"/>
    <cellStyle name="Note 3 2 2 2 4 6 2" xfId="44445" xr:uid="{00000000-0005-0000-0000-000077AD0000}"/>
    <cellStyle name="Note 3 2 2 2 4 6 3" xfId="44446" xr:uid="{00000000-0005-0000-0000-000078AD0000}"/>
    <cellStyle name="Note 3 2 2 2 4 7" xfId="44447" xr:uid="{00000000-0005-0000-0000-000079AD0000}"/>
    <cellStyle name="Note 3 2 2 2 4 7 2" xfId="44448" xr:uid="{00000000-0005-0000-0000-00007AAD0000}"/>
    <cellStyle name="Note 3 2 2 2 4 7 3" xfId="44449" xr:uid="{00000000-0005-0000-0000-00007BAD0000}"/>
    <cellStyle name="Note 3 2 2 2 4 8" xfId="44450" xr:uid="{00000000-0005-0000-0000-00007CAD0000}"/>
    <cellStyle name="Note 3 2 2 2 4 8 2" xfId="44451" xr:uid="{00000000-0005-0000-0000-00007DAD0000}"/>
    <cellStyle name="Note 3 2 2 2 4 8 3" xfId="44452" xr:uid="{00000000-0005-0000-0000-00007EAD0000}"/>
    <cellStyle name="Note 3 2 2 2 4 9" xfId="44453" xr:uid="{00000000-0005-0000-0000-00007FAD0000}"/>
    <cellStyle name="Note 3 2 2 2 4 9 2" xfId="44454" xr:uid="{00000000-0005-0000-0000-000080AD0000}"/>
    <cellStyle name="Note 3 2 2 2 4 9 3" xfId="44455" xr:uid="{00000000-0005-0000-0000-000081AD0000}"/>
    <cellStyle name="Note 3 2 2 2 5" xfId="44456" xr:uid="{00000000-0005-0000-0000-000082AD0000}"/>
    <cellStyle name="Note 3 2 2 2 5 10" xfId="44457" xr:uid="{00000000-0005-0000-0000-000083AD0000}"/>
    <cellStyle name="Note 3 2 2 2 5 10 2" xfId="44458" xr:uid="{00000000-0005-0000-0000-000084AD0000}"/>
    <cellStyle name="Note 3 2 2 2 5 10 3" xfId="44459" xr:uid="{00000000-0005-0000-0000-000085AD0000}"/>
    <cellStyle name="Note 3 2 2 2 5 11" xfId="44460" xr:uid="{00000000-0005-0000-0000-000086AD0000}"/>
    <cellStyle name="Note 3 2 2 2 5 11 2" xfId="44461" xr:uid="{00000000-0005-0000-0000-000087AD0000}"/>
    <cellStyle name="Note 3 2 2 2 5 11 3" xfId="44462" xr:uid="{00000000-0005-0000-0000-000088AD0000}"/>
    <cellStyle name="Note 3 2 2 2 5 12" xfId="44463" xr:uid="{00000000-0005-0000-0000-000089AD0000}"/>
    <cellStyle name="Note 3 2 2 2 5 13" xfId="44464" xr:uid="{00000000-0005-0000-0000-00008AAD0000}"/>
    <cellStyle name="Note 3 2 2 2 5 2" xfId="44465" xr:uid="{00000000-0005-0000-0000-00008BAD0000}"/>
    <cellStyle name="Note 3 2 2 2 5 2 2" xfId="44466" xr:uid="{00000000-0005-0000-0000-00008CAD0000}"/>
    <cellStyle name="Note 3 2 2 2 5 2 3" xfId="44467" xr:uid="{00000000-0005-0000-0000-00008DAD0000}"/>
    <cellStyle name="Note 3 2 2 2 5 3" xfId="44468" xr:uid="{00000000-0005-0000-0000-00008EAD0000}"/>
    <cellStyle name="Note 3 2 2 2 5 3 2" xfId="44469" xr:uid="{00000000-0005-0000-0000-00008FAD0000}"/>
    <cellStyle name="Note 3 2 2 2 5 3 3" xfId="44470" xr:uid="{00000000-0005-0000-0000-000090AD0000}"/>
    <cellStyle name="Note 3 2 2 2 5 4" xfId="44471" xr:uid="{00000000-0005-0000-0000-000091AD0000}"/>
    <cellStyle name="Note 3 2 2 2 5 4 2" xfId="44472" xr:uid="{00000000-0005-0000-0000-000092AD0000}"/>
    <cellStyle name="Note 3 2 2 2 5 4 3" xfId="44473" xr:uid="{00000000-0005-0000-0000-000093AD0000}"/>
    <cellStyle name="Note 3 2 2 2 5 5" xfId="44474" xr:uid="{00000000-0005-0000-0000-000094AD0000}"/>
    <cellStyle name="Note 3 2 2 2 5 5 2" xfId="44475" xr:uid="{00000000-0005-0000-0000-000095AD0000}"/>
    <cellStyle name="Note 3 2 2 2 5 5 3" xfId="44476" xr:uid="{00000000-0005-0000-0000-000096AD0000}"/>
    <cellStyle name="Note 3 2 2 2 5 6" xfId="44477" xr:uid="{00000000-0005-0000-0000-000097AD0000}"/>
    <cellStyle name="Note 3 2 2 2 5 6 2" xfId="44478" xr:uid="{00000000-0005-0000-0000-000098AD0000}"/>
    <cellStyle name="Note 3 2 2 2 5 6 3" xfId="44479" xr:uid="{00000000-0005-0000-0000-000099AD0000}"/>
    <cellStyle name="Note 3 2 2 2 5 7" xfId="44480" xr:uid="{00000000-0005-0000-0000-00009AAD0000}"/>
    <cellStyle name="Note 3 2 2 2 5 7 2" xfId="44481" xr:uid="{00000000-0005-0000-0000-00009BAD0000}"/>
    <cellStyle name="Note 3 2 2 2 5 7 3" xfId="44482" xr:uid="{00000000-0005-0000-0000-00009CAD0000}"/>
    <cellStyle name="Note 3 2 2 2 5 8" xfId="44483" xr:uid="{00000000-0005-0000-0000-00009DAD0000}"/>
    <cellStyle name="Note 3 2 2 2 5 8 2" xfId="44484" xr:uid="{00000000-0005-0000-0000-00009EAD0000}"/>
    <cellStyle name="Note 3 2 2 2 5 8 3" xfId="44485" xr:uid="{00000000-0005-0000-0000-00009FAD0000}"/>
    <cellStyle name="Note 3 2 2 2 5 9" xfId="44486" xr:uid="{00000000-0005-0000-0000-0000A0AD0000}"/>
    <cellStyle name="Note 3 2 2 2 5 9 2" xfId="44487" xr:uid="{00000000-0005-0000-0000-0000A1AD0000}"/>
    <cellStyle name="Note 3 2 2 2 5 9 3" xfId="44488" xr:uid="{00000000-0005-0000-0000-0000A2AD0000}"/>
    <cellStyle name="Note 3 2 2 2 6" xfId="44489" xr:uid="{00000000-0005-0000-0000-0000A3AD0000}"/>
    <cellStyle name="Note 3 2 2 2 6 10" xfId="44490" xr:uid="{00000000-0005-0000-0000-0000A4AD0000}"/>
    <cellStyle name="Note 3 2 2 2 6 10 2" xfId="44491" xr:uid="{00000000-0005-0000-0000-0000A5AD0000}"/>
    <cellStyle name="Note 3 2 2 2 6 10 3" xfId="44492" xr:uid="{00000000-0005-0000-0000-0000A6AD0000}"/>
    <cellStyle name="Note 3 2 2 2 6 11" xfId="44493" xr:uid="{00000000-0005-0000-0000-0000A7AD0000}"/>
    <cellStyle name="Note 3 2 2 2 6 11 2" xfId="44494" xr:uid="{00000000-0005-0000-0000-0000A8AD0000}"/>
    <cellStyle name="Note 3 2 2 2 6 11 3" xfId="44495" xr:uid="{00000000-0005-0000-0000-0000A9AD0000}"/>
    <cellStyle name="Note 3 2 2 2 6 12" xfId="44496" xr:uid="{00000000-0005-0000-0000-0000AAAD0000}"/>
    <cellStyle name="Note 3 2 2 2 6 13" xfId="44497" xr:uid="{00000000-0005-0000-0000-0000ABAD0000}"/>
    <cellStyle name="Note 3 2 2 2 6 2" xfId="44498" xr:uid="{00000000-0005-0000-0000-0000ACAD0000}"/>
    <cellStyle name="Note 3 2 2 2 6 2 2" xfId="44499" xr:uid="{00000000-0005-0000-0000-0000ADAD0000}"/>
    <cellStyle name="Note 3 2 2 2 6 2 3" xfId="44500" xr:uid="{00000000-0005-0000-0000-0000AEAD0000}"/>
    <cellStyle name="Note 3 2 2 2 6 3" xfId="44501" xr:uid="{00000000-0005-0000-0000-0000AFAD0000}"/>
    <cellStyle name="Note 3 2 2 2 6 3 2" xfId="44502" xr:uid="{00000000-0005-0000-0000-0000B0AD0000}"/>
    <cellStyle name="Note 3 2 2 2 6 3 3" xfId="44503" xr:uid="{00000000-0005-0000-0000-0000B1AD0000}"/>
    <cellStyle name="Note 3 2 2 2 6 4" xfId="44504" xr:uid="{00000000-0005-0000-0000-0000B2AD0000}"/>
    <cellStyle name="Note 3 2 2 2 6 4 2" xfId="44505" xr:uid="{00000000-0005-0000-0000-0000B3AD0000}"/>
    <cellStyle name="Note 3 2 2 2 6 4 3" xfId="44506" xr:uid="{00000000-0005-0000-0000-0000B4AD0000}"/>
    <cellStyle name="Note 3 2 2 2 6 5" xfId="44507" xr:uid="{00000000-0005-0000-0000-0000B5AD0000}"/>
    <cellStyle name="Note 3 2 2 2 6 5 2" xfId="44508" xr:uid="{00000000-0005-0000-0000-0000B6AD0000}"/>
    <cellStyle name="Note 3 2 2 2 6 5 3" xfId="44509" xr:uid="{00000000-0005-0000-0000-0000B7AD0000}"/>
    <cellStyle name="Note 3 2 2 2 6 6" xfId="44510" xr:uid="{00000000-0005-0000-0000-0000B8AD0000}"/>
    <cellStyle name="Note 3 2 2 2 6 6 2" xfId="44511" xr:uid="{00000000-0005-0000-0000-0000B9AD0000}"/>
    <cellStyle name="Note 3 2 2 2 6 6 3" xfId="44512" xr:uid="{00000000-0005-0000-0000-0000BAAD0000}"/>
    <cellStyle name="Note 3 2 2 2 6 7" xfId="44513" xr:uid="{00000000-0005-0000-0000-0000BBAD0000}"/>
    <cellStyle name="Note 3 2 2 2 6 7 2" xfId="44514" xr:uid="{00000000-0005-0000-0000-0000BCAD0000}"/>
    <cellStyle name="Note 3 2 2 2 6 7 3" xfId="44515" xr:uid="{00000000-0005-0000-0000-0000BDAD0000}"/>
    <cellStyle name="Note 3 2 2 2 6 8" xfId="44516" xr:uid="{00000000-0005-0000-0000-0000BEAD0000}"/>
    <cellStyle name="Note 3 2 2 2 6 8 2" xfId="44517" xr:uid="{00000000-0005-0000-0000-0000BFAD0000}"/>
    <cellStyle name="Note 3 2 2 2 6 8 3" xfId="44518" xr:uid="{00000000-0005-0000-0000-0000C0AD0000}"/>
    <cellStyle name="Note 3 2 2 2 6 9" xfId="44519" xr:uid="{00000000-0005-0000-0000-0000C1AD0000}"/>
    <cellStyle name="Note 3 2 2 2 6 9 2" xfId="44520" xr:uid="{00000000-0005-0000-0000-0000C2AD0000}"/>
    <cellStyle name="Note 3 2 2 2 6 9 3" xfId="44521" xr:uid="{00000000-0005-0000-0000-0000C3AD0000}"/>
    <cellStyle name="Note 3 2 2 2 7" xfId="44522" xr:uid="{00000000-0005-0000-0000-0000C4AD0000}"/>
    <cellStyle name="Note 3 2 2 2 7 10" xfId="44523" xr:uid="{00000000-0005-0000-0000-0000C5AD0000}"/>
    <cellStyle name="Note 3 2 2 2 7 10 2" xfId="44524" xr:uid="{00000000-0005-0000-0000-0000C6AD0000}"/>
    <cellStyle name="Note 3 2 2 2 7 10 3" xfId="44525" xr:uid="{00000000-0005-0000-0000-0000C7AD0000}"/>
    <cellStyle name="Note 3 2 2 2 7 11" xfId="44526" xr:uid="{00000000-0005-0000-0000-0000C8AD0000}"/>
    <cellStyle name="Note 3 2 2 2 7 11 2" xfId="44527" xr:uid="{00000000-0005-0000-0000-0000C9AD0000}"/>
    <cellStyle name="Note 3 2 2 2 7 11 3" xfId="44528" xr:uid="{00000000-0005-0000-0000-0000CAAD0000}"/>
    <cellStyle name="Note 3 2 2 2 7 12" xfId="44529" xr:uid="{00000000-0005-0000-0000-0000CBAD0000}"/>
    <cellStyle name="Note 3 2 2 2 7 13" xfId="44530" xr:uid="{00000000-0005-0000-0000-0000CCAD0000}"/>
    <cellStyle name="Note 3 2 2 2 7 2" xfId="44531" xr:uid="{00000000-0005-0000-0000-0000CDAD0000}"/>
    <cellStyle name="Note 3 2 2 2 7 2 2" xfId="44532" xr:uid="{00000000-0005-0000-0000-0000CEAD0000}"/>
    <cellStyle name="Note 3 2 2 2 7 2 3" xfId="44533" xr:uid="{00000000-0005-0000-0000-0000CFAD0000}"/>
    <cellStyle name="Note 3 2 2 2 7 3" xfId="44534" xr:uid="{00000000-0005-0000-0000-0000D0AD0000}"/>
    <cellStyle name="Note 3 2 2 2 7 3 2" xfId="44535" xr:uid="{00000000-0005-0000-0000-0000D1AD0000}"/>
    <cellStyle name="Note 3 2 2 2 7 3 3" xfId="44536" xr:uid="{00000000-0005-0000-0000-0000D2AD0000}"/>
    <cellStyle name="Note 3 2 2 2 7 4" xfId="44537" xr:uid="{00000000-0005-0000-0000-0000D3AD0000}"/>
    <cellStyle name="Note 3 2 2 2 7 4 2" xfId="44538" xr:uid="{00000000-0005-0000-0000-0000D4AD0000}"/>
    <cellStyle name="Note 3 2 2 2 7 4 3" xfId="44539" xr:uid="{00000000-0005-0000-0000-0000D5AD0000}"/>
    <cellStyle name="Note 3 2 2 2 7 5" xfId="44540" xr:uid="{00000000-0005-0000-0000-0000D6AD0000}"/>
    <cellStyle name="Note 3 2 2 2 7 5 2" xfId="44541" xr:uid="{00000000-0005-0000-0000-0000D7AD0000}"/>
    <cellStyle name="Note 3 2 2 2 7 5 3" xfId="44542" xr:uid="{00000000-0005-0000-0000-0000D8AD0000}"/>
    <cellStyle name="Note 3 2 2 2 7 6" xfId="44543" xr:uid="{00000000-0005-0000-0000-0000D9AD0000}"/>
    <cellStyle name="Note 3 2 2 2 7 6 2" xfId="44544" xr:uid="{00000000-0005-0000-0000-0000DAAD0000}"/>
    <cellStyle name="Note 3 2 2 2 7 6 3" xfId="44545" xr:uid="{00000000-0005-0000-0000-0000DBAD0000}"/>
    <cellStyle name="Note 3 2 2 2 7 7" xfId="44546" xr:uid="{00000000-0005-0000-0000-0000DCAD0000}"/>
    <cellStyle name="Note 3 2 2 2 7 7 2" xfId="44547" xr:uid="{00000000-0005-0000-0000-0000DDAD0000}"/>
    <cellStyle name="Note 3 2 2 2 7 7 3" xfId="44548" xr:uid="{00000000-0005-0000-0000-0000DEAD0000}"/>
    <cellStyle name="Note 3 2 2 2 7 8" xfId="44549" xr:uid="{00000000-0005-0000-0000-0000DFAD0000}"/>
    <cellStyle name="Note 3 2 2 2 7 8 2" xfId="44550" xr:uid="{00000000-0005-0000-0000-0000E0AD0000}"/>
    <cellStyle name="Note 3 2 2 2 7 8 3" xfId="44551" xr:uid="{00000000-0005-0000-0000-0000E1AD0000}"/>
    <cellStyle name="Note 3 2 2 2 7 9" xfId="44552" xr:uid="{00000000-0005-0000-0000-0000E2AD0000}"/>
    <cellStyle name="Note 3 2 2 2 7 9 2" xfId="44553" xr:uid="{00000000-0005-0000-0000-0000E3AD0000}"/>
    <cellStyle name="Note 3 2 2 2 7 9 3" xfId="44554" xr:uid="{00000000-0005-0000-0000-0000E4AD0000}"/>
    <cellStyle name="Note 3 2 2 2 8" xfId="44555" xr:uid="{00000000-0005-0000-0000-0000E5AD0000}"/>
    <cellStyle name="Note 3 2 2 2 8 2" xfId="44556" xr:uid="{00000000-0005-0000-0000-0000E6AD0000}"/>
    <cellStyle name="Note 3 2 2 2 8 3" xfId="44557" xr:uid="{00000000-0005-0000-0000-0000E7AD0000}"/>
    <cellStyle name="Note 3 2 2 2 9" xfId="44558" xr:uid="{00000000-0005-0000-0000-0000E8AD0000}"/>
    <cellStyle name="Note 3 2 2 2 9 2" xfId="44559" xr:uid="{00000000-0005-0000-0000-0000E9AD0000}"/>
    <cellStyle name="Note 3 2 2 2 9 3" xfId="44560" xr:uid="{00000000-0005-0000-0000-0000EAAD0000}"/>
    <cellStyle name="Note 3 2 2 20" xfId="44561" xr:uid="{00000000-0005-0000-0000-0000EBAD0000}"/>
    <cellStyle name="Note 3 2 2 3" xfId="44562" xr:uid="{00000000-0005-0000-0000-0000ECAD0000}"/>
    <cellStyle name="Note 3 2 2 3 10" xfId="44563" xr:uid="{00000000-0005-0000-0000-0000EDAD0000}"/>
    <cellStyle name="Note 3 2 2 3 10 2" xfId="44564" xr:uid="{00000000-0005-0000-0000-0000EEAD0000}"/>
    <cellStyle name="Note 3 2 2 3 10 3" xfId="44565" xr:uid="{00000000-0005-0000-0000-0000EFAD0000}"/>
    <cellStyle name="Note 3 2 2 3 11" xfId="44566" xr:uid="{00000000-0005-0000-0000-0000F0AD0000}"/>
    <cellStyle name="Note 3 2 2 3 11 2" xfId="44567" xr:uid="{00000000-0005-0000-0000-0000F1AD0000}"/>
    <cellStyle name="Note 3 2 2 3 11 3" xfId="44568" xr:uid="{00000000-0005-0000-0000-0000F2AD0000}"/>
    <cellStyle name="Note 3 2 2 3 12" xfId="44569" xr:uid="{00000000-0005-0000-0000-0000F3AD0000}"/>
    <cellStyle name="Note 3 2 2 3 12 2" xfId="44570" xr:uid="{00000000-0005-0000-0000-0000F4AD0000}"/>
    <cellStyle name="Note 3 2 2 3 12 3" xfId="44571" xr:uid="{00000000-0005-0000-0000-0000F5AD0000}"/>
    <cellStyle name="Note 3 2 2 3 13" xfId="44572" xr:uid="{00000000-0005-0000-0000-0000F6AD0000}"/>
    <cellStyle name="Note 3 2 2 3 14" xfId="44573" xr:uid="{00000000-0005-0000-0000-0000F7AD0000}"/>
    <cellStyle name="Note 3 2 2 3 2" xfId="44574" xr:uid="{00000000-0005-0000-0000-0000F8AD0000}"/>
    <cellStyle name="Note 3 2 2 3 2 2" xfId="44575" xr:uid="{00000000-0005-0000-0000-0000F9AD0000}"/>
    <cellStyle name="Note 3 2 2 3 2 3" xfId="44576" xr:uid="{00000000-0005-0000-0000-0000FAAD0000}"/>
    <cellStyle name="Note 3 2 2 3 3" xfId="44577" xr:uid="{00000000-0005-0000-0000-0000FBAD0000}"/>
    <cellStyle name="Note 3 2 2 3 3 2" xfId="44578" xr:uid="{00000000-0005-0000-0000-0000FCAD0000}"/>
    <cellStyle name="Note 3 2 2 3 3 3" xfId="44579" xr:uid="{00000000-0005-0000-0000-0000FDAD0000}"/>
    <cellStyle name="Note 3 2 2 3 4" xfId="44580" xr:uid="{00000000-0005-0000-0000-0000FEAD0000}"/>
    <cellStyle name="Note 3 2 2 3 4 2" xfId="44581" xr:uid="{00000000-0005-0000-0000-0000FFAD0000}"/>
    <cellStyle name="Note 3 2 2 3 4 3" xfId="44582" xr:uid="{00000000-0005-0000-0000-000000AE0000}"/>
    <cellStyle name="Note 3 2 2 3 5" xfId="44583" xr:uid="{00000000-0005-0000-0000-000001AE0000}"/>
    <cellStyle name="Note 3 2 2 3 5 2" xfId="44584" xr:uid="{00000000-0005-0000-0000-000002AE0000}"/>
    <cellStyle name="Note 3 2 2 3 5 3" xfId="44585" xr:uid="{00000000-0005-0000-0000-000003AE0000}"/>
    <cellStyle name="Note 3 2 2 3 6" xfId="44586" xr:uid="{00000000-0005-0000-0000-000004AE0000}"/>
    <cellStyle name="Note 3 2 2 3 6 2" xfId="44587" xr:uid="{00000000-0005-0000-0000-000005AE0000}"/>
    <cellStyle name="Note 3 2 2 3 6 3" xfId="44588" xr:uid="{00000000-0005-0000-0000-000006AE0000}"/>
    <cellStyle name="Note 3 2 2 3 7" xfId="44589" xr:uid="{00000000-0005-0000-0000-000007AE0000}"/>
    <cellStyle name="Note 3 2 2 3 7 2" xfId="44590" xr:uid="{00000000-0005-0000-0000-000008AE0000}"/>
    <cellStyle name="Note 3 2 2 3 7 3" xfId="44591" xr:uid="{00000000-0005-0000-0000-000009AE0000}"/>
    <cellStyle name="Note 3 2 2 3 8" xfId="44592" xr:uid="{00000000-0005-0000-0000-00000AAE0000}"/>
    <cellStyle name="Note 3 2 2 3 8 2" xfId="44593" xr:uid="{00000000-0005-0000-0000-00000BAE0000}"/>
    <cellStyle name="Note 3 2 2 3 8 3" xfId="44594" xr:uid="{00000000-0005-0000-0000-00000CAE0000}"/>
    <cellStyle name="Note 3 2 2 3 9" xfId="44595" xr:uid="{00000000-0005-0000-0000-00000DAE0000}"/>
    <cellStyle name="Note 3 2 2 3 9 2" xfId="44596" xr:uid="{00000000-0005-0000-0000-00000EAE0000}"/>
    <cellStyle name="Note 3 2 2 3 9 3" xfId="44597" xr:uid="{00000000-0005-0000-0000-00000FAE0000}"/>
    <cellStyle name="Note 3 2 2 4" xfId="44598" xr:uid="{00000000-0005-0000-0000-000010AE0000}"/>
    <cellStyle name="Note 3 2 2 4 10" xfId="44599" xr:uid="{00000000-0005-0000-0000-000011AE0000}"/>
    <cellStyle name="Note 3 2 2 4 10 2" xfId="44600" xr:uid="{00000000-0005-0000-0000-000012AE0000}"/>
    <cellStyle name="Note 3 2 2 4 10 3" xfId="44601" xr:uid="{00000000-0005-0000-0000-000013AE0000}"/>
    <cellStyle name="Note 3 2 2 4 11" xfId="44602" xr:uid="{00000000-0005-0000-0000-000014AE0000}"/>
    <cellStyle name="Note 3 2 2 4 11 2" xfId="44603" xr:uid="{00000000-0005-0000-0000-000015AE0000}"/>
    <cellStyle name="Note 3 2 2 4 11 3" xfId="44604" xr:uid="{00000000-0005-0000-0000-000016AE0000}"/>
    <cellStyle name="Note 3 2 2 4 12" xfId="44605" xr:uid="{00000000-0005-0000-0000-000017AE0000}"/>
    <cellStyle name="Note 3 2 2 4 13" xfId="44606" xr:uid="{00000000-0005-0000-0000-000018AE0000}"/>
    <cellStyle name="Note 3 2 2 4 2" xfId="44607" xr:uid="{00000000-0005-0000-0000-000019AE0000}"/>
    <cellStyle name="Note 3 2 2 4 2 2" xfId="44608" xr:uid="{00000000-0005-0000-0000-00001AAE0000}"/>
    <cellStyle name="Note 3 2 2 4 2 3" xfId="44609" xr:uid="{00000000-0005-0000-0000-00001BAE0000}"/>
    <cellStyle name="Note 3 2 2 4 3" xfId="44610" xr:uid="{00000000-0005-0000-0000-00001CAE0000}"/>
    <cellStyle name="Note 3 2 2 4 3 2" xfId="44611" xr:uid="{00000000-0005-0000-0000-00001DAE0000}"/>
    <cellStyle name="Note 3 2 2 4 3 3" xfId="44612" xr:uid="{00000000-0005-0000-0000-00001EAE0000}"/>
    <cellStyle name="Note 3 2 2 4 4" xfId="44613" xr:uid="{00000000-0005-0000-0000-00001FAE0000}"/>
    <cellStyle name="Note 3 2 2 4 4 2" xfId="44614" xr:uid="{00000000-0005-0000-0000-000020AE0000}"/>
    <cellStyle name="Note 3 2 2 4 4 3" xfId="44615" xr:uid="{00000000-0005-0000-0000-000021AE0000}"/>
    <cellStyle name="Note 3 2 2 4 5" xfId="44616" xr:uid="{00000000-0005-0000-0000-000022AE0000}"/>
    <cellStyle name="Note 3 2 2 4 5 2" xfId="44617" xr:uid="{00000000-0005-0000-0000-000023AE0000}"/>
    <cellStyle name="Note 3 2 2 4 5 3" xfId="44618" xr:uid="{00000000-0005-0000-0000-000024AE0000}"/>
    <cellStyle name="Note 3 2 2 4 6" xfId="44619" xr:uid="{00000000-0005-0000-0000-000025AE0000}"/>
    <cellStyle name="Note 3 2 2 4 6 2" xfId="44620" xr:uid="{00000000-0005-0000-0000-000026AE0000}"/>
    <cellStyle name="Note 3 2 2 4 6 3" xfId="44621" xr:uid="{00000000-0005-0000-0000-000027AE0000}"/>
    <cellStyle name="Note 3 2 2 4 7" xfId="44622" xr:uid="{00000000-0005-0000-0000-000028AE0000}"/>
    <cellStyle name="Note 3 2 2 4 7 2" xfId="44623" xr:uid="{00000000-0005-0000-0000-000029AE0000}"/>
    <cellStyle name="Note 3 2 2 4 7 3" xfId="44624" xr:uid="{00000000-0005-0000-0000-00002AAE0000}"/>
    <cellStyle name="Note 3 2 2 4 8" xfId="44625" xr:uid="{00000000-0005-0000-0000-00002BAE0000}"/>
    <cellStyle name="Note 3 2 2 4 8 2" xfId="44626" xr:uid="{00000000-0005-0000-0000-00002CAE0000}"/>
    <cellStyle name="Note 3 2 2 4 8 3" xfId="44627" xr:uid="{00000000-0005-0000-0000-00002DAE0000}"/>
    <cellStyle name="Note 3 2 2 4 9" xfId="44628" xr:uid="{00000000-0005-0000-0000-00002EAE0000}"/>
    <cellStyle name="Note 3 2 2 4 9 2" xfId="44629" xr:uid="{00000000-0005-0000-0000-00002FAE0000}"/>
    <cellStyle name="Note 3 2 2 4 9 3" xfId="44630" xr:uid="{00000000-0005-0000-0000-000030AE0000}"/>
    <cellStyle name="Note 3 2 2 5" xfId="44631" xr:uid="{00000000-0005-0000-0000-000031AE0000}"/>
    <cellStyle name="Note 3 2 2 5 10" xfId="44632" xr:uid="{00000000-0005-0000-0000-000032AE0000}"/>
    <cellStyle name="Note 3 2 2 5 10 2" xfId="44633" xr:uid="{00000000-0005-0000-0000-000033AE0000}"/>
    <cellStyle name="Note 3 2 2 5 10 3" xfId="44634" xr:uid="{00000000-0005-0000-0000-000034AE0000}"/>
    <cellStyle name="Note 3 2 2 5 11" xfId="44635" xr:uid="{00000000-0005-0000-0000-000035AE0000}"/>
    <cellStyle name="Note 3 2 2 5 11 2" xfId="44636" xr:uid="{00000000-0005-0000-0000-000036AE0000}"/>
    <cellStyle name="Note 3 2 2 5 11 3" xfId="44637" xr:uid="{00000000-0005-0000-0000-000037AE0000}"/>
    <cellStyle name="Note 3 2 2 5 12" xfId="44638" xr:uid="{00000000-0005-0000-0000-000038AE0000}"/>
    <cellStyle name="Note 3 2 2 5 13" xfId="44639" xr:uid="{00000000-0005-0000-0000-000039AE0000}"/>
    <cellStyle name="Note 3 2 2 5 2" xfId="44640" xr:uid="{00000000-0005-0000-0000-00003AAE0000}"/>
    <cellStyle name="Note 3 2 2 5 2 2" xfId="44641" xr:uid="{00000000-0005-0000-0000-00003BAE0000}"/>
    <cellStyle name="Note 3 2 2 5 2 3" xfId="44642" xr:uid="{00000000-0005-0000-0000-00003CAE0000}"/>
    <cellStyle name="Note 3 2 2 5 3" xfId="44643" xr:uid="{00000000-0005-0000-0000-00003DAE0000}"/>
    <cellStyle name="Note 3 2 2 5 3 2" xfId="44644" xr:uid="{00000000-0005-0000-0000-00003EAE0000}"/>
    <cellStyle name="Note 3 2 2 5 3 3" xfId="44645" xr:uid="{00000000-0005-0000-0000-00003FAE0000}"/>
    <cellStyle name="Note 3 2 2 5 4" xfId="44646" xr:uid="{00000000-0005-0000-0000-000040AE0000}"/>
    <cellStyle name="Note 3 2 2 5 4 2" xfId="44647" xr:uid="{00000000-0005-0000-0000-000041AE0000}"/>
    <cellStyle name="Note 3 2 2 5 4 3" xfId="44648" xr:uid="{00000000-0005-0000-0000-000042AE0000}"/>
    <cellStyle name="Note 3 2 2 5 5" xfId="44649" xr:uid="{00000000-0005-0000-0000-000043AE0000}"/>
    <cellStyle name="Note 3 2 2 5 5 2" xfId="44650" xr:uid="{00000000-0005-0000-0000-000044AE0000}"/>
    <cellStyle name="Note 3 2 2 5 5 3" xfId="44651" xr:uid="{00000000-0005-0000-0000-000045AE0000}"/>
    <cellStyle name="Note 3 2 2 5 6" xfId="44652" xr:uid="{00000000-0005-0000-0000-000046AE0000}"/>
    <cellStyle name="Note 3 2 2 5 6 2" xfId="44653" xr:uid="{00000000-0005-0000-0000-000047AE0000}"/>
    <cellStyle name="Note 3 2 2 5 6 3" xfId="44654" xr:uid="{00000000-0005-0000-0000-000048AE0000}"/>
    <cellStyle name="Note 3 2 2 5 7" xfId="44655" xr:uid="{00000000-0005-0000-0000-000049AE0000}"/>
    <cellStyle name="Note 3 2 2 5 7 2" xfId="44656" xr:uid="{00000000-0005-0000-0000-00004AAE0000}"/>
    <cellStyle name="Note 3 2 2 5 7 3" xfId="44657" xr:uid="{00000000-0005-0000-0000-00004BAE0000}"/>
    <cellStyle name="Note 3 2 2 5 8" xfId="44658" xr:uid="{00000000-0005-0000-0000-00004CAE0000}"/>
    <cellStyle name="Note 3 2 2 5 8 2" xfId="44659" xr:uid="{00000000-0005-0000-0000-00004DAE0000}"/>
    <cellStyle name="Note 3 2 2 5 8 3" xfId="44660" xr:uid="{00000000-0005-0000-0000-00004EAE0000}"/>
    <cellStyle name="Note 3 2 2 5 9" xfId="44661" xr:uid="{00000000-0005-0000-0000-00004FAE0000}"/>
    <cellStyle name="Note 3 2 2 5 9 2" xfId="44662" xr:uid="{00000000-0005-0000-0000-000050AE0000}"/>
    <cellStyle name="Note 3 2 2 5 9 3" xfId="44663" xr:uid="{00000000-0005-0000-0000-000051AE0000}"/>
    <cellStyle name="Note 3 2 2 6" xfId="44664" xr:uid="{00000000-0005-0000-0000-000052AE0000}"/>
    <cellStyle name="Note 3 2 2 6 10" xfId="44665" xr:uid="{00000000-0005-0000-0000-000053AE0000}"/>
    <cellStyle name="Note 3 2 2 6 10 2" xfId="44666" xr:uid="{00000000-0005-0000-0000-000054AE0000}"/>
    <cellStyle name="Note 3 2 2 6 10 3" xfId="44667" xr:uid="{00000000-0005-0000-0000-000055AE0000}"/>
    <cellStyle name="Note 3 2 2 6 11" xfId="44668" xr:uid="{00000000-0005-0000-0000-000056AE0000}"/>
    <cellStyle name="Note 3 2 2 6 11 2" xfId="44669" xr:uid="{00000000-0005-0000-0000-000057AE0000}"/>
    <cellStyle name="Note 3 2 2 6 11 3" xfId="44670" xr:uid="{00000000-0005-0000-0000-000058AE0000}"/>
    <cellStyle name="Note 3 2 2 6 12" xfId="44671" xr:uid="{00000000-0005-0000-0000-000059AE0000}"/>
    <cellStyle name="Note 3 2 2 6 13" xfId="44672" xr:uid="{00000000-0005-0000-0000-00005AAE0000}"/>
    <cellStyle name="Note 3 2 2 6 2" xfId="44673" xr:uid="{00000000-0005-0000-0000-00005BAE0000}"/>
    <cellStyle name="Note 3 2 2 6 2 2" xfId="44674" xr:uid="{00000000-0005-0000-0000-00005CAE0000}"/>
    <cellStyle name="Note 3 2 2 6 2 3" xfId="44675" xr:uid="{00000000-0005-0000-0000-00005DAE0000}"/>
    <cellStyle name="Note 3 2 2 6 3" xfId="44676" xr:uid="{00000000-0005-0000-0000-00005EAE0000}"/>
    <cellStyle name="Note 3 2 2 6 3 2" xfId="44677" xr:uid="{00000000-0005-0000-0000-00005FAE0000}"/>
    <cellStyle name="Note 3 2 2 6 3 3" xfId="44678" xr:uid="{00000000-0005-0000-0000-000060AE0000}"/>
    <cellStyle name="Note 3 2 2 6 4" xfId="44679" xr:uid="{00000000-0005-0000-0000-000061AE0000}"/>
    <cellStyle name="Note 3 2 2 6 4 2" xfId="44680" xr:uid="{00000000-0005-0000-0000-000062AE0000}"/>
    <cellStyle name="Note 3 2 2 6 4 3" xfId="44681" xr:uid="{00000000-0005-0000-0000-000063AE0000}"/>
    <cellStyle name="Note 3 2 2 6 5" xfId="44682" xr:uid="{00000000-0005-0000-0000-000064AE0000}"/>
    <cellStyle name="Note 3 2 2 6 5 2" xfId="44683" xr:uid="{00000000-0005-0000-0000-000065AE0000}"/>
    <cellStyle name="Note 3 2 2 6 5 3" xfId="44684" xr:uid="{00000000-0005-0000-0000-000066AE0000}"/>
    <cellStyle name="Note 3 2 2 6 6" xfId="44685" xr:uid="{00000000-0005-0000-0000-000067AE0000}"/>
    <cellStyle name="Note 3 2 2 6 6 2" xfId="44686" xr:uid="{00000000-0005-0000-0000-000068AE0000}"/>
    <cellStyle name="Note 3 2 2 6 6 3" xfId="44687" xr:uid="{00000000-0005-0000-0000-000069AE0000}"/>
    <cellStyle name="Note 3 2 2 6 7" xfId="44688" xr:uid="{00000000-0005-0000-0000-00006AAE0000}"/>
    <cellStyle name="Note 3 2 2 6 7 2" xfId="44689" xr:uid="{00000000-0005-0000-0000-00006BAE0000}"/>
    <cellStyle name="Note 3 2 2 6 7 3" xfId="44690" xr:uid="{00000000-0005-0000-0000-00006CAE0000}"/>
    <cellStyle name="Note 3 2 2 6 8" xfId="44691" xr:uid="{00000000-0005-0000-0000-00006DAE0000}"/>
    <cellStyle name="Note 3 2 2 6 8 2" xfId="44692" xr:uid="{00000000-0005-0000-0000-00006EAE0000}"/>
    <cellStyle name="Note 3 2 2 6 8 3" xfId="44693" xr:uid="{00000000-0005-0000-0000-00006FAE0000}"/>
    <cellStyle name="Note 3 2 2 6 9" xfId="44694" xr:uid="{00000000-0005-0000-0000-000070AE0000}"/>
    <cellStyle name="Note 3 2 2 6 9 2" xfId="44695" xr:uid="{00000000-0005-0000-0000-000071AE0000}"/>
    <cellStyle name="Note 3 2 2 6 9 3" xfId="44696" xr:uid="{00000000-0005-0000-0000-000072AE0000}"/>
    <cellStyle name="Note 3 2 2 7" xfId="44697" xr:uid="{00000000-0005-0000-0000-000073AE0000}"/>
    <cellStyle name="Note 3 2 2 7 10" xfId="44698" xr:uid="{00000000-0005-0000-0000-000074AE0000}"/>
    <cellStyle name="Note 3 2 2 7 10 2" xfId="44699" xr:uid="{00000000-0005-0000-0000-000075AE0000}"/>
    <cellStyle name="Note 3 2 2 7 10 3" xfId="44700" xr:uid="{00000000-0005-0000-0000-000076AE0000}"/>
    <cellStyle name="Note 3 2 2 7 11" xfId="44701" xr:uid="{00000000-0005-0000-0000-000077AE0000}"/>
    <cellStyle name="Note 3 2 2 7 11 2" xfId="44702" xr:uid="{00000000-0005-0000-0000-000078AE0000}"/>
    <cellStyle name="Note 3 2 2 7 11 3" xfId="44703" xr:uid="{00000000-0005-0000-0000-000079AE0000}"/>
    <cellStyle name="Note 3 2 2 7 12" xfId="44704" xr:uid="{00000000-0005-0000-0000-00007AAE0000}"/>
    <cellStyle name="Note 3 2 2 7 13" xfId="44705" xr:uid="{00000000-0005-0000-0000-00007BAE0000}"/>
    <cellStyle name="Note 3 2 2 7 2" xfId="44706" xr:uid="{00000000-0005-0000-0000-00007CAE0000}"/>
    <cellStyle name="Note 3 2 2 7 2 2" xfId="44707" xr:uid="{00000000-0005-0000-0000-00007DAE0000}"/>
    <cellStyle name="Note 3 2 2 7 2 3" xfId="44708" xr:uid="{00000000-0005-0000-0000-00007EAE0000}"/>
    <cellStyle name="Note 3 2 2 7 3" xfId="44709" xr:uid="{00000000-0005-0000-0000-00007FAE0000}"/>
    <cellStyle name="Note 3 2 2 7 3 2" xfId="44710" xr:uid="{00000000-0005-0000-0000-000080AE0000}"/>
    <cellStyle name="Note 3 2 2 7 3 3" xfId="44711" xr:uid="{00000000-0005-0000-0000-000081AE0000}"/>
    <cellStyle name="Note 3 2 2 7 4" xfId="44712" xr:uid="{00000000-0005-0000-0000-000082AE0000}"/>
    <cellStyle name="Note 3 2 2 7 4 2" xfId="44713" xr:uid="{00000000-0005-0000-0000-000083AE0000}"/>
    <cellStyle name="Note 3 2 2 7 4 3" xfId="44714" xr:uid="{00000000-0005-0000-0000-000084AE0000}"/>
    <cellStyle name="Note 3 2 2 7 5" xfId="44715" xr:uid="{00000000-0005-0000-0000-000085AE0000}"/>
    <cellStyle name="Note 3 2 2 7 5 2" xfId="44716" xr:uid="{00000000-0005-0000-0000-000086AE0000}"/>
    <cellStyle name="Note 3 2 2 7 5 3" xfId="44717" xr:uid="{00000000-0005-0000-0000-000087AE0000}"/>
    <cellStyle name="Note 3 2 2 7 6" xfId="44718" xr:uid="{00000000-0005-0000-0000-000088AE0000}"/>
    <cellStyle name="Note 3 2 2 7 6 2" xfId="44719" xr:uid="{00000000-0005-0000-0000-000089AE0000}"/>
    <cellStyle name="Note 3 2 2 7 6 3" xfId="44720" xr:uid="{00000000-0005-0000-0000-00008AAE0000}"/>
    <cellStyle name="Note 3 2 2 7 7" xfId="44721" xr:uid="{00000000-0005-0000-0000-00008BAE0000}"/>
    <cellStyle name="Note 3 2 2 7 7 2" xfId="44722" xr:uid="{00000000-0005-0000-0000-00008CAE0000}"/>
    <cellStyle name="Note 3 2 2 7 7 3" xfId="44723" xr:uid="{00000000-0005-0000-0000-00008DAE0000}"/>
    <cellStyle name="Note 3 2 2 7 8" xfId="44724" xr:uid="{00000000-0005-0000-0000-00008EAE0000}"/>
    <cellStyle name="Note 3 2 2 7 8 2" xfId="44725" xr:uid="{00000000-0005-0000-0000-00008FAE0000}"/>
    <cellStyle name="Note 3 2 2 7 8 3" xfId="44726" xr:uid="{00000000-0005-0000-0000-000090AE0000}"/>
    <cellStyle name="Note 3 2 2 7 9" xfId="44727" xr:uid="{00000000-0005-0000-0000-000091AE0000}"/>
    <cellStyle name="Note 3 2 2 7 9 2" xfId="44728" xr:uid="{00000000-0005-0000-0000-000092AE0000}"/>
    <cellStyle name="Note 3 2 2 7 9 3" xfId="44729" xr:uid="{00000000-0005-0000-0000-000093AE0000}"/>
    <cellStyle name="Note 3 2 2 8" xfId="44730" xr:uid="{00000000-0005-0000-0000-000094AE0000}"/>
    <cellStyle name="Note 3 2 2 8 2" xfId="44731" xr:uid="{00000000-0005-0000-0000-000095AE0000}"/>
    <cellStyle name="Note 3 2 2 8 3" xfId="44732" xr:uid="{00000000-0005-0000-0000-000096AE0000}"/>
    <cellStyle name="Note 3 2 2 9" xfId="44733" xr:uid="{00000000-0005-0000-0000-000097AE0000}"/>
    <cellStyle name="Note 3 2 2 9 2" xfId="44734" xr:uid="{00000000-0005-0000-0000-000098AE0000}"/>
    <cellStyle name="Note 3 2 2 9 3" xfId="44735" xr:uid="{00000000-0005-0000-0000-000099AE0000}"/>
    <cellStyle name="Note 3 2 3" xfId="44736" xr:uid="{00000000-0005-0000-0000-00009AAE0000}"/>
    <cellStyle name="Note 3 2 3 10" xfId="44737" xr:uid="{00000000-0005-0000-0000-00009BAE0000}"/>
    <cellStyle name="Note 3 2 3 10 2" xfId="44738" xr:uid="{00000000-0005-0000-0000-00009CAE0000}"/>
    <cellStyle name="Note 3 2 3 10 3" xfId="44739" xr:uid="{00000000-0005-0000-0000-00009DAE0000}"/>
    <cellStyle name="Note 3 2 3 11" xfId="44740" xr:uid="{00000000-0005-0000-0000-00009EAE0000}"/>
    <cellStyle name="Note 3 2 3 11 2" xfId="44741" xr:uid="{00000000-0005-0000-0000-00009FAE0000}"/>
    <cellStyle name="Note 3 2 3 11 3" xfId="44742" xr:uid="{00000000-0005-0000-0000-0000A0AE0000}"/>
    <cellStyle name="Note 3 2 3 12" xfId="44743" xr:uid="{00000000-0005-0000-0000-0000A1AE0000}"/>
    <cellStyle name="Note 3 2 3 12 2" xfId="44744" xr:uid="{00000000-0005-0000-0000-0000A2AE0000}"/>
    <cellStyle name="Note 3 2 3 12 3" xfId="44745" xr:uid="{00000000-0005-0000-0000-0000A3AE0000}"/>
    <cellStyle name="Note 3 2 3 13" xfId="44746" xr:uid="{00000000-0005-0000-0000-0000A4AE0000}"/>
    <cellStyle name="Note 3 2 3 13 2" xfId="44747" xr:uid="{00000000-0005-0000-0000-0000A5AE0000}"/>
    <cellStyle name="Note 3 2 3 13 3" xfId="44748" xr:uid="{00000000-0005-0000-0000-0000A6AE0000}"/>
    <cellStyle name="Note 3 2 3 14" xfId="44749" xr:uid="{00000000-0005-0000-0000-0000A7AE0000}"/>
    <cellStyle name="Note 3 2 3 14 2" xfId="44750" xr:uid="{00000000-0005-0000-0000-0000A8AE0000}"/>
    <cellStyle name="Note 3 2 3 14 3" xfId="44751" xr:uid="{00000000-0005-0000-0000-0000A9AE0000}"/>
    <cellStyle name="Note 3 2 3 15" xfId="44752" xr:uid="{00000000-0005-0000-0000-0000AAAE0000}"/>
    <cellStyle name="Note 3 2 3 15 2" xfId="44753" xr:uid="{00000000-0005-0000-0000-0000ABAE0000}"/>
    <cellStyle name="Note 3 2 3 15 3" xfId="44754" xr:uid="{00000000-0005-0000-0000-0000ACAE0000}"/>
    <cellStyle name="Note 3 2 3 16" xfId="44755" xr:uid="{00000000-0005-0000-0000-0000ADAE0000}"/>
    <cellStyle name="Note 3 2 3 16 2" xfId="44756" xr:uid="{00000000-0005-0000-0000-0000AEAE0000}"/>
    <cellStyle name="Note 3 2 3 16 3" xfId="44757" xr:uid="{00000000-0005-0000-0000-0000AFAE0000}"/>
    <cellStyle name="Note 3 2 3 17" xfId="44758" xr:uid="{00000000-0005-0000-0000-0000B0AE0000}"/>
    <cellStyle name="Note 3 2 3 17 2" xfId="44759" xr:uid="{00000000-0005-0000-0000-0000B1AE0000}"/>
    <cellStyle name="Note 3 2 3 17 3" xfId="44760" xr:uid="{00000000-0005-0000-0000-0000B2AE0000}"/>
    <cellStyle name="Note 3 2 3 18" xfId="44761" xr:uid="{00000000-0005-0000-0000-0000B3AE0000}"/>
    <cellStyle name="Note 3 2 3 18 2" xfId="44762" xr:uid="{00000000-0005-0000-0000-0000B4AE0000}"/>
    <cellStyle name="Note 3 2 3 18 3" xfId="44763" xr:uid="{00000000-0005-0000-0000-0000B5AE0000}"/>
    <cellStyle name="Note 3 2 3 19" xfId="44764" xr:uid="{00000000-0005-0000-0000-0000B6AE0000}"/>
    <cellStyle name="Note 3 2 3 2" xfId="44765" xr:uid="{00000000-0005-0000-0000-0000B7AE0000}"/>
    <cellStyle name="Note 3 2 3 2 10" xfId="44766" xr:uid="{00000000-0005-0000-0000-0000B8AE0000}"/>
    <cellStyle name="Note 3 2 3 2 10 2" xfId="44767" xr:uid="{00000000-0005-0000-0000-0000B9AE0000}"/>
    <cellStyle name="Note 3 2 3 2 10 3" xfId="44768" xr:uid="{00000000-0005-0000-0000-0000BAAE0000}"/>
    <cellStyle name="Note 3 2 3 2 11" xfId="44769" xr:uid="{00000000-0005-0000-0000-0000BBAE0000}"/>
    <cellStyle name="Note 3 2 3 2 11 2" xfId="44770" xr:uid="{00000000-0005-0000-0000-0000BCAE0000}"/>
    <cellStyle name="Note 3 2 3 2 11 3" xfId="44771" xr:uid="{00000000-0005-0000-0000-0000BDAE0000}"/>
    <cellStyle name="Note 3 2 3 2 12" xfId="44772" xr:uid="{00000000-0005-0000-0000-0000BEAE0000}"/>
    <cellStyle name="Note 3 2 3 2 12 2" xfId="44773" xr:uid="{00000000-0005-0000-0000-0000BFAE0000}"/>
    <cellStyle name="Note 3 2 3 2 12 3" xfId="44774" xr:uid="{00000000-0005-0000-0000-0000C0AE0000}"/>
    <cellStyle name="Note 3 2 3 2 13" xfId="44775" xr:uid="{00000000-0005-0000-0000-0000C1AE0000}"/>
    <cellStyle name="Note 3 2 3 2 14" xfId="44776" xr:uid="{00000000-0005-0000-0000-0000C2AE0000}"/>
    <cellStyle name="Note 3 2 3 2 2" xfId="44777" xr:uid="{00000000-0005-0000-0000-0000C3AE0000}"/>
    <cellStyle name="Note 3 2 3 2 2 2" xfId="44778" xr:uid="{00000000-0005-0000-0000-0000C4AE0000}"/>
    <cellStyle name="Note 3 2 3 2 2 3" xfId="44779" xr:uid="{00000000-0005-0000-0000-0000C5AE0000}"/>
    <cellStyle name="Note 3 2 3 2 3" xfId="44780" xr:uid="{00000000-0005-0000-0000-0000C6AE0000}"/>
    <cellStyle name="Note 3 2 3 2 3 2" xfId="44781" xr:uid="{00000000-0005-0000-0000-0000C7AE0000}"/>
    <cellStyle name="Note 3 2 3 2 3 3" xfId="44782" xr:uid="{00000000-0005-0000-0000-0000C8AE0000}"/>
    <cellStyle name="Note 3 2 3 2 4" xfId="44783" xr:uid="{00000000-0005-0000-0000-0000C9AE0000}"/>
    <cellStyle name="Note 3 2 3 2 4 2" xfId="44784" xr:uid="{00000000-0005-0000-0000-0000CAAE0000}"/>
    <cellStyle name="Note 3 2 3 2 4 3" xfId="44785" xr:uid="{00000000-0005-0000-0000-0000CBAE0000}"/>
    <cellStyle name="Note 3 2 3 2 5" xfId="44786" xr:uid="{00000000-0005-0000-0000-0000CCAE0000}"/>
    <cellStyle name="Note 3 2 3 2 5 2" xfId="44787" xr:uid="{00000000-0005-0000-0000-0000CDAE0000}"/>
    <cellStyle name="Note 3 2 3 2 5 3" xfId="44788" xr:uid="{00000000-0005-0000-0000-0000CEAE0000}"/>
    <cellStyle name="Note 3 2 3 2 6" xfId="44789" xr:uid="{00000000-0005-0000-0000-0000CFAE0000}"/>
    <cellStyle name="Note 3 2 3 2 6 2" xfId="44790" xr:uid="{00000000-0005-0000-0000-0000D0AE0000}"/>
    <cellStyle name="Note 3 2 3 2 6 3" xfId="44791" xr:uid="{00000000-0005-0000-0000-0000D1AE0000}"/>
    <cellStyle name="Note 3 2 3 2 7" xfId="44792" xr:uid="{00000000-0005-0000-0000-0000D2AE0000}"/>
    <cellStyle name="Note 3 2 3 2 7 2" xfId="44793" xr:uid="{00000000-0005-0000-0000-0000D3AE0000}"/>
    <cellStyle name="Note 3 2 3 2 7 3" xfId="44794" xr:uid="{00000000-0005-0000-0000-0000D4AE0000}"/>
    <cellStyle name="Note 3 2 3 2 8" xfId="44795" xr:uid="{00000000-0005-0000-0000-0000D5AE0000}"/>
    <cellStyle name="Note 3 2 3 2 8 2" xfId="44796" xr:uid="{00000000-0005-0000-0000-0000D6AE0000}"/>
    <cellStyle name="Note 3 2 3 2 8 3" xfId="44797" xr:uid="{00000000-0005-0000-0000-0000D7AE0000}"/>
    <cellStyle name="Note 3 2 3 2 9" xfId="44798" xr:uid="{00000000-0005-0000-0000-0000D8AE0000}"/>
    <cellStyle name="Note 3 2 3 2 9 2" xfId="44799" xr:uid="{00000000-0005-0000-0000-0000D9AE0000}"/>
    <cellStyle name="Note 3 2 3 2 9 3" xfId="44800" xr:uid="{00000000-0005-0000-0000-0000DAAE0000}"/>
    <cellStyle name="Note 3 2 3 20" xfId="44801" xr:uid="{00000000-0005-0000-0000-0000DBAE0000}"/>
    <cellStyle name="Note 3 2 3 3" xfId="44802" xr:uid="{00000000-0005-0000-0000-0000DCAE0000}"/>
    <cellStyle name="Note 3 2 3 3 10" xfId="44803" xr:uid="{00000000-0005-0000-0000-0000DDAE0000}"/>
    <cellStyle name="Note 3 2 3 3 10 2" xfId="44804" xr:uid="{00000000-0005-0000-0000-0000DEAE0000}"/>
    <cellStyle name="Note 3 2 3 3 10 3" xfId="44805" xr:uid="{00000000-0005-0000-0000-0000DFAE0000}"/>
    <cellStyle name="Note 3 2 3 3 11" xfId="44806" xr:uid="{00000000-0005-0000-0000-0000E0AE0000}"/>
    <cellStyle name="Note 3 2 3 3 11 2" xfId="44807" xr:uid="{00000000-0005-0000-0000-0000E1AE0000}"/>
    <cellStyle name="Note 3 2 3 3 11 3" xfId="44808" xr:uid="{00000000-0005-0000-0000-0000E2AE0000}"/>
    <cellStyle name="Note 3 2 3 3 12" xfId="44809" xr:uid="{00000000-0005-0000-0000-0000E3AE0000}"/>
    <cellStyle name="Note 3 2 3 3 12 2" xfId="44810" xr:uid="{00000000-0005-0000-0000-0000E4AE0000}"/>
    <cellStyle name="Note 3 2 3 3 12 3" xfId="44811" xr:uid="{00000000-0005-0000-0000-0000E5AE0000}"/>
    <cellStyle name="Note 3 2 3 3 13" xfId="44812" xr:uid="{00000000-0005-0000-0000-0000E6AE0000}"/>
    <cellStyle name="Note 3 2 3 3 14" xfId="44813" xr:uid="{00000000-0005-0000-0000-0000E7AE0000}"/>
    <cellStyle name="Note 3 2 3 3 2" xfId="44814" xr:uid="{00000000-0005-0000-0000-0000E8AE0000}"/>
    <cellStyle name="Note 3 2 3 3 2 2" xfId="44815" xr:uid="{00000000-0005-0000-0000-0000E9AE0000}"/>
    <cellStyle name="Note 3 2 3 3 2 3" xfId="44816" xr:uid="{00000000-0005-0000-0000-0000EAAE0000}"/>
    <cellStyle name="Note 3 2 3 3 3" xfId="44817" xr:uid="{00000000-0005-0000-0000-0000EBAE0000}"/>
    <cellStyle name="Note 3 2 3 3 3 2" xfId="44818" xr:uid="{00000000-0005-0000-0000-0000ECAE0000}"/>
    <cellStyle name="Note 3 2 3 3 3 3" xfId="44819" xr:uid="{00000000-0005-0000-0000-0000EDAE0000}"/>
    <cellStyle name="Note 3 2 3 3 4" xfId="44820" xr:uid="{00000000-0005-0000-0000-0000EEAE0000}"/>
    <cellStyle name="Note 3 2 3 3 4 2" xfId="44821" xr:uid="{00000000-0005-0000-0000-0000EFAE0000}"/>
    <cellStyle name="Note 3 2 3 3 4 3" xfId="44822" xr:uid="{00000000-0005-0000-0000-0000F0AE0000}"/>
    <cellStyle name="Note 3 2 3 3 5" xfId="44823" xr:uid="{00000000-0005-0000-0000-0000F1AE0000}"/>
    <cellStyle name="Note 3 2 3 3 5 2" xfId="44824" xr:uid="{00000000-0005-0000-0000-0000F2AE0000}"/>
    <cellStyle name="Note 3 2 3 3 5 3" xfId="44825" xr:uid="{00000000-0005-0000-0000-0000F3AE0000}"/>
    <cellStyle name="Note 3 2 3 3 6" xfId="44826" xr:uid="{00000000-0005-0000-0000-0000F4AE0000}"/>
    <cellStyle name="Note 3 2 3 3 6 2" xfId="44827" xr:uid="{00000000-0005-0000-0000-0000F5AE0000}"/>
    <cellStyle name="Note 3 2 3 3 6 3" xfId="44828" xr:uid="{00000000-0005-0000-0000-0000F6AE0000}"/>
    <cellStyle name="Note 3 2 3 3 7" xfId="44829" xr:uid="{00000000-0005-0000-0000-0000F7AE0000}"/>
    <cellStyle name="Note 3 2 3 3 7 2" xfId="44830" xr:uid="{00000000-0005-0000-0000-0000F8AE0000}"/>
    <cellStyle name="Note 3 2 3 3 7 3" xfId="44831" xr:uid="{00000000-0005-0000-0000-0000F9AE0000}"/>
    <cellStyle name="Note 3 2 3 3 8" xfId="44832" xr:uid="{00000000-0005-0000-0000-0000FAAE0000}"/>
    <cellStyle name="Note 3 2 3 3 8 2" xfId="44833" xr:uid="{00000000-0005-0000-0000-0000FBAE0000}"/>
    <cellStyle name="Note 3 2 3 3 8 3" xfId="44834" xr:uid="{00000000-0005-0000-0000-0000FCAE0000}"/>
    <cellStyle name="Note 3 2 3 3 9" xfId="44835" xr:uid="{00000000-0005-0000-0000-0000FDAE0000}"/>
    <cellStyle name="Note 3 2 3 3 9 2" xfId="44836" xr:uid="{00000000-0005-0000-0000-0000FEAE0000}"/>
    <cellStyle name="Note 3 2 3 3 9 3" xfId="44837" xr:uid="{00000000-0005-0000-0000-0000FFAE0000}"/>
    <cellStyle name="Note 3 2 3 4" xfId="44838" xr:uid="{00000000-0005-0000-0000-000000AF0000}"/>
    <cellStyle name="Note 3 2 3 4 10" xfId="44839" xr:uid="{00000000-0005-0000-0000-000001AF0000}"/>
    <cellStyle name="Note 3 2 3 4 10 2" xfId="44840" xr:uid="{00000000-0005-0000-0000-000002AF0000}"/>
    <cellStyle name="Note 3 2 3 4 10 3" xfId="44841" xr:uid="{00000000-0005-0000-0000-000003AF0000}"/>
    <cellStyle name="Note 3 2 3 4 11" xfId="44842" xr:uid="{00000000-0005-0000-0000-000004AF0000}"/>
    <cellStyle name="Note 3 2 3 4 11 2" xfId="44843" xr:uid="{00000000-0005-0000-0000-000005AF0000}"/>
    <cellStyle name="Note 3 2 3 4 11 3" xfId="44844" xr:uid="{00000000-0005-0000-0000-000006AF0000}"/>
    <cellStyle name="Note 3 2 3 4 12" xfId="44845" xr:uid="{00000000-0005-0000-0000-000007AF0000}"/>
    <cellStyle name="Note 3 2 3 4 13" xfId="44846" xr:uid="{00000000-0005-0000-0000-000008AF0000}"/>
    <cellStyle name="Note 3 2 3 4 2" xfId="44847" xr:uid="{00000000-0005-0000-0000-000009AF0000}"/>
    <cellStyle name="Note 3 2 3 4 2 2" xfId="44848" xr:uid="{00000000-0005-0000-0000-00000AAF0000}"/>
    <cellStyle name="Note 3 2 3 4 2 3" xfId="44849" xr:uid="{00000000-0005-0000-0000-00000BAF0000}"/>
    <cellStyle name="Note 3 2 3 4 3" xfId="44850" xr:uid="{00000000-0005-0000-0000-00000CAF0000}"/>
    <cellStyle name="Note 3 2 3 4 3 2" xfId="44851" xr:uid="{00000000-0005-0000-0000-00000DAF0000}"/>
    <cellStyle name="Note 3 2 3 4 3 3" xfId="44852" xr:uid="{00000000-0005-0000-0000-00000EAF0000}"/>
    <cellStyle name="Note 3 2 3 4 4" xfId="44853" xr:uid="{00000000-0005-0000-0000-00000FAF0000}"/>
    <cellStyle name="Note 3 2 3 4 4 2" xfId="44854" xr:uid="{00000000-0005-0000-0000-000010AF0000}"/>
    <cellStyle name="Note 3 2 3 4 4 3" xfId="44855" xr:uid="{00000000-0005-0000-0000-000011AF0000}"/>
    <cellStyle name="Note 3 2 3 4 5" xfId="44856" xr:uid="{00000000-0005-0000-0000-000012AF0000}"/>
    <cellStyle name="Note 3 2 3 4 5 2" xfId="44857" xr:uid="{00000000-0005-0000-0000-000013AF0000}"/>
    <cellStyle name="Note 3 2 3 4 5 3" xfId="44858" xr:uid="{00000000-0005-0000-0000-000014AF0000}"/>
    <cellStyle name="Note 3 2 3 4 6" xfId="44859" xr:uid="{00000000-0005-0000-0000-000015AF0000}"/>
    <cellStyle name="Note 3 2 3 4 6 2" xfId="44860" xr:uid="{00000000-0005-0000-0000-000016AF0000}"/>
    <cellStyle name="Note 3 2 3 4 6 3" xfId="44861" xr:uid="{00000000-0005-0000-0000-000017AF0000}"/>
    <cellStyle name="Note 3 2 3 4 7" xfId="44862" xr:uid="{00000000-0005-0000-0000-000018AF0000}"/>
    <cellStyle name="Note 3 2 3 4 7 2" xfId="44863" xr:uid="{00000000-0005-0000-0000-000019AF0000}"/>
    <cellStyle name="Note 3 2 3 4 7 3" xfId="44864" xr:uid="{00000000-0005-0000-0000-00001AAF0000}"/>
    <cellStyle name="Note 3 2 3 4 8" xfId="44865" xr:uid="{00000000-0005-0000-0000-00001BAF0000}"/>
    <cellStyle name="Note 3 2 3 4 8 2" xfId="44866" xr:uid="{00000000-0005-0000-0000-00001CAF0000}"/>
    <cellStyle name="Note 3 2 3 4 8 3" xfId="44867" xr:uid="{00000000-0005-0000-0000-00001DAF0000}"/>
    <cellStyle name="Note 3 2 3 4 9" xfId="44868" xr:uid="{00000000-0005-0000-0000-00001EAF0000}"/>
    <cellStyle name="Note 3 2 3 4 9 2" xfId="44869" xr:uid="{00000000-0005-0000-0000-00001FAF0000}"/>
    <cellStyle name="Note 3 2 3 4 9 3" xfId="44870" xr:uid="{00000000-0005-0000-0000-000020AF0000}"/>
    <cellStyle name="Note 3 2 3 5" xfId="44871" xr:uid="{00000000-0005-0000-0000-000021AF0000}"/>
    <cellStyle name="Note 3 2 3 5 10" xfId="44872" xr:uid="{00000000-0005-0000-0000-000022AF0000}"/>
    <cellStyle name="Note 3 2 3 5 10 2" xfId="44873" xr:uid="{00000000-0005-0000-0000-000023AF0000}"/>
    <cellStyle name="Note 3 2 3 5 10 3" xfId="44874" xr:uid="{00000000-0005-0000-0000-000024AF0000}"/>
    <cellStyle name="Note 3 2 3 5 11" xfId="44875" xr:uid="{00000000-0005-0000-0000-000025AF0000}"/>
    <cellStyle name="Note 3 2 3 5 11 2" xfId="44876" xr:uid="{00000000-0005-0000-0000-000026AF0000}"/>
    <cellStyle name="Note 3 2 3 5 11 3" xfId="44877" xr:uid="{00000000-0005-0000-0000-000027AF0000}"/>
    <cellStyle name="Note 3 2 3 5 12" xfId="44878" xr:uid="{00000000-0005-0000-0000-000028AF0000}"/>
    <cellStyle name="Note 3 2 3 5 13" xfId="44879" xr:uid="{00000000-0005-0000-0000-000029AF0000}"/>
    <cellStyle name="Note 3 2 3 5 2" xfId="44880" xr:uid="{00000000-0005-0000-0000-00002AAF0000}"/>
    <cellStyle name="Note 3 2 3 5 2 2" xfId="44881" xr:uid="{00000000-0005-0000-0000-00002BAF0000}"/>
    <cellStyle name="Note 3 2 3 5 2 3" xfId="44882" xr:uid="{00000000-0005-0000-0000-00002CAF0000}"/>
    <cellStyle name="Note 3 2 3 5 3" xfId="44883" xr:uid="{00000000-0005-0000-0000-00002DAF0000}"/>
    <cellStyle name="Note 3 2 3 5 3 2" xfId="44884" xr:uid="{00000000-0005-0000-0000-00002EAF0000}"/>
    <cellStyle name="Note 3 2 3 5 3 3" xfId="44885" xr:uid="{00000000-0005-0000-0000-00002FAF0000}"/>
    <cellStyle name="Note 3 2 3 5 4" xfId="44886" xr:uid="{00000000-0005-0000-0000-000030AF0000}"/>
    <cellStyle name="Note 3 2 3 5 4 2" xfId="44887" xr:uid="{00000000-0005-0000-0000-000031AF0000}"/>
    <cellStyle name="Note 3 2 3 5 4 3" xfId="44888" xr:uid="{00000000-0005-0000-0000-000032AF0000}"/>
    <cellStyle name="Note 3 2 3 5 5" xfId="44889" xr:uid="{00000000-0005-0000-0000-000033AF0000}"/>
    <cellStyle name="Note 3 2 3 5 5 2" xfId="44890" xr:uid="{00000000-0005-0000-0000-000034AF0000}"/>
    <cellStyle name="Note 3 2 3 5 5 3" xfId="44891" xr:uid="{00000000-0005-0000-0000-000035AF0000}"/>
    <cellStyle name="Note 3 2 3 5 6" xfId="44892" xr:uid="{00000000-0005-0000-0000-000036AF0000}"/>
    <cellStyle name="Note 3 2 3 5 6 2" xfId="44893" xr:uid="{00000000-0005-0000-0000-000037AF0000}"/>
    <cellStyle name="Note 3 2 3 5 6 3" xfId="44894" xr:uid="{00000000-0005-0000-0000-000038AF0000}"/>
    <cellStyle name="Note 3 2 3 5 7" xfId="44895" xr:uid="{00000000-0005-0000-0000-000039AF0000}"/>
    <cellStyle name="Note 3 2 3 5 7 2" xfId="44896" xr:uid="{00000000-0005-0000-0000-00003AAF0000}"/>
    <cellStyle name="Note 3 2 3 5 7 3" xfId="44897" xr:uid="{00000000-0005-0000-0000-00003BAF0000}"/>
    <cellStyle name="Note 3 2 3 5 8" xfId="44898" xr:uid="{00000000-0005-0000-0000-00003CAF0000}"/>
    <cellStyle name="Note 3 2 3 5 8 2" xfId="44899" xr:uid="{00000000-0005-0000-0000-00003DAF0000}"/>
    <cellStyle name="Note 3 2 3 5 8 3" xfId="44900" xr:uid="{00000000-0005-0000-0000-00003EAF0000}"/>
    <cellStyle name="Note 3 2 3 5 9" xfId="44901" xr:uid="{00000000-0005-0000-0000-00003FAF0000}"/>
    <cellStyle name="Note 3 2 3 5 9 2" xfId="44902" xr:uid="{00000000-0005-0000-0000-000040AF0000}"/>
    <cellStyle name="Note 3 2 3 5 9 3" xfId="44903" xr:uid="{00000000-0005-0000-0000-000041AF0000}"/>
    <cellStyle name="Note 3 2 3 6" xfId="44904" xr:uid="{00000000-0005-0000-0000-000042AF0000}"/>
    <cellStyle name="Note 3 2 3 6 10" xfId="44905" xr:uid="{00000000-0005-0000-0000-000043AF0000}"/>
    <cellStyle name="Note 3 2 3 6 10 2" xfId="44906" xr:uid="{00000000-0005-0000-0000-000044AF0000}"/>
    <cellStyle name="Note 3 2 3 6 10 3" xfId="44907" xr:uid="{00000000-0005-0000-0000-000045AF0000}"/>
    <cellStyle name="Note 3 2 3 6 11" xfId="44908" xr:uid="{00000000-0005-0000-0000-000046AF0000}"/>
    <cellStyle name="Note 3 2 3 6 11 2" xfId="44909" xr:uid="{00000000-0005-0000-0000-000047AF0000}"/>
    <cellStyle name="Note 3 2 3 6 11 3" xfId="44910" xr:uid="{00000000-0005-0000-0000-000048AF0000}"/>
    <cellStyle name="Note 3 2 3 6 12" xfId="44911" xr:uid="{00000000-0005-0000-0000-000049AF0000}"/>
    <cellStyle name="Note 3 2 3 6 13" xfId="44912" xr:uid="{00000000-0005-0000-0000-00004AAF0000}"/>
    <cellStyle name="Note 3 2 3 6 2" xfId="44913" xr:uid="{00000000-0005-0000-0000-00004BAF0000}"/>
    <cellStyle name="Note 3 2 3 6 2 2" xfId="44914" xr:uid="{00000000-0005-0000-0000-00004CAF0000}"/>
    <cellStyle name="Note 3 2 3 6 2 3" xfId="44915" xr:uid="{00000000-0005-0000-0000-00004DAF0000}"/>
    <cellStyle name="Note 3 2 3 6 3" xfId="44916" xr:uid="{00000000-0005-0000-0000-00004EAF0000}"/>
    <cellStyle name="Note 3 2 3 6 3 2" xfId="44917" xr:uid="{00000000-0005-0000-0000-00004FAF0000}"/>
    <cellStyle name="Note 3 2 3 6 3 3" xfId="44918" xr:uid="{00000000-0005-0000-0000-000050AF0000}"/>
    <cellStyle name="Note 3 2 3 6 4" xfId="44919" xr:uid="{00000000-0005-0000-0000-000051AF0000}"/>
    <cellStyle name="Note 3 2 3 6 4 2" xfId="44920" xr:uid="{00000000-0005-0000-0000-000052AF0000}"/>
    <cellStyle name="Note 3 2 3 6 4 3" xfId="44921" xr:uid="{00000000-0005-0000-0000-000053AF0000}"/>
    <cellStyle name="Note 3 2 3 6 5" xfId="44922" xr:uid="{00000000-0005-0000-0000-000054AF0000}"/>
    <cellStyle name="Note 3 2 3 6 5 2" xfId="44923" xr:uid="{00000000-0005-0000-0000-000055AF0000}"/>
    <cellStyle name="Note 3 2 3 6 5 3" xfId="44924" xr:uid="{00000000-0005-0000-0000-000056AF0000}"/>
    <cellStyle name="Note 3 2 3 6 6" xfId="44925" xr:uid="{00000000-0005-0000-0000-000057AF0000}"/>
    <cellStyle name="Note 3 2 3 6 6 2" xfId="44926" xr:uid="{00000000-0005-0000-0000-000058AF0000}"/>
    <cellStyle name="Note 3 2 3 6 6 3" xfId="44927" xr:uid="{00000000-0005-0000-0000-000059AF0000}"/>
    <cellStyle name="Note 3 2 3 6 7" xfId="44928" xr:uid="{00000000-0005-0000-0000-00005AAF0000}"/>
    <cellStyle name="Note 3 2 3 6 7 2" xfId="44929" xr:uid="{00000000-0005-0000-0000-00005BAF0000}"/>
    <cellStyle name="Note 3 2 3 6 7 3" xfId="44930" xr:uid="{00000000-0005-0000-0000-00005CAF0000}"/>
    <cellStyle name="Note 3 2 3 6 8" xfId="44931" xr:uid="{00000000-0005-0000-0000-00005DAF0000}"/>
    <cellStyle name="Note 3 2 3 6 8 2" xfId="44932" xr:uid="{00000000-0005-0000-0000-00005EAF0000}"/>
    <cellStyle name="Note 3 2 3 6 8 3" xfId="44933" xr:uid="{00000000-0005-0000-0000-00005FAF0000}"/>
    <cellStyle name="Note 3 2 3 6 9" xfId="44934" xr:uid="{00000000-0005-0000-0000-000060AF0000}"/>
    <cellStyle name="Note 3 2 3 6 9 2" xfId="44935" xr:uid="{00000000-0005-0000-0000-000061AF0000}"/>
    <cellStyle name="Note 3 2 3 6 9 3" xfId="44936" xr:uid="{00000000-0005-0000-0000-000062AF0000}"/>
    <cellStyle name="Note 3 2 3 7" xfId="44937" xr:uid="{00000000-0005-0000-0000-000063AF0000}"/>
    <cellStyle name="Note 3 2 3 7 10" xfId="44938" xr:uid="{00000000-0005-0000-0000-000064AF0000}"/>
    <cellStyle name="Note 3 2 3 7 10 2" xfId="44939" xr:uid="{00000000-0005-0000-0000-000065AF0000}"/>
    <cellStyle name="Note 3 2 3 7 10 3" xfId="44940" xr:uid="{00000000-0005-0000-0000-000066AF0000}"/>
    <cellStyle name="Note 3 2 3 7 11" xfId="44941" xr:uid="{00000000-0005-0000-0000-000067AF0000}"/>
    <cellStyle name="Note 3 2 3 7 11 2" xfId="44942" xr:uid="{00000000-0005-0000-0000-000068AF0000}"/>
    <cellStyle name="Note 3 2 3 7 11 3" xfId="44943" xr:uid="{00000000-0005-0000-0000-000069AF0000}"/>
    <cellStyle name="Note 3 2 3 7 12" xfId="44944" xr:uid="{00000000-0005-0000-0000-00006AAF0000}"/>
    <cellStyle name="Note 3 2 3 7 13" xfId="44945" xr:uid="{00000000-0005-0000-0000-00006BAF0000}"/>
    <cellStyle name="Note 3 2 3 7 2" xfId="44946" xr:uid="{00000000-0005-0000-0000-00006CAF0000}"/>
    <cellStyle name="Note 3 2 3 7 2 2" xfId="44947" xr:uid="{00000000-0005-0000-0000-00006DAF0000}"/>
    <cellStyle name="Note 3 2 3 7 2 3" xfId="44948" xr:uid="{00000000-0005-0000-0000-00006EAF0000}"/>
    <cellStyle name="Note 3 2 3 7 3" xfId="44949" xr:uid="{00000000-0005-0000-0000-00006FAF0000}"/>
    <cellStyle name="Note 3 2 3 7 3 2" xfId="44950" xr:uid="{00000000-0005-0000-0000-000070AF0000}"/>
    <cellStyle name="Note 3 2 3 7 3 3" xfId="44951" xr:uid="{00000000-0005-0000-0000-000071AF0000}"/>
    <cellStyle name="Note 3 2 3 7 4" xfId="44952" xr:uid="{00000000-0005-0000-0000-000072AF0000}"/>
    <cellStyle name="Note 3 2 3 7 4 2" xfId="44953" xr:uid="{00000000-0005-0000-0000-000073AF0000}"/>
    <cellStyle name="Note 3 2 3 7 4 3" xfId="44954" xr:uid="{00000000-0005-0000-0000-000074AF0000}"/>
    <cellStyle name="Note 3 2 3 7 5" xfId="44955" xr:uid="{00000000-0005-0000-0000-000075AF0000}"/>
    <cellStyle name="Note 3 2 3 7 5 2" xfId="44956" xr:uid="{00000000-0005-0000-0000-000076AF0000}"/>
    <cellStyle name="Note 3 2 3 7 5 3" xfId="44957" xr:uid="{00000000-0005-0000-0000-000077AF0000}"/>
    <cellStyle name="Note 3 2 3 7 6" xfId="44958" xr:uid="{00000000-0005-0000-0000-000078AF0000}"/>
    <cellStyle name="Note 3 2 3 7 6 2" xfId="44959" xr:uid="{00000000-0005-0000-0000-000079AF0000}"/>
    <cellStyle name="Note 3 2 3 7 6 3" xfId="44960" xr:uid="{00000000-0005-0000-0000-00007AAF0000}"/>
    <cellStyle name="Note 3 2 3 7 7" xfId="44961" xr:uid="{00000000-0005-0000-0000-00007BAF0000}"/>
    <cellStyle name="Note 3 2 3 7 7 2" xfId="44962" xr:uid="{00000000-0005-0000-0000-00007CAF0000}"/>
    <cellStyle name="Note 3 2 3 7 7 3" xfId="44963" xr:uid="{00000000-0005-0000-0000-00007DAF0000}"/>
    <cellStyle name="Note 3 2 3 7 8" xfId="44964" xr:uid="{00000000-0005-0000-0000-00007EAF0000}"/>
    <cellStyle name="Note 3 2 3 7 8 2" xfId="44965" xr:uid="{00000000-0005-0000-0000-00007FAF0000}"/>
    <cellStyle name="Note 3 2 3 7 8 3" xfId="44966" xr:uid="{00000000-0005-0000-0000-000080AF0000}"/>
    <cellStyle name="Note 3 2 3 7 9" xfId="44967" xr:uid="{00000000-0005-0000-0000-000081AF0000}"/>
    <cellStyle name="Note 3 2 3 7 9 2" xfId="44968" xr:uid="{00000000-0005-0000-0000-000082AF0000}"/>
    <cellStyle name="Note 3 2 3 7 9 3" xfId="44969" xr:uid="{00000000-0005-0000-0000-000083AF0000}"/>
    <cellStyle name="Note 3 2 3 8" xfId="44970" xr:uid="{00000000-0005-0000-0000-000084AF0000}"/>
    <cellStyle name="Note 3 2 3 8 2" xfId="44971" xr:uid="{00000000-0005-0000-0000-000085AF0000}"/>
    <cellStyle name="Note 3 2 3 8 3" xfId="44972" xr:uid="{00000000-0005-0000-0000-000086AF0000}"/>
    <cellStyle name="Note 3 2 3 9" xfId="44973" xr:uid="{00000000-0005-0000-0000-000087AF0000}"/>
    <cellStyle name="Note 3 2 3 9 2" xfId="44974" xr:uid="{00000000-0005-0000-0000-000088AF0000}"/>
    <cellStyle name="Note 3 2 3 9 3" xfId="44975" xr:uid="{00000000-0005-0000-0000-000089AF0000}"/>
    <cellStyle name="Note 3 2 4" xfId="44976" xr:uid="{00000000-0005-0000-0000-00008AAF0000}"/>
    <cellStyle name="Note 3 2 4 10" xfId="44977" xr:uid="{00000000-0005-0000-0000-00008BAF0000}"/>
    <cellStyle name="Note 3 2 4 10 2" xfId="44978" xr:uid="{00000000-0005-0000-0000-00008CAF0000}"/>
    <cellStyle name="Note 3 2 4 10 3" xfId="44979" xr:uid="{00000000-0005-0000-0000-00008DAF0000}"/>
    <cellStyle name="Note 3 2 4 11" xfId="44980" xr:uid="{00000000-0005-0000-0000-00008EAF0000}"/>
    <cellStyle name="Note 3 2 4 11 2" xfId="44981" xr:uid="{00000000-0005-0000-0000-00008FAF0000}"/>
    <cellStyle name="Note 3 2 4 11 3" xfId="44982" xr:uid="{00000000-0005-0000-0000-000090AF0000}"/>
    <cellStyle name="Note 3 2 4 12" xfId="44983" xr:uid="{00000000-0005-0000-0000-000091AF0000}"/>
    <cellStyle name="Note 3 2 4 12 2" xfId="44984" xr:uid="{00000000-0005-0000-0000-000092AF0000}"/>
    <cellStyle name="Note 3 2 4 12 3" xfId="44985" xr:uid="{00000000-0005-0000-0000-000093AF0000}"/>
    <cellStyle name="Note 3 2 4 13" xfId="44986" xr:uid="{00000000-0005-0000-0000-000094AF0000}"/>
    <cellStyle name="Note 3 2 4 13 2" xfId="44987" xr:uid="{00000000-0005-0000-0000-000095AF0000}"/>
    <cellStyle name="Note 3 2 4 13 3" xfId="44988" xr:uid="{00000000-0005-0000-0000-000096AF0000}"/>
    <cellStyle name="Note 3 2 4 14" xfId="44989" xr:uid="{00000000-0005-0000-0000-000097AF0000}"/>
    <cellStyle name="Note 3 2 4 14 2" xfId="44990" xr:uid="{00000000-0005-0000-0000-000098AF0000}"/>
    <cellStyle name="Note 3 2 4 14 3" xfId="44991" xr:uid="{00000000-0005-0000-0000-000099AF0000}"/>
    <cellStyle name="Note 3 2 4 15" xfId="44992" xr:uid="{00000000-0005-0000-0000-00009AAF0000}"/>
    <cellStyle name="Note 3 2 4 15 2" xfId="44993" xr:uid="{00000000-0005-0000-0000-00009BAF0000}"/>
    <cellStyle name="Note 3 2 4 15 3" xfId="44994" xr:uid="{00000000-0005-0000-0000-00009CAF0000}"/>
    <cellStyle name="Note 3 2 4 16" xfId="44995" xr:uid="{00000000-0005-0000-0000-00009DAF0000}"/>
    <cellStyle name="Note 3 2 4 16 2" xfId="44996" xr:uid="{00000000-0005-0000-0000-00009EAF0000}"/>
    <cellStyle name="Note 3 2 4 16 3" xfId="44997" xr:uid="{00000000-0005-0000-0000-00009FAF0000}"/>
    <cellStyle name="Note 3 2 4 17" xfId="44998" xr:uid="{00000000-0005-0000-0000-0000A0AF0000}"/>
    <cellStyle name="Note 3 2 4 17 2" xfId="44999" xr:uid="{00000000-0005-0000-0000-0000A1AF0000}"/>
    <cellStyle name="Note 3 2 4 17 3" xfId="45000" xr:uid="{00000000-0005-0000-0000-0000A2AF0000}"/>
    <cellStyle name="Note 3 2 4 18" xfId="45001" xr:uid="{00000000-0005-0000-0000-0000A3AF0000}"/>
    <cellStyle name="Note 3 2 4 18 2" xfId="45002" xr:uid="{00000000-0005-0000-0000-0000A4AF0000}"/>
    <cellStyle name="Note 3 2 4 18 3" xfId="45003" xr:uid="{00000000-0005-0000-0000-0000A5AF0000}"/>
    <cellStyle name="Note 3 2 4 19" xfId="45004" xr:uid="{00000000-0005-0000-0000-0000A6AF0000}"/>
    <cellStyle name="Note 3 2 4 2" xfId="45005" xr:uid="{00000000-0005-0000-0000-0000A7AF0000}"/>
    <cellStyle name="Note 3 2 4 2 10" xfId="45006" xr:uid="{00000000-0005-0000-0000-0000A8AF0000}"/>
    <cellStyle name="Note 3 2 4 2 10 2" xfId="45007" xr:uid="{00000000-0005-0000-0000-0000A9AF0000}"/>
    <cellStyle name="Note 3 2 4 2 10 3" xfId="45008" xr:uid="{00000000-0005-0000-0000-0000AAAF0000}"/>
    <cellStyle name="Note 3 2 4 2 11" xfId="45009" xr:uid="{00000000-0005-0000-0000-0000ABAF0000}"/>
    <cellStyle name="Note 3 2 4 2 11 2" xfId="45010" xr:uid="{00000000-0005-0000-0000-0000ACAF0000}"/>
    <cellStyle name="Note 3 2 4 2 11 3" xfId="45011" xr:uid="{00000000-0005-0000-0000-0000ADAF0000}"/>
    <cellStyle name="Note 3 2 4 2 12" xfId="45012" xr:uid="{00000000-0005-0000-0000-0000AEAF0000}"/>
    <cellStyle name="Note 3 2 4 2 12 2" xfId="45013" xr:uid="{00000000-0005-0000-0000-0000AFAF0000}"/>
    <cellStyle name="Note 3 2 4 2 12 3" xfId="45014" xr:uid="{00000000-0005-0000-0000-0000B0AF0000}"/>
    <cellStyle name="Note 3 2 4 2 13" xfId="45015" xr:uid="{00000000-0005-0000-0000-0000B1AF0000}"/>
    <cellStyle name="Note 3 2 4 2 14" xfId="45016" xr:uid="{00000000-0005-0000-0000-0000B2AF0000}"/>
    <cellStyle name="Note 3 2 4 2 2" xfId="45017" xr:uid="{00000000-0005-0000-0000-0000B3AF0000}"/>
    <cellStyle name="Note 3 2 4 2 2 2" xfId="45018" xr:uid="{00000000-0005-0000-0000-0000B4AF0000}"/>
    <cellStyle name="Note 3 2 4 2 2 3" xfId="45019" xr:uid="{00000000-0005-0000-0000-0000B5AF0000}"/>
    <cellStyle name="Note 3 2 4 2 3" xfId="45020" xr:uid="{00000000-0005-0000-0000-0000B6AF0000}"/>
    <cellStyle name="Note 3 2 4 2 3 2" xfId="45021" xr:uid="{00000000-0005-0000-0000-0000B7AF0000}"/>
    <cellStyle name="Note 3 2 4 2 3 3" xfId="45022" xr:uid="{00000000-0005-0000-0000-0000B8AF0000}"/>
    <cellStyle name="Note 3 2 4 2 4" xfId="45023" xr:uid="{00000000-0005-0000-0000-0000B9AF0000}"/>
    <cellStyle name="Note 3 2 4 2 4 2" xfId="45024" xr:uid="{00000000-0005-0000-0000-0000BAAF0000}"/>
    <cellStyle name="Note 3 2 4 2 4 3" xfId="45025" xr:uid="{00000000-0005-0000-0000-0000BBAF0000}"/>
    <cellStyle name="Note 3 2 4 2 5" xfId="45026" xr:uid="{00000000-0005-0000-0000-0000BCAF0000}"/>
    <cellStyle name="Note 3 2 4 2 5 2" xfId="45027" xr:uid="{00000000-0005-0000-0000-0000BDAF0000}"/>
    <cellStyle name="Note 3 2 4 2 5 3" xfId="45028" xr:uid="{00000000-0005-0000-0000-0000BEAF0000}"/>
    <cellStyle name="Note 3 2 4 2 6" xfId="45029" xr:uid="{00000000-0005-0000-0000-0000BFAF0000}"/>
    <cellStyle name="Note 3 2 4 2 6 2" xfId="45030" xr:uid="{00000000-0005-0000-0000-0000C0AF0000}"/>
    <cellStyle name="Note 3 2 4 2 6 3" xfId="45031" xr:uid="{00000000-0005-0000-0000-0000C1AF0000}"/>
    <cellStyle name="Note 3 2 4 2 7" xfId="45032" xr:uid="{00000000-0005-0000-0000-0000C2AF0000}"/>
    <cellStyle name="Note 3 2 4 2 7 2" xfId="45033" xr:uid="{00000000-0005-0000-0000-0000C3AF0000}"/>
    <cellStyle name="Note 3 2 4 2 7 3" xfId="45034" xr:uid="{00000000-0005-0000-0000-0000C4AF0000}"/>
    <cellStyle name="Note 3 2 4 2 8" xfId="45035" xr:uid="{00000000-0005-0000-0000-0000C5AF0000}"/>
    <cellStyle name="Note 3 2 4 2 8 2" xfId="45036" xr:uid="{00000000-0005-0000-0000-0000C6AF0000}"/>
    <cellStyle name="Note 3 2 4 2 8 3" xfId="45037" xr:uid="{00000000-0005-0000-0000-0000C7AF0000}"/>
    <cellStyle name="Note 3 2 4 2 9" xfId="45038" xr:uid="{00000000-0005-0000-0000-0000C8AF0000}"/>
    <cellStyle name="Note 3 2 4 2 9 2" xfId="45039" xr:uid="{00000000-0005-0000-0000-0000C9AF0000}"/>
    <cellStyle name="Note 3 2 4 2 9 3" xfId="45040" xr:uid="{00000000-0005-0000-0000-0000CAAF0000}"/>
    <cellStyle name="Note 3 2 4 20" xfId="45041" xr:uid="{00000000-0005-0000-0000-0000CBAF0000}"/>
    <cellStyle name="Note 3 2 4 3" xfId="45042" xr:uid="{00000000-0005-0000-0000-0000CCAF0000}"/>
    <cellStyle name="Note 3 2 4 3 10" xfId="45043" xr:uid="{00000000-0005-0000-0000-0000CDAF0000}"/>
    <cellStyle name="Note 3 2 4 3 10 2" xfId="45044" xr:uid="{00000000-0005-0000-0000-0000CEAF0000}"/>
    <cellStyle name="Note 3 2 4 3 10 3" xfId="45045" xr:uid="{00000000-0005-0000-0000-0000CFAF0000}"/>
    <cellStyle name="Note 3 2 4 3 11" xfId="45046" xr:uid="{00000000-0005-0000-0000-0000D0AF0000}"/>
    <cellStyle name="Note 3 2 4 3 11 2" xfId="45047" xr:uid="{00000000-0005-0000-0000-0000D1AF0000}"/>
    <cellStyle name="Note 3 2 4 3 11 3" xfId="45048" xr:uid="{00000000-0005-0000-0000-0000D2AF0000}"/>
    <cellStyle name="Note 3 2 4 3 12" xfId="45049" xr:uid="{00000000-0005-0000-0000-0000D3AF0000}"/>
    <cellStyle name="Note 3 2 4 3 12 2" xfId="45050" xr:uid="{00000000-0005-0000-0000-0000D4AF0000}"/>
    <cellStyle name="Note 3 2 4 3 12 3" xfId="45051" xr:uid="{00000000-0005-0000-0000-0000D5AF0000}"/>
    <cellStyle name="Note 3 2 4 3 13" xfId="45052" xr:uid="{00000000-0005-0000-0000-0000D6AF0000}"/>
    <cellStyle name="Note 3 2 4 3 14" xfId="45053" xr:uid="{00000000-0005-0000-0000-0000D7AF0000}"/>
    <cellStyle name="Note 3 2 4 3 2" xfId="45054" xr:uid="{00000000-0005-0000-0000-0000D8AF0000}"/>
    <cellStyle name="Note 3 2 4 3 2 2" xfId="45055" xr:uid="{00000000-0005-0000-0000-0000D9AF0000}"/>
    <cellStyle name="Note 3 2 4 3 2 3" xfId="45056" xr:uid="{00000000-0005-0000-0000-0000DAAF0000}"/>
    <cellStyle name="Note 3 2 4 3 3" xfId="45057" xr:uid="{00000000-0005-0000-0000-0000DBAF0000}"/>
    <cellStyle name="Note 3 2 4 3 3 2" xfId="45058" xr:uid="{00000000-0005-0000-0000-0000DCAF0000}"/>
    <cellStyle name="Note 3 2 4 3 3 3" xfId="45059" xr:uid="{00000000-0005-0000-0000-0000DDAF0000}"/>
    <cellStyle name="Note 3 2 4 3 4" xfId="45060" xr:uid="{00000000-0005-0000-0000-0000DEAF0000}"/>
    <cellStyle name="Note 3 2 4 3 4 2" xfId="45061" xr:uid="{00000000-0005-0000-0000-0000DFAF0000}"/>
    <cellStyle name="Note 3 2 4 3 4 3" xfId="45062" xr:uid="{00000000-0005-0000-0000-0000E0AF0000}"/>
    <cellStyle name="Note 3 2 4 3 5" xfId="45063" xr:uid="{00000000-0005-0000-0000-0000E1AF0000}"/>
    <cellStyle name="Note 3 2 4 3 5 2" xfId="45064" xr:uid="{00000000-0005-0000-0000-0000E2AF0000}"/>
    <cellStyle name="Note 3 2 4 3 5 3" xfId="45065" xr:uid="{00000000-0005-0000-0000-0000E3AF0000}"/>
    <cellStyle name="Note 3 2 4 3 6" xfId="45066" xr:uid="{00000000-0005-0000-0000-0000E4AF0000}"/>
    <cellStyle name="Note 3 2 4 3 6 2" xfId="45067" xr:uid="{00000000-0005-0000-0000-0000E5AF0000}"/>
    <cellStyle name="Note 3 2 4 3 6 3" xfId="45068" xr:uid="{00000000-0005-0000-0000-0000E6AF0000}"/>
    <cellStyle name="Note 3 2 4 3 7" xfId="45069" xr:uid="{00000000-0005-0000-0000-0000E7AF0000}"/>
    <cellStyle name="Note 3 2 4 3 7 2" xfId="45070" xr:uid="{00000000-0005-0000-0000-0000E8AF0000}"/>
    <cellStyle name="Note 3 2 4 3 7 3" xfId="45071" xr:uid="{00000000-0005-0000-0000-0000E9AF0000}"/>
    <cellStyle name="Note 3 2 4 3 8" xfId="45072" xr:uid="{00000000-0005-0000-0000-0000EAAF0000}"/>
    <cellStyle name="Note 3 2 4 3 8 2" xfId="45073" xr:uid="{00000000-0005-0000-0000-0000EBAF0000}"/>
    <cellStyle name="Note 3 2 4 3 8 3" xfId="45074" xr:uid="{00000000-0005-0000-0000-0000ECAF0000}"/>
    <cellStyle name="Note 3 2 4 3 9" xfId="45075" xr:uid="{00000000-0005-0000-0000-0000EDAF0000}"/>
    <cellStyle name="Note 3 2 4 3 9 2" xfId="45076" xr:uid="{00000000-0005-0000-0000-0000EEAF0000}"/>
    <cellStyle name="Note 3 2 4 3 9 3" xfId="45077" xr:uid="{00000000-0005-0000-0000-0000EFAF0000}"/>
    <cellStyle name="Note 3 2 4 4" xfId="45078" xr:uid="{00000000-0005-0000-0000-0000F0AF0000}"/>
    <cellStyle name="Note 3 2 4 4 10" xfId="45079" xr:uid="{00000000-0005-0000-0000-0000F1AF0000}"/>
    <cellStyle name="Note 3 2 4 4 10 2" xfId="45080" xr:uid="{00000000-0005-0000-0000-0000F2AF0000}"/>
    <cellStyle name="Note 3 2 4 4 10 3" xfId="45081" xr:uid="{00000000-0005-0000-0000-0000F3AF0000}"/>
    <cellStyle name="Note 3 2 4 4 11" xfId="45082" xr:uid="{00000000-0005-0000-0000-0000F4AF0000}"/>
    <cellStyle name="Note 3 2 4 4 11 2" xfId="45083" xr:uid="{00000000-0005-0000-0000-0000F5AF0000}"/>
    <cellStyle name="Note 3 2 4 4 11 3" xfId="45084" xr:uid="{00000000-0005-0000-0000-0000F6AF0000}"/>
    <cellStyle name="Note 3 2 4 4 12" xfId="45085" xr:uid="{00000000-0005-0000-0000-0000F7AF0000}"/>
    <cellStyle name="Note 3 2 4 4 13" xfId="45086" xr:uid="{00000000-0005-0000-0000-0000F8AF0000}"/>
    <cellStyle name="Note 3 2 4 4 2" xfId="45087" xr:uid="{00000000-0005-0000-0000-0000F9AF0000}"/>
    <cellStyle name="Note 3 2 4 4 2 2" xfId="45088" xr:uid="{00000000-0005-0000-0000-0000FAAF0000}"/>
    <cellStyle name="Note 3 2 4 4 2 3" xfId="45089" xr:uid="{00000000-0005-0000-0000-0000FBAF0000}"/>
    <cellStyle name="Note 3 2 4 4 3" xfId="45090" xr:uid="{00000000-0005-0000-0000-0000FCAF0000}"/>
    <cellStyle name="Note 3 2 4 4 3 2" xfId="45091" xr:uid="{00000000-0005-0000-0000-0000FDAF0000}"/>
    <cellStyle name="Note 3 2 4 4 3 3" xfId="45092" xr:uid="{00000000-0005-0000-0000-0000FEAF0000}"/>
    <cellStyle name="Note 3 2 4 4 4" xfId="45093" xr:uid="{00000000-0005-0000-0000-0000FFAF0000}"/>
    <cellStyle name="Note 3 2 4 4 4 2" xfId="45094" xr:uid="{00000000-0005-0000-0000-000000B00000}"/>
    <cellStyle name="Note 3 2 4 4 4 3" xfId="45095" xr:uid="{00000000-0005-0000-0000-000001B00000}"/>
    <cellStyle name="Note 3 2 4 4 5" xfId="45096" xr:uid="{00000000-0005-0000-0000-000002B00000}"/>
    <cellStyle name="Note 3 2 4 4 5 2" xfId="45097" xr:uid="{00000000-0005-0000-0000-000003B00000}"/>
    <cellStyle name="Note 3 2 4 4 5 3" xfId="45098" xr:uid="{00000000-0005-0000-0000-000004B00000}"/>
    <cellStyle name="Note 3 2 4 4 6" xfId="45099" xr:uid="{00000000-0005-0000-0000-000005B00000}"/>
    <cellStyle name="Note 3 2 4 4 6 2" xfId="45100" xr:uid="{00000000-0005-0000-0000-000006B00000}"/>
    <cellStyle name="Note 3 2 4 4 6 3" xfId="45101" xr:uid="{00000000-0005-0000-0000-000007B00000}"/>
    <cellStyle name="Note 3 2 4 4 7" xfId="45102" xr:uid="{00000000-0005-0000-0000-000008B00000}"/>
    <cellStyle name="Note 3 2 4 4 7 2" xfId="45103" xr:uid="{00000000-0005-0000-0000-000009B00000}"/>
    <cellStyle name="Note 3 2 4 4 7 3" xfId="45104" xr:uid="{00000000-0005-0000-0000-00000AB00000}"/>
    <cellStyle name="Note 3 2 4 4 8" xfId="45105" xr:uid="{00000000-0005-0000-0000-00000BB00000}"/>
    <cellStyle name="Note 3 2 4 4 8 2" xfId="45106" xr:uid="{00000000-0005-0000-0000-00000CB00000}"/>
    <cellStyle name="Note 3 2 4 4 8 3" xfId="45107" xr:uid="{00000000-0005-0000-0000-00000DB00000}"/>
    <cellStyle name="Note 3 2 4 4 9" xfId="45108" xr:uid="{00000000-0005-0000-0000-00000EB00000}"/>
    <cellStyle name="Note 3 2 4 4 9 2" xfId="45109" xr:uid="{00000000-0005-0000-0000-00000FB00000}"/>
    <cellStyle name="Note 3 2 4 4 9 3" xfId="45110" xr:uid="{00000000-0005-0000-0000-000010B00000}"/>
    <cellStyle name="Note 3 2 4 5" xfId="45111" xr:uid="{00000000-0005-0000-0000-000011B00000}"/>
    <cellStyle name="Note 3 2 4 5 10" xfId="45112" xr:uid="{00000000-0005-0000-0000-000012B00000}"/>
    <cellStyle name="Note 3 2 4 5 10 2" xfId="45113" xr:uid="{00000000-0005-0000-0000-000013B00000}"/>
    <cellStyle name="Note 3 2 4 5 10 3" xfId="45114" xr:uid="{00000000-0005-0000-0000-000014B00000}"/>
    <cellStyle name="Note 3 2 4 5 11" xfId="45115" xr:uid="{00000000-0005-0000-0000-000015B00000}"/>
    <cellStyle name="Note 3 2 4 5 11 2" xfId="45116" xr:uid="{00000000-0005-0000-0000-000016B00000}"/>
    <cellStyle name="Note 3 2 4 5 11 3" xfId="45117" xr:uid="{00000000-0005-0000-0000-000017B00000}"/>
    <cellStyle name="Note 3 2 4 5 12" xfId="45118" xr:uid="{00000000-0005-0000-0000-000018B00000}"/>
    <cellStyle name="Note 3 2 4 5 13" xfId="45119" xr:uid="{00000000-0005-0000-0000-000019B00000}"/>
    <cellStyle name="Note 3 2 4 5 2" xfId="45120" xr:uid="{00000000-0005-0000-0000-00001AB00000}"/>
    <cellStyle name="Note 3 2 4 5 2 2" xfId="45121" xr:uid="{00000000-0005-0000-0000-00001BB00000}"/>
    <cellStyle name="Note 3 2 4 5 2 3" xfId="45122" xr:uid="{00000000-0005-0000-0000-00001CB00000}"/>
    <cellStyle name="Note 3 2 4 5 3" xfId="45123" xr:uid="{00000000-0005-0000-0000-00001DB00000}"/>
    <cellStyle name="Note 3 2 4 5 3 2" xfId="45124" xr:uid="{00000000-0005-0000-0000-00001EB00000}"/>
    <cellStyle name="Note 3 2 4 5 3 3" xfId="45125" xr:uid="{00000000-0005-0000-0000-00001FB00000}"/>
    <cellStyle name="Note 3 2 4 5 4" xfId="45126" xr:uid="{00000000-0005-0000-0000-000020B00000}"/>
    <cellStyle name="Note 3 2 4 5 4 2" xfId="45127" xr:uid="{00000000-0005-0000-0000-000021B00000}"/>
    <cellStyle name="Note 3 2 4 5 4 3" xfId="45128" xr:uid="{00000000-0005-0000-0000-000022B00000}"/>
    <cellStyle name="Note 3 2 4 5 5" xfId="45129" xr:uid="{00000000-0005-0000-0000-000023B00000}"/>
    <cellStyle name="Note 3 2 4 5 5 2" xfId="45130" xr:uid="{00000000-0005-0000-0000-000024B00000}"/>
    <cellStyle name="Note 3 2 4 5 5 3" xfId="45131" xr:uid="{00000000-0005-0000-0000-000025B00000}"/>
    <cellStyle name="Note 3 2 4 5 6" xfId="45132" xr:uid="{00000000-0005-0000-0000-000026B00000}"/>
    <cellStyle name="Note 3 2 4 5 6 2" xfId="45133" xr:uid="{00000000-0005-0000-0000-000027B00000}"/>
    <cellStyle name="Note 3 2 4 5 6 3" xfId="45134" xr:uid="{00000000-0005-0000-0000-000028B00000}"/>
    <cellStyle name="Note 3 2 4 5 7" xfId="45135" xr:uid="{00000000-0005-0000-0000-000029B00000}"/>
    <cellStyle name="Note 3 2 4 5 7 2" xfId="45136" xr:uid="{00000000-0005-0000-0000-00002AB00000}"/>
    <cellStyle name="Note 3 2 4 5 7 3" xfId="45137" xr:uid="{00000000-0005-0000-0000-00002BB00000}"/>
    <cellStyle name="Note 3 2 4 5 8" xfId="45138" xr:uid="{00000000-0005-0000-0000-00002CB00000}"/>
    <cellStyle name="Note 3 2 4 5 8 2" xfId="45139" xr:uid="{00000000-0005-0000-0000-00002DB00000}"/>
    <cellStyle name="Note 3 2 4 5 8 3" xfId="45140" xr:uid="{00000000-0005-0000-0000-00002EB00000}"/>
    <cellStyle name="Note 3 2 4 5 9" xfId="45141" xr:uid="{00000000-0005-0000-0000-00002FB00000}"/>
    <cellStyle name="Note 3 2 4 5 9 2" xfId="45142" xr:uid="{00000000-0005-0000-0000-000030B00000}"/>
    <cellStyle name="Note 3 2 4 5 9 3" xfId="45143" xr:uid="{00000000-0005-0000-0000-000031B00000}"/>
    <cellStyle name="Note 3 2 4 6" xfId="45144" xr:uid="{00000000-0005-0000-0000-000032B00000}"/>
    <cellStyle name="Note 3 2 4 6 10" xfId="45145" xr:uid="{00000000-0005-0000-0000-000033B00000}"/>
    <cellStyle name="Note 3 2 4 6 10 2" xfId="45146" xr:uid="{00000000-0005-0000-0000-000034B00000}"/>
    <cellStyle name="Note 3 2 4 6 10 3" xfId="45147" xr:uid="{00000000-0005-0000-0000-000035B00000}"/>
    <cellStyle name="Note 3 2 4 6 11" xfId="45148" xr:uid="{00000000-0005-0000-0000-000036B00000}"/>
    <cellStyle name="Note 3 2 4 6 11 2" xfId="45149" xr:uid="{00000000-0005-0000-0000-000037B00000}"/>
    <cellStyle name="Note 3 2 4 6 11 3" xfId="45150" xr:uid="{00000000-0005-0000-0000-000038B00000}"/>
    <cellStyle name="Note 3 2 4 6 12" xfId="45151" xr:uid="{00000000-0005-0000-0000-000039B00000}"/>
    <cellStyle name="Note 3 2 4 6 13" xfId="45152" xr:uid="{00000000-0005-0000-0000-00003AB00000}"/>
    <cellStyle name="Note 3 2 4 6 2" xfId="45153" xr:uid="{00000000-0005-0000-0000-00003BB00000}"/>
    <cellStyle name="Note 3 2 4 6 2 2" xfId="45154" xr:uid="{00000000-0005-0000-0000-00003CB00000}"/>
    <cellStyle name="Note 3 2 4 6 2 3" xfId="45155" xr:uid="{00000000-0005-0000-0000-00003DB00000}"/>
    <cellStyle name="Note 3 2 4 6 3" xfId="45156" xr:uid="{00000000-0005-0000-0000-00003EB00000}"/>
    <cellStyle name="Note 3 2 4 6 3 2" xfId="45157" xr:uid="{00000000-0005-0000-0000-00003FB00000}"/>
    <cellStyle name="Note 3 2 4 6 3 3" xfId="45158" xr:uid="{00000000-0005-0000-0000-000040B00000}"/>
    <cellStyle name="Note 3 2 4 6 4" xfId="45159" xr:uid="{00000000-0005-0000-0000-000041B00000}"/>
    <cellStyle name="Note 3 2 4 6 4 2" xfId="45160" xr:uid="{00000000-0005-0000-0000-000042B00000}"/>
    <cellStyle name="Note 3 2 4 6 4 3" xfId="45161" xr:uid="{00000000-0005-0000-0000-000043B00000}"/>
    <cellStyle name="Note 3 2 4 6 5" xfId="45162" xr:uid="{00000000-0005-0000-0000-000044B00000}"/>
    <cellStyle name="Note 3 2 4 6 5 2" xfId="45163" xr:uid="{00000000-0005-0000-0000-000045B00000}"/>
    <cellStyle name="Note 3 2 4 6 5 3" xfId="45164" xr:uid="{00000000-0005-0000-0000-000046B00000}"/>
    <cellStyle name="Note 3 2 4 6 6" xfId="45165" xr:uid="{00000000-0005-0000-0000-000047B00000}"/>
    <cellStyle name="Note 3 2 4 6 6 2" xfId="45166" xr:uid="{00000000-0005-0000-0000-000048B00000}"/>
    <cellStyle name="Note 3 2 4 6 6 3" xfId="45167" xr:uid="{00000000-0005-0000-0000-000049B00000}"/>
    <cellStyle name="Note 3 2 4 6 7" xfId="45168" xr:uid="{00000000-0005-0000-0000-00004AB00000}"/>
    <cellStyle name="Note 3 2 4 6 7 2" xfId="45169" xr:uid="{00000000-0005-0000-0000-00004BB00000}"/>
    <cellStyle name="Note 3 2 4 6 7 3" xfId="45170" xr:uid="{00000000-0005-0000-0000-00004CB00000}"/>
    <cellStyle name="Note 3 2 4 6 8" xfId="45171" xr:uid="{00000000-0005-0000-0000-00004DB00000}"/>
    <cellStyle name="Note 3 2 4 6 8 2" xfId="45172" xr:uid="{00000000-0005-0000-0000-00004EB00000}"/>
    <cellStyle name="Note 3 2 4 6 8 3" xfId="45173" xr:uid="{00000000-0005-0000-0000-00004FB00000}"/>
    <cellStyle name="Note 3 2 4 6 9" xfId="45174" xr:uid="{00000000-0005-0000-0000-000050B00000}"/>
    <cellStyle name="Note 3 2 4 6 9 2" xfId="45175" xr:uid="{00000000-0005-0000-0000-000051B00000}"/>
    <cellStyle name="Note 3 2 4 6 9 3" xfId="45176" xr:uid="{00000000-0005-0000-0000-000052B00000}"/>
    <cellStyle name="Note 3 2 4 7" xfId="45177" xr:uid="{00000000-0005-0000-0000-000053B00000}"/>
    <cellStyle name="Note 3 2 4 7 10" xfId="45178" xr:uid="{00000000-0005-0000-0000-000054B00000}"/>
    <cellStyle name="Note 3 2 4 7 10 2" xfId="45179" xr:uid="{00000000-0005-0000-0000-000055B00000}"/>
    <cellStyle name="Note 3 2 4 7 10 3" xfId="45180" xr:uid="{00000000-0005-0000-0000-000056B00000}"/>
    <cellStyle name="Note 3 2 4 7 11" xfId="45181" xr:uid="{00000000-0005-0000-0000-000057B00000}"/>
    <cellStyle name="Note 3 2 4 7 11 2" xfId="45182" xr:uid="{00000000-0005-0000-0000-000058B00000}"/>
    <cellStyle name="Note 3 2 4 7 11 3" xfId="45183" xr:uid="{00000000-0005-0000-0000-000059B00000}"/>
    <cellStyle name="Note 3 2 4 7 12" xfId="45184" xr:uid="{00000000-0005-0000-0000-00005AB00000}"/>
    <cellStyle name="Note 3 2 4 7 13" xfId="45185" xr:uid="{00000000-0005-0000-0000-00005BB00000}"/>
    <cellStyle name="Note 3 2 4 7 2" xfId="45186" xr:uid="{00000000-0005-0000-0000-00005CB00000}"/>
    <cellStyle name="Note 3 2 4 7 2 2" xfId="45187" xr:uid="{00000000-0005-0000-0000-00005DB00000}"/>
    <cellStyle name="Note 3 2 4 7 2 3" xfId="45188" xr:uid="{00000000-0005-0000-0000-00005EB00000}"/>
    <cellStyle name="Note 3 2 4 7 3" xfId="45189" xr:uid="{00000000-0005-0000-0000-00005FB00000}"/>
    <cellStyle name="Note 3 2 4 7 3 2" xfId="45190" xr:uid="{00000000-0005-0000-0000-000060B00000}"/>
    <cellStyle name="Note 3 2 4 7 3 3" xfId="45191" xr:uid="{00000000-0005-0000-0000-000061B00000}"/>
    <cellStyle name="Note 3 2 4 7 4" xfId="45192" xr:uid="{00000000-0005-0000-0000-000062B00000}"/>
    <cellStyle name="Note 3 2 4 7 4 2" xfId="45193" xr:uid="{00000000-0005-0000-0000-000063B00000}"/>
    <cellStyle name="Note 3 2 4 7 4 3" xfId="45194" xr:uid="{00000000-0005-0000-0000-000064B00000}"/>
    <cellStyle name="Note 3 2 4 7 5" xfId="45195" xr:uid="{00000000-0005-0000-0000-000065B00000}"/>
    <cellStyle name="Note 3 2 4 7 5 2" xfId="45196" xr:uid="{00000000-0005-0000-0000-000066B00000}"/>
    <cellStyle name="Note 3 2 4 7 5 3" xfId="45197" xr:uid="{00000000-0005-0000-0000-000067B00000}"/>
    <cellStyle name="Note 3 2 4 7 6" xfId="45198" xr:uid="{00000000-0005-0000-0000-000068B00000}"/>
    <cellStyle name="Note 3 2 4 7 6 2" xfId="45199" xr:uid="{00000000-0005-0000-0000-000069B00000}"/>
    <cellStyle name="Note 3 2 4 7 6 3" xfId="45200" xr:uid="{00000000-0005-0000-0000-00006AB00000}"/>
    <cellStyle name="Note 3 2 4 7 7" xfId="45201" xr:uid="{00000000-0005-0000-0000-00006BB00000}"/>
    <cellStyle name="Note 3 2 4 7 7 2" xfId="45202" xr:uid="{00000000-0005-0000-0000-00006CB00000}"/>
    <cellStyle name="Note 3 2 4 7 7 3" xfId="45203" xr:uid="{00000000-0005-0000-0000-00006DB00000}"/>
    <cellStyle name="Note 3 2 4 7 8" xfId="45204" xr:uid="{00000000-0005-0000-0000-00006EB00000}"/>
    <cellStyle name="Note 3 2 4 7 8 2" xfId="45205" xr:uid="{00000000-0005-0000-0000-00006FB00000}"/>
    <cellStyle name="Note 3 2 4 7 8 3" xfId="45206" xr:uid="{00000000-0005-0000-0000-000070B00000}"/>
    <cellStyle name="Note 3 2 4 7 9" xfId="45207" xr:uid="{00000000-0005-0000-0000-000071B00000}"/>
    <cellStyle name="Note 3 2 4 7 9 2" xfId="45208" xr:uid="{00000000-0005-0000-0000-000072B00000}"/>
    <cellStyle name="Note 3 2 4 7 9 3" xfId="45209" xr:uid="{00000000-0005-0000-0000-000073B00000}"/>
    <cellStyle name="Note 3 2 4 8" xfId="45210" xr:uid="{00000000-0005-0000-0000-000074B00000}"/>
    <cellStyle name="Note 3 2 4 8 2" xfId="45211" xr:uid="{00000000-0005-0000-0000-000075B00000}"/>
    <cellStyle name="Note 3 2 4 8 3" xfId="45212" xr:uid="{00000000-0005-0000-0000-000076B00000}"/>
    <cellStyle name="Note 3 2 4 9" xfId="45213" xr:uid="{00000000-0005-0000-0000-000077B00000}"/>
    <cellStyle name="Note 3 2 4 9 2" xfId="45214" xr:uid="{00000000-0005-0000-0000-000078B00000}"/>
    <cellStyle name="Note 3 2 4 9 3" xfId="45215" xr:uid="{00000000-0005-0000-0000-000079B00000}"/>
    <cellStyle name="Note 3 2 5" xfId="45216" xr:uid="{00000000-0005-0000-0000-00007AB00000}"/>
    <cellStyle name="Note 3 2 5 10" xfId="45217" xr:uid="{00000000-0005-0000-0000-00007BB00000}"/>
    <cellStyle name="Note 3 2 5 10 2" xfId="45218" xr:uid="{00000000-0005-0000-0000-00007CB00000}"/>
    <cellStyle name="Note 3 2 5 10 3" xfId="45219" xr:uid="{00000000-0005-0000-0000-00007DB00000}"/>
    <cellStyle name="Note 3 2 5 11" xfId="45220" xr:uid="{00000000-0005-0000-0000-00007EB00000}"/>
    <cellStyle name="Note 3 2 5 11 2" xfId="45221" xr:uid="{00000000-0005-0000-0000-00007FB00000}"/>
    <cellStyle name="Note 3 2 5 11 3" xfId="45222" xr:uid="{00000000-0005-0000-0000-000080B00000}"/>
    <cellStyle name="Note 3 2 5 12" xfId="45223" xr:uid="{00000000-0005-0000-0000-000081B00000}"/>
    <cellStyle name="Note 3 2 5 12 2" xfId="45224" xr:uid="{00000000-0005-0000-0000-000082B00000}"/>
    <cellStyle name="Note 3 2 5 12 3" xfId="45225" xr:uid="{00000000-0005-0000-0000-000083B00000}"/>
    <cellStyle name="Note 3 2 5 13" xfId="45226" xr:uid="{00000000-0005-0000-0000-000084B00000}"/>
    <cellStyle name="Note 3 2 5 13 2" xfId="45227" xr:uid="{00000000-0005-0000-0000-000085B00000}"/>
    <cellStyle name="Note 3 2 5 13 3" xfId="45228" xr:uid="{00000000-0005-0000-0000-000086B00000}"/>
    <cellStyle name="Note 3 2 5 14" xfId="45229" xr:uid="{00000000-0005-0000-0000-000087B00000}"/>
    <cellStyle name="Note 3 2 5 14 2" xfId="45230" xr:uid="{00000000-0005-0000-0000-000088B00000}"/>
    <cellStyle name="Note 3 2 5 14 3" xfId="45231" xr:uid="{00000000-0005-0000-0000-000089B00000}"/>
    <cellStyle name="Note 3 2 5 15" xfId="45232" xr:uid="{00000000-0005-0000-0000-00008AB00000}"/>
    <cellStyle name="Note 3 2 5 15 2" xfId="45233" xr:uid="{00000000-0005-0000-0000-00008BB00000}"/>
    <cellStyle name="Note 3 2 5 15 3" xfId="45234" xr:uid="{00000000-0005-0000-0000-00008CB00000}"/>
    <cellStyle name="Note 3 2 5 16" xfId="45235" xr:uid="{00000000-0005-0000-0000-00008DB00000}"/>
    <cellStyle name="Note 3 2 5 16 2" xfId="45236" xr:uid="{00000000-0005-0000-0000-00008EB00000}"/>
    <cellStyle name="Note 3 2 5 16 3" xfId="45237" xr:uid="{00000000-0005-0000-0000-00008FB00000}"/>
    <cellStyle name="Note 3 2 5 17" xfId="45238" xr:uid="{00000000-0005-0000-0000-000090B00000}"/>
    <cellStyle name="Note 3 2 5 17 2" xfId="45239" xr:uid="{00000000-0005-0000-0000-000091B00000}"/>
    <cellStyle name="Note 3 2 5 17 3" xfId="45240" xr:uid="{00000000-0005-0000-0000-000092B00000}"/>
    <cellStyle name="Note 3 2 5 18" xfId="45241" xr:uid="{00000000-0005-0000-0000-000093B00000}"/>
    <cellStyle name="Note 3 2 5 18 2" xfId="45242" xr:uid="{00000000-0005-0000-0000-000094B00000}"/>
    <cellStyle name="Note 3 2 5 18 3" xfId="45243" xr:uid="{00000000-0005-0000-0000-000095B00000}"/>
    <cellStyle name="Note 3 2 5 19" xfId="45244" xr:uid="{00000000-0005-0000-0000-000096B00000}"/>
    <cellStyle name="Note 3 2 5 2" xfId="45245" xr:uid="{00000000-0005-0000-0000-000097B00000}"/>
    <cellStyle name="Note 3 2 5 2 10" xfId="45246" xr:uid="{00000000-0005-0000-0000-000098B00000}"/>
    <cellStyle name="Note 3 2 5 2 10 2" xfId="45247" xr:uid="{00000000-0005-0000-0000-000099B00000}"/>
    <cellStyle name="Note 3 2 5 2 10 3" xfId="45248" xr:uid="{00000000-0005-0000-0000-00009AB00000}"/>
    <cellStyle name="Note 3 2 5 2 11" xfId="45249" xr:uid="{00000000-0005-0000-0000-00009BB00000}"/>
    <cellStyle name="Note 3 2 5 2 11 2" xfId="45250" xr:uid="{00000000-0005-0000-0000-00009CB00000}"/>
    <cellStyle name="Note 3 2 5 2 11 3" xfId="45251" xr:uid="{00000000-0005-0000-0000-00009DB00000}"/>
    <cellStyle name="Note 3 2 5 2 12" xfId="45252" xr:uid="{00000000-0005-0000-0000-00009EB00000}"/>
    <cellStyle name="Note 3 2 5 2 12 2" xfId="45253" xr:uid="{00000000-0005-0000-0000-00009FB00000}"/>
    <cellStyle name="Note 3 2 5 2 12 3" xfId="45254" xr:uid="{00000000-0005-0000-0000-0000A0B00000}"/>
    <cellStyle name="Note 3 2 5 2 13" xfId="45255" xr:uid="{00000000-0005-0000-0000-0000A1B00000}"/>
    <cellStyle name="Note 3 2 5 2 14" xfId="45256" xr:uid="{00000000-0005-0000-0000-0000A2B00000}"/>
    <cellStyle name="Note 3 2 5 2 2" xfId="45257" xr:uid="{00000000-0005-0000-0000-0000A3B00000}"/>
    <cellStyle name="Note 3 2 5 2 2 2" xfId="45258" xr:uid="{00000000-0005-0000-0000-0000A4B00000}"/>
    <cellStyle name="Note 3 2 5 2 2 3" xfId="45259" xr:uid="{00000000-0005-0000-0000-0000A5B00000}"/>
    <cellStyle name="Note 3 2 5 2 3" xfId="45260" xr:uid="{00000000-0005-0000-0000-0000A6B00000}"/>
    <cellStyle name="Note 3 2 5 2 3 2" xfId="45261" xr:uid="{00000000-0005-0000-0000-0000A7B00000}"/>
    <cellStyle name="Note 3 2 5 2 3 3" xfId="45262" xr:uid="{00000000-0005-0000-0000-0000A8B00000}"/>
    <cellStyle name="Note 3 2 5 2 4" xfId="45263" xr:uid="{00000000-0005-0000-0000-0000A9B00000}"/>
    <cellStyle name="Note 3 2 5 2 4 2" xfId="45264" xr:uid="{00000000-0005-0000-0000-0000AAB00000}"/>
    <cellStyle name="Note 3 2 5 2 4 3" xfId="45265" xr:uid="{00000000-0005-0000-0000-0000ABB00000}"/>
    <cellStyle name="Note 3 2 5 2 5" xfId="45266" xr:uid="{00000000-0005-0000-0000-0000ACB00000}"/>
    <cellStyle name="Note 3 2 5 2 5 2" xfId="45267" xr:uid="{00000000-0005-0000-0000-0000ADB00000}"/>
    <cellStyle name="Note 3 2 5 2 5 3" xfId="45268" xr:uid="{00000000-0005-0000-0000-0000AEB00000}"/>
    <cellStyle name="Note 3 2 5 2 6" xfId="45269" xr:uid="{00000000-0005-0000-0000-0000AFB00000}"/>
    <cellStyle name="Note 3 2 5 2 6 2" xfId="45270" xr:uid="{00000000-0005-0000-0000-0000B0B00000}"/>
    <cellStyle name="Note 3 2 5 2 6 3" xfId="45271" xr:uid="{00000000-0005-0000-0000-0000B1B00000}"/>
    <cellStyle name="Note 3 2 5 2 7" xfId="45272" xr:uid="{00000000-0005-0000-0000-0000B2B00000}"/>
    <cellStyle name="Note 3 2 5 2 7 2" xfId="45273" xr:uid="{00000000-0005-0000-0000-0000B3B00000}"/>
    <cellStyle name="Note 3 2 5 2 7 3" xfId="45274" xr:uid="{00000000-0005-0000-0000-0000B4B00000}"/>
    <cellStyle name="Note 3 2 5 2 8" xfId="45275" xr:uid="{00000000-0005-0000-0000-0000B5B00000}"/>
    <cellStyle name="Note 3 2 5 2 8 2" xfId="45276" xr:uid="{00000000-0005-0000-0000-0000B6B00000}"/>
    <cellStyle name="Note 3 2 5 2 8 3" xfId="45277" xr:uid="{00000000-0005-0000-0000-0000B7B00000}"/>
    <cellStyle name="Note 3 2 5 2 9" xfId="45278" xr:uid="{00000000-0005-0000-0000-0000B8B00000}"/>
    <cellStyle name="Note 3 2 5 2 9 2" xfId="45279" xr:uid="{00000000-0005-0000-0000-0000B9B00000}"/>
    <cellStyle name="Note 3 2 5 2 9 3" xfId="45280" xr:uid="{00000000-0005-0000-0000-0000BAB00000}"/>
    <cellStyle name="Note 3 2 5 20" xfId="45281" xr:uid="{00000000-0005-0000-0000-0000BBB00000}"/>
    <cellStyle name="Note 3 2 5 3" xfId="45282" xr:uid="{00000000-0005-0000-0000-0000BCB00000}"/>
    <cellStyle name="Note 3 2 5 3 10" xfId="45283" xr:uid="{00000000-0005-0000-0000-0000BDB00000}"/>
    <cellStyle name="Note 3 2 5 3 10 2" xfId="45284" xr:uid="{00000000-0005-0000-0000-0000BEB00000}"/>
    <cellStyle name="Note 3 2 5 3 10 3" xfId="45285" xr:uid="{00000000-0005-0000-0000-0000BFB00000}"/>
    <cellStyle name="Note 3 2 5 3 11" xfId="45286" xr:uid="{00000000-0005-0000-0000-0000C0B00000}"/>
    <cellStyle name="Note 3 2 5 3 11 2" xfId="45287" xr:uid="{00000000-0005-0000-0000-0000C1B00000}"/>
    <cellStyle name="Note 3 2 5 3 11 3" xfId="45288" xr:uid="{00000000-0005-0000-0000-0000C2B00000}"/>
    <cellStyle name="Note 3 2 5 3 12" xfId="45289" xr:uid="{00000000-0005-0000-0000-0000C3B00000}"/>
    <cellStyle name="Note 3 2 5 3 12 2" xfId="45290" xr:uid="{00000000-0005-0000-0000-0000C4B00000}"/>
    <cellStyle name="Note 3 2 5 3 12 3" xfId="45291" xr:uid="{00000000-0005-0000-0000-0000C5B00000}"/>
    <cellStyle name="Note 3 2 5 3 13" xfId="45292" xr:uid="{00000000-0005-0000-0000-0000C6B00000}"/>
    <cellStyle name="Note 3 2 5 3 14" xfId="45293" xr:uid="{00000000-0005-0000-0000-0000C7B00000}"/>
    <cellStyle name="Note 3 2 5 3 2" xfId="45294" xr:uid="{00000000-0005-0000-0000-0000C8B00000}"/>
    <cellStyle name="Note 3 2 5 3 2 2" xfId="45295" xr:uid="{00000000-0005-0000-0000-0000C9B00000}"/>
    <cellStyle name="Note 3 2 5 3 2 3" xfId="45296" xr:uid="{00000000-0005-0000-0000-0000CAB00000}"/>
    <cellStyle name="Note 3 2 5 3 3" xfId="45297" xr:uid="{00000000-0005-0000-0000-0000CBB00000}"/>
    <cellStyle name="Note 3 2 5 3 3 2" xfId="45298" xr:uid="{00000000-0005-0000-0000-0000CCB00000}"/>
    <cellStyle name="Note 3 2 5 3 3 3" xfId="45299" xr:uid="{00000000-0005-0000-0000-0000CDB00000}"/>
    <cellStyle name="Note 3 2 5 3 4" xfId="45300" xr:uid="{00000000-0005-0000-0000-0000CEB00000}"/>
    <cellStyle name="Note 3 2 5 3 4 2" xfId="45301" xr:uid="{00000000-0005-0000-0000-0000CFB00000}"/>
    <cellStyle name="Note 3 2 5 3 4 3" xfId="45302" xr:uid="{00000000-0005-0000-0000-0000D0B00000}"/>
    <cellStyle name="Note 3 2 5 3 5" xfId="45303" xr:uid="{00000000-0005-0000-0000-0000D1B00000}"/>
    <cellStyle name="Note 3 2 5 3 5 2" xfId="45304" xr:uid="{00000000-0005-0000-0000-0000D2B00000}"/>
    <cellStyle name="Note 3 2 5 3 5 3" xfId="45305" xr:uid="{00000000-0005-0000-0000-0000D3B00000}"/>
    <cellStyle name="Note 3 2 5 3 6" xfId="45306" xr:uid="{00000000-0005-0000-0000-0000D4B00000}"/>
    <cellStyle name="Note 3 2 5 3 6 2" xfId="45307" xr:uid="{00000000-0005-0000-0000-0000D5B00000}"/>
    <cellStyle name="Note 3 2 5 3 6 3" xfId="45308" xr:uid="{00000000-0005-0000-0000-0000D6B00000}"/>
    <cellStyle name="Note 3 2 5 3 7" xfId="45309" xr:uid="{00000000-0005-0000-0000-0000D7B00000}"/>
    <cellStyle name="Note 3 2 5 3 7 2" xfId="45310" xr:uid="{00000000-0005-0000-0000-0000D8B00000}"/>
    <cellStyle name="Note 3 2 5 3 7 3" xfId="45311" xr:uid="{00000000-0005-0000-0000-0000D9B00000}"/>
    <cellStyle name="Note 3 2 5 3 8" xfId="45312" xr:uid="{00000000-0005-0000-0000-0000DAB00000}"/>
    <cellStyle name="Note 3 2 5 3 8 2" xfId="45313" xr:uid="{00000000-0005-0000-0000-0000DBB00000}"/>
    <cellStyle name="Note 3 2 5 3 8 3" xfId="45314" xr:uid="{00000000-0005-0000-0000-0000DCB00000}"/>
    <cellStyle name="Note 3 2 5 3 9" xfId="45315" xr:uid="{00000000-0005-0000-0000-0000DDB00000}"/>
    <cellStyle name="Note 3 2 5 3 9 2" xfId="45316" xr:uid="{00000000-0005-0000-0000-0000DEB00000}"/>
    <cellStyle name="Note 3 2 5 3 9 3" xfId="45317" xr:uid="{00000000-0005-0000-0000-0000DFB00000}"/>
    <cellStyle name="Note 3 2 5 4" xfId="45318" xr:uid="{00000000-0005-0000-0000-0000E0B00000}"/>
    <cellStyle name="Note 3 2 5 4 10" xfId="45319" xr:uid="{00000000-0005-0000-0000-0000E1B00000}"/>
    <cellStyle name="Note 3 2 5 4 10 2" xfId="45320" xr:uid="{00000000-0005-0000-0000-0000E2B00000}"/>
    <cellStyle name="Note 3 2 5 4 10 3" xfId="45321" xr:uid="{00000000-0005-0000-0000-0000E3B00000}"/>
    <cellStyle name="Note 3 2 5 4 11" xfId="45322" xr:uid="{00000000-0005-0000-0000-0000E4B00000}"/>
    <cellStyle name="Note 3 2 5 4 11 2" xfId="45323" xr:uid="{00000000-0005-0000-0000-0000E5B00000}"/>
    <cellStyle name="Note 3 2 5 4 11 3" xfId="45324" xr:uid="{00000000-0005-0000-0000-0000E6B00000}"/>
    <cellStyle name="Note 3 2 5 4 12" xfId="45325" xr:uid="{00000000-0005-0000-0000-0000E7B00000}"/>
    <cellStyle name="Note 3 2 5 4 13" xfId="45326" xr:uid="{00000000-0005-0000-0000-0000E8B00000}"/>
    <cellStyle name="Note 3 2 5 4 2" xfId="45327" xr:uid="{00000000-0005-0000-0000-0000E9B00000}"/>
    <cellStyle name="Note 3 2 5 4 2 2" xfId="45328" xr:uid="{00000000-0005-0000-0000-0000EAB00000}"/>
    <cellStyle name="Note 3 2 5 4 2 3" xfId="45329" xr:uid="{00000000-0005-0000-0000-0000EBB00000}"/>
    <cellStyle name="Note 3 2 5 4 3" xfId="45330" xr:uid="{00000000-0005-0000-0000-0000ECB00000}"/>
    <cellStyle name="Note 3 2 5 4 3 2" xfId="45331" xr:uid="{00000000-0005-0000-0000-0000EDB00000}"/>
    <cellStyle name="Note 3 2 5 4 3 3" xfId="45332" xr:uid="{00000000-0005-0000-0000-0000EEB00000}"/>
    <cellStyle name="Note 3 2 5 4 4" xfId="45333" xr:uid="{00000000-0005-0000-0000-0000EFB00000}"/>
    <cellStyle name="Note 3 2 5 4 4 2" xfId="45334" xr:uid="{00000000-0005-0000-0000-0000F0B00000}"/>
    <cellStyle name="Note 3 2 5 4 4 3" xfId="45335" xr:uid="{00000000-0005-0000-0000-0000F1B00000}"/>
    <cellStyle name="Note 3 2 5 4 5" xfId="45336" xr:uid="{00000000-0005-0000-0000-0000F2B00000}"/>
    <cellStyle name="Note 3 2 5 4 5 2" xfId="45337" xr:uid="{00000000-0005-0000-0000-0000F3B00000}"/>
    <cellStyle name="Note 3 2 5 4 5 3" xfId="45338" xr:uid="{00000000-0005-0000-0000-0000F4B00000}"/>
    <cellStyle name="Note 3 2 5 4 6" xfId="45339" xr:uid="{00000000-0005-0000-0000-0000F5B00000}"/>
    <cellStyle name="Note 3 2 5 4 6 2" xfId="45340" xr:uid="{00000000-0005-0000-0000-0000F6B00000}"/>
    <cellStyle name="Note 3 2 5 4 6 3" xfId="45341" xr:uid="{00000000-0005-0000-0000-0000F7B00000}"/>
    <cellStyle name="Note 3 2 5 4 7" xfId="45342" xr:uid="{00000000-0005-0000-0000-0000F8B00000}"/>
    <cellStyle name="Note 3 2 5 4 7 2" xfId="45343" xr:uid="{00000000-0005-0000-0000-0000F9B00000}"/>
    <cellStyle name="Note 3 2 5 4 7 3" xfId="45344" xr:uid="{00000000-0005-0000-0000-0000FAB00000}"/>
    <cellStyle name="Note 3 2 5 4 8" xfId="45345" xr:uid="{00000000-0005-0000-0000-0000FBB00000}"/>
    <cellStyle name="Note 3 2 5 4 8 2" xfId="45346" xr:uid="{00000000-0005-0000-0000-0000FCB00000}"/>
    <cellStyle name="Note 3 2 5 4 8 3" xfId="45347" xr:uid="{00000000-0005-0000-0000-0000FDB00000}"/>
    <cellStyle name="Note 3 2 5 4 9" xfId="45348" xr:uid="{00000000-0005-0000-0000-0000FEB00000}"/>
    <cellStyle name="Note 3 2 5 4 9 2" xfId="45349" xr:uid="{00000000-0005-0000-0000-0000FFB00000}"/>
    <cellStyle name="Note 3 2 5 4 9 3" xfId="45350" xr:uid="{00000000-0005-0000-0000-000000B10000}"/>
    <cellStyle name="Note 3 2 5 5" xfId="45351" xr:uid="{00000000-0005-0000-0000-000001B10000}"/>
    <cellStyle name="Note 3 2 5 5 10" xfId="45352" xr:uid="{00000000-0005-0000-0000-000002B10000}"/>
    <cellStyle name="Note 3 2 5 5 10 2" xfId="45353" xr:uid="{00000000-0005-0000-0000-000003B10000}"/>
    <cellStyle name="Note 3 2 5 5 10 3" xfId="45354" xr:uid="{00000000-0005-0000-0000-000004B10000}"/>
    <cellStyle name="Note 3 2 5 5 11" xfId="45355" xr:uid="{00000000-0005-0000-0000-000005B10000}"/>
    <cellStyle name="Note 3 2 5 5 11 2" xfId="45356" xr:uid="{00000000-0005-0000-0000-000006B10000}"/>
    <cellStyle name="Note 3 2 5 5 11 3" xfId="45357" xr:uid="{00000000-0005-0000-0000-000007B10000}"/>
    <cellStyle name="Note 3 2 5 5 12" xfId="45358" xr:uid="{00000000-0005-0000-0000-000008B10000}"/>
    <cellStyle name="Note 3 2 5 5 13" xfId="45359" xr:uid="{00000000-0005-0000-0000-000009B10000}"/>
    <cellStyle name="Note 3 2 5 5 2" xfId="45360" xr:uid="{00000000-0005-0000-0000-00000AB10000}"/>
    <cellStyle name="Note 3 2 5 5 2 2" xfId="45361" xr:uid="{00000000-0005-0000-0000-00000BB10000}"/>
    <cellStyle name="Note 3 2 5 5 2 3" xfId="45362" xr:uid="{00000000-0005-0000-0000-00000CB10000}"/>
    <cellStyle name="Note 3 2 5 5 3" xfId="45363" xr:uid="{00000000-0005-0000-0000-00000DB10000}"/>
    <cellStyle name="Note 3 2 5 5 3 2" xfId="45364" xr:uid="{00000000-0005-0000-0000-00000EB10000}"/>
    <cellStyle name="Note 3 2 5 5 3 3" xfId="45365" xr:uid="{00000000-0005-0000-0000-00000FB10000}"/>
    <cellStyle name="Note 3 2 5 5 4" xfId="45366" xr:uid="{00000000-0005-0000-0000-000010B10000}"/>
    <cellStyle name="Note 3 2 5 5 4 2" xfId="45367" xr:uid="{00000000-0005-0000-0000-000011B10000}"/>
    <cellStyle name="Note 3 2 5 5 4 3" xfId="45368" xr:uid="{00000000-0005-0000-0000-000012B10000}"/>
    <cellStyle name="Note 3 2 5 5 5" xfId="45369" xr:uid="{00000000-0005-0000-0000-000013B10000}"/>
    <cellStyle name="Note 3 2 5 5 5 2" xfId="45370" xr:uid="{00000000-0005-0000-0000-000014B10000}"/>
    <cellStyle name="Note 3 2 5 5 5 3" xfId="45371" xr:uid="{00000000-0005-0000-0000-000015B10000}"/>
    <cellStyle name="Note 3 2 5 5 6" xfId="45372" xr:uid="{00000000-0005-0000-0000-000016B10000}"/>
    <cellStyle name="Note 3 2 5 5 6 2" xfId="45373" xr:uid="{00000000-0005-0000-0000-000017B10000}"/>
    <cellStyle name="Note 3 2 5 5 6 3" xfId="45374" xr:uid="{00000000-0005-0000-0000-000018B10000}"/>
    <cellStyle name="Note 3 2 5 5 7" xfId="45375" xr:uid="{00000000-0005-0000-0000-000019B10000}"/>
    <cellStyle name="Note 3 2 5 5 7 2" xfId="45376" xr:uid="{00000000-0005-0000-0000-00001AB10000}"/>
    <cellStyle name="Note 3 2 5 5 7 3" xfId="45377" xr:uid="{00000000-0005-0000-0000-00001BB10000}"/>
    <cellStyle name="Note 3 2 5 5 8" xfId="45378" xr:uid="{00000000-0005-0000-0000-00001CB10000}"/>
    <cellStyle name="Note 3 2 5 5 8 2" xfId="45379" xr:uid="{00000000-0005-0000-0000-00001DB10000}"/>
    <cellStyle name="Note 3 2 5 5 8 3" xfId="45380" xr:uid="{00000000-0005-0000-0000-00001EB10000}"/>
    <cellStyle name="Note 3 2 5 5 9" xfId="45381" xr:uid="{00000000-0005-0000-0000-00001FB10000}"/>
    <cellStyle name="Note 3 2 5 5 9 2" xfId="45382" xr:uid="{00000000-0005-0000-0000-000020B10000}"/>
    <cellStyle name="Note 3 2 5 5 9 3" xfId="45383" xr:uid="{00000000-0005-0000-0000-000021B10000}"/>
    <cellStyle name="Note 3 2 5 6" xfId="45384" xr:uid="{00000000-0005-0000-0000-000022B10000}"/>
    <cellStyle name="Note 3 2 5 6 10" xfId="45385" xr:uid="{00000000-0005-0000-0000-000023B10000}"/>
    <cellStyle name="Note 3 2 5 6 10 2" xfId="45386" xr:uid="{00000000-0005-0000-0000-000024B10000}"/>
    <cellStyle name="Note 3 2 5 6 10 3" xfId="45387" xr:uid="{00000000-0005-0000-0000-000025B10000}"/>
    <cellStyle name="Note 3 2 5 6 11" xfId="45388" xr:uid="{00000000-0005-0000-0000-000026B10000}"/>
    <cellStyle name="Note 3 2 5 6 11 2" xfId="45389" xr:uid="{00000000-0005-0000-0000-000027B10000}"/>
    <cellStyle name="Note 3 2 5 6 11 3" xfId="45390" xr:uid="{00000000-0005-0000-0000-000028B10000}"/>
    <cellStyle name="Note 3 2 5 6 12" xfId="45391" xr:uid="{00000000-0005-0000-0000-000029B10000}"/>
    <cellStyle name="Note 3 2 5 6 13" xfId="45392" xr:uid="{00000000-0005-0000-0000-00002AB10000}"/>
    <cellStyle name="Note 3 2 5 6 2" xfId="45393" xr:uid="{00000000-0005-0000-0000-00002BB10000}"/>
    <cellStyle name="Note 3 2 5 6 2 2" xfId="45394" xr:uid="{00000000-0005-0000-0000-00002CB10000}"/>
    <cellStyle name="Note 3 2 5 6 2 3" xfId="45395" xr:uid="{00000000-0005-0000-0000-00002DB10000}"/>
    <cellStyle name="Note 3 2 5 6 3" xfId="45396" xr:uid="{00000000-0005-0000-0000-00002EB10000}"/>
    <cellStyle name="Note 3 2 5 6 3 2" xfId="45397" xr:uid="{00000000-0005-0000-0000-00002FB10000}"/>
    <cellStyle name="Note 3 2 5 6 3 3" xfId="45398" xr:uid="{00000000-0005-0000-0000-000030B10000}"/>
    <cellStyle name="Note 3 2 5 6 4" xfId="45399" xr:uid="{00000000-0005-0000-0000-000031B10000}"/>
    <cellStyle name="Note 3 2 5 6 4 2" xfId="45400" xr:uid="{00000000-0005-0000-0000-000032B10000}"/>
    <cellStyle name="Note 3 2 5 6 4 3" xfId="45401" xr:uid="{00000000-0005-0000-0000-000033B10000}"/>
    <cellStyle name="Note 3 2 5 6 5" xfId="45402" xr:uid="{00000000-0005-0000-0000-000034B10000}"/>
    <cellStyle name="Note 3 2 5 6 5 2" xfId="45403" xr:uid="{00000000-0005-0000-0000-000035B10000}"/>
    <cellStyle name="Note 3 2 5 6 5 3" xfId="45404" xr:uid="{00000000-0005-0000-0000-000036B10000}"/>
    <cellStyle name="Note 3 2 5 6 6" xfId="45405" xr:uid="{00000000-0005-0000-0000-000037B10000}"/>
    <cellStyle name="Note 3 2 5 6 6 2" xfId="45406" xr:uid="{00000000-0005-0000-0000-000038B10000}"/>
    <cellStyle name="Note 3 2 5 6 6 3" xfId="45407" xr:uid="{00000000-0005-0000-0000-000039B10000}"/>
    <cellStyle name="Note 3 2 5 6 7" xfId="45408" xr:uid="{00000000-0005-0000-0000-00003AB10000}"/>
    <cellStyle name="Note 3 2 5 6 7 2" xfId="45409" xr:uid="{00000000-0005-0000-0000-00003BB10000}"/>
    <cellStyle name="Note 3 2 5 6 7 3" xfId="45410" xr:uid="{00000000-0005-0000-0000-00003CB10000}"/>
    <cellStyle name="Note 3 2 5 6 8" xfId="45411" xr:uid="{00000000-0005-0000-0000-00003DB10000}"/>
    <cellStyle name="Note 3 2 5 6 8 2" xfId="45412" xr:uid="{00000000-0005-0000-0000-00003EB10000}"/>
    <cellStyle name="Note 3 2 5 6 8 3" xfId="45413" xr:uid="{00000000-0005-0000-0000-00003FB10000}"/>
    <cellStyle name="Note 3 2 5 6 9" xfId="45414" xr:uid="{00000000-0005-0000-0000-000040B10000}"/>
    <cellStyle name="Note 3 2 5 6 9 2" xfId="45415" xr:uid="{00000000-0005-0000-0000-000041B10000}"/>
    <cellStyle name="Note 3 2 5 6 9 3" xfId="45416" xr:uid="{00000000-0005-0000-0000-000042B10000}"/>
    <cellStyle name="Note 3 2 5 7" xfId="45417" xr:uid="{00000000-0005-0000-0000-000043B10000}"/>
    <cellStyle name="Note 3 2 5 7 10" xfId="45418" xr:uid="{00000000-0005-0000-0000-000044B10000}"/>
    <cellStyle name="Note 3 2 5 7 10 2" xfId="45419" xr:uid="{00000000-0005-0000-0000-000045B10000}"/>
    <cellStyle name="Note 3 2 5 7 10 3" xfId="45420" xr:uid="{00000000-0005-0000-0000-000046B10000}"/>
    <cellStyle name="Note 3 2 5 7 11" xfId="45421" xr:uid="{00000000-0005-0000-0000-000047B10000}"/>
    <cellStyle name="Note 3 2 5 7 11 2" xfId="45422" xr:uid="{00000000-0005-0000-0000-000048B10000}"/>
    <cellStyle name="Note 3 2 5 7 11 3" xfId="45423" xr:uid="{00000000-0005-0000-0000-000049B10000}"/>
    <cellStyle name="Note 3 2 5 7 12" xfId="45424" xr:uid="{00000000-0005-0000-0000-00004AB10000}"/>
    <cellStyle name="Note 3 2 5 7 13" xfId="45425" xr:uid="{00000000-0005-0000-0000-00004BB10000}"/>
    <cellStyle name="Note 3 2 5 7 2" xfId="45426" xr:uid="{00000000-0005-0000-0000-00004CB10000}"/>
    <cellStyle name="Note 3 2 5 7 2 2" xfId="45427" xr:uid="{00000000-0005-0000-0000-00004DB10000}"/>
    <cellStyle name="Note 3 2 5 7 2 3" xfId="45428" xr:uid="{00000000-0005-0000-0000-00004EB10000}"/>
    <cellStyle name="Note 3 2 5 7 3" xfId="45429" xr:uid="{00000000-0005-0000-0000-00004FB10000}"/>
    <cellStyle name="Note 3 2 5 7 3 2" xfId="45430" xr:uid="{00000000-0005-0000-0000-000050B10000}"/>
    <cellStyle name="Note 3 2 5 7 3 3" xfId="45431" xr:uid="{00000000-0005-0000-0000-000051B10000}"/>
    <cellStyle name="Note 3 2 5 7 4" xfId="45432" xr:uid="{00000000-0005-0000-0000-000052B10000}"/>
    <cellStyle name="Note 3 2 5 7 4 2" xfId="45433" xr:uid="{00000000-0005-0000-0000-000053B10000}"/>
    <cellStyle name="Note 3 2 5 7 4 3" xfId="45434" xr:uid="{00000000-0005-0000-0000-000054B10000}"/>
    <cellStyle name="Note 3 2 5 7 5" xfId="45435" xr:uid="{00000000-0005-0000-0000-000055B10000}"/>
    <cellStyle name="Note 3 2 5 7 5 2" xfId="45436" xr:uid="{00000000-0005-0000-0000-000056B10000}"/>
    <cellStyle name="Note 3 2 5 7 5 3" xfId="45437" xr:uid="{00000000-0005-0000-0000-000057B10000}"/>
    <cellStyle name="Note 3 2 5 7 6" xfId="45438" xr:uid="{00000000-0005-0000-0000-000058B10000}"/>
    <cellStyle name="Note 3 2 5 7 6 2" xfId="45439" xr:uid="{00000000-0005-0000-0000-000059B10000}"/>
    <cellStyle name="Note 3 2 5 7 6 3" xfId="45440" xr:uid="{00000000-0005-0000-0000-00005AB10000}"/>
    <cellStyle name="Note 3 2 5 7 7" xfId="45441" xr:uid="{00000000-0005-0000-0000-00005BB10000}"/>
    <cellStyle name="Note 3 2 5 7 7 2" xfId="45442" xr:uid="{00000000-0005-0000-0000-00005CB10000}"/>
    <cellStyle name="Note 3 2 5 7 7 3" xfId="45443" xr:uid="{00000000-0005-0000-0000-00005DB10000}"/>
    <cellStyle name="Note 3 2 5 7 8" xfId="45444" xr:uid="{00000000-0005-0000-0000-00005EB10000}"/>
    <cellStyle name="Note 3 2 5 7 8 2" xfId="45445" xr:uid="{00000000-0005-0000-0000-00005FB10000}"/>
    <cellStyle name="Note 3 2 5 7 8 3" xfId="45446" xr:uid="{00000000-0005-0000-0000-000060B10000}"/>
    <cellStyle name="Note 3 2 5 7 9" xfId="45447" xr:uid="{00000000-0005-0000-0000-000061B10000}"/>
    <cellStyle name="Note 3 2 5 7 9 2" xfId="45448" xr:uid="{00000000-0005-0000-0000-000062B10000}"/>
    <cellStyle name="Note 3 2 5 7 9 3" xfId="45449" xr:uid="{00000000-0005-0000-0000-000063B10000}"/>
    <cellStyle name="Note 3 2 5 8" xfId="45450" xr:uid="{00000000-0005-0000-0000-000064B10000}"/>
    <cellStyle name="Note 3 2 5 8 2" xfId="45451" xr:uid="{00000000-0005-0000-0000-000065B10000}"/>
    <cellStyle name="Note 3 2 5 8 3" xfId="45452" xr:uid="{00000000-0005-0000-0000-000066B10000}"/>
    <cellStyle name="Note 3 2 5 9" xfId="45453" xr:uid="{00000000-0005-0000-0000-000067B10000}"/>
    <cellStyle name="Note 3 2 5 9 2" xfId="45454" xr:uid="{00000000-0005-0000-0000-000068B10000}"/>
    <cellStyle name="Note 3 2 5 9 3" xfId="45455" xr:uid="{00000000-0005-0000-0000-000069B10000}"/>
    <cellStyle name="Note 3 2 6" xfId="45456" xr:uid="{00000000-0005-0000-0000-00006AB10000}"/>
    <cellStyle name="Note 3 2 6 10" xfId="45457" xr:uid="{00000000-0005-0000-0000-00006BB10000}"/>
    <cellStyle name="Note 3 2 6 10 2" xfId="45458" xr:uid="{00000000-0005-0000-0000-00006CB10000}"/>
    <cellStyle name="Note 3 2 6 10 3" xfId="45459" xr:uid="{00000000-0005-0000-0000-00006DB10000}"/>
    <cellStyle name="Note 3 2 6 11" xfId="45460" xr:uid="{00000000-0005-0000-0000-00006EB10000}"/>
    <cellStyle name="Note 3 2 6 11 2" xfId="45461" xr:uid="{00000000-0005-0000-0000-00006FB10000}"/>
    <cellStyle name="Note 3 2 6 11 3" xfId="45462" xr:uid="{00000000-0005-0000-0000-000070B10000}"/>
    <cellStyle name="Note 3 2 6 12" xfId="45463" xr:uid="{00000000-0005-0000-0000-000071B10000}"/>
    <cellStyle name="Note 3 2 6 13" xfId="45464" xr:uid="{00000000-0005-0000-0000-000072B10000}"/>
    <cellStyle name="Note 3 2 6 2" xfId="45465" xr:uid="{00000000-0005-0000-0000-000073B10000}"/>
    <cellStyle name="Note 3 2 6 2 2" xfId="45466" xr:uid="{00000000-0005-0000-0000-000074B10000}"/>
    <cellStyle name="Note 3 2 6 2 3" xfId="45467" xr:uid="{00000000-0005-0000-0000-000075B10000}"/>
    <cellStyle name="Note 3 2 6 3" xfId="45468" xr:uid="{00000000-0005-0000-0000-000076B10000}"/>
    <cellStyle name="Note 3 2 6 3 2" xfId="45469" xr:uid="{00000000-0005-0000-0000-000077B10000}"/>
    <cellStyle name="Note 3 2 6 3 3" xfId="45470" xr:uid="{00000000-0005-0000-0000-000078B10000}"/>
    <cellStyle name="Note 3 2 6 4" xfId="45471" xr:uid="{00000000-0005-0000-0000-000079B10000}"/>
    <cellStyle name="Note 3 2 6 4 2" xfId="45472" xr:uid="{00000000-0005-0000-0000-00007AB10000}"/>
    <cellStyle name="Note 3 2 6 4 3" xfId="45473" xr:uid="{00000000-0005-0000-0000-00007BB10000}"/>
    <cellStyle name="Note 3 2 6 5" xfId="45474" xr:uid="{00000000-0005-0000-0000-00007CB10000}"/>
    <cellStyle name="Note 3 2 6 5 2" xfId="45475" xr:uid="{00000000-0005-0000-0000-00007DB10000}"/>
    <cellStyle name="Note 3 2 6 5 3" xfId="45476" xr:uid="{00000000-0005-0000-0000-00007EB10000}"/>
    <cellStyle name="Note 3 2 6 6" xfId="45477" xr:uid="{00000000-0005-0000-0000-00007FB10000}"/>
    <cellStyle name="Note 3 2 6 6 2" xfId="45478" xr:uid="{00000000-0005-0000-0000-000080B10000}"/>
    <cellStyle name="Note 3 2 6 6 3" xfId="45479" xr:uid="{00000000-0005-0000-0000-000081B10000}"/>
    <cellStyle name="Note 3 2 6 7" xfId="45480" xr:uid="{00000000-0005-0000-0000-000082B10000}"/>
    <cellStyle name="Note 3 2 6 7 2" xfId="45481" xr:uid="{00000000-0005-0000-0000-000083B10000}"/>
    <cellStyle name="Note 3 2 6 7 3" xfId="45482" xr:uid="{00000000-0005-0000-0000-000084B10000}"/>
    <cellStyle name="Note 3 2 6 8" xfId="45483" xr:uid="{00000000-0005-0000-0000-000085B10000}"/>
    <cellStyle name="Note 3 2 6 8 2" xfId="45484" xr:uid="{00000000-0005-0000-0000-000086B10000}"/>
    <cellStyle name="Note 3 2 6 8 3" xfId="45485" xr:uid="{00000000-0005-0000-0000-000087B10000}"/>
    <cellStyle name="Note 3 2 6 9" xfId="45486" xr:uid="{00000000-0005-0000-0000-000088B10000}"/>
    <cellStyle name="Note 3 2 6 9 2" xfId="45487" xr:uid="{00000000-0005-0000-0000-000089B10000}"/>
    <cellStyle name="Note 3 2 6 9 3" xfId="45488" xr:uid="{00000000-0005-0000-0000-00008AB10000}"/>
    <cellStyle name="Note 3 2 7" xfId="45489" xr:uid="{00000000-0005-0000-0000-00008BB10000}"/>
    <cellStyle name="Note 3 2 7 2" xfId="45490" xr:uid="{00000000-0005-0000-0000-00008CB10000}"/>
    <cellStyle name="Note 3 2 7 3" xfId="45491" xr:uid="{00000000-0005-0000-0000-00008DB10000}"/>
    <cellStyle name="Note 3 2 8" xfId="45492" xr:uid="{00000000-0005-0000-0000-00008EB10000}"/>
    <cellStyle name="Note 3 2 8 2" xfId="45493" xr:uid="{00000000-0005-0000-0000-00008FB10000}"/>
    <cellStyle name="Note 3 2 8 3" xfId="45494" xr:uid="{00000000-0005-0000-0000-000090B10000}"/>
    <cellStyle name="Note 3 2 9" xfId="45495" xr:uid="{00000000-0005-0000-0000-000091B10000}"/>
    <cellStyle name="Note 3 2 9 2" xfId="45496" xr:uid="{00000000-0005-0000-0000-000092B10000}"/>
    <cellStyle name="Note 3 2 9 3" xfId="45497" xr:uid="{00000000-0005-0000-0000-000093B10000}"/>
    <cellStyle name="Note 3 3" xfId="45498" xr:uid="{00000000-0005-0000-0000-000094B10000}"/>
    <cellStyle name="Note 3 3 10" xfId="45499" xr:uid="{00000000-0005-0000-0000-000095B10000}"/>
    <cellStyle name="Note 3 3 10 2" xfId="45500" xr:uid="{00000000-0005-0000-0000-000096B10000}"/>
    <cellStyle name="Note 3 3 10 3" xfId="45501" xr:uid="{00000000-0005-0000-0000-000097B10000}"/>
    <cellStyle name="Note 3 3 11" xfId="45502" xr:uid="{00000000-0005-0000-0000-000098B10000}"/>
    <cellStyle name="Note 3 3 11 2" xfId="45503" xr:uid="{00000000-0005-0000-0000-000099B10000}"/>
    <cellStyle name="Note 3 3 11 3" xfId="45504" xr:uid="{00000000-0005-0000-0000-00009AB10000}"/>
    <cellStyle name="Note 3 3 12" xfId="45505" xr:uid="{00000000-0005-0000-0000-00009BB10000}"/>
    <cellStyle name="Note 3 3 12 2" xfId="45506" xr:uid="{00000000-0005-0000-0000-00009CB10000}"/>
    <cellStyle name="Note 3 3 12 3" xfId="45507" xr:uid="{00000000-0005-0000-0000-00009DB10000}"/>
    <cellStyle name="Note 3 3 13" xfId="45508" xr:uid="{00000000-0005-0000-0000-00009EB10000}"/>
    <cellStyle name="Note 3 3 13 2" xfId="45509" xr:uid="{00000000-0005-0000-0000-00009FB10000}"/>
    <cellStyle name="Note 3 3 13 3" xfId="45510" xr:uid="{00000000-0005-0000-0000-0000A0B10000}"/>
    <cellStyle name="Note 3 3 14" xfId="45511" xr:uid="{00000000-0005-0000-0000-0000A1B10000}"/>
    <cellStyle name="Note 3 3 14 2" xfId="45512" xr:uid="{00000000-0005-0000-0000-0000A2B10000}"/>
    <cellStyle name="Note 3 3 14 3" xfId="45513" xr:uid="{00000000-0005-0000-0000-0000A3B10000}"/>
    <cellStyle name="Note 3 3 15" xfId="45514" xr:uid="{00000000-0005-0000-0000-0000A4B10000}"/>
    <cellStyle name="Note 3 3 15 2" xfId="45515" xr:uid="{00000000-0005-0000-0000-0000A5B10000}"/>
    <cellStyle name="Note 3 3 15 3" xfId="45516" xr:uid="{00000000-0005-0000-0000-0000A6B10000}"/>
    <cellStyle name="Note 3 3 16" xfId="45517" xr:uid="{00000000-0005-0000-0000-0000A7B10000}"/>
    <cellStyle name="Note 3 3 16 2" xfId="45518" xr:uid="{00000000-0005-0000-0000-0000A8B10000}"/>
    <cellStyle name="Note 3 3 16 3" xfId="45519" xr:uid="{00000000-0005-0000-0000-0000A9B10000}"/>
    <cellStyle name="Note 3 3 17" xfId="45520" xr:uid="{00000000-0005-0000-0000-0000AAB10000}"/>
    <cellStyle name="Note 3 3 17 2" xfId="45521" xr:uid="{00000000-0005-0000-0000-0000ABB10000}"/>
    <cellStyle name="Note 3 3 17 3" xfId="45522" xr:uid="{00000000-0005-0000-0000-0000ACB10000}"/>
    <cellStyle name="Note 3 3 18" xfId="45523" xr:uid="{00000000-0005-0000-0000-0000ADB10000}"/>
    <cellStyle name="Note 3 3 18 2" xfId="45524" xr:uid="{00000000-0005-0000-0000-0000AEB10000}"/>
    <cellStyle name="Note 3 3 18 3" xfId="45525" xr:uid="{00000000-0005-0000-0000-0000AFB10000}"/>
    <cellStyle name="Note 3 3 19" xfId="45526" xr:uid="{00000000-0005-0000-0000-0000B0B10000}"/>
    <cellStyle name="Note 3 3 2" xfId="45527" xr:uid="{00000000-0005-0000-0000-0000B1B10000}"/>
    <cellStyle name="Note 3 3 2 10" xfId="45528" xr:uid="{00000000-0005-0000-0000-0000B2B10000}"/>
    <cellStyle name="Note 3 3 2 10 2" xfId="45529" xr:uid="{00000000-0005-0000-0000-0000B3B10000}"/>
    <cellStyle name="Note 3 3 2 10 3" xfId="45530" xr:uid="{00000000-0005-0000-0000-0000B4B10000}"/>
    <cellStyle name="Note 3 3 2 11" xfId="45531" xr:uid="{00000000-0005-0000-0000-0000B5B10000}"/>
    <cellStyle name="Note 3 3 2 11 2" xfId="45532" xr:uid="{00000000-0005-0000-0000-0000B6B10000}"/>
    <cellStyle name="Note 3 3 2 11 3" xfId="45533" xr:uid="{00000000-0005-0000-0000-0000B7B10000}"/>
    <cellStyle name="Note 3 3 2 12" xfId="45534" xr:uid="{00000000-0005-0000-0000-0000B8B10000}"/>
    <cellStyle name="Note 3 3 2 12 2" xfId="45535" xr:uid="{00000000-0005-0000-0000-0000B9B10000}"/>
    <cellStyle name="Note 3 3 2 12 3" xfId="45536" xr:uid="{00000000-0005-0000-0000-0000BAB10000}"/>
    <cellStyle name="Note 3 3 2 13" xfId="45537" xr:uid="{00000000-0005-0000-0000-0000BBB10000}"/>
    <cellStyle name="Note 3 3 2 13 2" xfId="45538" xr:uid="{00000000-0005-0000-0000-0000BCB10000}"/>
    <cellStyle name="Note 3 3 2 13 3" xfId="45539" xr:uid="{00000000-0005-0000-0000-0000BDB10000}"/>
    <cellStyle name="Note 3 3 2 14" xfId="45540" xr:uid="{00000000-0005-0000-0000-0000BEB10000}"/>
    <cellStyle name="Note 3 3 2 14 2" xfId="45541" xr:uid="{00000000-0005-0000-0000-0000BFB10000}"/>
    <cellStyle name="Note 3 3 2 14 3" xfId="45542" xr:uid="{00000000-0005-0000-0000-0000C0B10000}"/>
    <cellStyle name="Note 3 3 2 15" xfId="45543" xr:uid="{00000000-0005-0000-0000-0000C1B10000}"/>
    <cellStyle name="Note 3 3 2 15 2" xfId="45544" xr:uid="{00000000-0005-0000-0000-0000C2B10000}"/>
    <cellStyle name="Note 3 3 2 15 3" xfId="45545" xr:uid="{00000000-0005-0000-0000-0000C3B10000}"/>
    <cellStyle name="Note 3 3 2 16" xfId="45546" xr:uid="{00000000-0005-0000-0000-0000C4B10000}"/>
    <cellStyle name="Note 3 3 2 16 2" xfId="45547" xr:uid="{00000000-0005-0000-0000-0000C5B10000}"/>
    <cellStyle name="Note 3 3 2 16 3" xfId="45548" xr:uid="{00000000-0005-0000-0000-0000C6B10000}"/>
    <cellStyle name="Note 3 3 2 17" xfId="45549" xr:uid="{00000000-0005-0000-0000-0000C7B10000}"/>
    <cellStyle name="Note 3 3 2 17 2" xfId="45550" xr:uid="{00000000-0005-0000-0000-0000C8B10000}"/>
    <cellStyle name="Note 3 3 2 17 3" xfId="45551" xr:uid="{00000000-0005-0000-0000-0000C9B10000}"/>
    <cellStyle name="Note 3 3 2 18" xfId="45552" xr:uid="{00000000-0005-0000-0000-0000CAB10000}"/>
    <cellStyle name="Note 3 3 2 18 2" xfId="45553" xr:uid="{00000000-0005-0000-0000-0000CBB10000}"/>
    <cellStyle name="Note 3 3 2 18 3" xfId="45554" xr:uid="{00000000-0005-0000-0000-0000CCB10000}"/>
    <cellStyle name="Note 3 3 2 19" xfId="45555" xr:uid="{00000000-0005-0000-0000-0000CDB10000}"/>
    <cellStyle name="Note 3 3 2 2" xfId="45556" xr:uid="{00000000-0005-0000-0000-0000CEB10000}"/>
    <cellStyle name="Note 3 3 2 2 10" xfId="45557" xr:uid="{00000000-0005-0000-0000-0000CFB10000}"/>
    <cellStyle name="Note 3 3 2 2 10 2" xfId="45558" xr:uid="{00000000-0005-0000-0000-0000D0B10000}"/>
    <cellStyle name="Note 3 3 2 2 10 3" xfId="45559" xr:uid="{00000000-0005-0000-0000-0000D1B10000}"/>
    <cellStyle name="Note 3 3 2 2 11" xfId="45560" xr:uid="{00000000-0005-0000-0000-0000D2B10000}"/>
    <cellStyle name="Note 3 3 2 2 11 2" xfId="45561" xr:uid="{00000000-0005-0000-0000-0000D3B10000}"/>
    <cellStyle name="Note 3 3 2 2 11 3" xfId="45562" xr:uid="{00000000-0005-0000-0000-0000D4B10000}"/>
    <cellStyle name="Note 3 3 2 2 12" xfId="45563" xr:uid="{00000000-0005-0000-0000-0000D5B10000}"/>
    <cellStyle name="Note 3 3 2 2 12 2" xfId="45564" xr:uid="{00000000-0005-0000-0000-0000D6B10000}"/>
    <cellStyle name="Note 3 3 2 2 12 3" xfId="45565" xr:uid="{00000000-0005-0000-0000-0000D7B10000}"/>
    <cellStyle name="Note 3 3 2 2 13" xfId="45566" xr:uid="{00000000-0005-0000-0000-0000D8B10000}"/>
    <cellStyle name="Note 3 3 2 2 14" xfId="45567" xr:uid="{00000000-0005-0000-0000-0000D9B10000}"/>
    <cellStyle name="Note 3 3 2 2 2" xfId="45568" xr:uid="{00000000-0005-0000-0000-0000DAB10000}"/>
    <cellStyle name="Note 3 3 2 2 2 2" xfId="45569" xr:uid="{00000000-0005-0000-0000-0000DBB10000}"/>
    <cellStyle name="Note 3 3 2 2 2 3" xfId="45570" xr:uid="{00000000-0005-0000-0000-0000DCB10000}"/>
    <cellStyle name="Note 3 3 2 2 3" xfId="45571" xr:uid="{00000000-0005-0000-0000-0000DDB10000}"/>
    <cellStyle name="Note 3 3 2 2 3 2" xfId="45572" xr:uid="{00000000-0005-0000-0000-0000DEB10000}"/>
    <cellStyle name="Note 3 3 2 2 3 3" xfId="45573" xr:uid="{00000000-0005-0000-0000-0000DFB10000}"/>
    <cellStyle name="Note 3 3 2 2 4" xfId="45574" xr:uid="{00000000-0005-0000-0000-0000E0B10000}"/>
    <cellStyle name="Note 3 3 2 2 4 2" xfId="45575" xr:uid="{00000000-0005-0000-0000-0000E1B10000}"/>
    <cellStyle name="Note 3 3 2 2 4 3" xfId="45576" xr:uid="{00000000-0005-0000-0000-0000E2B10000}"/>
    <cellStyle name="Note 3 3 2 2 5" xfId="45577" xr:uid="{00000000-0005-0000-0000-0000E3B10000}"/>
    <cellStyle name="Note 3 3 2 2 5 2" xfId="45578" xr:uid="{00000000-0005-0000-0000-0000E4B10000}"/>
    <cellStyle name="Note 3 3 2 2 5 3" xfId="45579" xr:uid="{00000000-0005-0000-0000-0000E5B10000}"/>
    <cellStyle name="Note 3 3 2 2 6" xfId="45580" xr:uid="{00000000-0005-0000-0000-0000E6B10000}"/>
    <cellStyle name="Note 3 3 2 2 6 2" xfId="45581" xr:uid="{00000000-0005-0000-0000-0000E7B10000}"/>
    <cellStyle name="Note 3 3 2 2 6 3" xfId="45582" xr:uid="{00000000-0005-0000-0000-0000E8B10000}"/>
    <cellStyle name="Note 3 3 2 2 7" xfId="45583" xr:uid="{00000000-0005-0000-0000-0000E9B10000}"/>
    <cellStyle name="Note 3 3 2 2 7 2" xfId="45584" xr:uid="{00000000-0005-0000-0000-0000EAB10000}"/>
    <cellStyle name="Note 3 3 2 2 7 3" xfId="45585" xr:uid="{00000000-0005-0000-0000-0000EBB10000}"/>
    <cellStyle name="Note 3 3 2 2 8" xfId="45586" xr:uid="{00000000-0005-0000-0000-0000ECB10000}"/>
    <cellStyle name="Note 3 3 2 2 8 2" xfId="45587" xr:uid="{00000000-0005-0000-0000-0000EDB10000}"/>
    <cellStyle name="Note 3 3 2 2 8 3" xfId="45588" xr:uid="{00000000-0005-0000-0000-0000EEB10000}"/>
    <cellStyle name="Note 3 3 2 2 9" xfId="45589" xr:uid="{00000000-0005-0000-0000-0000EFB10000}"/>
    <cellStyle name="Note 3 3 2 2 9 2" xfId="45590" xr:uid="{00000000-0005-0000-0000-0000F0B10000}"/>
    <cellStyle name="Note 3 3 2 2 9 3" xfId="45591" xr:uid="{00000000-0005-0000-0000-0000F1B10000}"/>
    <cellStyle name="Note 3 3 2 20" xfId="45592" xr:uid="{00000000-0005-0000-0000-0000F2B10000}"/>
    <cellStyle name="Note 3 3 2 3" xfId="45593" xr:uid="{00000000-0005-0000-0000-0000F3B10000}"/>
    <cellStyle name="Note 3 3 2 3 10" xfId="45594" xr:uid="{00000000-0005-0000-0000-0000F4B10000}"/>
    <cellStyle name="Note 3 3 2 3 10 2" xfId="45595" xr:uid="{00000000-0005-0000-0000-0000F5B10000}"/>
    <cellStyle name="Note 3 3 2 3 10 3" xfId="45596" xr:uid="{00000000-0005-0000-0000-0000F6B10000}"/>
    <cellStyle name="Note 3 3 2 3 11" xfId="45597" xr:uid="{00000000-0005-0000-0000-0000F7B10000}"/>
    <cellStyle name="Note 3 3 2 3 11 2" xfId="45598" xr:uid="{00000000-0005-0000-0000-0000F8B10000}"/>
    <cellStyle name="Note 3 3 2 3 11 3" xfId="45599" xr:uid="{00000000-0005-0000-0000-0000F9B10000}"/>
    <cellStyle name="Note 3 3 2 3 12" xfId="45600" xr:uid="{00000000-0005-0000-0000-0000FAB10000}"/>
    <cellStyle name="Note 3 3 2 3 12 2" xfId="45601" xr:uid="{00000000-0005-0000-0000-0000FBB10000}"/>
    <cellStyle name="Note 3 3 2 3 12 3" xfId="45602" xr:uid="{00000000-0005-0000-0000-0000FCB10000}"/>
    <cellStyle name="Note 3 3 2 3 13" xfId="45603" xr:uid="{00000000-0005-0000-0000-0000FDB10000}"/>
    <cellStyle name="Note 3 3 2 3 14" xfId="45604" xr:uid="{00000000-0005-0000-0000-0000FEB10000}"/>
    <cellStyle name="Note 3 3 2 3 2" xfId="45605" xr:uid="{00000000-0005-0000-0000-0000FFB10000}"/>
    <cellStyle name="Note 3 3 2 3 2 2" xfId="45606" xr:uid="{00000000-0005-0000-0000-000000B20000}"/>
    <cellStyle name="Note 3 3 2 3 2 3" xfId="45607" xr:uid="{00000000-0005-0000-0000-000001B20000}"/>
    <cellStyle name="Note 3 3 2 3 3" xfId="45608" xr:uid="{00000000-0005-0000-0000-000002B20000}"/>
    <cellStyle name="Note 3 3 2 3 3 2" xfId="45609" xr:uid="{00000000-0005-0000-0000-000003B20000}"/>
    <cellStyle name="Note 3 3 2 3 3 3" xfId="45610" xr:uid="{00000000-0005-0000-0000-000004B20000}"/>
    <cellStyle name="Note 3 3 2 3 4" xfId="45611" xr:uid="{00000000-0005-0000-0000-000005B20000}"/>
    <cellStyle name="Note 3 3 2 3 4 2" xfId="45612" xr:uid="{00000000-0005-0000-0000-000006B20000}"/>
    <cellStyle name="Note 3 3 2 3 4 3" xfId="45613" xr:uid="{00000000-0005-0000-0000-000007B20000}"/>
    <cellStyle name="Note 3 3 2 3 5" xfId="45614" xr:uid="{00000000-0005-0000-0000-000008B20000}"/>
    <cellStyle name="Note 3 3 2 3 5 2" xfId="45615" xr:uid="{00000000-0005-0000-0000-000009B20000}"/>
    <cellStyle name="Note 3 3 2 3 5 3" xfId="45616" xr:uid="{00000000-0005-0000-0000-00000AB20000}"/>
    <cellStyle name="Note 3 3 2 3 6" xfId="45617" xr:uid="{00000000-0005-0000-0000-00000BB20000}"/>
    <cellStyle name="Note 3 3 2 3 6 2" xfId="45618" xr:uid="{00000000-0005-0000-0000-00000CB20000}"/>
    <cellStyle name="Note 3 3 2 3 6 3" xfId="45619" xr:uid="{00000000-0005-0000-0000-00000DB20000}"/>
    <cellStyle name="Note 3 3 2 3 7" xfId="45620" xr:uid="{00000000-0005-0000-0000-00000EB20000}"/>
    <cellStyle name="Note 3 3 2 3 7 2" xfId="45621" xr:uid="{00000000-0005-0000-0000-00000FB20000}"/>
    <cellStyle name="Note 3 3 2 3 7 3" xfId="45622" xr:uid="{00000000-0005-0000-0000-000010B20000}"/>
    <cellStyle name="Note 3 3 2 3 8" xfId="45623" xr:uid="{00000000-0005-0000-0000-000011B20000}"/>
    <cellStyle name="Note 3 3 2 3 8 2" xfId="45624" xr:uid="{00000000-0005-0000-0000-000012B20000}"/>
    <cellStyle name="Note 3 3 2 3 8 3" xfId="45625" xr:uid="{00000000-0005-0000-0000-000013B20000}"/>
    <cellStyle name="Note 3 3 2 3 9" xfId="45626" xr:uid="{00000000-0005-0000-0000-000014B20000}"/>
    <cellStyle name="Note 3 3 2 3 9 2" xfId="45627" xr:uid="{00000000-0005-0000-0000-000015B20000}"/>
    <cellStyle name="Note 3 3 2 3 9 3" xfId="45628" xr:uid="{00000000-0005-0000-0000-000016B20000}"/>
    <cellStyle name="Note 3 3 2 4" xfId="45629" xr:uid="{00000000-0005-0000-0000-000017B20000}"/>
    <cellStyle name="Note 3 3 2 4 10" xfId="45630" xr:uid="{00000000-0005-0000-0000-000018B20000}"/>
    <cellStyle name="Note 3 3 2 4 10 2" xfId="45631" xr:uid="{00000000-0005-0000-0000-000019B20000}"/>
    <cellStyle name="Note 3 3 2 4 10 3" xfId="45632" xr:uid="{00000000-0005-0000-0000-00001AB20000}"/>
    <cellStyle name="Note 3 3 2 4 11" xfId="45633" xr:uid="{00000000-0005-0000-0000-00001BB20000}"/>
    <cellStyle name="Note 3 3 2 4 11 2" xfId="45634" xr:uid="{00000000-0005-0000-0000-00001CB20000}"/>
    <cellStyle name="Note 3 3 2 4 11 3" xfId="45635" xr:uid="{00000000-0005-0000-0000-00001DB20000}"/>
    <cellStyle name="Note 3 3 2 4 12" xfId="45636" xr:uid="{00000000-0005-0000-0000-00001EB20000}"/>
    <cellStyle name="Note 3 3 2 4 13" xfId="45637" xr:uid="{00000000-0005-0000-0000-00001FB20000}"/>
    <cellStyle name="Note 3 3 2 4 2" xfId="45638" xr:uid="{00000000-0005-0000-0000-000020B20000}"/>
    <cellStyle name="Note 3 3 2 4 2 2" xfId="45639" xr:uid="{00000000-0005-0000-0000-000021B20000}"/>
    <cellStyle name="Note 3 3 2 4 2 3" xfId="45640" xr:uid="{00000000-0005-0000-0000-000022B20000}"/>
    <cellStyle name="Note 3 3 2 4 3" xfId="45641" xr:uid="{00000000-0005-0000-0000-000023B20000}"/>
    <cellStyle name="Note 3 3 2 4 3 2" xfId="45642" xr:uid="{00000000-0005-0000-0000-000024B20000}"/>
    <cellStyle name="Note 3 3 2 4 3 3" xfId="45643" xr:uid="{00000000-0005-0000-0000-000025B20000}"/>
    <cellStyle name="Note 3 3 2 4 4" xfId="45644" xr:uid="{00000000-0005-0000-0000-000026B20000}"/>
    <cellStyle name="Note 3 3 2 4 4 2" xfId="45645" xr:uid="{00000000-0005-0000-0000-000027B20000}"/>
    <cellStyle name="Note 3 3 2 4 4 3" xfId="45646" xr:uid="{00000000-0005-0000-0000-000028B20000}"/>
    <cellStyle name="Note 3 3 2 4 5" xfId="45647" xr:uid="{00000000-0005-0000-0000-000029B20000}"/>
    <cellStyle name="Note 3 3 2 4 5 2" xfId="45648" xr:uid="{00000000-0005-0000-0000-00002AB20000}"/>
    <cellStyle name="Note 3 3 2 4 5 3" xfId="45649" xr:uid="{00000000-0005-0000-0000-00002BB20000}"/>
    <cellStyle name="Note 3 3 2 4 6" xfId="45650" xr:uid="{00000000-0005-0000-0000-00002CB20000}"/>
    <cellStyle name="Note 3 3 2 4 6 2" xfId="45651" xr:uid="{00000000-0005-0000-0000-00002DB20000}"/>
    <cellStyle name="Note 3 3 2 4 6 3" xfId="45652" xr:uid="{00000000-0005-0000-0000-00002EB20000}"/>
    <cellStyle name="Note 3 3 2 4 7" xfId="45653" xr:uid="{00000000-0005-0000-0000-00002FB20000}"/>
    <cellStyle name="Note 3 3 2 4 7 2" xfId="45654" xr:uid="{00000000-0005-0000-0000-000030B20000}"/>
    <cellStyle name="Note 3 3 2 4 7 3" xfId="45655" xr:uid="{00000000-0005-0000-0000-000031B20000}"/>
    <cellStyle name="Note 3 3 2 4 8" xfId="45656" xr:uid="{00000000-0005-0000-0000-000032B20000}"/>
    <cellStyle name="Note 3 3 2 4 8 2" xfId="45657" xr:uid="{00000000-0005-0000-0000-000033B20000}"/>
    <cellStyle name="Note 3 3 2 4 8 3" xfId="45658" xr:uid="{00000000-0005-0000-0000-000034B20000}"/>
    <cellStyle name="Note 3 3 2 4 9" xfId="45659" xr:uid="{00000000-0005-0000-0000-000035B20000}"/>
    <cellStyle name="Note 3 3 2 4 9 2" xfId="45660" xr:uid="{00000000-0005-0000-0000-000036B20000}"/>
    <cellStyle name="Note 3 3 2 4 9 3" xfId="45661" xr:uid="{00000000-0005-0000-0000-000037B20000}"/>
    <cellStyle name="Note 3 3 2 5" xfId="45662" xr:uid="{00000000-0005-0000-0000-000038B20000}"/>
    <cellStyle name="Note 3 3 2 5 10" xfId="45663" xr:uid="{00000000-0005-0000-0000-000039B20000}"/>
    <cellStyle name="Note 3 3 2 5 10 2" xfId="45664" xr:uid="{00000000-0005-0000-0000-00003AB20000}"/>
    <cellStyle name="Note 3 3 2 5 10 3" xfId="45665" xr:uid="{00000000-0005-0000-0000-00003BB20000}"/>
    <cellStyle name="Note 3 3 2 5 11" xfId="45666" xr:uid="{00000000-0005-0000-0000-00003CB20000}"/>
    <cellStyle name="Note 3 3 2 5 11 2" xfId="45667" xr:uid="{00000000-0005-0000-0000-00003DB20000}"/>
    <cellStyle name="Note 3 3 2 5 11 3" xfId="45668" xr:uid="{00000000-0005-0000-0000-00003EB20000}"/>
    <cellStyle name="Note 3 3 2 5 12" xfId="45669" xr:uid="{00000000-0005-0000-0000-00003FB20000}"/>
    <cellStyle name="Note 3 3 2 5 13" xfId="45670" xr:uid="{00000000-0005-0000-0000-000040B20000}"/>
    <cellStyle name="Note 3 3 2 5 2" xfId="45671" xr:uid="{00000000-0005-0000-0000-000041B20000}"/>
    <cellStyle name="Note 3 3 2 5 2 2" xfId="45672" xr:uid="{00000000-0005-0000-0000-000042B20000}"/>
    <cellStyle name="Note 3 3 2 5 2 3" xfId="45673" xr:uid="{00000000-0005-0000-0000-000043B20000}"/>
    <cellStyle name="Note 3 3 2 5 3" xfId="45674" xr:uid="{00000000-0005-0000-0000-000044B20000}"/>
    <cellStyle name="Note 3 3 2 5 3 2" xfId="45675" xr:uid="{00000000-0005-0000-0000-000045B20000}"/>
    <cellStyle name="Note 3 3 2 5 3 3" xfId="45676" xr:uid="{00000000-0005-0000-0000-000046B20000}"/>
    <cellStyle name="Note 3 3 2 5 4" xfId="45677" xr:uid="{00000000-0005-0000-0000-000047B20000}"/>
    <cellStyle name="Note 3 3 2 5 4 2" xfId="45678" xr:uid="{00000000-0005-0000-0000-000048B20000}"/>
    <cellStyle name="Note 3 3 2 5 4 3" xfId="45679" xr:uid="{00000000-0005-0000-0000-000049B20000}"/>
    <cellStyle name="Note 3 3 2 5 5" xfId="45680" xr:uid="{00000000-0005-0000-0000-00004AB20000}"/>
    <cellStyle name="Note 3 3 2 5 5 2" xfId="45681" xr:uid="{00000000-0005-0000-0000-00004BB20000}"/>
    <cellStyle name="Note 3 3 2 5 5 3" xfId="45682" xr:uid="{00000000-0005-0000-0000-00004CB20000}"/>
    <cellStyle name="Note 3 3 2 5 6" xfId="45683" xr:uid="{00000000-0005-0000-0000-00004DB20000}"/>
    <cellStyle name="Note 3 3 2 5 6 2" xfId="45684" xr:uid="{00000000-0005-0000-0000-00004EB20000}"/>
    <cellStyle name="Note 3 3 2 5 6 3" xfId="45685" xr:uid="{00000000-0005-0000-0000-00004FB20000}"/>
    <cellStyle name="Note 3 3 2 5 7" xfId="45686" xr:uid="{00000000-0005-0000-0000-000050B20000}"/>
    <cellStyle name="Note 3 3 2 5 7 2" xfId="45687" xr:uid="{00000000-0005-0000-0000-000051B20000}"/>
    <cellStyle name="Note 3 3 2 5 7 3" xfId="45688" xr:uid="{00000000-0005-0000-0000-000052B20000}"/>
    <cellStyle name="Note 3 3 2 5 8" xfId="45689" xr:uid="{00000000-0005-0000-0000-000053B20000}"/>
    <cellStyle name="Note 3 3 2 5 8 2" xfId="45690" xr:uid="{00000000-0005-0000-0000-000054B20000}"/>
    <cellStyle name="Note 3 3 2 5 8 3" xfId="45691" xr:uid="{00000000-0005-0000-0000-000055B20000}"/>
    <cellStyle name="Note 3 3 2 5 9" xfId="45692" xr:uid="{00000000-0005-0000-0000-000056B20000}"/>
    <cellStyle name="Note 3 3 2 5 9 2" xfId="45693" xr:uid="{00000000-0005-0000-0000-000057B20000}"/>
    <cellStyle name="Note 3 3 2 5 9 3" xfId="45694" xr:uid="{00000000-0005-0000-0000-000058B20000}"/>
    <cellStyle name="Note 3 3 2 6" xfId="45695" xr:uid="{00000000-0005-0000-0000-000059B20000}"/>
    <cellStyle name="Note 3 3 2 6 10" xfId="45696" xr:uid="{00000000-0005-0000-0000-00005AB20000}"/>
    <cellStyle name="Note 3 3 2 6 10 2" xfId="45697" xr:uid="{00000000-0005-0000-0000-00005BB20000}"/>
    <cellStyle name="Note 3 3 2 6 10 3" xfId="45698" xr:uid="{00000000-0005-0000-0000-00005CB20000}"/>
    <cellStyle name="Note 3 3 2 6 11" xfId="45699" xr:uid="{00000000-0005-0000-0000-00005DB20000}"/>
    <cellStyle name="Note 3 3 2 6 11 2" xfId="45700" xr:uid="{00000000-0005-0000-0000-00005EB20000}"/>
    <cellStyle name="Note 3 3 2 6 11 3" xfId="45701" xr:uid="{00000000-0005-0000-0000-00005FB20000}"/>
    <cellStyle name="Note 3 3 2 6 12" xfId="45702" xr:uid="{00000000-0005-0000-0000-000060B20000}"/>
    <cellStyle name="Note 3 3 2 6 13" xfId="45703" xr:uid="{00000000-0005-0000-0000-000061B20000}"/>
    <cellStyle name="Note 3 3 2 6 2" xfId="45704" xr:uid="{00000000-0005-0000-0000-000062B20000}"/>
    <cellStyle name="Note 3 3 2 6 2 2" xfId="45705" xr:uid="{00000000-0005-0000-0000-000063B20000}"/>
    <cellStyle name="Note 3 3 2 6 2 3" xfId="45706" xr:uid="{00000000-0005-0000-0000-000064B20000}"/>
    <cellStyle name="Note 3 3 2 6 3" xfId="45707" xr:uid="{00000000-0005-0000-0000-000065B20000}"/>
    <cellStyle name="Note 3 3 2 6 3 2" xfId="45708" xr:uid="{00000000-0005-0000-0000-000066B20000}"/>
    <cellStyle name="Note 3 3 2 6 3 3" xfId="45709" xr:uid="{00000000-0005-0000-0000-000067B20000}"/>
    <cellStyle name="Note 3 3 2 6 4" xfId="45710" xr:uid="{00000000-0005-0000-0000-000068B20000}"/>
    <cellStyle name="Note 3 3 2 6 4 2" xfId="45711" xr:uid="{00000000-0005-0000-0000-000069B20000}"/>
    <cellStyle name="Note 3 3 2 6 4 3" xfId="45712" xr:uid="{00000000-0005-0000-0000-00006AB20000}"/>
    <cellStyle name="Note 3 3 2 6 5" xfId="45713" xr:uid="{00000000-0005-0000-0000-00006BB20000}"/>
    <cellStyle name="Note 3 3 2 6 5 2" xfId="45714" xr:uid="{00000000-0005-0000-0000-00006CB20000}"/>
    <cellStyle name="Note 3 3 2 6 5 3" xfId="45715" xr:uid="{00000000-0005-0000-0000-00006DB20000}"/>
    <cellStyle name="Note 3 3 2 6 6" xfId="45716" xr:uid="{00000000-0005-0000-0000-00006EB20000}"/>
    <cellStyle name="Note 3 3 2 6 6 2" xfId="45717" xr:uid="{00000000-0005-0000-0000-00006FB20000}"/>
    <cellStyle name="Note 3 3 2 6 6 3" xfId="45718" xr:uid="{00000000-0005-0000-0000-000070B20000}"/>
    <cellStyle name="Note 3 3 2 6 7" xfId="45719" xr:uid="{00000000-0005-0000-0000-000071B20000}"/>
    <cellStyle name="Note 3 3 2 6 7 2" xfId="45720" xr:uid="{00000000-0005-0000-0000-000072B20000}"/>
    <cellStyle name="Note 3 3 2 6 7 3" xfId="45721" xr:uid="{00000000-0005-0000-0000-000073B20000}"/>
    <cellStyle name="Note 3 3 2 6 8" xfId="45722" xr:uid="{00000000-0005-0000-0000-000074B20000}"/>
    <cellStyle name="Note 3 3 2 6 8 2" xfId="45723" xr:uid="{00000000-0005-0000-0000-000075B20000}"/>
    <cellStyle name="Note 3 3 2 6 8 3" xfId="45724" xr:uid="{00000000-0005-0000-0000-000076B20000}"/>
    <cellStyle name="Note 3 3 2 6 9" xfId="45725" xr:uid="{00000000-0005-0000-0000-000077B20000}"/>
    <cellStyle name="Note 3 3 2 6 9 2" xfId="45726" xr:uid="{00000000-0005-0000-0000-000078B20000}"/>
    <cellStyle name="Note 3 3 2 6 9 3" xfId="45727" xr:uid="{00000000-0005-0000-0000-000079B20000}"/>
    <cellStyle name="Note 3 3 2 7" xfId="45728" xr:uid="{00000000-0005-0000-0000-00007AB20000}"/>
    <cellStyle name="Note 3 3 2 7 10" xfId="45729" xr:uid="{00000000-0005-0000-0000-00007BB20000}"/>
    <cellStyle name="Note 3 3 2 7 10 2" xfId="45730" xr:uid="{00000000-0005-0000-0000-00007CB20000}"/>
    <cellStyle name="Note 3 3 2 7 10 3" xfId="45731" xr:uid="{00000000-0005-0000-0000-00007DB20000}"/>
    <cellStyle name="Note 3 3 2 7 11" xfId="45732" xr:uid="{00000000-0005-0000-0000-00007EB20000}"/>
    <cellStyle name="Note 3 3 2 7 11 2" xfId="45733" xr:uid="{00000000-0005-0000-0000-00007FB20000}"/>
    <cellStyle name="Note 3 3 2 7 11 3" xfId="45734" xr:uid="{00000000-0005-0000-0000-000080B20000}"/>
    <cellStyle name="Note 3 3 2 7 12" xfId="45735" xr:uid="{00000000-0005-0000-0000-000081B20000}"/>
    <cellStyle name="Note 3 3 2 7 13" xfId="45736" xr:uid="{00000000-0005-0000-0000-000082B20000}"/>
    <cellStyle name="Note 3 3 2 7 2" xfId="45737" xr:uid="{00000000-0005-0000-0000-000083B20000}"/>
    <cellStyle name="Note 3 3 2 7 2 2" xfId="45738" xr:uid="{00000000-0005-0000-0000-000084B20000}"/>
    <cellStyle name="Note 3 3 2 7 2 3" xfId="45739" xr:uid="{00000000-0005-0000-0000-000085B20000}"/>
    <cellStyle name="Note 3 3 2 7 3" xfId="45740" xr:uid="{00000000-0005-0000-0000-000086B20000}"/>
    <cellStyle name="Note 3 3 2 7 3 2" xfId="45741" xr:uid="{00000000-0005-0000-0000-000087B20000}"/>
    <cellStyle name="Note 3 3 2 7 3 3" xfId="45742" xr:uid="{00000000-0005-0000-0000-000088B20000}"/>
    <cellStyle name="Note 3 3 2 7 4" xfId="45743" xr:uid="{00000000-0005-0000-0000-000089B20000}"/>
    <cellStyle name="Note 3 3 2 7 4 2" xfId="45744" xr:uid="{00000000-0005-0000-0000-00008AB20000}"/>
    <cellStyle name="Note 3 3 2 7 4 3" xfId="45745" xr:uid="{00000000-0005-0000-0000-00008BB20000}"/>
    <cellStyle name="Note 3 3 2 7 5" xfId="45746" xr:uid="{00000000-0005-0000-0000-00008CB20000}"/>
    <cellStyle name="Note 3 3 2 7 5 2" xfId="45747" xr:uid="{00000000-0005-0000-0000-00008DB20000}"/>
    <cellStyle name="Note 3 3 2 7 5 3" xfId="45748" xr:uid="{00000000-0005-0000-0000-00008EB20000}"/>
    <cellStyle name="Note 3 3 2 7 6" xfId="45749" xr:uid="{00000000-0005-0000-0000-00008FB20000}"/>
    <cellStyle name="Note 3 3 2 7 6 2" xfId="45750" xr:uid="{00000000-0005-0000-0000-000090B20000}"/>
    <cellStyle name="Note 3 3 2 7 6 3" xfId="45751" xr:uid="{00000000-0005-0000-0000-000091B20000}"/>
    <cellStyle name="Note 3 3 2 7 7" xfId="45752" xr:uid="{00000000-0005-0000-0000-000092B20000}"/>
    <cellStyle name="Note 3 3 2 7 7 2" xfId="45753" xr:uid="{00000000-0005-0000-0000-000093B20000}"/>
    <cellStyle name="Note 3 3 2 7 7 3" xfId="45754" xr:uid="{00000000-0005-0000-0000-000094B20000}"/>
    <cellStyle name="Note 3 3 2 7 8" xfId="45755" xr:uid="{00000000-0005-0000-0000-000095B20000}"/>
    <cellStyle name="Note 3 3 2 7 8 2" xfId="45756" xr:uid="{00000000-0005-0000-0000-000096B20000}"/>
    <cellStyle name="Note 3 3 2 7 8 3" xfId="45757" xr:uid="{00000000-0005-0000-0000-000097B20000}"/>
    <cellStyle name="Note 3 3 2 7 9" xfId="45758" xr:uid="{00000000-0005-0000-0000-000098B20000}"/>
    <cellStyle name="Note 3 3 2 7 9 2" xfId="45759" xr:uid="{00000000-0005-0000-0000-000099B20000}"/>
    <cellStyle name="Note 3 3 2 7 9 3" xfId="45760" xr:uid="{00000000-0005-0000-0000-00009AB20000}"/>
    <cellStyle name="Note 3 3 2 8" xfId="45761" xr:uid="{00000000-0005-0000-0000-00009BB20000}"/>
    <cellStyle name="Note 3 3 2 8 2" xfId="45762" xr:uid="{00000000-0005-0000-0000-00009CB20000}"/>
    <cellStyle name="Note 3 3 2 8 3" xfId="45763" xr:uid="{00000000-0005-0000-0000-00009DB20000}"/>
    <cellStyle name="Note 3 3 2 9" xfId="45764" xr:uid="{00000000-0005-0000-0000-00009EB20000}"/>
    <cellStyle name="Note 3 3 2 9 2" xfId="45765" xr:uid="{00000000-0005-0000-0000-00009FB20000}"/>
    <cellStyle name="Note 3 3 2 9 3" xfId="45766" xr:uid="{00000000-0005-0000-0000-0000A0B20000}"/>
    <cellStyle name="Note 3 3 20" xfId="45767" xr:uid="{00000000-0005-0000-0000-0000A1B20000}"/>
    <cellStyle name="Note 3 3 3" xfId="45768" xr:uid="{00000000-0005-0000-0000-0000A2B20000}"/>
    <cellStyle name="Note 3 3 3 10" xfId="45769" xr:uid="{00000000-0005-0000-0000-0000A3B20000}"/>
    <cellStyle name="Note 3 3 3 10 2" xfId="45770" xr:uid="{00000000-0005-0000-0000-0000A4B20000}"/>
    <cellStyle name="Note 3 3 3 10 3" xfId="45771" xr:uid="{00000000-0005-0000-0000-0000A5B20000}"/>
    <cellStyle name="Note 3 3 3 11" xfId="45772" xr:uid="{00000000-0005-0000-0000-0000A6B20000}"/>
    <cellStyle name="Note 3 3 3 11 2" xfId="45773" xr:uid="{00000000-0005-0000-0000-0000A7B20000}"/>
    <cellStyle name="Note 3 3 3 11 3" xfId="45774" xr:uid="{00000000-0005-0000-0000-0000A8B20000}"/>
    <cellStyle name="Note 3 3 3 12" xfId="45775" xr:uid="{00000000-0005-0000-0000-0000A9B20000}"/>
    <cellStyle name="Note 3 3 3 12 2" xfId="45776" xr:uid="{00000000-0005-0000-0000-0000AAB20000}"/>
    <cellStyle name="Note 3 3 3 12 3" xfId="45777" xr:uid="{00000000-0005-0000-0000-0000ABB20000}"/>
    <cellStyle name="Note 3 3 3 13" xfId="45778" xr:uid="{00000000-0005-0000-0000-0000ACB20000}"/>
    <cellStyle name="Note 3 3 3 14" xfId="45779" xr:uid="{00000000-0005-0000-0000-0000ADB20000}"/>
    <cellStyle name="Note 3 3 3 2" xfId="45780" xr:uid="{00000000-0005-0000-0000-0000AEB20000}"/>
    <cellStyle name="Note 3 3 3 2 2" xfId="45781" xr:uid="{00000000-0005-0000-0000-0000AFB20000}"/>
    <cellStyle name="Note 3 3 3 2 3" xfId="45782" xr:uid="{00000000-0005-0000-0000-0000B0B20000}"/>
    <cellStyle name="Note 3 3 3 3" xfId="45783" xr:uid="{00000000-0005-0000-0000-0000B1B20000}"/>
    <cellStyle name="Note 3 3 3 3 2" xfId="45784" xr:uid="{00000000-0005-0000-0000-0000B2B20000}"/>
    <cellStyle name="Note 3 3 3 3 3" xfId="45785" xr:uid="{00000000-0005-0000-0000-0000B3B20000}"/>
    <cellStyle name="Note 3 3 3 4" xfId="45786" xr:uid="{00000000-0005-0000-0000-0000B4B20000}"/>
    <cellStyle name="Note 3 3 3 4 2" xfId="45787" xr:uid="{00000000-0005-0000-0000-0000B5B20000}"/>
    <cellStyle name="Note 3 3 3 4 3" xfId="45788" xr:uid="{00000000-0005-0000-0000-0000B6B20000}"/>
    <cellStyle name="Note 3 3 3 5" xfId="45789" xr:uid="{00000000-0005-0000-0000-0000B7B20000}"/>
    <cellStyle name="Note 3 3 3 5 2" xfId="45790" xr:uid="{00000000-0005-0000-0000-0000B8B20000}"/>
    <cellStyle name="Note 3 3 3 5 3" xfId="45791" xr:uid="{00000000-0005-0000-0000-0000B9B20000}"/>
    <cellStyle name="Note 3 3 3 6" xfId="45792" xr:uid="{00000000-0005-0000-0000-0000BAB20000}"/>
    <cellStyle name="Note 3 3 3 6 2" xfId="45793" xr:uid="{00000000-0005-0000-0000-0000BBB20000}"/>
    <cellStyle name="Note 3 3 3 6 3" xfId="45794" xr:uid="{00000000-0005-0000-0000-0000BCB20000}"/>
    <cellStyle name="Note 3 3 3 7" xfId="45795" xr:uid="{00000000-0005-0000-0000-0000BDB20000}"/>
    <cellStyle name="Note 3 3 3 7 2" xfId="45796" xr:uid="{00000000-0005-0000-0000-0000BEB20000}"/>
    <cellStyle name="Note 3 3 3 7 3" xfId="45797" xr:uid="{00000000-0005-0000-0000-0000BFB20000}"/>
    <cellStyle name="Note 3 3 3 8" xfId="45798" xr:uid="{00000000-0005-0000-0000-0000C0B20000}"/>
    <cellStyle name="Note 3 3 3 8 2" xfId="45799" xr:uid="{00000000-0005-0000-0000-0000C1B20000}"/>
    <cellStyle name="Note 3 3 3 8 3" xfId="45800" xr:uid="{00000000-0005-0000-0000-0000C2B20000}"/>
    <cellStyle name="Note 3 3 3 9" xfId="45801" xr:uid="{00000000-0005-0000-0000-0000C3B20000}"/>
    <cellStyle name="Note 3 3 3 9 2" xfId="45802" xr:uid="{00000000-0005-0000-0000-0000C4B20000}"/>
    <cellStyle name="Note 3 3 3 9 3" xfId="45803" xr:uid="{00000000-0005-0000-0000-0000C5B20000}"/>
    <cellStyle name="Note 3 3 4" xfId="45804" xr:uid="{00000000-0005-0000-0000-0000C6B20000}"/>
    <cellStyle name="Note 3 3 4 10" xfId="45805" xr:uid="{00000000-0005-0000-0000-0000C7B20000}"/>
    <cellStyle name="Note 3 3 4 10 2" xfId="45806" xr:uid="{00000000-0005-0000-0000-0000C8B20000}"/>
    <cellStyle name="Note 3 3 4 10 3" xfId="45807" xr:uid="{00000000-0005-0000-0000-0000C9B20000}"/>
    <cellStyle name="Note 3 3 4 11" xfId="45808" xr:uid="{00000000-0005-0000-0000-0000CAB20000}"/>
    <cellStyle name="Note 3 3 4 11 2" xfId="45809" xr:uid="{00000000-0005-0000-0000-0000CBB20000}"/>
    <cellStyle name="Note 3 3 4 11 3" xfId="45810" xr:uid="{00000000-0005-0000-0000-0000CCB20000}"/>
    <cellStyle name="Note 3 3 4 12" xfId="45811" xr:uid="{00000000-0005-0000-0000-0000CDB20000}"/>
    <cellStyle name="Note 3 3 4 13" xfId="45812" xr:uid="{00000000-0005-0000-0000-0000CEB20000}"/>
    <cellStyle name="Note 3 3 4 2" xfId="45813" xr:uid="{00000000-0005-0000-0000-0000CFB20000}"/>
    <cellStyle name="Note 3 3 4 2 2" xfId="45814" xr:uid="{00000000-0005-0000-0000-0000D0B20000}"/>
    <cellStyle name="Note 3 3 4 2 3" xfId="45815" xr:uid="{00000000-0005-0000-0000-0000D1B20000}"/>
    <cellStyle name="Note 3 3 4 3" xfId="45816" xr:uid="{00000000-0005-0000-0000-0000D2B20000}"/>
    <cellStyle name="Note 3 3 4 3 2" xfId="45817" xr:uid="{00000000-0005-0000-0000-0000D3B20000}"/>
    <cellStyle name="Note 3 3 4 3 3" xfId="45818" xr:uid="{00000000-0005-0000-0000-0000D4B20000}"/>
    <cellStyle name="Note 3 3 4 4" xfId="45819" xr:uid="{00000000-0005-0000-0000-0000D5B20000}"/>
    <cellStyle name="Note 3 3 4 4 2" xfId="45820" xr:uid="{00000000-0005-0000-0000-0000D6B20000}"/>
    <cellStyle name="Note 3 3 4 4 3" xfId="45821" xr:uid="{00000000-0005-0000-0000-0000D7B20000}"/>
    <cellStyle name="Note 3 3 4 5" xfId="45822" xr:uid="{00000000-0005-0000-0000-0000D8B20000}"/>
    <cellStyle name="Note 3 3 4 5 2" xfId="45823" xr:uid="{00000000-0005-0000-0000-0000D9B20000}"/>
    <cellStyle name="Note 3 3 4 5 3" xfId="45824" xr:uid="{00000000-0005-0000-0000-0000DAB20000}"/>
    <cellStyle name="Note 3 3 4 6" xfId="45825" xr:uid="{00000000-0005-0000-0000-0000DBB20000}"/>
    <cellStyle name="Note 3 3 4 6 2" xfId="45826" xr:uid="{00000000-0005-0000-0000-0000DCB20000}"/>
    <cellStyle name="Note 3 3 4 6 3" xfId="45827" xr:uid="{00000000-0005-0000-0000-0000DDB20000}"/>
    <cellStyle name="Note 3 3 4 7" xfId="45828" xr:uid="{00000000-0005-0000-0000-0000DEB20000}"/>
    <cellStyle name="Note 3 3 4 7 2" xfId="45829" xr:uid="{00000000-0005-0000-0000-0000DFB20000}"/>
    <cellStyle name="Note 3 3 4 7 3" xfId="45830" xr:uid="{00000000-0005-0000-0000-0000E0B20000}"/>
    <cellStyle name="Note 3 3 4 8" xfId="45831" xr:uid="{00000000-0005-0000-0000-0000E1B20000}"/>
    <cellStyle name="Note 3 3 4 8 2" xfId="45832" xr:uid="{00000000-0005-0000-0000-0000E2B20000}"/>
    <cellStyle name="Note 3 3 4 8 3" xfId="45833" xr:uid="{00000000-0005-0000-0000-0000E3B20000}"/>
    <cellStyle name="Note 3 3 4 9" xfId="45834" xr:uid="{00000000-0005-0000-0000-0000E4B20000}"/>
    <cellStyle name="Note 3 3 4 9 2" xfId="45835" xr:uid="{00000000-0005-0000-0000-0000E5B20000}"/>
    <cellStyle name="Note 3 3 4 9 3" xfId="45836" xr:uid="{00000000-0005-0000-0000-0000E6B20000}"/>
    <cellStyle name="Note 3 3 5" xfId="45837" xr:uid="{00000000-0005-0000-0000-0000E7B20000}"/>
    <cellStyle name="Note 3 3 5 10" xfId="45838" xr:uid="{00000000-0005-0000-0000-0000E8B20000}"/>
    <cellStyle name="Note 3 3 5 10 2" xfId="45839" xr:uid="{00000000-0005-0000-0000-0000E9B20000}"/>
    <cellStyle name="Note 3 3 5 10 3" xfId="45840" xr:uid="{00000000-0005-0000-0000-0000EAB20000}"/>
    <cellStyle name="Note 3 3 5 11" xfId="45841" xr:uid="{00000000-0005-0000-0000-0000EBB20000}"/>
    <cellStyle name="Note 3 3 5 11 2" xfId="45842" xr:uid="{00000000-0005-0000-0000-0000ECB20000}"/>
    <cellStyle name="Note 3 3 5 11 3" xfId="45843" xr:uid="{00000000-0005-0000-0000-0000EDB20000}"/>
    <cellStyle name="Note 3 3 5 12" xfId="45844" xr:uid="{00000000-0005-0000-0000-0000EEB20000}"/>
    <cellStyle name="Note 3 3 5 13" xfId="45845" xr:uid="{00000000-0005-0000-0000-0000EFB20000}"/>
    <cellStyle name="Note 3 3 5 2" xfId="45846" xr:uid="{00000000-0005-0000-0000-0000F0B20000}"/>
    <cellStyle name="Note 3 3 5 2 2" xfId="45847" xr:uid="{00000000-0005-0000-0000-0000F1B20000}"/>
    <cellStyle name="Note 3 3 5 2 3" xfId="45848" xr:uid="{00000000-0005-0000-0000-0000F2B20000}"/>
    <cellStyle name="Note 3 3 5 3" xfId="45849" xr:uid="{00000000-0005-0000-0000-0000F3B20000}"/>
    <cellStyle name="Note 3 3 5 3 2" xfId="45850" xr:uid="{00000000-0005-0000-0000-0000F4B20000}"/>
    <cellStyle name="Note 3 3 5 3 3" xfId="45851" xr:uid="{00000000-0005-0000-0000-0000F5B20000}"/>
    <cellStyle name="Note 3 3 5 4" xfId="45852" xr:uid="{00000000-0005-0000-0000-0000F6B20000}"/>
    <cellStyle name="Note 3 3 5 4 2" xfId="45853" xr:uid="{00000000-0005-0000-0000-0000F7B20000}"/>
    <cellStyle name="Note 3 3 5 4 3" xfId="45854" xr:uid="{00000000-0005-0000-0000-0000F8B20000}"/>
    <cellStyle name="Note 3 3 5 5" xfId="45855" xr:uid="{00000000-0005-0000-0000-0000F9B20000}"/>
    <cellStyle name="Note 3 3 5 5 2" xfId="45856" xr:uid="{00000000-0005-0000-0000-0000FAB20000}"/>
    <cellStyle name="Note 3 3 5 5 3" xfId="45857" xr:uid="{00000000-0005-0000-0000-0000FBB20000}"/>
    <cellStyle name="Note 3 3 5 6" xfId="45858" xr:uid="{00000000-0005-0000-0000-0000FCB20000}"/>
    <cellStyle name="Note 3 3 5 6 2" xfId="45859" xr:uid="{00000000-0005-0000-0000-0000FDB20000}"/>
    <cellStyle name="Note 3 3 5 6 3" xfId="45860" xr:uid="{00000000-0005-0000-0000-0000FEB20000}"/>
    <cellStyle name="Note 3 3 5 7" xfId="45861" xr:uid="{00000000-0005-0000-0000-0000FFB20000}"/>
    <cellStyle name="Note 3 3 5 7 2" xfId="45862" xr:uid="{00000000-0005-0000-0000-000000B30000}"/>
    <cellStyle name="Note 3 3 5 7 3" xfId="45863" xr:uid="{00000000-0005-0000-0000-000001B30000}"/>
    <cellStyle name="Note 3 3 5 8" xfId="45864" xr:uid="{00000000-0005-0000-0000-000002B30000}"/>
    <cellStyle name="Note 3 3 5 8 2" xfId="45865" xr:uid="{00000000-0005-0000-0000-000003B30000}"/>
    <cellStyle name="Note 3 3 5 8 3" xfId="45866" xr:uid="{00000000-0005-0000-0000-000004B30000}"/>
    <cellStyle name="Note 3 3 5 9" xfId="45867" xr:uid="{00000000-0005-0000-0000-000005B30000}"/>
    <cellStyle name="Note 3 3 5 9 2" xfId="45868" xr:uid="{00000000-0005-0000-0000-000006B30000}"/>
    <cellStyle name="Note 3 3 5 9 3" xfId="45869" xr:uid="{00000000-0005-0000-0000-000007B30000}"/>
    <cellStyle name="Note 3 3 6" xfId="45870" xr:uid="{00000000-0005-0000-0000-000008B30000}"/>
    <cellStyle name="Note 3 3 6 10" xfId="45871" xr:uid="{00000000-0005-0000-0000-000009B30000}"/>
    <cellStyle name="Note 3 3 6 10 2" xfId="45872" xr:uid="{00000000-0005-0000-0000-00000AB30000}"/>
    <cellStyle name="Note 3 3 6 10 3" xfId="45873" xr:uid="{00000000-0005-0000-0000-00000BB30000}"/>
    <cellStyle name="Note 3 3 6 11" xfId="45874" xr:uid="{00000000-0005-0000-0000-00000CB30000}"/>
    <cellStyle name="Note 3 3 6 11 2" xfId="45875" xr:uid="{00000000-0005-0000-0000-00000DB30000}"/>
    <cellStyle name="Note 3 3 6 11 3" xfId="45876" xr:uid="{00000000-0005-0000-0000-00000EB30000}"/>
    <cellStyle name="Note 3 3 6 12" xfId="45877" xr:uid="{00000000-0005-0000-0000-00000FB30000}"/>
    <cellStyle name="Note 3 3 6 13" xfId="45878" xr:uid="{00000000-0005-0000-0000-000010B30000}"/>
    <cellStyle name="Note 3 3 6 2" xfId="45879" xr:uid="{00000000-0005-0000-0000-000011B30000}"/>
    <cellStyle name="Note 3 3 6 2 2" xfId="45880" xr:uid="{00000000-0005-0000-0000-000012B30000}"/>
    <cellStyle name="Note 3 3 6 2 3" xfId="45881" xr:uid="{00000000-0005-0000-0000-000013B30000}"/>
    <cellStyle name="Note 3 3 6 3" xfId="45882" xr:uid="{00000000-0005-0000-0000-000014B30000}"/>
    <cellStyle name="Note 3 3 6 3 2" xfId="45883" xr:uid="{00000000-0005-0000-0000-000015B30000}"/>
    <cellStyle name="Note 3 3 6 3 3" xfId="45884" xr:uid="{00000000-0005-0000-0000-000016B30000}"/>
    <cellStyle name="Note 3 3 6 4" xfId="45885" xr:uid="{00000000-0005-0000-0000-000017B30000}"/>
    <cellStyle name="Note 3 3 6 4 2" xfId="45886" xr:uid="{00000000-0005-0000-0000-000018B30000}"/>
    <cellStyle name="Note 3 3 6 4 3" xfId="45887" xr:uid="{00000000-0005-0000-0000-000019B30000}"/>
    <cellStyle name="Note 3 3 6 5" xfId="45888" xr:uid="{00000000-0005-0000-0000-00001AB30000}"/>
    <cellStyle name="Note 3 3 6 5 2" xfId="45889" xr:uid="{00000000-0005-0000-0000-00001BB30000}"/>
    <cellStyle name="Note 3 3 6 5 3" xfId="45890" xr:uid="{00000000-0005-0000-0000-00001CB30000}"/>
    <cellStyle name="Note 3 3 6 6" xfId="45891" xr:uid="{00000000-0005-0000-0000-00001DB30000}"/>
    <cellStyle name="Note 3 3 6 6 2" xfId="45892" xr:uid="{00000000-0005-0000-0000-00001EB30000}"/>
    <cellStyle name="Note 3 3 6 6 3" xfId="45893" xr:uid="{00000000-0005-0000-0000-00001FB30000}"/>
    <cellStyle name="Note 3 3 6 7" xfId="45894" xr:uid="{00000000-0005-0000-0000-000020B30000}"/>
    <cellStyle name="Note 3 3 6 7 2" xfId="45895" xr:uid="{00000000-0005-0000-0000-000021B30000}"/>
    <cellStyle name="Note 3 3 6 7 3" xfId="45896" xr:uid="{00000000-0005-0000-0000-000022B30000}"/>
    <cellStyle name="Note 3 3 6 8" xfId="45897" xr:uid="{00000000-0005-0000-0000-000023B30000}"/>
    <cellStyle name="Note 3 3 6 8 2" xfId="45898" xr:uid="{00000000-0005-0000-0000-000024B30000}"/>
    <cellStyle name="Note 3 3 6 8 3" xfId="45899" xr:uid="{00000000-0005-0000-0000-000025B30000}"/>
    <cellStyle name="Note 3 3 6 9" xfId="45900" xr:uid="{00000000-0005-0000-0000-000026B30000}"/>
    <cellStyle name="Note 3 3 6 9 2" xfId="45901" xr:uid="{00000000-0005-0000-0000-000027B30000}"/>
    <cellStyle name="Note 3 3 6 9 3" xfId="45902" xr:uid="{00000000-0005-0000-0000-000028B30000}"/>
    <cellStyle name="Note 3 3 7" xfId="45903" xr:uid="{00000000-0005-0000-0000-000029B30000}"/>
    <cellStyle name="Note 3 3 7 10" xfId="45904" xr:uid="{00000000-0005-0000-0000-00002AB30000}"/>
    <cellStyle name="Note 3 3 7 10 2" xfId="45905" xr:uid="{00000000-0005-0000-0000-00002BB30000}"/>
    <cellStyle name="Note 3 3 7 10 3" xfId="45906" xr:uid="{00000000-0005-0000-0000-00002CB30000}"/>
    <cellStyle name="Note 3 3 7 11" xfId="45907" xr:uid="{00000000-0005-0000-0000-00002DB30000}"/>
    <cellStyle name="Note 3 3 7 11 2" xfId="45908" xr:uid="{00000000-0005-0000-0000-00002EB30000}"/>
    <cellStyle name="Note 3 3 7 11 3" xfId="45909" xr:uid="{00000000-0005-0000-0000-00002FB30000}"/>
    <cellStyle name="Note 3 3 7 12" xfId="45910" xr:uid="{00000000-0005-0000-0000-000030B30000}"/>
    <cellStyle name="Note 3 3 7 13" xfId="45911" xr:uid="{00000000-0005-0000-0000-000031B30000}"/>
    <cellStyle name="Note 3 3 7 2" xfId="45912" xr:uid="{00000000-0005-0000-0000-000032B30000}"/>
    <cellStyle name="Note 3 3 7 2 2" xfId="45913" xr:uid="{00000000-0005-0000-0000-000033B30000}"/>
    <cellStyle name="Note 3 3 7 2 3" xfId="45914" xr:uid="{00000000-0005-0000-0000-000034B30000}"/>
    <cellStyle name="Note 3 3 7 3" xfId="45915" xr:uid="{00000000-0005-0000-0000-000035B30000}"/>
    <cellStyle name="Note 3 3 7 3 2" xfId="45916" xr:uid="{00000000-0005-0000-0000-000036B30000}"/>
    <cellStyle name="Note 3 3 7 3 3" xfId="45917" xr:uid="{00000000-0005-0000-0000-000037B30000}"/>
    <cellStyle name="Note 3 3 7 4" xfId="45918" xr:uid="{00000000-0005-0000-0000-000038B30000}"/>
    <cellStyle name="Note 3 3 7 4 2" xfId="45919" xr:uid="{00000000-0005-0000-0000-000039B30000}"/>
    <cellStyle name="Note 3 3 7 4 3" xfId="45920" xr:uid="{00000000-0005-0000-0000-00003AB30000}"/>
    <cellStyle name="Note 3 3 7 5" xfId="45921" xr:uid="{00000000-0005-0000-0000-00003BB30000}"/>
    <cellStyle name="Note 3 3 7 5 2" xfId="45922" xr:uid="{00000000-0005-0000-0000-00003CB30000}"/>
    <cellStyle name="Note 3 3 7 5 3" xfId="45923" xr:uid="{00000000-0005-0000-0000-00003DB30000}"/>
    <cellStyle name="Note 3 3 7 6" xfId="45924" xr:uid="{00000000-0005-0000-0000-00003EB30000}"/>
    <cellStyle name="Note 3 3 7 6 2" xfId="45925" xr:uid="{00000000-0005-0000-0000-00003FB30000}"/>
    <cellStyle name="Note 3 3 7 6 3" xfId="45926" xr:uid="{00000000-0005-0000-0000-000040B30000}"/>
    <cellStyle name="Note 3 3 7 7" xfId="45927" xr:uid="{00000000-0005-0000-0000-000041B30000}"/>
    <cellStyle name="Note 3 3 7 7 2" xfId="45928" xr:uid="{00000000-0005-0000-0000-000042B30000}"/>
    <cellStyle name="Note 3 3 7 7 3" xfId="45929" xr:uid="{00000000-0005-0000-0000-000043B30000}"/>
    <cellStyle name="Note 3 3 7 8" xfId="45930" xr:uid="{00000000-0005-0000-0000-000044B30000}"/>
    <cellStyle name="Note 3 3 7 8 2" xfId="45931" xr:uid="{00000000-0005-0000-0000-000045B30000}"/>
    <cellStyle name="Note 3 3 7 8 3" xfId="45932" xr:uid="{00000000-0005-0000-0000-000046B30000}"/>
    <cellStyle name="Note 3 3 7 9" xfId="45933" xr:uid="{00000000-0005-0000-0000-000047B30000}"/>
    <cellStyle name="Note 3 3 7 9 2" xfId="45934" xr:uid="{00000000-0005-0000-0000-000048B30000}"/>
    <cellStyle name="Note 3 3 7 9 3" xfId="45935" xr:uid="{00000000-0005-0000-0000-000049B30000}"/>
    <cellStyle name="Note 3 3 8" xfId="45936" xr:uid="{00000000-0005-0000-0000-00004AB30000}"/>
    <cellStyle name="Note 3 3 8 2" xfId="45937" xr:uid="{00000000-0005-0000-0000-00004BB30000}"/>
    <cellStyle name="Note 3 3 8 3" xfId="45938" xr:uid="{00000000-0005-0000-0000-00004CB30000}"/>
    <cellStyle name="Note 3 3 9" xfId="45939" xr:uid="{00000000-0005-0000-0000-00004DB30000}"/>
    <cellStyle name="Note 3 3 9 2" xfId="45940" xr:uid="{00000000-0005-0000-0000-00004EB30000}"/>
    <cellStyle name="Note 3 3 9 3" xfId="45941" xr:uid="{00000000-0005-0000-0000-00004FB30000}"/>
    <cellStyle name="Note 3 4" xfId="45942" xr:uid="{00000000-0005-0000-0000-000050B30000}"/>
    <cellStyle name="Note 3 4 10" xfId="45943" xr:uid="{00000000-0005-0000-0000-000051B30000}"/>
    <cellStyle name="Note 3 4 10 2" xfId="45944" xr:uid="{00000000-0005-0000-0000-000052B30000}"/>
    <cellStyle name="Note 3 4 10 3" xfId="45945" xr:uid="{00000000-0005-0000-0000-000053B30000}"/>
    <cellStyle name="Note 3 4 11" xfId="45946" xr:uid="{00000000-0005-0000-0000-000054B30000}"/>
    <cellStyle name="Note 3 4 11 2" xfId="45947" xr:uid="{00000000-0005-0000-0000-000055B30000}"/>
    <cellStyle name="Note 3 4 11 3" xfId="45948" xr:uid="{00000000-0005-0000-0000-000056B30000}"/>
    <cellStyle name="Note 3 4 12" xfId="45949" xr:uid="{00000000-0005-0000-0000-000057B30000}"/>
    <cellStyle name="Note 3 4 12 2" xfId="45950" xr:uid="{00000000-0005-0000-0000-000058B30000}"/>
    <cellStyle name="Note 3 4 12 3" xfId="45951" xr:uid="{00000000-0005-0000-0000-000059B30000}"/>
    <cellStyle name="Note 3 4 13" xfId="45952" xr:uid="{00000000-0005-0000-0000-00005AB30000}"/>
    <cellStyle name="Note 3 4 13 2" xfId="45953" xr:uid="{00000000-0005-0000-0000-00005BB30000}"/>
    <cellStyle name="Note 3 4 13 3" xfId="45954" xr:uid="{00000000-0005-0000-0000-00005CB30000}"/>
    <cellStyle name="Note 3 4 14" xfId="45955" xr:uid="{00000000-0005-0000-0000-00005DB30000}"/>
    <cellStyle name="Note 3 4 14 2" xfId="45956" xr:uid="{00000000-0005-0000-0000-00005EB30000}"/>
    <cellStyle name="Note 3 4 14 3" xfId="45957" xr:uid="{00000000-0005-0000-0000-00005FB30000}"/>
    <cellStyle name="Note 3 4 15" xfId="45958" xr:uid="{00000000-0005-0000-0000-000060B30000}"/>
    <cellStyle name="Note 3 4 15 2" xfId="45959" xr:uid="{00000000-0005-0000-0000-000061B30000}"/>
    <cellStyle name="Note 3 4 15 3" xfId="45960" xr:uid="{00000000-0005-0000-0000-000062B30000}"/>
    <cellStyle name="Note 3 4 16" xfId="45961" xr:uid="{00000000-0005-0000-0000-000063B30000}"/>
    <cellStyle name="Note 3 4 16 2" xfId="45962" xr:uid="{00000000-0005-0000-0000-000064B30000}"/>
    <cellStyle name="Note 3 4 16 3" xfId="45963" xr:uid="{00000000-0005-0000-0000-000065B30000}"/>
    <cellStyle name="Note 3 4 17" xfId="45964" xr:uid="{00000000-0005-0000-0000-000066B30000}"/>
    <cellStyle name="Note 3 4 17 2" xfId="45965" xr:uid="{00000000-0005-0000-0000-000067B30000}"/>
    <cellStyle name="Note 3 4 17 3" xfId="45966" xr:uid="{00000000-0005-0000-0000-000068B30000}"/>
    <cellStyle name="Note 3 4 18" xfId="45967" xr:uid="{00000000-0005-0000-0000-000069B30000}"/>
    <cellStyle name="Note 3 4 18 2" xfId="45968" xr:uid="{00000000-0005-0000-0000-00006AB30000}"/>
    <cellStyle name="Note 3 4 18 3" xfId="45969" xr:uid="{00000000-0005-0000-0000-00006BB30000}"/>
    <cellStyle name="Note 3 4 19" xfId="45970" xr:uid="{00000000-0005-0000-0000-00006CB30000}"/>
    <cellStyle name="Note 3 4 2" xfId="45971" xr:uid="{00000000-0005-0000-0000-00006DB30000}"/>
    <cellStyle name="Note 3 4 2 10" xfId="45972" xr:uid="{00000000-0005-0000-0000-00006EB30000}"/>
    <cellStyle name="Note 3 4 2 10 2" xfId="45973" xr:uid="{00000000-0005-0000-0000-00006FB30000}"/>
    <cellStyle name="Note 3 4 2 10 3" xfId="45974" xr:uid="{00000000-0005-0000-0000-000070B30000}"/>
    <cellStyle name="Note 3 4 2 11" xfId="45975" xr:uid="{00000000-0005-0000-0000-000071B30000}"/>
    <cellStyle name="Note 3 4 2 11 2" xfId="45976" xr:uid="{00000000-0005-0000-0000-000072B30000}"/>
    <cellStyle name="Note 3 4 2 11 3" xfId="45977" xr:uid="{00000000-0005-0000-0000-000073B30000}"/>
    <cellStyle name="Note 3 4 2 12" xfId="45978" xr:uid="{00000000-0005-0000-0000-000074B30000}"/>
    <cellStyle name="Note 3 4 2 12 2" xfId="45979" xr:uid="{00000000-0005-0000-0000-000075B30000}"/>
    <cellStyle name="Note 3 4 2 12 3" xfId="45980" xr:uid="{00000000-0005-0000-0000-000076B30000}"/>
    <cellStyle name="Note 3 4 2 13" xfId="45981" xr:uid="{00000000-0005-0000-0000-000077B30000}"/>
    <cellStyle name="Note 3 4 2 14" xfId="45982" xr:uid="{00000000-0005-0000-0000-000078B30000}"/>
    <cellStyle name="Note 3 4 2 2" xfId="45983" xr:uid="{00000000-0005-0000-0000-000079B30000}"/>
    <cellStyle name="Note 3 4 2 2 2" xfId="45984" xr:uid="{00000000-0005-0000-0000-00007AB30000}"/>
    <cellStyle name="Note 3 4 2 2 3" xfId="45985" xr:uid="{00000000-0005-0000-0000-00007BB30000}"/>
    <cellStyle name="Note 3 4 2 3" xfId="45986" xr:uid="{00000000-0005-0000-0000-00007CB30000}"/>
    <cellStyle name="Note 3 4 2 3 2" xfId="45987" xr:uid="{00000000-0005-0000-0000-00007DB30000}"/>
    <cellStyle name="Note 3 4 2 3 3" xfId="45988" xr:uid="{00000000-0005-0000-0000-00007EB30000}"/>
    <cellStyle name="Note 3 4 2 4" xfId="45989" xr:uid="{00000000-0005-0000-0000-00007FB30000}"/>
    <cellStyle name="Note 3 4 2 4 2" xfId="45990" xr:uid="{00000000-0005-0000-0000-000080B30000}"/>
    <cellStyle name="Note 3 4 2 4 3" xfId="45991" xr:uid="{00000000-0005-0000-0000-000081B30000}"/>
    <cellStyle name="Note 3 4 2 5" xfId="45992" xr:uid="{00000000-0005-0000-0000-000082B30000}"/>
    <cellStyle name="Note 3 4 2 5 2" xfId="45993" xr:uid="{00000000-0005-0000-0000-000083B30000}"/>
    <cellStyle name="Note 3 4 2 5 3" xfId="45994" xr:uid="{00000000-0005-0000-0000-000084B30000}"/>
    <cellStyle name="Note 3 4 2 6" xfId="45995" xr:uid="{00000000-0005-0000-0000-000085B30000}"/>
    <cellStyle name="Note 3 4 2 6 2" xfId="45996" xr:uid="{00000000-0005-0000-0000-000086B30000}"/>
    <cellStyle name="Note 3 4 2 6 3" xfId="45997" xr:uid="{00000000-0005-0000-0000-000087B30000}"/>
    <cellStyle name="Note 3 4 2 7" xfId="45998" xr:uid="{00000000-0005-0000-0000-000088B30000}"/>
    <cellStyle name="Note 3 4 2 7 2" xfId="45999" xr:uid="{00000000-0005-0000-0000-000089B30000}"/>
    <cellStyle name="Note 3 4 2 7 3" xfId="46000" xr:uid="{00000000-0005-0000-0000-00008AB30000}"/>
    <cellStyle name="Note 3 4 2 8" xfId="46001" xr:uid="{00000000-0005-0000-0000-00008BB30000}"/>
    <cellStyle name="Note 3 4 2 8 2" xfId="46002" xr:uid="{00000000-0005-0000-0000-00008CB30000}"/>
    <cellStyle name="Note 3 4 2 8 3" xfId="46003" xr:uid="{00000000-0005-0000-0000-00008DB30000}"/>
    <cellStyle name="Note 3 4 2 9" xfId="46004" xr:uid="{00000000-0005-0000-0000-00008EB30000}"/>
    <cellStyle name="Note 3 4 2 9 2" xfId="46005" xr:uid="{00000000-0005-0000-0000-00008FB30000}"/>
    <cellStyle name="Note 3 4 2 9 3" xfId="46006" xr:uid="{00000000-0005-0000-0000-000090B30000}"/>
    <cellStyle name="Note 3 4 20" xfId="46007" xr:uid="{00000000-0005-0000-0000-000091B30000}"/>
    <cellStyle name="Note 3 4 3" xfId="46008" xr:uid="{00000000-0005-0000-0000-000092B30000}"/>
    <cellStyle name="Note 3 4 3 10" xfId="46009" xr:uid="{00000000-0005-0000-0000-000093B30000}"/>
    <cellStyle name="Note 3 4 3 10 2" xfId="46010" xr:uid="{00000000-0005-0000-0000-000094B30000}"/>
    <cellStyle name="Note 3 4 3 10 3" xfId="46011" xr:uid="{00000000-0005-0000-0000-000095B30000}"/>
    <cellStyle name="Note 3 4 3 11" xfId="46012" xr:uid="{00000000-0005-0000-0000-000096B30000}"/>
    <cellStyle name="Note 3 4 3 11 2" xfId="46013" xr:uid="{00000000-0005-0000-0000-000097B30000}"/>
    <cellStyle name="Note 3 4 3 11 3" xfId="46014" xr:uid="{00000000-0005-0000-0000-000098B30000}"/>
    <cellStyle name="Note 3 4 3 12" xfId="46015" xr:uid="{00000000-0005-0000-0000-000099B30000}"/>
    <cellStyle name="Note 3 4 3 12 2" xfId="46016" xr:uid="{00000000-0005-0000-0000-00009AB30000}"/>
    <cellStyle name="Note 3 4 3 12 3" xfId="46017" xr:uid="{00000000-0005-0000-0000-00009BB30000}"/>
    <cellStyle name="Note 3 4 3 13" xfId="46018" xr:uid="{00000000-0005-0000-0000-00009CB30000}"/>
    <cellStyle name="Note 3 4 3 14" xfId="46019" xr:uid="{00000000-0005-0000-0000-00009DB30000}"/>
    <cellStyle name="Note 3 4 3 2" xfId="46020" xr:uid="{00000000-0005-0000-0000-00009EB30000}"/>
    <cellStyle name="Note 3 4 3 2 2" xfId="46021" xr:uid="{00000000-0005-0000-0000-00009FB30000}"/>
    <cellStyle name="Note 3 4 3 2 3" xfId="46022" xr:uid="{00000000-0005-0000-0000-0000A0B30000}"/>
    <cellStyle name="Note 3 4 3 3" xfId="46023" xr:uid="{00000000-0005-0000-0000-0000A1B30000}"/>
    <cellStyle name="Note 3 4 3 3 2" xfId="46024" xr:uid="{00000000-0005-0000-0000-0000A2B30000}"/>
    <cellStyle name="Note 3 4 3 3 3" xfId="46025" xr:uid="{00000000-0005-0000-0000-0000A3B30000}"/>
    <cellStyle name="Note 3 4 3 4" xfId="46026" xr:uid="{00000000-0005-0000-0000-0000A4B30000}"/>
    <cellStyle name="Note 3 4 3 4 2" xfId="46027" xr:uid="{00000000-0005-0000-0000-0000A5B30000}"/>
    <cellStyle name="Note 3 4 3 4 3" xfId="46028" xr:uid="{00000000-0005-0000-0000-0000A6B30000}"/>
    <cellStyle name="Note 3 4 3 5" xfId="46029" xr:uid="{00000000-0005-0000-0000-0000A7B30000}"/>
    <cellStyle name="Note 3 4 3 5 2" xfId="46030" xr:uid="{00000000-0005-0000-0000-0000A8B30000}"/>
    <cellStyle name="Note 3 4 3 5 3" xfId="46031" xr:uid="{00000000-0005-0000-0000-0000A9B30000}"/>
    <cellStyle name="Note 3 4 3 6" xfId="46032" xr:uid="{00000000-0005-0000-0000-0000AAB30000}"/>
    <cellStyle name="Note 3 4 3 6 2" xfId="46033" xr:uid="{00000000-0005-0000-0000-0000ABB30000}"/>
    <cellStyle name="Note 3 4 3 6 3" xfId="46034" xr:uid="{00000000-0005-0000-0000-0000ACB30000}"/>
    <cellStyle name="Note 3 4 3 7" xfId="46035" xr:uid="{00000000-0005-0000-0000-0000ADB30000}"/>
    <cellStyle name="Note 3 4 3 7 2" xfId="46036" xr:uid="{00000000-0005-0000-0000-0000AEB30000}"/>
    <cellStyle name="Note 3 4 3 7 3" xfId="46037" xr:uid="{00000000-0005-0000-0000-0000AFB30000}"/>
    <cellStyle name="Note 3 4 3 8" xfId="46038" xr:uid="{00000000-0005-0000-0000-0000B0B30000}"/>
    <cellStyle name="Note 3 4 3 8 2" xfId="46039" xr:uid="{00000000-0005-0000-0000-0000B1B30000}"/>
    <cellStyle name="Note 3 4 3 8 3" xfId="46040" xr:uid="{00000000-0005-0000-0000-0000B2B30000}"/>
    <cellStyle name="Note 3 4 3 9" xfId="46041" xr:uid="{00000000-0005-0000-0000-0000B3B30000}"/>
    <cellStyle name="Note 3 4 3 9 2" xfId="46042" xr:uid="{00000000-0005-0000-0000-0000B4B30000}"/>
    <cellStyle name="Note 3 4 3 9 3" xfId="46043" xr:uid="{00000000-0005-0000-0000-0000B5B30000}"/>
    <cellStyle name="Note 3 4 4" xfId="46044" xr:uid="{00000000-0005-0000-0000-0000B6B30000}"/>
    <cellStyle name="Note 3 4 4 10" xfId="46045" xr:uid="{00000000-0005-0000-0000-0000B7B30000}"/>
    <cellStyle name="Note 3 4 4 10 2" xfId="46046" xr:uid="{00000000-0005-0000-0000-0000B8B30000}"/>
    <cellStyle name="Note 3 4 4 10 3" xfId="46047" xr:uid="{00000000-0005-0000-0000-0000B9B30000}"/>
    <cellStyle name="Note 3 4 4 11" xfId="46048" xr:uid="{00000000-0005-0000-0000-0000BAB30000}"/>
    <cellStyle name="Note 3 4 4 11 2" xfId="46049" xr:uid="{00000000-0005-0000-0000-0000BBB30000}"/>
    <cellStyle name="Note 3 4 4 11 3" xfId="46050" xr:uid="{00000000-0005-0000-0000-0000BCB30000}"/>
    <cellStyle name="Note 3 4 4 12" xfId="46051" xr:uid="{00000000-0005-0000-0000-0000BDB30000}"/>
    <cellStyle name="Note 3 4 4 13" xfId="46052" xr:uid="{00000000-0005-0000-0000-0000BEB30000}"/>
    <cellStyle name="Note 3 4 4 2" xfId="46053" xr:uid="{00000000-0005-0000-0000-0000BFB30000}"/>
    <cellStyle name="Note 3 4 4 2 2" xfId="46054" xr:uid="{00000000-0005-0000-0000-0000C0B30000}"/>
    <cellStyle name="Note 3 4 4 2 3" xfId="46055" xr:uid="{00000000-0005-0000-0000-0000C1B30000}"/>
    <cellStyle name="Note 3 4 4 3" xfId="46056" xr:uid="{00000000-0005-0000-0000-0000C2B30000}"/>
    <cellStyle name="Note 3 4 4 3 2" xfId="46057" xr:uid="{00000000-0005-0000-0000-0000C3B30000}"/>
    <cellStyle name="Note 3 4 4 3 3" xfId="46058" xr:uid="{00000000-0005-0000-0000-0000C4B30000}"/>
    <cellStyle name="Note 3 4 4 4" xfId="46059" xr:uid="{00000000-0005-0000-0000-0000C5B30000}"/>
    <cellStyle name="Note 3 4 4 4 2" xfId="46060" xr:uid="{00000000-0005-0000-0000-0000C6B30000}"/>
    <cellStyle name="Note 3 4 4 4 3" xfId="46061" xr:uid="{00000000-0005-0000-0000-0000C7B30000}"/>
    <cellStyle name="Note 3 4 4 5" xfId="46062" xr:uid="{00000000-0005-0000-0000-0000C8B30000}"/>
    <cellStyle name="Note 3 4 4 5 2" xfId="46063" xr:uid="{00000000-0005-0000-0000-0000C9B30000}"/>
    <cellStyle name="Note 3 4 4 5 3" xfId="46064" xr:uid="{00000000-0005-0000-0000-0000CAB30000}"/>
    <cellStyle name="Note 3 4 4 6" xfId="46065" xr:uid="{00000000-0005-0000-0000-0000CBB30000}"/>
    <cellStyle name="Note 3 4 4 6 2" xfId="46066" xr:uid="{00000000-0005-0000-0000-0000CCB30000}"/>
    <cellStyle name="Note 3 4 4 6 3" xfId="46067" xr:uid="{00000000-0005-0000-0000-0000CDB30000}"/>
    <cellStyle name="Note 3 4 4 7" xfId="46068" xr:uid="{00000000-0005-0000-0000-0000CEB30000}"/>
    <cellStyle name="Note 3 4 4 7 2" xfId="46069" xr:uid="{00000000-0005-0000-0000-0000CFB30000}"/>
    <cellStyle name="Note 3 4 4 7 3" xfId="46070" xr:uid="{00000000-0005-0000-0000-0000D0B30000}"/>
    <cellStyle name="Note 3 4 4 8" xfId="46071" xr:uid="{00000000-0005-0000-0000-0000D1B30000}"/>
    <cellStyle name="Note 3 4 4 8 2" xfId="46072" xr:uid="{00000000-0005-0000-0000-0000D2B30000}"/>
    <cellStyle name="Note 3 4 4 8 3" xfId="46073" xr:uid="{00000000-0005-0000-0000-0000D3B30000}"/>
    <cellStyle name="Note 3 4 4 9" xfId="46074" xr:uid="{00000000-0005-0000-0000-0000D4B30000}"/>
    <cellStyle name="Note 3 4 4 9 2" xfId="46075" xr:uid="{00000000-0005-0000-0000-0000D5B30000}"/>
    <cellStyle name="Note 3 4 4 9 3" xfId="46076" xr:uid="{00000000-0005-0000-0000-0000D6B30000}"/>
    <cellStyle name="Note 3 4 5" xfId="46077" xr:uid="{00000000-0005-0000-0000-0000D7B30000}"/>
    <cellStyle name="Note 3 4 5 10" xfId="46078" xr:uid="{00000000-0005-0000-0000-0000D8B30000}"/>
    <cellStyle name="Note 3 4 5 10 2" xfId="46079" xr:uid="{00000000-0005-0000-0000-0000D9B30000}"/>
    <cellStyle name="Note 3 4 5 10 3" xfId="46080" xr:uid="{00000000-0005-0000-0000-0000DAB30000}"/>
    <cellStyle name="Note 3 4 5 11" xfId="46081" xr:uid="{00000000-0005-0000-0000-0000DBB30000}"/>
    <cellStyle name="Note 3 4 5 11 2" xfId="46082" xr:uid="{00000000-0005-0000-0000-0000DCB30000}"/>
    <cellStyle name="Note 3 4 5 11 3" xfId="46083" xr:uid="{00000000-0005-0000-0000-0000DDB30000}"/>
    <cellStyle name="Note 3 4 5 12" xfId="46084" xr:uid="{00000000-0005-0000-0000-0000DEB30000}"/>
    <cellStyle name="Note 3 4 5 13" xfId="46085" xr:uid="{00000000-0005-0000-0000-0000DFB30000}"/>
    <cellStyle name="Note 3 4 5 2" xfId="46086" xr:uid="{00000000-0005-0000-0000-0000E0B30000}"/>
    <cellStyle name="Note 3 4 5 2 2" xfId="46087" xr:uid="{00000000-0005-0000-0000-0000E1B30000}"/>
    <cellStyle name="Note 3 4 5 2 3" xfId="46088" xr:uid="{00000000-0005-0000-0000-0000E2B30000}"/>
    <cellStyle name="Note 3 4 5 3" xfId="46089" xr:uid="{00000000-0005-0000-0000-0000E3B30000}"/>
    <cellStyle name="Note 3 4 5 3 2" xfId="46090" xr:uid="{00000000-0005-0000-0000-0000E4B30000}"/>
    <cellStyle name="Note 3 4 5 3 3" xfId="46091" xr:uid="{00000000-0005-0000-0000-0000E5B30000}"/>
    <cellStyle name="Note 3 4 5 4" xfId="46092" xr:uid="{00000000-0005-0000-0000-0000E6B30000}"/>
    <cellStyle name="Note 3 4 5 4 2" xfId="46093" xr:uid="{00000000-0005-0000-0000-0000E7B30000}"/>
    <cellStyle name="Note 3 4 5 4 3" xfId="46094" xr:uid="{00000000-0005-0000-0000-0000E8B30000}"/>
    <cellStyle name="Note 3 4 5 5" xfId="46095" xr:uid="{00000000-0005-0000-0000-0000E9B30000}"/>
    <cellStyle name="Note 3 4 5 5 2" xfId="46096" xr:uid="{00000000-0005-0000-0000-0000EAB30000}"/>
    <cellStyle name="Note 3 4 5 5 3" xfId="46097" xr:uid="{00000000-0005-0000-0000-0000EBB30000}"/>
    <cellStyle name="Note 3 4 5 6" xfId="46098" xr:uid="{00000000-0005-0000-0000-0000ECB30000}"/>
    <cellStyle name="Note 3 4 5 6 2" xfId="46099" xr:uid="{00000000-0005-0000-0000-0000EDB30000}"/>
    <cellStyle name="Note 3 4 5 6 3" xfId="46100" xr:uid="{00000000-0005-0000-0000-0000EEB30000}"/>
    <cellStyle name="Note 3 4 5 7" xfId="46101" xr:uid="{00000000-0005-0000-0000-0000EFB30000}"/>
    <cellStyle name="Note 3 4 5 7 2" xfId="46102" xr:uid="{00000000-0005-0000-0000-0000F0B30000}"/>
    <cellStyle name="Note 3 4 5 7 3" xfId="46103" xr:uid="{00000000-0005-0000-0000-0000F1B30000}"/>
    <cellStyle name="Note 3 4 5 8" xfId="46104" xr:uid="{00000000-0005-0000-0000-0000F2B30000}"/>
    <cellStyle name="Note 3 4 5 8 2" xfId="46105" xr:uid="{00000000-0005-0000-0000-0000F3B30000}"/>
    <cellStyle name="Note 3 4 5 8 3" xfId="46106" xr:uid="{00000000-0005-0000-0000-0000F4B30000}"/>
    <cellStyle name="Note 3 4 5 9" xfId="46107" xr:uid="{00000000-0005-0000-0000-0000F5B30000}"/>
    <cellStyle name="Note 3 4 5 9 2" xfId="46108" xr:uid="{00000000-0005-0000-0000-0000F6B30000}"/>
    <cellStyle name="Note 3 4 5 9 3" xfId="46109" xr:uid="{00000000-0005-0000-0000-0000F7B30000}"/>
    <cellStyle name="Note 3 4 6" xfId="46110" xr:uid="{00000000-0005-0000-0000-0000F8B30000}"/>
    <cellStyle name="Note 3 4 6 10" xfId="46111" xr:uid="{00000000-0005-0000-0000-0000F9B30000}"/>
    <cellStyle name="Note 3 4 6 10 2" xfId="46112" xr:uid="{00000000-0005-0000-0000-0000FAB30000}"/>
    <cellStyle name="Note 3 4 6 10 3" xfId="46113" xr:uid="{00000000-0005-0000-0000-0000FBB30000}"/>
    <cellStyle name="Note 3 4 6 11" xfId="46114" xr:uid="{00000000-0005-0000-0000-0000FCB30000}"/>
    <cellStyle name="Note 3 4 6 11 2" xfId="46115" xr:uid="{00000000-0005-0000-0000-0000FDB30000}"/>
    <cellStyle name="Note 3 4 6 11 3" xfId="46116" xr:uid="{00000000-0005-0000-0000-0000FEB30000}"/>
    <cellStyle name="Note 3 4 6 12" xfId="46117" xr:uid="{00000000-0005-0000-0000-0000FFB30000}"/>
    <cellStyle name="Note 3 4 6 13" xfId="46118" xr:uid="{00000000-0005-0000-0000-000000B40000}"/>
    <cellStyle name="Note 3 4 6 2" xfId="46119" xr:uid="{00000000-0005-0000-0000-000001B40000}"/>
    <cellStyle name="Note 3 4 6 2 2" xfId="46120" xr:uid="{00000000-0005-0000-0000-000002B40000}"/>
    <cellStyle name="Note 3 4 6 2 3" xfId="46121" xr:uid="{00000000-0005-0000-0000-000003B40000}"/>
    <cellStyle name="Note 3 4 6 3" xfId="46122" xr:uid="{00000000-0005-0000-0000-000004B40000}"/>
    <cellStyle name="Note 3 4 6 3 2" xfId="46123" xr:uid="{00000000-0005-0000-0000-000005B40000}"/>
    <cellStyle name="Note 3 4 6 3 3" xfId="46124" xr:uid="{00000000-0005-0000-0000-000006B40000}"/>
    <cellStyle name="Note 3 4 6 4" xfId="46125" xr:uid="{00000000-0005-0000-0000-000007B40000}"/>
    <cellStyle name="Note 3 4 6 4 2" xfId="46126" xr:uid="{00000000-0005-0000-0000-000008B40000}"/>
    <cellStyle name="Note 3 4 6 4 3" xfId="46127" xr:uid="{00000000-0005-0000-0000-000009B40000}"/>
    <cellStyle name="Note 3 4 6 5" xfId="46128" xr:uid="{00000000-0005-0000-0000-00000AB40000}"/>
    <cellStyle name="Note 3 4 6 5 2" xfId="46129" xr:uid="{00000000-0005-0000-0000-00000BB40000}"/>
    <cellStyle name="Note 3 4 6 5 3" xfId="46130" xr:uid="{00000000-0005-0000-0000-00000CB40000}"/>
    <cellStyle name="Note 3 4 6 6" xfId="46131" xr:uid="{00000000-0005-0000-0000-00000DB40000}"/>
    <cellStyle name="Note 3 4 6 6 2" xfId="46132" xr:uid="{00000000-0005-0000-0000-00000EB40000}"/>
    <cellStyle name="Note 3 4 6 6 3" xfId="46133" xr:uid="{00000000-0005-0000-0000-00000FB40000}"/>
    <cellStyle name="Note 3 4 6 7" xfId="46134" xr:uid="{00000000-0005-0000-0000-000010B40000}"/>
    <cellStyle name="Note 3 4 6 7 2" xfId="46135" xr:uid="{00000000-0005-0000-0000-000011B40000}"/>
    <cellStyle name="Note 3 4 6 7 3" xfId="46136" xr:uid="{00000000-0005-0000-0000-000012B40000}"/>
    <cellStyle name="Note 3 4 6 8" xfId="46137" xr:uid="{00000000-0005-0000-0000-000013B40000}"/>
    <cellStyle name="Note 3 4 6 8 2" xfId="46138" xr:uid="{00000000-0005-0000-0000-000014B40000}"/>
    <cellStyle name="Note 3 4 6 8 3" xfId="46139" xr:uid="{00000000-0005-0000-0000-000015B40000}"/>
    <cellStyle name="Note 3 4 6 9" xfId="46140" xr:uid="{00000000-0005-0000-0000-000016B40000}"/>
    <cellStyle name="Note 3 4 6 9 2" xfId="46141" xr:uid="{00000000-0005-0000-0000-000017B40000}"/>
    <cellStyle name="Note 3 4 6 9 3" xfId="46142" xr:uid="{00000000-0005-0000-0000-000018B40000}"/>
    <cellStyle name="Note 3 4 7" xfId="46143" xr:uid="{00000000-0005-0000-0000-000019B40000}"/>
    <cellStyle name="Note 3 4 7 10" xfId="46144" xr:uid="{00000000-0005-0000-0000-00001AB40000}"/>
    <cellStyle name="Note 3 4 7 10 2" xfId="46145" xr:uid="{00000000-0005-0000-0000-00001BB40000}"/>
    <cellStyle name="Note 3 4 7 10 3" xfId="46146" xr:uid="{00000000-0005-0000-0000-00001CB40000}"/>
    <cellStyle name="Note 3 4 7 11" xfId="46147" xr:uid="{00000000-0005-0000-0000-00001DB40000}"/>
    <cellStyle name="Note 3 4 7 11 2" xfId="46148" xr:uid="{00000000-0005-0000-0000-00001EB40000}"/>
    <cellStyle name="Note 3 4 7 11 3" xfId="46149" xr:uid="{00000000-0005-0000-0000-00001FB40000}"/>
    <cellStyle name="Note 3 4 7 12" xfId="46150" xr:uid="{00000000-0005-0000-0000-000020B40000}"/>
    <cellStyle name="Note 3 4 7 13" xfId="46151" xr:uid="{00000000-0005-0000-0000-000021B40000}"/>
    <cellStyle name="Note 3 4 7 2" xfId="46152" xr:uid="{00000000-0005-0000-0000-000022B40000}"/>
    <cellStyle name="Note 3 4 7 2 2" xfId="46153" xr:uid="{00000000-0005-0000-0000-000023B40000}"/>
    <cellStyle name="Note 3 4 7 2 3" xfId="46154" xr:uid="{00000000-0005-0000-0000-000024B40000}"/>
    <cellStyle name="Note 3 4 7 3" xfId="46155" xr:uid="{00000000-0005-0000-0000-000025B40000}"/>
    <cellStyle name="Note 3 4 7 3 2" xfId="46156" xr:uid="{00000000-0005-0000-0000-000026B40000}"/>
    <cellStyle name="Note 3 4 7 3 3" xfId="46157" xr:uid="{00000000-0005-0000-0000-000027B40000}"/>
    <cellStyle name="Note 3 4 7 4" xfId="46158" xr:uid="{00000000-0005-0000-0000-000028B40000}"/>
    <cellStyle name="Note 3 4 7 4 2" xfId="46159" xr:uid="{00000000-0005-0000-0000-000029B40000}"/>
    <cellStyle name="Note 3 4 7 4 3" xfId="46160" xr:uid="{00000000-0005-0000-0000-00002AB40000}"/>
    <cellStyle name="Note 3 4 7 5" xfId="46161" xr:uid="{00000000-0005-0000-0000-00002BB40000}"/>
    <cellStyle name="Note 3 4 7 5 2" xfId="46162" xr:uid="{00000000-0005-0000-0000-00002CB40000}"/>
    <cellStyle name="Note 3 4 7 5 3" xfId="46163" xr:uid="{00000000-0005-0000-0000-00002DB40000}"/>
    <cellStyle name="Note 3 4 7 6" xfId="46164" xr:uid="{00000000-0005-0000-0000-00002EB40000}"/>
    <cellStyle name="Note 3 4 7 6 2" xfId="46165" xr:uid="{00000000-0005-0000-0000-00002FB40000}"/>
    <cellStyle name="Note 3 4 7 6 3" xfId="46166" xr:uid="{00000000-0005-0000-0000-000030B40000}"/>
    <cellStyle name="Note 3 4 7 7" xfId="46167" xr:uid="{00000000-0005-0000-0000-000031B40000}"/>
    <cellStyle name="Note 3 4 7 7 2" xfId="46168" xr:uid="{00000000-0005-0000-0000-000032B40000}"/>
    <cellStyle name="Note 3 4 7 7 3" xfId="46169" xr:uid="{00000000-0005-0000-0000-000033B40000}"/>
    <cellStyle name="Note 3 4 7 8" xfId="46170" xr:uid="{00000000-0005-0000-0000-000034B40000}"/>
    <cellStyle name="Note 3 4 7 8 2" xfId="46171" xr:uid="{00000000-0005-0000-0000-000035B40000}"/>
    <cellStyle name="Note 3 4 7 8 3" xfId="46172" xr:uid="{00000000-0005-0000-0000-000036B40000}"/>
    <cellStyle name="Note 3 4 7 9" xfId="46173" xr:uid="{00000000-0005-0000-0000-000037B40000}"/>
    <cellStyle name="Note 3 4 7 9 2" xfId="46174" xr:uid="{00000000-0005-0000-0000-000038B40000}"/>
    <cellStyle name="Note 3 4 7 9 3" xfId="46175" xr:uid="{00000000-0005-0000-0000-000039B40000}"/>
    <cellStyle name="Note 3 4 8" xfId="46176" xr:uid="{00000000-0005-0000-0000-00003AB40000}"/>
    <cellStyle name="Note 3 4 8 2" xfId="46177" xr:uid="{00000000-0005-0000-0000-00003BB40000}"/>
    <cellStyle name="Note 3 4 8 3" xfId="46178" xr:uid="{00000000-0005-0000-0000-00003CB40000}"/>
    <cellStyle name="Note 3 4 9" xfId="46179" xr:uid="{00000000-0005-0000-0000-00003DB40000}"/>
    <cellStyle name="Note 3 4 9 2" xfId="46180" xr:uid="{00000000-0005-0000-0000-00003EB40000}"/>
    <cellStyle name="Note 3 4 9 3" xfId="46181" xr:uid="{00000000-0005-0000-0000-00003FB40000}"/>
    <cellStyle name="Note 3 5" xfId="46182" xr:uid="{00000000-0005-0000-0000-000040B40000}"/>
    <cellStyle name="Note 3 5 10" xfId="46183" xr:uid="{00000000-0005-0000-0000-000041B40000}"/>
    <cellStyle name="Note 3 5 10 2" xfId="46184" xr:uid="{00000000-0005-0000-0000-000042B40000}"/>
    <cellStyle name="Note 3 5 10 3" xfId="46185" xr:uid="{00000000-0005-0000-0000-000043B40000}"/>
    <cellStyle name="Note 3 5 11" xfId="46186" xr:uid="{00000000-0005-0000-0000-000044B40000}"/>
    <cellStyle name="Note 3 5 11 2" xfId="46187" xr:uid="{00000000-0005-0000-0000-000045B40000}"/>
    <cellStyle name="Note 3 5 11 3" xfId="46188" xr:uid="{00000000-0005-0000-0000-000046B40000}"/>
    <cellStyle name="Note 3 5 12" xfId="46189" xr:uid="{00000000-0005-0000-0000-000047B40000}"/>
    <cellStyle name="Note 3 5 12 2" xfId="46190" xr:uid="{00000000-0005-0000-0000-000048B40000}"/>
    <cellStyle name="Note 3 5 12 3" xfId="46191" xr:uid="{00000000-0005-0000-0000-000049B40000}"/>
    <cellStyle name="Note 3 5 13" xfId="46192" xr:uid="{00000000-0005-0000-0000-00004AB40000}"/>
    <cellStyle name="Note 3 5 13 2" xfId="46193" xr:uid="{00000000-0005-0000-0000-00004BB40000}"/>
    <cellStyle name="Note 3 5 13 3" xfId="46194" xr:uid="{00000000-0005-0000-0000-00004CB40000}"/>
    <cellStyle name="Note 3 5 14" xfId="46195" xr:uid="{00000000-0005-0000-0000-00004DB40000}"/>
    <cellStyle name="Note 3 5 14 2" xfId="46196" xr:uid="{00000000-0005-0000-0000-00004EB40000}"/>
    <cellStyle name="Note 3 5 14 3" xfId="46197" xr:uid="{00000000-0005-0000-0000-00004FB40000}"/>
    <cellStyle name="Note 3 5 15" xfId="46198" xr:uid="{00000000-0005-0000-0000-000050B40000}"/>
    <cellStyle name="Note 3 5 15 2" xfId="46199" xr:uid="{00000000-0005-0000-0000-000051B40000}"/>
    <cellStyle name="Note 3 5 15 3" xfId="46200" xr:uid="{00000000-0005-0000-0000-000052B40000}"/>
    <cellStyle name="Note 3 5 16" xfId="46201" xr:uid="{00000000-0005-0000-0000-000053B40000}"/>
    <cellStyle name="Note 3 5 16 2" xfId="46202" xr:uid="{00000000-0005-0000-0000-000054B40000}"/>
    <cellStyle name="Note 3 5 16 3" xfId="46203" xr:uid="{00000000-0005-0000-0000-000055B40000}"/>
    <cellStyle name="Note 3 5 17" xfId="46204" xr:uid="{00000000-0005-0000-0000-000056B40000}"/>
    <cellStyle name="Note 3 5 17 2" xfId="46205" xr:uid="{00000000-0005-0000-0000-000057B40000}"/>
    <cellStyle name="Note 3 5 17 3" xfId="46206" xr:uid="{00000000-0005-0000-0000-000058B40000}"/>
    <cellStyle name="Note 3 5 18" xfId="46207" xr:uid="{00000000-0005-0000-0000-000059B40000}"/>
    <cellStyle name="Note 3 5 18 2" xfId="46208" xr:uid="{00000000-0005-0000-0000-00005AB40000}"/>
    <cellStyle name="Note 3 5 18 3" xfId="46209" xr:uid="{00000000-0005-0000-0000-00005BB40000}"/>
    <cellStyle name="Note 3 5 19" xfId="46210" xr:uid="{00000000-0005-0000-0000-00005CB40000}"/>
    <cellStyle name="Note 3 5 2" xfId="46211" xr:uid="{00000000-0005-0000-0000-00005DB40000}"/>
    <cellStyle name="Note 3 5 2 10" xfId="46212" xr:uid="{00000000-0005-0000-0000-00005EB40000}"/>
    <cellStyle name="Note 3 5 2 10 2" xfId="46213" xr:uid="{00000000-0005-0000-0000-00005FB40000}"/>
    <cellStyle name="Note 3 5 2 10 3" xfId="46214" xr:uid="{00000000-0005-0000-0000-000060B40000}"/>
    <cellStyle name="Note 3 5 2 11" xfId="46215" xr:uid="{00000000-0005-0000-0000-000061B40000}"/>
    <cellStyle name="Note 3 5 2 11 2" xfId="46216" xr:uid="{00000000-0005-0000-0000-000062B40000}"/>
    <cellStyle name="Note 3 5 2 11 3" xfId="46217" xr:uid="{00000000-0005-0000-0000-000063B40000}"/>
    <cellStyle name="Note 3 5 2 12" xfId="46218" xr:uid="{00000000-0005-0000-0000-000064B40000}"/>
    <cellStyle name="Note 3 5 2 12 2" xfId="46219" xr:uid="{00000000-0005-0000-0000-000065B40000}"/>
    <cellStyle name="Note 3 5 2 12 3" xfId="46220" xr:uid="{00000000-0005-0000-0000-000066B40000}"/>
    <cellStyle name="Note 3 5 2 13" xfId="46221" xr:uid="{00000000-0005-0000-0000-000067B40000}"/>
    <cellStyle name="Note 3 5 2 14" xfId="46222" xr:uid="{00000000-0005-0000-0000-000068B40000}"/>
    <cellStyle name="Note 3 5 2 2" xfId="46223" xr:uid="{00000000-0005-0000-0000-000069B40000}"/>
    <cellStyle name="Note 3 5 2 2 2" xfId="46224" xr:uid="{00000000-0005-0000-0000-00006AB40000}"/>
    <cellStyle name="Note 3 5 2 2 3" xfId="46225" xr:uid="{00000000-0005-0000-0000-00006BB40000}"/>
    <cellStyle name="Note 3 5 2 3" xfId="46226" xr:uid="{00000000-0005-0000-0000-00006CB40000}"/>
    <cellStyle name="Note 3 5 2 3 2" xfId="46227" xr:uid="{00000000-0005-0000-0000-00006DB40000}"/>
    <cellStyle name="Note 3 5 2 3 3" xfId="46228" xr:uid="{00000000-0005-0000-0000-00006EB40000}"/>
    <cellStyle name="Note 3 5 2 4" xfId="46229" xr:uid="{00000000-0005-0000-0000-00006FB40000}"/>
    <cellStyle name="Note 3 5 2 4 2" xfId="46230" xr:uid="{00000000-0005-0000-0000-000070B40000}"/>
    <cellStyle name="Note 3 5 2 4 3" xfId="46231" xr:uid="{00000000-0005-0000-0000-000071B40000}"/>
    <cellStyle name="Note 3 5 2 5" xfId="46232" xr:uid="{00000000-0005-0000-0000-000072B40000}"/>
    <cellStyle name="Note 3 5 2 5 2" xfId="46233" xr:uid="{00000000-0005-0000-0000-000073B40000}"/>
    <cellStyle name="Note 3 5 2 5 3" xfId="46234" xr:uid="{00000000-0005-0000-0000-000074B40000}"/>
    <cellStyle name="Note 3 5 2 6" xfId="46235" xr:uid="{00000000-0005-0000-0000-000075B40000}"/>
    <cellStyle name="Note 3 5 2 6 2" xfId="46236" xr:uid="{00000000-0005-0000-0000-000076B40000}"/>
    <cellStyle name="Note 3 5 2 6 3" xfId="46237" xr:uid="{00000000-0005-0000-0000-000077B40000}"/>
    <cellStyle name="Note 3 5 2 7" xfId="46238" xr:uid="{00000000-0005-0000-0000-000078B40000}"/>
    <cellStyle name="Note 3 5 2 7 2" xfId="46239" xr:uid="{00000000-0005-0000-0000-000079B40000}"/>
    <cellStyle name="Note 3 5 2 7 3" xfId="46240" xr:uid="{00000000-0005-0000-0000-00007AB40000}"/>
    <cellStyle name="Note 3 5 2 8" xfId="46241" xr:uid="{00000000-0005-0000-0000-00007BB40000}"/>
    <cellStyle name="Note 3 5 2 8 2" xfId="46242" xr:uid="{00000000-0005-0000-0000-00007CB40000}"/>
    <cellStyle name="Note 3 5 2 8 3" xfId="46243" xr:uid="{00000000-0005-0000-0000-00007DB40000}"/>
    <cellStyle name="Note 3 5 2 9" xfId="46244" xr:uid="{00000000-0005-0000-0000-00007EB40000}"/>
    <cellStyle name="Note 3 5 2 9 2" xfId="46245" xr:uid="{00000000-0005-0000-0000-00007FB40000}"/>
    <cellStyle name="Note 3 5 2 9 3" xfId="46246" xr:uid="{00000000-0005-0000-0000-000080B40000}"/>
    <cellStyle name="Note 3 5 20" xfId="46247" xr:uid="{00000000-0005-0000-0000-000081B40000}"/>
    <cellStyle name="Note 3 5 3" xfId="46248" xr:uid="{00000000-0005-0000-0000-000082B40000}"/>
    <cellStyle name="Note 3 5 3 10" xfId="46249" xr:uid="{00000000-0005-0000-0000-000083B40000}"/>
    <cellStyle name="Note 3 5 3 10 2" xfId="46250" xr:uid="{00000000-0005-0000-0000-000084B40000}"/>
    <cellStyle name="Note 3 5 3 10 3" xfId="46251" xr:uid="{00000000-0005-0000-0000-000085B40000}"/>
    <cellStyle name="Note 3 5 3 11" xfId="46252" xr:uid="{00000000-0005-0000-0000-000086B40000}"/>
    <cellStyle name="Note 3 5 3 11 2" xfId="46253" xr:uid="{00000000-0005-0000-0000-000087B40000}"/>
    <cellStyle name="Note 3 5 3 11 3" xfId="46254" xr:uid="{00000000-0005-0000-0000-000088B40000}"/>
    <cellStyle name="Note 3 5 3 12" xfId="46255" xr:uid="{00000000-0005-0000-0000-000089B40000}"/>
    <cellStyle name="Note 3 5 3 12 2" xfId="46256" xr:uid="{00000000-0005-0000-0000-00008AB40000}"/>
    <cellStyle name="Note 3 5 3 12 3" xfId="46257" xr:uid="{00000000-0005-0000-0000-00008BB40000}"/>
    <cellStyle name="Note 3 5 3 13" xfId="46258" xr:uid="{00000000-0005-0000-0000-00008CB40000}"/>
    <cellStyle name="Note 3 5 3 14" xfId="46259" xr:uid="{00000000-0005-0000-0000-00008DB40000}"/>
    <cellStyle name="Note 3 5 3 2" xfId="46260" xr:uid="{00000000-0005-0000-0000-00008EB40000}"/>
    <cellStyle name="Note 3 5 3 2 2" xfId="46261" xr:uid="{00000000-0005-0000-0000-00008FB40000}"/>
    <cellStyle name="Note 3 5 3 2 3" xfId="46262" xr:uid="{00000000-0005-0000-0000-000090B40000}"/>
    <cellStyle name="Note 3 5 3 3" xfId="46263" xr:uid="{00000000-0005-0000-0000-000091B40000}"/>
    <cellStyle name="Note 3 5 3 3 2" xfId="46264" xr:uid="{00000000-0005-0000-0000-000092B40000}"/>
    <cellStyle name="Note 3 5 3 3 3" xfId="46265" xr:uid="{00000000-0005-0000-0000-000093B40000}"/>
    <cellStyle name="Note 3 5 3 4" xfId="46266" xr:uid="{00000000-0005-0000-0000-000094B40000}"/>
    <cellStyle name="Note 3 5 3 4 2" xfId="46267" xr:uid="{00000000-0005-0000-0000-000095B40000}"/>
    <cellStyle name="Note 3 5 3 4 3" xfId="46268" xr:uid="{00000000-0005-0000-0000-000096B40000}"/>
    <cellStyle name="Note 3 5 3 5" xfId="46269" xr:uid="{00000000-0005-0000-0000-000097B40000}"/>
    <cellStyle name="Note 3 5 3 5 2" xfId="46270" xr:uid="{00000000-0005-0000-0000-000098B40000}"/>
    <cellStyle name="Note 3 5 3 5 3" xfId="46271" xr:uid="{00000000-0005-0000-0000-000099B40000}"/>
    <cellStyle name="Note 3 5 3 6" xfId="46272" xr:uid="{00000000-0005-0000-0000-00009AB40000}"/>
    <cellStyle name="Note 3 5 3 6 2" xfId="46273" xr:uid="{00000000-0005-0000-0000-00009BB40000}"/>
    <cellStyle name="Note 3 5 3 6 3" xfId="46274" xr:uid="{00000000-0005-0000-0000-00009CB40000}"/>
    <cellStyle name="Note 3 5 3 7" xfId="46275" xr:uid="{00000000-0005-0000-0000-00009DB40000}"/>
    <cellStyle name="Note 3 5 3 7 2" xfId="46276" xr:uid="{00000000-0005-0000-0000-00009EB40000}"/>
    <cellStyle name="Note 3 5 3 7 3" xfId="46277" xr:uid="{00000000-0005-0000-0000-00009FB40000}"/>
    <cellStyle name="Note 3 5 3 8" xfId="46278" xr:uid="{00000000-0005-0000-0000-0000A0B40000}"/>
    <cellStyle name="Note 3 5 3 8 2" xfId="46279" xr:uid="{00000000-0005-0000-0000-0000A1B40000}"/>
    <cellStyle name="Note 3 5 3 8 3" xfId="46280" xr:uid="{00000000-0005-0000-0000-0000A2B40000}"/>
    <cellStyle name="Note 3 5 3 9" xfId="46281" xr:uid="{00000000-0005-0000-0000-0000A3B40000}"/>
    <cellStyle name="Note 3 5 3 9 2" xfId="46282" xr:uid="{00000000-0005-0000-0000-0000A4B40000}"/>
    <cellStyle name="Note 3 5 3 9 3" xfId="46283" xr:uid="{00000000-0005-0000-0000-0000A5B40000}"/>
    <cellStyle name="Note 3 5 4" xfId="46284" xr:uid="{00000000-0005-0000-0000-0000A6B40000}"/>
    <cellStyle name="Note 3 5 4 10" xfId="46285" xr:uid="{00000000-0005-0000-0000-0000A7B40000}"/>
    <cellStyle name="Note 3 5 4 10 2" xfId="46286" xr:uid="{00000000-0005-0000-0000-0000A8B40000}"/>
    <cellStyle name="Note 3 5 4 10 3" xfId="46287" xr:uid="{00000000-0005-0000-0000-0000A9B40000}"/>
    <cellStyle name="Note 3 5 4 11" xfId="46288" xr:uid="{00000000-0005-0000-0000-0000AAB40000}"/>
    <cellStyle name="Note 3 5 4 11 2" xfId="46289" xr:uid="{00000000-0005-0000-0000-0000ABB40000}"/>
    <cellStyle name="Note 3 5 4 11 3" xfId="46290" xr:uid="{00000000-0005-0000-0000-0000ACB40000}"/>
    <cellStyle name="Note 3 5 4 12" xfId="46291" xr:uid="{00000000-0005-0000-0000-0000ADB40000}"/>
    <cellStyle name="Note 3 5 4 13" xfId="46292" xr:uid="{00000000-0005-0000-0000-0000AEB40000}"/>
    <cellStyle name="Note 3 5 4 2" xfId="46293" xr:uid="{00000000-0005-0000-0000-0000AFB40000}"/>
    <cellStyle name="Note 3 5 4 2 2" xfId="46294" xr:uid="{00000000-0005-0000-0000-0000B0B40000}"/>
    <cellStyle name="Note 3 5 4 2 3" xfId="46295" xr:uid="{00000000-0005-0000-0000-0000B1B40000}"/>
    <cellStyle name="Note 3 5 4 3" xfId="46296" xr:uid="{00000000-0005-0000-0000-0000B2B40000}"/>
    <cellStyle name="Note 3 5 4 3 2" xfId="46297" xr:uid="{00000000-0005-0000-0000-0000B3B40000}"/>
    <cellStyle name="Note 3 5 4 3 3" xfId="46298" xr:uid="{00000000-0005-0000-0000-0000B4B40000}"/>
    <cellStyle name="Note 3 5 4 4" xfId="46299" xr:uid="{00000000-0005-0000-0000-0000B5B40000}"/>
    <cellStyle name="Note 3 5 4 4 2" xfId="46300" xr:uid="{00000000-0005-0000-0000-0000B6B40000}"/>
    <cellStyle name="Note 3 5 4 4 3" xfId="46301" xr:uid="{00000000-0005-0000-0000-0000B7B40000}"/>
    <cellStyle name="Note 3 5 4 5" xfId="46302" xr:uid="{00000000-0005-0000-0000-0000B8B40000}"/>
    <cellStyle name="Note 3 5 4 5 2" xfId="46303" xr:uid="{00000000-0005-0000-0000-0000B9B40000}"/>
    <cellStyle name="Note 3 5 4 5 3" xfId="46304" xr:uid="{00000000-0005-0000-0000-0000BAB40000}"/>
    <cellStyle name="Note 3 5 4 6" xfId="46305" xr:uid="{00000000-0005-0000-0000-0000BBB40000}"/>
    <cellStyle name="Note 3 5 4 6 2" xfId="46306" xr:uid="{00000000-0005-0000-0000-0000BCB40000}"/>
    <cellStyle name="Note 3 5 4 6 3" xfId="46307" xr:uid="{00000000-0005-0000-0000-0000BDB40000}"/>
    <cellStyle name="Note 3 5 4 7" xfId="46308" xr:uid="{00000000-0005-0000-0000-0000BEB40000}"/>
    <cellStyle name="Note 3 5 4 7 2" xfId="46309" xr:uid="{00000000-0005-0000-0000-0000BFB40000}"/>
    <cellStyle name="Note 3 5 4 7 3" xfId="46310" xr:uid="{00000000-0005-0000-0000-0000C0B40000}"/>
    <cellStyle name="Note 3 5 4 8" xfId="46311" xr:uid="{00000000-0005-0000-0000-0000C1B40000}"/>
    <cellStyle name="Note 3 5 4 8 2" xfId="46312" xr:uid="{00000000-0005-0000-0000-0000C2B40000}"/>
    <cellStyle name="Note 3 5 4 8 3" xfId="46313" xr:uid="{00000000-0005-0000-0000-0000C3B40000}"/>
    <cellStyle name="Note 3 5 4 9" xfId="46314" xr:uid="{00000000-0005-0000-0000-0000C4B40000}"/>
    <cellStyle name="Note 3 5 4 9 2" xfId="46315" xr:uid="{00000000-0005-0000-0000-0000C5B40000}"/>
    <cellStyle name="Note 3 5 4 9 3" xfId="46316" xr:uid="{00000000-0005-0000-0000-0000C6B40000}"/>
    <cellStyle name="Note 3 5 5" xfId="46317" xr:uid="{00000000-0005-0000-0000-0000C7B40000}"/>
    <cellStyle name="Note 3 5 5 10" xfId="46318" xr:uid="{00000000-0005-0000-0000-0000C8B40000}"/>
    <cellStyle name="Note 3 5 5 10 2" xfId="46319" xr:uid="{00000000-0005-0000-0000-0000C9B40000}"/>
    <cellStyle name="Note 3 5 5 10 3" xfId="46320" xr:uid="{00000000-0005-0000-0000-0000CAB40000}"/>
    <cellStyle name="Note 3 5 5 11" xfId="46321" xr:uid="{00000000-0005-0000-0000-0000CBB40000}"/>
    <cellStyle name="Note 3 5 5 11 2" xfId="46322" xr:uid="{00000000-0005-0000-0000-0000CCB40000}"/>
    <cellStyle name="Note 3 5 5 11 3" xfId="46323" xr:uid="{00000000-0005-0000-0000-0000CDB40000}"/>
    <cellStyle name="Note 3 5 5 12" xfId="46324" xr:uid="{00000000-0005-0000-0000-0000CEB40000}"/>
    <cellStyle name="Note 3 5 5 13" xfId="46325" xr:uid="{00000000-0005-0000-0000-0000CFB40000}"/>
    <cellStyle name="Note 3 5 5 2" xfId="46326" xr:uid="{00000000-0005-0000-0000-0000D0B40000}"/>
    <cellStyle name="Note 3 5 5 2 2" xfId="46327" xr:uid="{00000000-0005-0000-0000-0000D1B40000}"/>
    <cellStyle name="Note 3 5 5 2 3" xfId="46328" xr:uid="{00000000-0005-0000-0000-0000D2B40000}"/>
    <cellStyle name="Note 3 5 5 3" xfId="46329" xr:uid="{00000000-0005-0000-0000-0000D3B40000}"/>
    <cellStyle name="Note 3 5 5 3 2" xfId="46330" xr:uid="{00000000-0005-0000-0000-0000D4B40000}"/>
    <cellStyle name="Note 3 5 5 3 3" xfId="46331" xr:uid="{00000000-0005-0000-0000-0000D5B40000}"/>
    <cellStyle name="Note 3 5 5 4" xfId="46332" xr:uid="{00000000-0005-0000-0000-0000D6B40000}"/>
    <cellStyle name="Note 3 5 5 4 2" xfId="46333" xr:uid="{00000000-0005-0000-0000-0000D7B40000}"/>
    <cellStyle name="Note 3 5 5 4 3" xfId="46334" xr:uid="{00000000-0005-0000-0000-0000D8B40000}"/>
    <cellStyle name="Note 3 5 5 5" xfId="46335" xr:uid="{00000000-0005-0000-0000-0000D9B40000}"/>
    <cellStyle name="Note 3 5 5 5 2" xfId="46336" xr:uid="{00000000-0005-0000-0000-0000DAB40000}"/>
    <cellStyle name="Note 3 5 5 5 3" xfId="46337" xr:uid="{00000000-0005-0000-0000-0000DBB40000}"/>
    <cellStyle name="Note 3 5 5 6" xfId="46338" xr:uid="{00000000-0005-0000-0000-0000DCB40000}"/>
    <cellStyle name="Note 3 5 5 6 2" xfId="46339" xr:uid="{00000000-0005-0000-0000-0000DDB40000}"/>
    <cellStyle name="Note 3 5 5 6 3" xfId="46340" xr:uid="{00000000-0005-0000-0000-0000DEB40000}"/>
    <cellStyle name="Note 3 5 5 7" xfId="46341" xr:uid="{00000000-0005-0000-0000-0000DFB40000}"/>
    <cellStyle name="Note 3 5 5 7 2" xfId="46342" xr:uid="{00000000-0005-0000-0000-0000E0B40000}"/>
    <cellStyle name="Note 3 5 5 7 3" xfId="46343" xr:uid="{00000000-0005-0000-0000-0000E1B40000}"/>
    <cellStyle name="Note 3 5 5 8" xfId="46344" xr:uid="{00000000-0005-0000-0000-0000E2B40000}"/>
    <cellStyle name="Note 3 5 5 8 2" xfId="46345" xr:uid="{00000000-0005-0000-0000-0000E3B40000}"/>
    <cellStyle name="Note 3 5 5 8 3" xfId="46346" xr:uid="{00000000-0005-0000-0000-0000E4B40000}"/>
    <cellStyle name="Note 3 5 5 9" xfId="46347" xr:uid="{00000000-0005-0000-0000-0000E5B40000}"/>
    <cellStyle name="Note 3 5 5 9 2" xfId="46348" xr:uid="{00000000-0005-0000-0000-0000E6B40000}"/>
    <cellStyle name="Note 3 5 5 9 3" xfId="46349" xr:uid="{00000000-0005-0000-0000-0000E7B40000}"/>
    <cellStyle name="Note 3 5 6" xfId="46350" xr:uid="{00000000-0005-0000-0000-0000E8B40000}"/>
    <cellStyle name="Note 3 5 6 10" xfId="46351" xr:uid="{00000000-0005-0000-0000-0000E9B40000}"/>
    <cellStyle name="Note 3 5 6 10 2" xfId="46352" xr:uid="{00000000-0005-0000-0000-0000EAB40000}"/>
    <cellStyle name="Note 3 5 6 10 3" xfId="46353" xr:uid="{00000000-0005-0000-0000-0000EBB40000}"/>
    <cellStyle name="Note 3 5 6 11" xfId="46354" xr:uid="{00000000-0005-0000-0000-0000ECB40000}"/>
    <cellStyle name="Note 3 5 6 11 2" xfId="46355" xr:uid="{00000000-0005-0000-0000-0000EDB40000}"/>
    <cellStyle name="Note 3 5 6 11 3" xfId="46356" xr:uid="{00000000-0005-0000-0000-0000EEB40000}"/>
    <cellStyle name="Note 3 5 6 12" xfId="46357" xr:uid="{00000000-0005-0000-0000-0000EFB40000}"/>
    <cellStyle name="Note 3 5 6 13" xfId="46358" xr:uid="{00000000-0005-0000-0000-0000F0B40000}"/>
    <cellStyle name="Note 3 5 6 2" xfId="46359" xr:uid="{00000000-0005-0000-0000-0000F1B40000}"/>
    <cellStyle name="Note 3 5 6 2 2" xfId="46360" xr:uid="{00000000-0005-0000-0000-0000F2B40000}"/>
    <cellStyle name="Note 3 5 6 2 3" xfId="46361" xr:uid="{00000000-0005-0000-0000-0000F3B40000}"/>
    <cellStyle name="Note 3 5 6 3" xfId="46362" xr:uid="{00000000-0005-0000-0000-0000F4B40000}"/>
    <cellStyle name="Note 3 5 6 3 2" xfId="46363" xr:uid="{00000000-0005-0000-0000-0000F5B40000}"/>
    <cellStyle name="Note 3 5 6 3 3" xfId="46364" xr:uid="{00000000-0005-0000-0000-0000F6B40000}"/>
    <cellStyle name="Note 3 5 6 4" xfId="46365" xr:uid="{00000000-0005-0000-0000-0000F7B40000}"/>
    <cellStyle name="Note 3 5 6 4 2" xfId="46366" xr:uid="{00000000-0005-0000-0000-0000F8B40000}"/>
    <cellStyle name="Note 3 5 6 4 3" xfId="46367" xr:uid="{00000000-0005-0000-0000-0000F9B40000}"/>
    <cellStyle name="Note 3 5 6 5" xfId="46368" xr:uid="{00000000-0005-0000-0000-0000FAB40000}"/>
    <cellStyle name="Note 3 5 6 5 2" xfId="46369" xr:uid="{00000000-0005-0000-0000-0000FBB40000}"/>
    <cellStyle name="Note 3 5 6 5 3" xfId="46370" xr:uid="{00000000-0005-0000-0000-0000FCB40000}"/>
    <cellStyle name="Note 3 5 6 6" xfId="46371" xr:uid="{00000000-0005-0000-0000-0000FDB40000}"/>
    <cellStyle name="Note 3 5 6 6 2" xfId="46372" xr:uid="{00000000-0005-0000-0000-0000FEB40000}"/>
    <cellStyle name="Note 3 5 6 6 3" xfId="46373" xr:uid="{00000000-0005-0000-0000-0000FFB40000}"/>
    <cellStyle name="Note 3 5 6 7" xfId="46374" xr:uid="{00000000-0005-0000-0000-000000B50000}"/>
    <cellStyle name="Note 3 5 6 7 2" xfId="46375" xr:uid="{00000000-0005-0000-0000-000001B50000}"/>
    <cellStyle name="Note 3 5 6 7 3" xfId="46376" xr:uid="{00000000-0005-0000-0000-000002B50000}"/>
    <cellStyle name="Note 3 5 6 8" xfId="46377" xr:uid="{00000000-0005-0000-0000-000003B50000}"/>
    <cellStyle name="Note 3 5 6 8 2" xfId="46378" xr:uid="{00000000-0005-0000-0000-000004B50000}"/>
    <cellStyle name="Note 3 5 6 8 3" xfId="46379" xr:uid="{00000000-0005-0000-0000-000005B50000}"/>
    <cellStyle name="Note 3 5 6 9" xfId="46380" xr:uid="{00000000-0005-0000-0000-000006B50000}"/>
    <cellStyle name="Note 3 5 6 9 2" xfId="46381" xr:uid="{00000000-0005-0000-0000-000007B50000}"/>
    <cellStyle name="Note 3 5 6 9 3" xfId="46382" xr:uid="{00000000-0005-0000-0000-000008B50000}"/>
    <cellStyle name="Note 3 5 7" xfId="46383" xr:uid="{00000000-0005-0000-0000-000009B50000}"/>
    <cellStyle name="Note 3 5 7 10" xfId="46384" xr:uid="{00000000-0005-0000-0000-00000AB50000}"/>
    <cellStyle name="Note 3 5 7 10 2" xfId="46385" xr:uid="{00000000-0005-0000-0000-00000BB50000}"/>
    <cellStyle name="Note 3 5 7 10 3" xfId="46386" xr:uid="{00000000-0005-0000-0000-00000CB50000}"/>
    <cellStyle name="Note 3 5 7 11" xfId="46387" xr:uid="{00000000-0005-0000-0000-00000DB50000}"/>
    <cellStyle name="Note 3 5 7 11 2" xfId="46388" xr:uid="{00000000-0005-0000-0000-00000EB50000}"/>
    <cellStyle name="Note 3 5 7 11 3" xfId="46389" xr:uid="{00000000-0005-0000-0000-00000FB50000}"/>
    <cellStyle name="Note 3 5 7 12" xfId="46390" xr:uid="{00000000-0005-0000-0000-000010B50000}"/>
    <cellStyle name="Note 3 5 7 13" xfId="46391" xr:uid="{00000000-0005-0000-0000-000011B50000}"/>
    <cellStyle name="Note 3 5 7 2" xfId="46392" xr:uid="{00000000-0005-0000-0000-000012B50000}"/>
    <cellStyle name="Note 3 5 7 2 2" xfId="46393" xr:uid="{00000000-0005-0000-0000-000013B50000}"/>
    <cellStyle name="Note 3 5 7 2 3" xfId="46394" xr:uid="{00000000-0005-0000-0000-000014B50000}"/>
    <cellStyle name="Note 3 5 7 3" xfId="46395" xr:uid="{00000000-0005-0000-0000-000015B50000}"/>
    <cellStyle name="Note 3 5 7 3 2" xfId="46396" xr:uid="{00000000-0005-0000-0000-000016B50000}"/>
    <cellStyle name="Note 3 5 7 3 3" xfId="46397" xr:uid="{00000000-0005-0000-0000-000017B50000}"/>
    <cellStyle name="Note 3 5 7 4" xfId="46398" xr:uid="{00000000-0005-0000-0000-000018B50000}"/>
    <cellStyle name="Note 3 5 7 4 2" xfId="46399" xr:uid="{00000000-0005-0000-0000-000019B50000}"/>
    <cellStyle name="Note 3 5 7 4 3" xfId="46400" xr:uid="{00000000-0005-0000-0000-00001AB50000}"/>
    <cellStyle name="Note 3 5 7 5" xfId="46401" xr:uid="{00000000-0005-0000-0000-00001BB50000}"/>
    <cellStyle name="Note 3 5 7 5 2" xfId="46402" xr:uid="{00000000-0005-0000-0000-00001CB50000}"/>
    <cellStyle name="Note 3 5 7 5 3" xfId="46403" xr:uid="{00000000-0005-0000-0000-00001DB50000}"/>
    <cellStyle name="Note 3 5 7 6" xfId="46404" xr:uid="{00000000-0005-0000-0000-00001EB50000}"/>
    <cellStyle name="Note 3 5 7 6 2" xfId="46405" xr:uid="{00000000-0005-0000-0000-00001FB50000}"/>
    <cellStyle name="Note 3 5 7 6 3" xfId="46406" xr:uid="{00000000-0005-0000-0000-000020B50000}"/>
    <cellStyle name="Note 3 5 7 7" xfId="46407" xr:uid="{00000000-0005-0000-0000-000021B50000}"/>
    <cellStyle name="Note 3 5 7 7 2" xfId="46408" xr:uid="{00000000-0005-0000-0000-000022B50000}"/>
    <cellStyle name="Note 3 5 7 7 3" xfId="46409" xr:uid="{00000000-0005-0000-0000-000023B50000}"/>
    <cellStyle name="Note 3 5 7 8" xfId="46410" xr:uid="{00000000-0005-0000-0000-000024B50000}"/>
    <cellStyle name="Note 3 5 7 8 2" xfId="46411" xr:uid="{00000000-0005-0000-0000-000025B50000}"/>
    <cellStyle name="Note 3 5 7 8 3" xfId="46412" xr:uid="{00000000-0005-0000-0000-000026B50000}"/>
    <cellStyle name="Note 3 5 7 9" xfId="46413" xr:uid="{00000000-0005-0000-0000-000027B50000}"/>
    <cellStyle name="Note 3 5 7 9 2" xfId="46414" xr:uid="{00000000-0005-0000-0000-000028B50000}"/>
    <cellStyle name="Note 3 5 7 9 3" xfId="46415" xr:uid="{00000000-0005-0000-0000-000029B50000}"/>
    <cellStyle name="Note 3 5 8" xfId="46416" xr:uid="{00000000-0005-0000-0000-00002AB50000}"/>
    <cellStyle name="Note 3 5 8 2" xfId="46417" xr:uid="{00000000-0005-0000-0000-00002BB50000}"/>
    <cellStyle name="Note 3 5 8 3" xfId="46418" xr:uid="{00000000-0005-0000-0000-00002CB50000}"/>
    <cellStyle name="Note 3 5 9" xfId="46419" xr:uid="{00000000-0005-0000-0000-00002DB50000}"/>
    <cellStyle name="Note 3 5 9 2" xfId="46420" xr:uid="{00000000-0005-0000-0000-00002EB50000}"/>
    <cellStyle name="Note 3 5 9 3" xfId="46421" xr:uid="{00000000-0005-0000-0000-00002FB50000}"/>
    <cellStyle name="Note 3 6" xfId="46422" xr:uid="{00000000-0005-0000-0000-000030B50000}"/>
    <cellStyle name="Note 3 6 10" xfId="46423" xr:uid="{00000000-0005-0000-0000-000031B50000}"/>
    <cellStyle name="Note 3 6 10 2" xfId="46424" xr:uid="{00000000-0005-0000-0000-000032B50000}"/>
    <cellStyle name="Note 3 6 10 3" xfId="46425" xr:uid="{00000000-0005-0000-0000-000033B50000}"/>
    <cellStyle name="Note 3 6 11" xfId="46426" xr:uid="{00000000-0005-0000-0000-000034B50000}"/>
    <cellStyle name="Note 3 6 11 2" xfId="46427" xr:uid="{00000000-0005-0000-0000-000035B50000}"/>
    <cellStyle name="Note 3 6 11 3" xfId="46428" xr:uid="{00000000-0005-0000-0000-000036B50000}"/>
    <cellStyle name="Note 3 6 12" xfId="46429" xr:uid="{00000000-0005-0000-0000-000037B50000}"/>
    <cellStyle name="Note 3 6 12 2" xfId="46430" xr:uid="{00000000-0005-0000-0000-000038B50000}"/>
    <cellStyle name="Note 3 6 12 3" xfId="46431" xr:uid="{00000000-0005-0000-0000-000039B50000}"/>
    <cellStyle name="Note 3 6 13" xfId="46432" xr:uid="{00000000-0005-0000-0000-00003AB50000}"/>
    <cellStyle name="Note 3 6 13 2" xfId="46433" xr:uid="{00000000-0005-0000-0000-00003BB50000}"/>
    <cellStyle name="Note 3 6 13 3" xfId="46434" xr:uid="{00000000-0005-0000-0000-00003CB50000}"/>
    <cellStyle name="Note 3 6 14" xfId="46435" xr:uid="{00000000-0005-0000-0000-00003DB50000}"/>
    <cellStyle name="Note 3 6 14 2" xfId="46436" xr:uid="{00000000-0005-0000-0000-00003EB50000}"/>
    <cellStyle name="Note 3 6 14 3" xfId="46437" xr:uid="{00000000-0005-0000-0000-00003FB50000}"/>
    <cellStyle name="Note 3 6 15" xfId="46438" xr:uid="{00000000-0005-0000-0000-000040B50000}"/>
    <cellStyle name="Note 3 6 15 2" xfId="46439" xr:uid="{00000000-0005-0000-0000-000041B50000}"/>
    <cellStyle name="Note 3 6 15 3" xfId="46440" xr:uid="{00000000-0005-0000-0000-000042B50000}"/>
    <cellStyle name="Note 3 6 16" xfId="46441" xr:uid="{00000000-0005-0000-0000-000043B50000}"/>
    <cellStyle name="Note 3 6 16 2" xfId="46442" xr:uid="{00000000-0005-0000-0000-000044B50000}"/>
    <cellStyle name="Note 3 6 16 3" xfId="46443" xr:uid="{00000000-0005-0000-0000-000045B50000}"/>
    <cellStyle name="Note 3 6 17" xfId="46444" xr:uid="{00000000-0005-0000-0000-000046B50000}"/>
    <cellStyle name="Note 3 6 17 2" xfId="46445" xr:uid="{00000000-0005-0000-0000-000047B50000}"/>
    <cellStyle name="Note 3 6 17 3" xfId="46446" xr:uid="{00000000-0005-0000-0000-000048B50000}"/>
    <cellStyle name="Note 3 6 18" xfId="46447" xr:uid="{00000000-0005-0000-0000-000049B50000}"/>
    <cellStyle name="Note 3 6 18 2" xfId="46448" xr:uid="{00000000-0005-0000-0000-00004AB50000}"/>
    <cellStyle name="Note 3 6 18 3" xfId="46449" xr:uid="{00000000-0005-0000-0000-00004BB50000}"/>
    <cellStyle name="Note 3 6 19" xfId="46450" xr:uid="{00000000-0005-0000-0000-00004CB50000}"/>
    <cellStyle name="Note 3 6 2" xfId="46451" xr:uid="{00000000-0005-0000-0000-00004DB50000}"/>
    <cellStyle name="Note 3 6 2 10" xfId="46452" xr:uid="{00000000-0005-0000-0000-00004EB50000}"/>
    <cellStyle name="Note 3 6 2 10 2" xfId="46453" xr:uid="{00000000-0005-0000-0000-00004FB50000}"/>
    <cellStyle name="Note 3 6 2 10 3" xfId="46454" xr:uid="{00000000-0005-0000-0000-000050B50000}"/>
    <cellStyle name="Note 3 6 2 11" xfId="46455" xr:uid="{00000000-0005-0000-0000-000051B50000}"/>
    <cellStyle name="Note 3 6 2 11 2" xfId="46456" xr:uid="{00000000-0005-0000-0000-000052B50000}"/>
    <cellStyle name="Note 3 6 2 11 3" xfId="46457" xr:uid="{00000000-0005-0000-0000-000053B50000}"/>
    <cellStyle name="Note 3 6 2 12" xfId="46458" xr:uid="{00000000-0005-0000-0000-000054B50000}"/>
    <cellStyle name="Note 3 6 2 12 2" xfId="46459" xr:uid="{00000000-0005-0000-0000-000055B50000}"/>
    <cellStyle name="Note 3 6 2 12 3" xfId="46460" xr:uid="{00000000-0005-0000-0000-000056B50000}"/>
    <cellStyle name="Note 3 6 2 13" xfId="46461" xr:uid="{00000000-0005-0000-0000-000057B50000}"/>
    <cellStyle name="Note 3 6 2 14" xfId="46462" xr:uid="{00000000-0005-0000-0000-000058B50000}"/>
    <cellStyle name="Note 3 6 2 2" xfId="46463" xr:uid="{00000000-0005-0000-0000-000059B50000}"/>
    <cellStyle name="Note 3 6 2 2 2" xfId="46464" xr:uid="{00000000-0005-0000-0000-00005AB50000}"/>
    <cellStyle name="Note 3 6 2 2 3" xfId="46465" xr:uid="{00000000-0005-0000-0000-00005BB50000}"/>
    <cellStyle name="Note 3 6 2 3" xfId="46466" xr:uid="{00000000-0005-0000-0000-00005CB50000}"/>
    <cellStyle name="Note 3 6 2 3 2" xfId="46467" xr:uid="{00000000-0005-0000-0000-00005DB50000}"/>
    <cellStyle name="Note 3 6 2 3 3" xfId="46468" xr:uid="{00000000-0005-0000-0000-00005EB50000}"/>
    <cellStyle name="Note 3 6 2 4" xfId="46469" xr:uid="{00000000-0005-0000-0000-00005FB50000}"/>
    <cellStyle name="Note 3 6 2 4 2" xfId="46470" xr:uid="{00000000-0005-0000-0000-000060B50000}"/>
    <cellStyle name="Note 3 6 2 4 3" xfId="46471" xr:uid="{00000000-0005-0000-0000-000061B50000}"/>
    <cellStyle name="Note 3 6 2 5" xfId="46472" xr:uid="{00000000-0005-0000-0000-000062B50000}"/>
    <cellStyle name="Note 3 6 2 5 2" xfId="46473" xr:uid="{00000000-0005-0000-0000-000063B50000}"/>
    <cellStyle name="Note 3 6 2 5 3" xfId="46474" xr:uid="{00000000-0005-0000-0000-000064B50000}"/>
    <cellStyle name="Note 3 6 2 6" xfId="46475" xr:uid="{00000000-0005-0000-0000-000065B50000}"/>
    <cellStyle name="Note 3 6 2 6 2" xfId="46476" xr:uid="{00000000-0005-0000-0000-000066B50000}"/>
    <cellStyle name="Note 3 6 2 6 3" xfId="46477" xr:uid="{00000000-0005-0000-0000-000067B50000}"/>
    <cellStyle name="Note 3 6 2 7" xfId="46478" xr:uid="{00000000-0005-0000-0000-000068B50000}"/>
    <cellStyle name="Note 3 6 2 7 2" xfId="46479" xr:uid="{00000000-0005-0000-0000-000069B50000}"/>
    <cellStyle name="Note 3 6 2 7 3" xfId="46480" xr:uid="{00000000-0005-0000-0000-00006AB50000}"/>
    <cellStyle name="Note 3 6 2 8" xfId="46481" xr:uid="{00000000-0005-0000-0000-00006BB50000}"/>
    <cellStyle name="Note 3 6 2 8 2" xfId="46482" xr:uid="{00000000-0005-0000-0000-00006CB50000}"/>
    <cellStyle name="Note 3 6 2 8 3" xfId="46483" xr:uid="{00000000-0005-0000-0000-00006DB50000}"/>
    <cellStyle name="Note 3 6 2 9" xfId="46484" xr:uid="{00000000-0005-0000-0000-00006EB50000}"/>
    <cellStyle name="Note 3 6 2 9 2" xfId="46485" xr:uid="{00000000-0005-0000-0000-00006FB50000}"/>
    <cellStyle name="Note 3 6 2 9 3" xfId="46486" xr:uid="{00000000-0005-0000-0000-000070B50000}"/>
    <cellStyle name="Note 3 6 20" xfId="46487" xr:uid="{00000000-0005-0000-0000-000071B50000}"/>
    <cellStyle name="Note 3 6 3" xfId="46488" xr:uid="{00000000-0005-0000-0000-000072B50000}"/>
    <cellStyle name="Note 3 6 3 10" xfId="46489" xr:uid="{00000000-0005-0000-0000-000073B50000}"/>
    <cellStyle name="Note 3 6 3 10 2" xfId="46490" xr:uid="{00000000-0005-0000-0000-000074B50000}"/>
    <cellStyle name="Note 3 6 3 10 3" xfId="46491" xr:uid="{00000000-0005-0000-0000-000075B50000}"/>
    <cellStyle name="Note 3 6 3 11" xfId="46492" xr:uid="{00000000-0005-0000-0000-000076B50000}"/>
    <cellStyle name="Note 3 6 3 11 2" xfId="46493" xr:uid="{00000000-0005-0000-0000-000077B50000}"/>
    <cellStyle name="Note 3 6 3 11 3" xfId="46494" xr:uid="{00000000-0005-0000-0000-000078B50000}"/>
    <cellStyle name="Note 3 6 3 12" xfId="46495" xr:uid="{00000000-0005-0000-0000-000079B50000}"/>
    <cellStyle name="Note 3 6 3 12 2" xfId="46496" xr:uid="{00000000-0005-0000-0000-00007AB50000}"/>
    <cellStyle name="Note 3 6 3 12 3" xfId="46497" xr:uid="{00000000-0005-0000-0000-00007BB50000}"/>
    <cellStyle name="Note 3 6 3 13" xfId="46498" xr:uid="{00000000-0005-0000-0000-00007CB50000}"/>
    <cellStyle name="Note 3 6 3 14" xfId="46499" xr:uid="{00000000-0005-0000-0000-00007DB50000}"/>
    <cellStyle name="Note 3 6 3 2" xfId="46500" xr:uid="{00000000-0005-0000-0000-00007EB50000}"/>
    <cellStyle name="Note 3 6 3 2 2" xfId="46501" xr:uid="{00000000-0005-0000-0000-00007FB50000}"/>
    <cellStyle name="Note 3 6 3 2 3" xfId="46502" xr:uid="{00000000-0005-0000-0000-000080B50000}"/>
    <cellStyle name="Note 3 6 3 3" xfId="46503" xr:uid="{00000000-0005-0000-0000-000081B50000}"/>
    <cellStyle name="Note 3 6 3 3 2" xfId="46504" xr:uid="{00000000-0005-0000-0000-000082B50000}"/>
    <cellStyle name="Note 3 6 3 3 3" xfId="46505" xr:uid="{00000000-0005-0000-0000-000083B50000}"/>
    <cellStyle name="Note 3 6 3 4" xfId="46506" xr:uid="{00000000-0005-0000-0000-000084B50000}"/>
    <cellStyle name="Note 3 6 3 4 2" xfId="46507" xr:uid="{00000000-0005-0000-0000-000085B50000}"/>
    <cellStyle name="Note 3 6 3 4 3" xfId="46508" xr:uid="{00000000-0005-0000-0000-000086B50000}"/>
    <cellStyle name="Note 3 6 3 5" xfId="46509" xr:uid="{00000000-0005-0000-0000-000087B50000}"/>
    <cellStyle name="Note 3 6 3 5 2" xfId="46510" xr:uid="{00000000-0005-0000-0000-000088B50000}"/>
    <cellStyle name="Note 3 6 3 5 3" xfId="46511" xr:uid="{00000000-0005-0000-0000-000089B50000}"/>
    <cellStyle name="Note 3 6 3 6" xfId="46512" xr:uid="{00000000-0005-0000-0000-00008AB50000}"/>
    <cellStyle name="Note 3 6 3 6 2" xfId="46513" xr:uid="{00000000-0005-0000-0000-00008BB50000}"/>
    <cellStyle name="Note 3 6 3 6 3" xfId="46514" xr:uid="{00000000-0005-0000-0000-00008CB50000}"/>
    <cellStyle name="Note 3 6 3 7" xfId="46515" xr:uid="{00000000-0005-0000-0000-00008DB50000}"/>
    <cellStyle name="Note 3 6 3 7 2" xfId="46516" xr:uid="{00000000-0005-0000-0000-00008EB50000}"/>
    <cellStyle name="Note 3 6 3 7 3" xfId="46517" xr:uid="{00000000-0005-0000-0000-00008FB50000}"/>
    <cellStyle name="Note 3 6 3 8" xfId="46518" xr:uid="{00000000-0005-0000-0000-000090B50000}"/>
    <cellStyle name="Note 3 6 3 8 2" xfId="46519" xr:uid="{00000000-0005-0000-0000-000091B50000}"/>
    <cellStyle name="Note 3 6 3 8 3" xfId="46520" xr:uid="{00000000-0005-0000-0000-000092B50000}"/>
    <cellStyle name="Note 3 6 3 9" xfId="46521" xr:uid="{00000000-0005-0000-0000-000093B50000}"/>
    <cellStyle name="Note 3 6 3 9 2" xfId="46522" xr:uid="{00000000-0005-0000-0000-000094B50000}"/>
    <cellStyle name="Note 3 6 3 9 3" xfId="46523" xr:uid="{00000000-0005-0000-0000-000095B50000}"/>
    <cellStyle name="Note 3 6 4" xfId="46524" xr:uid="{00000000-0005-0000-0000-000096B50000}"/>
    <cellStyle name="Note 3 6 4 10" xfId="46525" xr:uid="{00000000-0005-0000-0000-000097B50000}"/>
    <cellStyle name="Note 3 6 4 10 2" xfId="46526" xr:uid="{00000000-0005-0000-0000-000098B50000}"/>
    <cellStyle name="Note 3 6 4 10 3" xfId="46527" xr:uid="{00000000-0005-0000-0000-000099B50000}"/>
    <cellStyle name="Note 3 6 4 11" xfId="46528" xr:uid="{00000000-0005-0000-0000-00009AB50000}"/>
    <cellStyle name="Note 3 6 4 11 2" xfId="46529" xr:uid="{00000000-0005-0000-0000-00009BB50000}"/>
    <cellStyle name="Note 3 6 4 11 3" xfId="46530" xr:uid="{00000000-0005-0000-0000-00009CB50000}"/>
    <cellStyle name="Note 3 6 4 12" xfId="46531" xr:uid="{00000000-0005-0000-0000-00009DB50000}"/>
    <cellStyle name="Note 3 6 4 13" xfId="46532" xr:uid="{00000000-0005-0000-0000-00009EB50000}"/>
    <cellStyle name="Note 3 6 4 2" xfId="46533" xr:uid="{00000000-0005-0000-0000-00009FB50000}"/>
    <cellStyle name="Note 3 6 4 2 2" xfId="46534" xr:uid="{00000000-0005-0000-0000-0000A0B50000}"/>
    <cellStyle name="Note 3 6 4 2 3" xfId="46535" xr:uid="{00000000-0005-0000-0000-0000A1B50000}"/>
    <cellStyle name="Note 3 6 4 3" xfId="46536" xr:uid="{00000000-0005-0000-0000-0000A2B50000}"/>
    <cellStyle name="Note 3 6 4 3 2" xfId="46537" xr:uid="{00000000-0005-0000-0000-0000A3B50000}"/>
    <cellStyle name="Note 3 6 4 3 3" xfId="46538" xr:uid="{00000000-0005-0000-0000-0000A4B50000}"/>
    <cellStyle name="Note 3 6 4 4" xfId="46539" xr:uid="{00000000-0005-0000-0000-0000A5B50000}"/>
    <cellStyle name="Note 3 6 4 4 2" xfId="46540" xr:uid="{00000000-0005-0000-0000-0000A6B50000}"/>
    <cellStyle name="Note 3 6 4 4 3" xfId="46541" xr:uid="{00000000-0005-0000-0000-0000A7B50000}"/>
    <cellStyle name="Note 3 6 4 5" xfId="46542" xr:uid="{00000000-0005-0000-0000-0000A8B50000}"/>
    <cellStyle name="Note 3 6 4 5 2" xfId="46543" xr:uid="{00000000-0005-0000-0000-0000A9B50000}"/>
    <cellStyle name="Note 3 6 4 5 3" xfId="46544" xr:uid="{00000000-0005-0000-0000-0000AAB50000}"/>
    <cellStyle name="Note 3 6 4 6" xfId="46545" xr:uid="{00000000-0005-0000-0000-0000ABB50000}"/>
    <cellStyle name="Note 3 6 4 6 2" xfId="46546" xr:uid="{00000000-0005-0000-0000-0000ACB50000}"/>
    <cellStyle name="Note 3 6 4 6 3" xfId="46547" xr:uid="{00000000-0005-0000-0000-0000ADB50000}"/>
    <cellStyle name="Note 3 6 4 7" xfId="46548" xr:uid="{00000000-0005-0000-0000-0000AEB50000}"/>
    <cellStyle name="Note 3 6 4 7 2" xfId="46549" xr:uid="{00000000-0005-0000-0000-0000AFB50000}"/>
    <cellStyle name="Note 3 6 4 7 3" xfId="46550" xr:uid="{00000000-0005-0000-0000-0000B0B50000}"/>
    <cellStyle name="Note 3 6 4 8" xfId="46551" xr:uid="{00000000-0005-0000-0000-0000B1B50000}"/>
    <cellStyle name="Note 3 6 4 8 2" xfId="46552" xr:uid="{00000000-0005-0000-0000-0000B2B50000}"/>
    <cellStyle name="Note 3 6 4 8 3" xfId="46553" xr:uid="{00000000-0005-0000-0000-0000B3B50000}"/>
    <cellStyle name="Note 3 6 4 9" xfId="46554" xr:uid="{00000000-0005-0000-0000-0000B4B50000}"/>
    <cellStyle name="Note 3 6 4 9 2" xfId="46555" xr:uid="{00000000-0005-0000-0000-0000B5B50000}"/>
    <cellStyle name="Note 3 6 4 9 3" xfId="46556" xr:uid="{00000000-0005-0000-0000-0000B6B50000}"/>
    <cellStyle name="Note 3 6 5" xfId="46557" xr:uid="{00000000-0005-0000-0000-0000B7B50000}"/>
    <cellStyle name="Note 3 6 5 10" xfId="46558" xr:uid="{00000000-0005-0000-0000-0000B8B50000}"/>
    <cellStyle name="Note 3 6 5 10 2" xfId="46559" xr:uid="{00000000-0005-0000-0000-0000B9B50000}"/>
    <cellStyle name="Note 3 6 5 10 3" xfId="46560" xr:uid="{00000000-0005-0000-0000-0000BAB50000}"/>
    <cellStyle name="Note 3 6 5 11" xfId="46561" xr:uid="{00000000-0005-0000-0000-0000BBB50000}"/>
    <cellStyle name="Note 3 6 5 11 2" xfId="46562" xr:uid="{00000000-0005-0000-0000-0000BCB50000}"/>
    <cellStyle name="Note 3 6 5 11 3" xfId="46563" xr:uid="{00000000-0005-0000-0000-0000BDB50000}"/>
    <cellStyle name="Note 3 6 5 12" xfId="46564" xr:uid="{00000000-0005-0000-0000-0000BEB50000}"/>
    <cellStyle name="Note 3 6 5 13" xfId="46565" xr:uid="{00000000-0005-0000-0000-0000BFB50000}"/>
    <cellStyle name="Note 3 6 5 2" xfId="46566" xr:uid="{00000000-0005-0000-0000-0000C0B50000}"/>
    <cellStyle name="Note 3 6 5 2 2" xfId="46567" xr:uid="{00000000-0005-0000-0000-0000C1B50000}"/>
    <cellStyle name="Note 3 6 5 2 3" xfId="46568" xr:uid="{00000000-0005-0000-0000-0000C2B50000}"/>
    <cellStyle name="Note 3 6 5 3" xfId="46569" xr:uid="{00000000-0005-0000-0000-0000C3B50000}"/>
    <cellStyle name="Note 3 6 5 3 2" xfId="46570" xr:uid="{00000000-0005-0000-0000-0000C4B50000}"/>
    <cellStyle name="Note 3 6 5 3 3" xfId="46571" xr:uid="{00000000-0005-0000-0000-0000C5B50000}"/>
    <cellStyle name="Note 3 6 5 4" xfId="46572" xr:uid="{00000000-0005-0000-0000-0000C6B50000}"/>
    <cellStyle name="Note 3 6 5 4 2" xfId="46573" xr:uid="{00000000-0005-0000-0000-0000C7B50000}"/>
    <cellStyle name="Note 3 6 5 4 3" xfId="46574" xr:uid="{00000000-0005-0000-0000-0000C8B50000}"/>
    <cellStyle name="Note 3 6 5 5" xfId="46575" xr:uid="{00000000-0005-0000-0000-0000C9B50000}"/>
    <cellStyle name="Note 3 6 5 5 2" xfId="46576" xr:uid="{00000000-0005-0000-0000-0000CAB50000}"/>
    <cellStyle name="Note 3 6 5 5 3" xfId="46577" xr:uid="{00000000-0005-0000-0000-0000CBB50000}"/>
    <cellStyle name="Note 3 6 5 6" xfId="46578" xr:uid="{00000000-0005-0000-0000-0000CCB50000}"/>
    <cellStyle name="Note 3 6 5 6 2" xfId="46579" xr:uid="{00000000-0005-0000-0000-0000CDB50000}"/>
    <cellStyle name="Note 3 6 5 6 3" xfId="46580" xr:uid="{00000000-0005-0000-0000-0000CEB50000}"/>
    <cellStyle name="Note 3 6 5 7" xfId="46581" xr:uid="{00000000-0005-0000-0000-0000CFB50000}"/>
    <cellStyle name="Note 3 6 5 7 2" xfId="46582" xr:uid="{00000000-0005-0000-0000-0000D0B50000}"/>
    <cellStyle name="Note 3 6 5 7 3" xfId="46583" xr:uid="{00000000-0005-0000-0000-0000D1B50000}"/>
    <cellStyle name="Note 3 6 5 8" xfId="46584" xr:uid="{00000000-0005-0000-0000-0000D2B50000}"/>
    <cellStyle name="Note 3 6 5 8 2" xfId="46585" xr:uid="{00000000-0005-0000-0000-0000D3B50000}"/>
    <cellStyle name="Note 3 6 5 8 3" xfId="46586" xr:uid="{00000000-0005-0000-0000-0000D4B50000}"/>
    <cellStyle name="Note 3 6 5 9" xfId="46587" xr:uid="{00000000-0005-0000-0000-0000D5B50000}"/>
    <cellStyle name="Note 3 6 5 9 2" xfId="46588" xr:uid="{00000000-0005-0000-0000-0000D6B50000}"/>
    <cellStyle name="Note 3 6 5 9 3" xfId="46589" xr:uid="{00000000-0005-0000-0000-0000D7B50000}"/>
    <cellStyle name="Note 3 6 6" xfId="46590" xr:uid="{00000000-0005-0000-0000-0000D8B50000}"/>
    <cellStyle name="Note 3 6 6 10" xfId="46591" xr:uid="{00000000-0005-0000-0000-0000D9B50000}"/>
    <cellStyle name="Note 3 6 6 10 2" xfId="46592" xr:uid="{00000000-0005-0000-0000-0000DAB50000}"/>
    <cellStyle name="Note 3 6 6 10 3" xfId="46593" xr:uid="{00000000-0005-0000-0000-0000DBB50000}"/>
    <cellStyle name="Note 3 6 6 11" xfId="46594" xr:uid="{00000000-0005-0000-0000-0000DCB50000}"/>
    <cellStyle name="Note 3 6 6 11 2" xfId="46595" xr:uid="{00000000-0005-0000-0000-0000DDB50000}"/>
    <cellStyle name="Note 3 6 6 11 3" xfId="46596" xr:uid="{00000000-0005-0000-0000-0000DEB50000}"/>
    <cellStyle name="Note 3 6 6 12" xfId="46597" xr:uid="{00000000-0005-0000-0000-0000DFB50000}"/>
    <cellStyle name="Note 3 6 6 13" xfId="46598" xr:uid="{00000000-0005-0000-0000-0000E0B50000}"/>
    <cellStyle name="Note 3 6 6 2" xfId="46599" xr:uid="{00000000-0005-0000-0000-0000E1B50000}"/>
    <cellStyle name="Note 3 6 6 2 2" xfId="46600" xr:uid="{00000000-0005-0000-0000-0000E2B50000}"/>
    <cellStyle name="Note 3 6 6 2 3" xfId="46601" xr:uid="{00000000-0005-0000-0000-0000E3B50000}"/>
    <cellStyle name="Note 3 6 6 3" xfId="46602" xr:uid="{00000000-0005-0000-0000-0000E4B50000}"/>
    <cellStyle name="Note 3 6 6 3 2" xfId="46603" xr:uid="{00000000-0005-0000-0000-0000E5B50000}"/>
    <cellStyle name="Note 3 6 6 3 3" xfId="46604" xr:uid="{00000000-0005-0000-0000-0000E6B50000}"/>
    <cellStyle name="Note 3 6 6 4" xfId="46605" xr:uid="{00000000-0005-0000-0000-0000E7B50000}"/>
    <cellStyle name="Note 3 6 6 4 2" xfId="46606" xr:uid="{00000000-0005-0000-0000-0000E8B50000}"/>
    <cellStyle name="Note 3 6 6 4 3" xfId="46607" xr:uid="{00000000-0005-0000-0000-0000E9B50000}"/>
    <cellStyle name="Note 3 6 6 5" xfId="46608" xr:uid="{00000000-0005-0000-0000-0000EAB50000}"/>
    <cellStyle name="Note 3 6 6 5 2" xfId="46609" xr:uid="{00000000-0005-0000-0000-0000EBB50000}"/>
    <cellStyle name="Note 3 6 6 5 3" xfId="46610" xr:uid="{00000000-0005-0000-0000-0000ECB50000}"/>
    <cellStyle name="Note 3 6 6 6" xfId="46611" xr:uid="{00000000-0005-0000-0000-0000EDB50000}"/>
    <cellStyle name="Note 3 6 6 6 2" xfId="46612" xr:uid="{00000000-0005-0000-0000-0000EEB50000}"/>
    <cellStyle name="Note 3 6 6 6 3" xfId="46613" xr:uid="{00000000-0005-0000-0000-0000EFB50000}"/>
    <cellStyle name="Note 3 6 6 7" xfId="46614" xr:uid="{00000000-0005-0000-0000-0000F0B50000}"/>
    <cellStyle name="Note 3 6 6 7 2" xfId="46615" xr:uid="{00000000-0005-0000-0000-0000F1B50000}"/>
    <cellStyle name="Note 3 6 6 7 3" xfId="46616" xr:uid="{00000000-0005-0000-0000-0000F2B50000}"/>
    <cellStyle name="Note 3 6 6 8" xfId="46617" xr:uid="{00000000-0005-0000-0000-0000F3B50000}"/>
    <cellStyle name="Note 3 6 6 8 2" xfId="46618" xr:uid="{00000000-0005-0000-0000-0000F4B50000}"/>
    <cellStyle name="Note 3 6 6 8 3" xfId="46619" xr:uid="{00000000-0005-0000-0000-0000F5B50000}"/>
    <cellStyle name="Note 3 6 6 9" xfId="46620" xr:uid="{00000000-0005-0000-0000-0000F6B50000}"/>
    <cellStyle name="Note 3 6 6 9 2" xfId="46621" xr:uid="{00000000-0005-0000-0000-0000F7B50000}"/>
    <cellStyle name="Note 3 6 6 9 3" xfId="46622" xr:uid="{00000000-0005-0000-0000-0000F8B50000}"/>
    <cellStyle name="Note 3 6 7" xfId="46623" xr:uid="{00000000-0005-0000-0000-0000F9B50000}"/>
    <cellStyle name="Note 3 6 7 10" xfId="46624" xr:uid="{00000000-0005-0000-0000-0000FAB50000}"/>
    <cellStyle name="Note 3 6 7 10 2" xfId="46625" xr:uid="{00000000-0005-0000-0000-0000FBB50000}"/>
    <cellStyle name="Note 3 6 7 10 3" xfId="46626" xr:uid="{00000000-0005-0000-0000-0000FCB50000}"/>
    <cellStyle name="Note 3 6 7 11" xfId="46627" xr:uid="{00000000-0005-0000-0000-0000FDB50000}"/>
    <cellStyle name="Note 3 6 7 11 2" xfId="46628" xr:uid="{00000000-0005-0000-0000-0000FEB50000}"/>
    <cellStyle name="Note 3 6 7 11 3" xfId="46629" xr:uid="{00000000-0005-0000-0000-0000FFB50000}"/>
    <cellStyle name="Note 3 6 7 12" xfId="46630" xr:uid="{00000000-0005-0000-0000-000000B60000}"/>
    <cellStyle name="Note 3 6 7 13" xfId="46631" xr:uid="{00000000-0005-0000-0000-000001B60000}"/>
    <cellStyle name="Note 3 6 7 2" xfId="46632" xr:uid="{00000000-0005-0000-0000-000002B60000}"/>
    <cellStyle name="Note 3 6 7 2 2" xfId="46633" xr:uid="{00000000-0005-0000-0000-000003B60000}"/>
    <cellStyle name="Note 3 6 7 2 3" xfId="46634" xr:uid="{00000000-0005-0000-0000-000004B60000}"/>
    <cellStyle name="Note 3 6 7 3" xfId="46635" xr:uid="{00000000-0005-0000-0000-000005B60000}"/>
    <cellStyle name="Note 3 6 7 3 2" xfId="46636" xr:uid="{00000000-0005-0000-0000-000006B60000}"/>
    <cellStyle name="Note 3 6 7 3 3" xfId="46637" xr:uid="{00000000-0005-0000-0000-000007B60000}"/>
    <cellStyle name="Note 3 6 7 4" xfId="46638" xr:uid="{00000000-0005-0000-0000-000008B60000}"/>
    <cellStyle name="Note 3 6 7 4 2" xfId="46639" xr:uid="{00000000-0005-0000-0000-000009B60000}"/>
    <cellStyle name="Note 3 6 7 4 3" xfId="46640" xr:uid="{00000000-0005-0000-0000-00000AB60000}"/>
    <cellStyle name="Note 3 6 7 5" xfId="46641" xr:uid="{00000000-0005-0000-0000-00000BB60000}"/>
    <cellStyle name="Note 3 6 7 5 2" xfId="46642" xr:uid="{00000000-0005-0000-0000-00000CB60000}"/>
    <cellStyle name="Note 3 6 7 5 3" xfId="46643" xr:uid="{00000000-0005-0000-0000-00000DB60000}"/>
    <cellStyle name="Note 3 6 7 6" xfId="46644" xr:uid="{00000000-0005-0000-0000-00000EB60000}"/>
    <cellStyle name="Note 3 6 7 6 2" xfId="46645" xr:uid="{00000000-0005-0000-0000-00000FB60000}"/>
    <cellStyle name="Note 3 6 7 6 3" xfId="46646" xr:uid="{00000000-0005-0000-0000-000010B60000}"/>
    <cellStyle name="Note 3 6 7 7" xfId="46647" xr:uid="{00000000-0005-0000-0000-000011B60000}"/>
    <cellStyle name="Note 3 6 7 7 2" xfId="46648" xr:uid="{00000000-0005-0000-0000-000012B60000}"/>
    <cellStyle name="Note 3 6 7 7 3" xfId="46649" xr:uid="{00000000-0005-0000-0000-000013B60000}"/>
    <cellStyle name="Note 3 6 7 8" xfId="46650" xr:uid="{00000000-0005-0000-0000-000014B60000}"/>
    <cellStyle name="Note 3 6 7 8 2" xfId="46651" xr:uid="{00000000-0005-0000-0000-000015B60000}"/>
    <cellStyle name="Note 3 6 7 8 3" xfId="46652" xr:uid="{00000000-0005-0000-0000-000016B60000}"/>
    <cellStyle name="Note 3 6 7 9" xfId="46653" xr:uid="{00000000-0005-0000-0000-000017B60000}"/>
    <cellStyle name="Note 3 6 7 9 2" xfId="46654" xr:uid="{00000000-0005-0000-0000-000018B60000}"/>
    <cellStyle name="Note 3 6 7 9 3" xfId="46655" xr:uid="{00000000-0005-0000-0000-000019B60000}"/>
    <cellStyle name="Note 3 6 8" xfId="46656" xr:uid="{00000000-0005-0000-0000-00001AB60000}"/>
    <cellStyle name="Note 3 6 8 2" xfId="46657" xr:uid="{00000000-0005-0000-0000-00001BB60000}"/>
    <cellStyle name="Note 3 6 8 3" xfId="46658" xr:uid="{00000000-0005-0000-0000-00001CB60000}"/>
    <cellStyle name="Note 3 6 9" xfId="46659" xr:uid="{00000000-0005-0000-0000-00001DB60000}"/>
    <cellStyle name="Note 3 6 9 2" xfId="46660" xr:uid="{00000000-0005-0000-0000-00001EB60000}"/>
    <cellStyle name="Note 3 6 9 3" xfId="46661" xr:uid="{00000000-0005-0000-0000-00001FB60000}"/>
    <cellStyle name="Note 3 7" xfId="46662" xr:uid="{00000000-0005-0000-0000-000020B60000}"/>
    <cellStyle name="Note 3 7 10" xfId="46663" xr:uid="{00000000-0005-0000-0000-000021B60000}"/>
    <cellStyle name="Note 3 7 10 2" xfId="46664" xr:uid="{00000000-0005-0000-0000-000022B60000}"/>
    <cellStyle name="Note 3 7 10 3" xfId="46665" xr:uid="{00000000-0005-0000-0000-000023B60000}"/>
    <cellStyle name="Note 3 7 11" xfId="46666" xr:uid="{00000000-0005-0000-0000-000024B60000}"/>
    <cellStyle name="Note 3 7 11 2" xfId="46667" xr:uid="{00000000-0005-0000-0000-000025B60000}"/>
    <cellStyle name="Note 3 7 11 3" xfId="46668" xr:uid="{00000000-0005-0000-0000-000026B60000}"/>
    <cellStyle name="Note 3 7 12" xfId="46669" xr:uid="{00000000-0005-0000-0000-000027B60000}"/>
    <cellStyle name="Note 3 7 13" xfId="46670" xr:uid="{00000000-0005-0000-0000-000028B60000}"/>
    <cellStyle name="Note 3 7 2" xfId="46671" xr:uid="{00000000-0005-0000-0000-000029B60000}"/>
    <cellStyle name="Note 3 7 2 2" xfId="46672" xr:uid="{00000000-0005-0000-0000-00002AB60000}"/>
    <cellStyle name="Note 3 7 2 3" xfId="46673" xr:uid="{00000000-0005-0000-0000-00002BB60000}"/>
    <cellStyle name="Note 3 7 3" xfId="46674" xr:uid="{00000000-0005-0000-0000-00002CB60000}"/>
    <cellStyle name="Note 3 7 3 2" xfId="46675" xr:uid="{00000000-0005-0000-0000-00002DB60000}"/>
    <cellStyle name="Note 3 7 3 3" xfId="46676" xr:uid="{00000000-0005-0000-0000-00002EB60000}"/>
    <cellStyle name="Note 3 7 4" xfId="46677" xr:uid="{00000000-0005-0000-0000-00002FB60000}"/>
    <cellStyle name="Note 3 7 4 2" xfId="46678" xr:uid="{00000000-0005-0000-0000-000030B60000}"/>
    <cellStyle name="Note 3 7 4 3" xfId="46679" xr:uid="{00000000-0005-0000-0000-000031B60000}"/>
    <cellStyle name="Note 3 7 5" xfId="46680" xr:uid="{00000000-0005-0000-0000-000032B60000}"/>
    <cellStyle name="Note 3 7 5 2" xfId="46681" xr:uid="{00000000-0005-0000-0000-000033B60000}"/>
    <cellStyle name="Note 3 7 5 3" xfId="46682" xr:uid="{00000000-0005-0000-0000-000034B60000}"/>
    <cellStyle name="Note 3 7 6" xfId="46683" xr:uid="{00000000-0005-0000-0000-000035B60000}"/>
    <cellStyle name="Note 3 7 6 2" xfId="46684" xr:uid="{00000000-0005-0000-0000-000036B60000}"/>
    <cellStyle name="Note 3 7 6 3" xfId="46685" xr:uid="{00000000-0005-0000-0000-000037B60000}"/>
    <cellStyle name="Note 3 7 7" xfId="46686" xr:uid="{00000000-0005-0000-0000-000038B60000}"/>
    <cellStyle name="Note 3 7 7 2" xfId="46687" xr:uid="{00000000-0005-0000-0000-000039B60000}"/>
    <cellStyle name="Note 3 7 7 3" xfId="46688" xr:uid="{00000000-0005-0000-0000-00003AB60000}"/>
    <cellStyle name="Note 3 7 8" xfId="46689" xr:uid="{00000000-0005-0000-0000-00003BB60000}"/>
    <cellStyle name="Note 3 7 8 2" xfId="46690" xr:uid="{00000000-0005-0000-0000-00003CB60000}"/>
    <cellStyle name="Note 3 7 8 3" xfId="46691" xr:uid="{00000000-0005-0000-0000-00003DB60000}"/>
    <cellStyle name="Note 3 7 9" xfId="46692" xr:uid="{00000000-0005-0000-0000-00003EB60000}"/>
    <cellStyle name="Note 3 7 9 2" xfId="46693" xr:uid="{00000000-0005-0000-0000-00003FB60000}"/>
    <cellStyle name="Note 3 7 9 3" xfId="46694" xr:uid="{00000000-0005-0000-0000-000040B60000}"/>
    <cellStyle name="Note 3 8" xfId="46695" xr:uid="{00000000-0005-0000-0000-000041B60000}"/>
    <cellStyle name="Note 3 8 2" xfId="46696" xr:uid="{00000000-0005-0000-0000-000042B60000}"/>
    <cellStyle name="Note 3 8 3" xfId="46697" xr:uid="{00000000-0005-0000-0000-000043B60000}"/>
    <cellStyle name="Note 3 9" xfId="46698" xr:uid="{00000000-0005-0000-0000-000044B60000}"/>
    <cellStyle name="Note 3 9 2" xfId="46699" xr:uid="{00000000-0005-0000-0000-000045B60000}"/>
    <cellStyle name="Note 3 9 3" xfId="46700" xr:uid="{00000000-0005-0000-0000-000046B60000}"/>
    <cellStyle name="nPlosion" xfId="46701" xr:uid="{00000000-0005-0000-0000-000047B60000}"/>
    <cellStyle name="Number" xfId="46702" xr:uid="{00000000-0005-0000-0000-000048B60000}"/>
    <cellStyle name="Numbering" xfId="46703" xr:uid="{00000000-0005-0000-0000-000049B60000}"/>
    <cellStyle name="Numbers" xfId="46704" xr:uid="{00000000-0005-0000-0000-00004AB60000}"/>
    <cellStyle name="Numbers - Bold" xfId="46705" xr:uid="{00000000-0005-0000-0000-00004BB60000}"/>
    <cellStyle name="Numbers - Large" xfId="46706" xr:uid="{00000000-0005-0000-0000-00004CB60000}"/>
    <cellStyle name="Numbers_BD Assumptions 100113" xfId="46707" xr:uid="{00000000-0005-0000-0000-00004DB60000}"/>
    <cellStyle name="nvision standard" xfId="46708" xr:uid="{00000000-0005-0000-0000-00004EB60000}"/>
    <cellStyle name="nvision standard 2" xfId="46709" xr:uid="{00000000-0005-0000-0000-00004FB60000}"/>
    <cellStyle name="Œ…‹æØ‚è [0.00]_Area" xfId="46710" xr:uid="{00000000-0005-0000-0000-000050B60000}"/>
    <cellStyle name="Œ…‹æØ‚è_Area" xfId="46711" xr:uid="{00000000-0005-0000-0000-000051B60000}"/>
    <cellStyle name="OfwatAmber" xfId="46712" xr:uid="{00000000-0005-0000-0000-000052B60000}"/>
    <cellStyle name="OfwatCalculation" xfId="209" xr:uid="{00000000-0005-0000-0000-000053B60000}"/>
    <cellStyle name="OfwatCopy" xfId="46713" xr:uid="{00000000-0005-0000-0000-000054B60000}"/>
    <cellStyle name="OfwatDescTxt" xfId="46714" xr:uid="{00000000-0005-0000-0000-000055B60000}"/>
    <cellStyle name="OfwatEmphasis" xfId="46715" xr:uid="{00000000-0005-0000-0000-000056B60000}"/>
    <cellStyle name="OfwatGreen" xfId="46716" xr:uid="{00000000-0005-0000-0000-000057B60000}"/>
    <cellStyle name="OfwatHeaderTxt" xfId="46717" xr:uid="{00000000-0005-0000-0000-000058B60000}"/>
    <cellStyle name="OfwatInput" xfId="46718" xr:uid="{00000000-0005-0000-0000-000059B60000}"/>
    <cellStyle name="OfwatINVALID" xfId="46719" xr:uid="{00000000-0005-0000-0000-00005AB60000}"/>
    <cellStyle name="OfwatNormal" xfId="46720" xr:uid="{00000000-0005-0000-0000-00005BB60000}"/>
    <cellStyle name="OfwatRedPurple" xfId="46721" xr:uid="{00000000-0005-0000-0000-00005CB60000}"/>
    <cellStyle name="OLELink" xfId="46722" xr:uid="{00000000-0005-0000-0000-00005DB60000}"/>
    <cellStyle name="Output" xfId="18" builtinId="21" customBuiltin="1"/>
    <cellStyle name="Output 2" xfId="160" xr:uid="{00000000-0005-0000-0000-00005FB60000}"/>
    <cellStyle name="Output 2 10" xfId="46723" xr:uid="{00000000-0005-0000-0000-000060B60000}"/>
    <cellStyle name="Output 2 10 2" xfId="46724" xr:uid="{00000000-0005-0000-0000-000061B60000}"/>
    <cellStyle name="Output 2 10 3" xfId="46725" xr:uid="{00000000-0005-0000-0000-000062B60000}"/>
    <cellStyle name="Output 2 11" xfId="46726" xr:uid="{00000000-0005-0000-0000-000063B60000}"/>
    <cellStyle name="Output 2 11 2" xfId="46727" xr:uid="{00000000-0005-0000-0000-000064B60000}"/>
    <cellStyle name="Output 2 11 3" xfId="46728" xr:uid="{00000000-0005-0000-0000-000065B60000}"/>
    <cellStyle name="Output 2 12" xfId="46729" xr:uid="{00000000-0005-0000-0000-000066B60000}"/>
    <cellStyle name="Output 2 12 2" xfId="46730" xr:uid="{00000000-0005-0000-0000-000067B60000}"/>
    <cellStyle name="Output 2 12 3" xfId="46731" xr:uid="{00000000-0005-0000-0000-000068B60000}"/>
    <cellStyle name="Output 2 13" xfId="46732" xr:uid="{00000000-0005-0000-0000-000069B60000}"/>
    <cellStyle name="Output 2 13 2" xfId="46733" xr:uid="{00000000-0005-0000-0000-00006AB60000}"/>
    <cellStyle name="Output 2 13 3" xfId="46734" xr:uid="{00000000-0005-0000-0000-00006BB60000}"/>
    <cellStyle name="Output 2 14" xfId="46735" xr:uid="{00000000-0005-0000-0000-00006CB60000}"/>
    <cellStyle name="Output 2 14 2" xfId="46736" xr:uid="{00000000-0005-0000-0000-00006DB60000}"/>
    <cellStyle name="Output 2 14 3" xfId="46737" xr:uid="{00000000-0005-0000-0000-00006EB60000}"/>
    <cellStyle name="Output 2 15" xfId="46738" xr:uid="{00000000-0005-0000-0000-00006FB60000}"/>
    <cellStyle name="Output 2 16" xfId="46739" xr:uid="{00000000-0005-0000-0000-000070B60000}"/>
    <cellStyle name="Output 2 2" xfId="161" xr:uid="{00000000-0005-0000-0000-000071B60000}"/>
    <cellStyle name="Output 2 2 10" xfId="46740" xr:uid="{00000000-0005-0000-0000-000072B60000}"/>
    <cellStyle name="Output 2 2 10 2" xfId="46741" xr:uid="{00000000-0005-0000-0000-000073B60000}"/>
    <cellStyle name="Output 2 2 10 3" xfId="46742" xr:uid="{00000000-0005-0000-0000-000074B60000}"/>
    <cellStyle name="Output 2 2 11" xfId="46743" xr:uid="{00000000-0005-0000-0000-000075B60000}"/>
    <cellStyle name="Output 2 2 11 2" xfId="46744" xr:uid="{00000000-0005-0000-0000-000076B60000}"/>
    <cellStyle name="Output 2 2 11 3" xfId="46745" xr:uid="{00000000-0005-0000-0000-000077B60000}"/>
    <cellStyle name="Output 2 2 12" xfId="46746" xr:uid="{00000000-0005-0000-0000-000078B60000}"/>
    <cellStyle name="Output 2 2 12 2" xfId="46747" xr:uid="{00000000-0005-0000-0000-000079B60000}"/>
    <cellStyle name="Output 2 2 12 3" xfId="46748" xr:uid="{00000000-0005-0000-0000-00007AB60000}"/>
    <cellStyle name="Output 2 2 13" xfId="46749" xr:uid="{00000000-0005-0000-0000-00007BB60000}"/>
    <cellStyle name="Output 2 2 13 2" xfId="46750" xr:uid="{00000000-0005-0000-0000-00007CB60000}"/>
    <cellStyle name="Output 2 2 13 3" xfId="46751" xr:uid="{00000000-0005-0000-0000-00007DB60000}"/>
    <cellStyle name="Output 2 2 14" xfId="46752" xr:uid="{00000000-0005-0000-0000-00007EB60000}"/>
    <cellStyle name="Output 2 2 15" xfId="46753" xr:uid="{00000000-0005-0000-0000-00007FB60000}"/>
    <cellStyle name="Output 2 2 2" xfId="46754" xr:uid="{00000000-0005-0000-0000-000080B60000}"/>
    <cellStyle name="Output 2 2 2 10" xfId="46755" xr:uid="{00000000-0005-0000-0000-000081B60000}"/>
    <cellStyle name="Output 2 2 2 10 2" xfId="46756" xr:uid="{00000000-0005-0000-0000-000082B60000}"/>
    <cellStyle name="Output 2 2 2 10 3" xfId="46757" xr:uid="{00000000-0005-0000-0000-000083B60000}"/>
    <cellStyle name="Output 2 2 2 11" xfId="46758" xr:uid="{00000000-0005-0000-0000-000084B60000}"/>
    <cellStyle name="Output 2 2 2 11 2" xfId="46759" xr:uid="{00000000-0005-0000-0000-000085B60000}"/>
    <cellStyle name="Output 2 2 2 11 3" xfId="46760" xr:uid="{00000000-0005-0000-0000-000086B60000}"/>
    <cellStyle name="Output 2 2 2 12" xfId="46761" xr:uid="{00000000-0005-0000-0000-000087B60000}"/>
    <cellStyle name="Output 2 2 2 12 2" xfId="46762" xr:uid="{00000000-0005-0000-0000-000088B60000}"/>
    <cellStyle name="Output 2 2 2 12 3" xfId="46763" xr:uid="{00000000-0005-0000-0000-000089B60000}"/>
    <cellStyle name="Output 2 2 2 13" xfId="46764" xr:uid="{00000000-0005-0000-0000-00008AB60000}"/>
    <cellStyle name="Output 2 2 2 13 2" xfId="46765" xr:uid="{00000000-0005-0000-0000-00008BB60000}"/>
    <cellStyle name="Output 2 2 2 13 3" xfId="46766" xr:uid="{00000000-0005-0000-0000-00008CB60000}"/>
    <cellStyle name="Output 2 2 2 14" xfId="46767" xr:uid="{00000000-0005-0000-0000-00008DB60000}"/>
    <cellStyle name="Output 2 2 2 14 2" xfId="46768" xr:uid="{00000000-0005-0000-0000-00008EB60000}"/>
    <cellStyle name="Output 2 2 2 14 3" xfId="46769" xr:uid="{00000000-0005-0000-0000-00008FB60000}"/>
    <cellStyle name="Output 2 2 2 15" xfId="46770" xr:uid="{00000000-0005-0000-0000-000090B60000}"/>
    <cellStyle name="Output 2 2 2 15 2" xfId="46771" xr:uid="{00000000-0005-0000-0000-000091B60000}"/>
    <cellStyle name="Output 2 2 2 15 3" xfId="46772" xr:uid="{00000000-0005-0000-0000-000092B60000}"/>
    <cellStyle name="Output 2 2 2 16" xfId="46773" xr:uid="{00000000-0005-0000-0000-000093B60000}"/>
    <cellStyle name="Output 2 2 2 2" xfId="46774" xr:uid="{00000000-0005-0000-0000-000094B60000}"/>
    <cellStyle name="Output 2 2 2 2 10" xfId="46775" xr:uid="{00000000-0005-0000-0000-000095B60000}"/>
    <cellStyle name="Output 2 2 2 2 10 2" xfId="46776" xr:uid="{00000000-0005-0000-0000-000096B60000}"/>
    <cellStyle name="Output 2 2 2 2 10 3" xfId="46777" xr:uid="{00000000-0005-0000-0000-000097B60000}"/>
    <cellStyle name="Output 2 2 2 2 11" xfId="46778" xr:uid="{00000000-0005-0000-0000-000098B60000}"/>
    <cellStyle name="Output 2 2 2 2 11 2" xfId="46779" xr:uid="{00000000-0005-0000-0000-000099B60000}"/>
    <cellStyle name="Output 2 2 2 2 11 3" xfId="46780" xr:uid="{00000000-0005-0000-0000-00009AB60000}"/>
    <cellStyle name="Output 2 2 2 2 12" xfId="46781" xr:uid="{00000000-0005-0000-0000-00009BB60000}"/>
    <cellStyle name="Output 2 2 2 2 12 2" xfId="46782" xr:uid="{00000000-0005-0000-0000-00009CB60000}"/>
    <cellStyle name="Output 2 2 2 2 12 3" xfId="46783" xr:uid="{00000000-0005-0000-0000-00009DB60000}"/>
    <cellStyle name="Output 2 2 2 2 13" xfId="46784" xr:uid="{00000000-0005-0000-0000-00009EB60000}"/>
    <cellStyle name="Output 2 2 2 2 13 2" xfId="46785" xr:uid="{00000000-0005-0000-0000-00009FB60000}"/>
    <cellStyle name="Output 2 2 2 2 13 3" xfId="46786" xr:uid="{00000000-0005-0000-0000-0000A0B60000}"/>
    <cellStyle name="Output 2 2 2 2 14" xfId="46787" xr:uid="{00000000-0005-0000-0000-0000A1B60000}"/>
    <cellStyle name="Output 2 2 2 2 14 2" xfId="46788" xr:uid="{00000000-0005-0000-0000-0000A2B60000}"/>
    <cellStyle name="Output 2 2 2 2 14 3" xfId="46789" xr:uid="{00000000-0005-0000-0000-0000A3B60000}"/>
    <cellStyle name="Output 2 2 2 2 15" xfId="46790" xr:uid="{00000000-0005-0000-0000-0000A4B60000}"/>
    <cellStyle name="Output 2 2 2 2 15 2" xfId="46791" xr:uid="{00000000-0005-0000-0000-0000A5B60000}"/>
    <cellStyle name="Output 2 2 2 2 15 3" xfId="46792" xr:uid="{00000000-0005-0000-0000-0000A6B60000}"/>
    <cellStyle name="Output 2 2 2 2 16" xfId="46793" xr:uid="{00000000-0005-0000-0000-0000A7B60000}"/>
    <cellStyle name="Output 2 2 2 2 16 2" xfId="46794" xr:uid="{00000000-0005-0000-0000-0000A8B60000}"/>
    <cellStyle name="Output 2 2 2 2 16 3" xfId="46795" xr:uid="{00000000-0005-0000-0000-0000A9B60000}"/>
    <cellStyle name="Output 2 2 2 2 17" xfId="46796" xr:uid="{00000000-0005-0000-0000-0000AAB60000}"/>
    <cellStyle name="Output 2 2 2 2 2" xfId="46797" xr:uid="{00000000-0005-0000-0000-0000ABB60000}"/>
    <cellStyle name="Output 2 2 2 2 2 10" xfId="46798" xr:uid="{00000000-0005-0000-0000-0000ACB60000}"/>
    <cellStyle name="Output 2 2 2 2 2 10 2" xfId="46799" xr:uid="{00000000-0005-0000-0000-0000ADB60000}"/>
    <cellStyle name="Output 2 2 2 2 2 10 3" xfId="46800" xr:uid="{00000000-0005-0000-0000-0000AEB60000}"/>
    <cellStyle name="Output 2 2 2 2 2 11" xfId="46801" xr:uid="{00000000-0005-0000-0000-0000AFB60000}"/>
    <cellStyle name="Output 2 2 2 2 2 11 2" xfId="46802" xr:uid="{00000000-0005-0000-0000-0000B0B60000}"/>
    <cellStyle name="Output 2 2 2 2 2 11 3" xfId="46803" xr:uid="{00000000-0005-0000-0000-0000B1B60000}"/>
    <cellStyle name="Output 2 2 2 2 2 12" xfId="46804" xr:uid="{00000000-0005-0000-0000-0000B2B60000}"/>
    <cellStyle name="Output 2 2 2 2 2 12 2" xfId="46805" xr:uid="{00000000-0005-0000-0000-0000B3B60000}"/>
    <cellStyle name="Output 2 2 2 2 2 12 3" xfId="46806" xr:uid="{00000000-0005-0000-0000-0000B4B60000}"/>
    <cellStyle name="Output 2 2 2 2 2 13" xfId="46807" xr:uid="{00000000-0005-0000-0000-0000B5B60000}"/>
    <cellStyle name="Output 2 2 2 2 2 14" xfId="46808" xr:uid="{00000000-0005-0000-0000-0000B6B60000}"/>
    <cellStyle name="Output 2 2 2 2 2 2" xfId="46809" xr:uid="{00000000-0005-0000-0000-0000B7B60000}"/>
    <cellStyle name="Output 2 2 2 2 2 2 2" xfId="46810" xr:uid="{00000000-0005-0000-0000-0000B8B60000}"/>
    <cellStyle name="Output 2 2 2 2 2 2 3" xfId="46811" xr:uid="{00000000-0005-0000-0000-0000B9B60000}"/>
    <cellStyle name="Output 2 2 2 2 2 3" xfId="46812" xr:uid="{00000000-0005-0000-0000-0000BAB60000}"/>
    <cellStyle name="Output 2 2 2 2 2 3 2" xfId="46813" xr:uid="{00000000-0005-0000-0000-0000BBB60000}"/>
    <cellStyle name="Output 2 2 2 2 2 3 3" xfId="46814" xr:uid="{00000000-0005-0000-0000-0000BCB60000}"/>
    <cellStyle name="Output 2 2 2 2 2 4" xfId="46815" xr:uid="{00000000-0005-0000-0000-0000BDB60000}"/>
    <cellStyle name="Output 2 2 2 2 2 4 2" xfId="46816" xr:uid="{00000000-0005-0000-0000-0000BEB60000}"/>
    <cellStyle name="Output 2 2 2 2 2 4 3" xfId="46817" xr:uid="{00000000-0005-0000-0000-0000BFB60000}"/>
    <cellStyle name="Output 2 2 2 2 2 5" xfId="46818" xr:uid="{00000000-0005-0000-0000-0000C0B60000}"/>
    <cellStyle name="Output 2 2 2 2 2 5 2" xfId="46819" xr:uid="{00000000-0005-0000-0000-0000C1B60000}"/>
    <cellStyle name="Output 2 2 2 2 2 5 3" xfId="46820" xr:uid="{00000000-0005-0000-0000-0000C2B60000}"/>
    <cellStyle name="Output 2 2 2 2 2 6" xfId="46821" xr:uid="{00000000-0005-0000-0000-0000C3B60000}"/>
    <cellStyle name="Output 2 2 2 2 2 6 2" xfId="46822" xr:uid="{00000000-0005-0000-0000-0000C4B60000}"/>
    <cellStyle name="Output 2 2 2 2 2 6 3" xfId="46823" xr:uid="{00000000-0005-0000-0000-0000C5B60000}"/>
    <cellStyle name="Output 2 2 2 2 2 7" xfId="46824" xr:uid="{00000000-0005-0000-0000-0000C6B60000}"/>
    <cellStyle name="Output 2 2 2 2 2 7 2" xfId="46825" xr:uid="{00000000-0005-0000-0000-0000C7B60000}"/>
    <cellStyle name="Output 2 2 2 2 2 7 3" xfId="46826" xr:uid="{00000000-0005-0000-0000-0000C8B60000}"/>
    <cellStyle name="Output 2 2 2 2 2 8" xfId="46827" xr:uid="{00000000-0005-0000-0000-0000C9B60000}"/>
    <cellStyle name="Output 2 2 2 2 2 8 2" xfId="46828" xr:uid="{00000000-0005-0000-0000-0000CAB60000}"/>
    <cellStyle name="Output 2 2 2 2 2 8 3" xfId="46829" xr:uid="{00000000-0005-0000-0000-0000CBB60000}"/>
    <cellStyle name="Output 2 2 2 2 2 9" xfId="46830" xr:uid="{00000000-0005-0000-0000-0000CCB60000}"/>
    <cellStyle name="Output 2 2 2 2 2 9 2" xfId="46831" xr:uid="{00000000-0005-0000-0000-0000CDB60000}"/>
    <cellStyle name="Output 2 2 2 2 2 9 3" xfId="46832" xr:uid="{00000000-0005-0000-0000-0000CEB60000}"/>
    <cellStyle name="Output 2 2 2 2 3" xfId="46833" xr:uid="{00000000-0005-0000-0000-0000CFB60000}"/>
    <cellStyle name="Output 2 2 2 2 3 10" xfId="46834" xr:uid="{00000000-0005-0000-0000-0000D0B60000}"/>
    <cellStyle name="Output 2 2 2 2 3 10 2" xfId="46835" xr:uid="{00000000-0005-0000-0000-0000D1B60000}"/>
    <cellStyle name="Output 2 2 2 2 3 10 3" xfId="46836" xr:uid="{00000000-0005-0000-0000-0000D2B60000}"/>
    <cellStyle name="Output 2 2 2 2 3 11" xfId="46837" xr:uid="{00000000-0005-0000-0000-0000D3B60000}"/>
    <cellStyle name="Output 2 2 2 2 3 11 2" xfId="46838" xr:uid="{00000000-0005-0000-0000-0000D4B60000}"/>
    <cellStyle name="Output 2 2 2 2 3 11 3" xfId="46839" xr:uid="{00000000-0005-0000-0000-0000D5B60000}"/>
    <cellStyle name="Output 2 2 2 2 3 12" xfId="46840" xr:uid="{00000000-0005-0000-0000-0000D6B60000}"/>
    <cellStyle name="Output 2 2 2 2 3 12 2" xfId="46841" xr:uid="{00000000-0005-0000-0000-0000D7B60000}"/>
    <cellStyle name="Output 2 2 2 2 3 12 3" xfId="46842" xr:uid="{00000000-0005-0000-0000-0000D8B60000}"/>
    <cellStyle name="Output 2 2 2 2 3 13" xfId="46843" xr:uid="{00000000-0005-0000-0000-0000D9B60000}"/>
    <cellStyle name="Output 2 2 2 2 3 14" xfId="46844" xr:uid="{00000000-0005-0000-0000-0000DAB60000}"/>
    <cellStyle name="Output 2 2 2 2 3 2" xfId="46845" xr:uid="{00000000-0005-0000-0000-0000DBB60000}"/>
    <cellStyle name="Output 2 2 2 2 3 2 2" xfId="46846" xr:uid="{00000000-0005-0000-0000-0000DCB60000}"/>
    <cellStyle name="Output 2 2 2 2 3 2 3" xfId="46847" xr:uid="{00000000-0005-0000-0000-0000DDB60000}"/>
    <cellStyle name="Output 2 2 2 2 3 3" xfId="46848" xr:uid="{00000000-0005-0000-0000-0000DEB60000}"/>
    <cellStyle name="Output 2 2 2 2 3 3 2" xfId="46849" xr:uid="{00000000-0005-0000-0000-0000DFB60000}"/>
    <cellStyle name="Output 2 2 2 2 3 3 3" xfId="46850" xr:uid="{00000000-0005-0000-0000-0000E0B60000}"/>
    <cellStyle name="Output 2 2 2 2 3 4" xfId="46851" xr:uid="{00000000-0005-0000-0000-0000E1B60000}"/>
    <cellStyle name="Output 2 2 2 2 3 4 2" xfId="46852" xr:uid="{00000000-0005-0000-0000-0000E2B60000}"/>
    <cellStyle name="Output 2 2 2 2 3 4 3" xfId="46853" xr:uid="{00000000-0005-0000-0000-0000E3B60000}"/>
    <cellStyle name="Output 2 2 2 2 3 5" xfId="46854" xr:uid="{00000000-0005-0000-0000-0000E4B60000}"/>
    <cellStyle name="Output 2 2 2 2 3 5 2" xfId="46855" xr:uid="{00000000-0005-0000-0000-0000E5B60000}"/>
    <cellStyle name="Output 2 2 2 2 3 5 3" xfId="46856" xr:uid="{00000000-0005-0000-0000-0000E6B60000}"/>
    <cellStyle name="Output 2 2 2 2 3 6" xfId="46857" xr:uid="{00000000-0005-0000-0000-0000E7B60000}"/>
    <cellStyle name="Output 2 2 2 2 3 6 2" xfId="46858" xr:uid="{00000000-0005-0000-0000-0000E8B60000}"/>
    <cellStyle name="Output 2 2 2 2 3 6 3" xfId="46859" xr:uid="{00000000-0005-0000-0000-0000E9B60000}"/>
    <cellStyle name="Output 2 2 2 2 3 7" xfId="46860" xr:uid="{00000000-0005-0000-0000-0000EAB60000}"/>
    <cellStyle name="Output 2 2 2 2 3 7 2" xfId="46861" xr:uid="{00000000-0005-0000-0000-0000EBB60000}"/>
    <cellStyle name="Output 2 2 2 2 3 7 3" xfId="46862" xr:uid="{00000000-0005-0000-0000-0000ECB60000}"/>
    <cellStyle name="Output 2 2 2 2 3 8" xfId="46863" xr:uid="{00000000-0005-0000-0000-0000EDB60000}"/>
    <cellStyle name="Output 2 2 2 2 3 8 2" xfId="46864" xr:uid="{00000000-0005-0000-0000-0000EEB60000}"/>
    <cellStyle name="Output 2 2 2 2 3 8 3" xfId="46865" xr:uid="{00000000-0005-0000-0000-0000EFB60000}"/>
    <cellStyle name="Output 2 2 2 2 3 9" xfId="46866" xr:uid="{00000000-0005-0000-0000-0000F0B60000}"/>
    <cellStyle name="Output 2 2 2 2 3 9 2" xfId="46867" xr:uid="{00000000-0005-0000-0000-0000F1B60000}"/>
    <cellStyle name="Output 2 2 2 2 3 9 3" xfId="46868" xr:uid="{00000000-0005-0000-0000-0000F2B60000}"/>
    <cellStyle name="Output 2 2 2 2 4" xfId="46869" xr:uid="{00000000-0005-0000-0000-0000F3B60000}"/>
    <cellStyle name="Output 2 2 2 2 4 10" xfId="46870" xr:uid="{00000000-0005-0000-0000-0000F4B60000}"/>
    <cellStyle name="Output 2 2 2 2 4 10 2" xfId="46871" xr:uid="{00000000-0005-0000-0000-0000F5B60000}"/>
    <cellStyle name="Output 2 2 2 2 4 10 3" xfId="46872" xr:uid="{00000000-0005-0000-0000-0000F6B60000}"/>
    <cellStyle name="Output 2 2 2 2 4 11" xfId="46873" xr:uid="{00000000-0005-0000-0000-0000F7B60000}"/>
    <cellStyle name="Output 2 2 2 2 4 11 2" xfId="46874" xr:uid="{00000000-0005-0000-0000-0000F8B60000}"/>
    <cellStyle name="Output 2 2 2 2 4 11 3" xfId="46875" xr:uid="{00000000-0005-0000-0000-0000F9B60000}"/>
    <cellStyle name="Output 2 2 2 2 4 12" xfId="46876" xr:uid="{00000000-0005-0000-0000-0000FAB60000}"/>
    <cellStyle name="Output 2 2 2 2 4 13" xfId="46877" xr:uid="{00000000-0005-0000-0000-0000FBB60000}"/>
    <cellStyle name="Output 2 2 2 2 4 2" xfId="46878" xr:uid="{00000000-0005-0000-0000-0000FCB60000}"/>
    <cellStyle name="Output 2 2 2 2 4 2 2" xfId="46879" xr:uid="{00000000-0005-0000-0000-0000FDB60000}"/>
    <cellStyle name="Output 2 2 2 2 4 2 3" xfId="46880" xr:uid="{00000000-0005-0000-0000-0000FEB60000}"/>
    <cellStyle name="Output 2 2 2 2 4 3" xfId="46881" xr:uid="{00000000-0005-0000-0000-0000FFB60000}"/>
    <cellStyle name="Output 2 2 2 2 4 3 2" xfId="46882" xr:uid="{00000000-0005-0000-0000-000000B70000}"/>
    <cellStyle name="Output 2 2 2 2 4 3 3" xfId="46883" xr:uid="{00000000-0005-0000-0000-000001B70000}"/>
    <cellStyle name="Output 2 2 2 2 4 4" xfId="46884" xr:uid="{00000000-0005-0000-0000-000002B70000}"/>
    <cellStyle name="Output 2 2 2 2 4 4 2" xfId="46885" xr:uid="{00000000-0005-0000-0000-000003B70000}"/>
    <cellStyle name="Output 2 2 2 2 4 4 3" xfId="46886" xr:uid="{00000000-0005-0000-0000-000004B70000}"/>
    <cellStyle name="Output 2 2 2 2 4 5" xfId="46887" xr:uid="{00000000-0005-0000-0000-000005B70000}"/>
    <cellStyle name="Output 2 2 2 2 4 5 2" xfId="46888" xr:uid="{00000000-0005-0000-0000-000006B70000}"/>
    <cellStyle name="Output 2 2 2 2 4 5 3" xfId="46889" xr:uid="{00000000-0005-0000-0000-000007B70000}"/>
    <cellStyle name="Output 2 2 2 2 4 6" xfId="46890" xr:uid="{00000000-0005-0000-0000-000008B70000}"/>
    <cellStyle name="Output 2 2 2 2 4 6 2" xfId="46891" xr:uid="{00000000-0005-0000-0000-000009B70000}"/>
    <cellStyle name="Output 2 2 2 2 4 6 3" xfId="46892" xr:uid="{00000000-0005-0000-0000-00000AB70000}"/>
    <cellStyle name="Output 2 2 2 2 4 7" xfId="46893" xr:uid="{00000000-0005-0000-0000-00000BB70000}"/>
    <cellStyle name="Output 2 2 2 2 4 7 2" xfId="46894" xr:uid="{00000000-0005-0000-0000-00000CB70000}"/>
    <cellStyle name="Output 2 2 2 2 4 7 3" xfId="46895" xr:uid="{00000000-0005-0000-0000-00000DB70000}"/>
    <cellStyle name="Output 2 2 2 2 4 8" xfId="46896" xr:uid="{00000000-0005-0000-0000-00000EB70000}"/>
    <cellStyle name="Output 2 2 2 2 4 8 2" xfId="46897" xr:uid="{00000000-0005-0000-0000-00000FB70000}"/>
    <cellStyle name="Output 2 2 2 2 4 8 3" xfId="46898" xr:uid="{00000000-0005-0000-0000-000010B70000}"/>
    <cellStyle name="Output 2 2 2 2 4 9" xfId="46899" xr:uid="{00000000-0005-0000-0000-000011B70000}"/>
    <cellStyle name="Output 2 2 2 2 4 9 2" xfId="46900" xr:uid="{00000000-0005-0000-0000-000012B70000}"/>
    <cellStyle name="Output 2 2 2 2 4 9 3" xfId="46901" xr:uid="{00000000-0005-0000-0000-000013B70000}"/>
    <cellStyle name="Output 2 2 2 2 5" xfId="46902" xr:uid="{00000000-0005-0000-0000-000014B70000}"/>
    <cellStyle name="Output 2 2 2 2 5 10" xfId="46903" xr:uid="{00000000-0005-0000-0000-000015B70000}"/>
    <cellStyle name="Output 2 2 2 2 5 10 2" xfId="46904" xr:uid="{00000000-0005-0000-0000-000016B70000}"/>
    <cellStyle name="Output 2 2 2 2 5 10 3" xfId="46905" xr:uid="{00000000-0005-0000-0000-000017B70000}"/>
    <cellStyle name="Output 2 2 2 2 5 11" xfId="46906" xr:uid="{00000000-0005-0000-0000-000018B70000}"/>
    <cellStyle name="Output 2 2 2 2 5 11 2" xfId="46907" xr:uid="{00000000-0005-0000-0000-000019B70000}"/>
    <cellStyle name="Output 2 2 2 2 5 11 3" xfId="46908" xr:uid="{00000000-0005-0000-0000-00001AB70000}"/>
    <cellStyle name="Output 2 2 2 2 5 12" xfId="46909" xr:uid="{00000000-0005-0000-0000-00001BB70000}"/>
    <cellStyle name="Output 2 2 2 2 5 13" xfId="46910" xr:uid="{00000000-0005-0000-0000-00001CB70000}"/>
    <cellStyle name="Output 2 2 2 2 5 2" xfId="46911" xr:uid="{00000000-0005-0000-0000-00001DB70000}"/>
    <cellStyle name="Output 2 2 2 2 5 2 2" xfId="46912" xr:uid="{00000000-0005-0000-0000-00001EB70000}"/>
    <cellStyle name="Output 2 2 2 2 5 2 3" xfId="46913" xr:uid="{00000000-0005-0000-0000-00001FB70000}"/>
    <cellStyle name="Output 2 2 2 2 5 3" xfId="46914" xr:uid="{00000000-0005-0000-0000-000020B70000}"/>
    <cellStyle name="Output 2 2 2 2 5 3 2" xfId="46915" xr:uid="{00000000-0005-0000-0000-000021B70000}"/>
    <cellStyle name="Output 2 2 2 2 5 3 3" xfId="46916" xr:uid="{00000000-0005-0000-0000-000022B70000}"/>
    <cellStyle name="Output 2 2 2 2 5 4" xfId="46917" xr:uid="{00000000-0005-0000-0000-000023B70000}"/>
    <cellStyle name="Output 2 2 2 2 5 4 2" xfId="46918" xr:uid="{00000000-0005-0000-0000-000024B70000}"/>
    <cellStyle name="Output 2 2 2 2 5 4 3" xfId="46919" xr:uid="{00000000-0005-0000-0000-000025B70000}"/>
    <cellStyle name="Output 2 2 2 2 5 5" xfId="46920" xr:uid="{00000000-0005-0000-0000-000026B70000}"/>
    <cellStyle name="Output 2 2 2 2 5 5 2" xfId="46921" xr:uid="{00000000-0005-0000-0000-000027B70000}"/>
    <cellStyle name="Output 2 2 2 2 5 5 3" xfId="46922" xr:uid="{00000000-0005-0000-0000-000028B70000}"/>
    <cellStyle name="Output 2 2 2 2 5 6" xfId="46923" xr:uid="{00000000-0005-0000-0000-000029B70000}"/>
    <cellStyle name="Output 2 2 2 2 5 6 2" xfId="46924" xr:uid="{00000000-0005-0000-0000-00002AB70000}"/>
    <cellStyle name="Output 2 2 2 2 5 6 3" xfId="46925" xr:uid="{00000000-0005-0000-0000-00002BB70000}"/>
    <cellStyle name="Output 2 2 2 2 5 7" xfId="46926" xr:uid="{00000000-0005-0000-0000-00002CB70000}"/>
    <cellStyle name="Output 2 2 2 2 5 7 2" xfId="46927" xr:uid="{00000000-0005-0000-0000-00002DB70000}"/>
    <cellStyle name="Output 2 2 2 2 5 7 3" xfId="46928" xr:uid="{00000000-0005-0000-0000-00002EB70000}"/>
    <cellStyle name="Output 2 2 2 2 5 8" xfId="46929" xr:uid="{00000000-0005-0000-0000-00002FB70000}"/>
    <cellStyle name="Output 2 2 2 2 5 8 2" xfId="46930" xr:uid="{00000000-0005-0000-0000-000030B70000}"/>
    <cellStyle name="Output 2 2 2 2 5 8 3" xfId="46931" xr:uid="{00000000-0005-0000-0000-000031B70000}"/>
    <cellStyle name="Output 2 2 2 2 5 9" xfId="46932" xr:uid="{00000000-0005-0000-0000-000032B70000}"/>
    <cellStyle name="Output 2 2 2 2 5 9 2" xfId="46933" xr:uid="{00000000-0005-0000-0000-000033B70000}"/>
    <cellStyle name="Output 2 2 2 2 5 9 3" xfId="46934" xr:uid="{00000000-0005-0000-0000-000034B70000}"/>
    <cellStyle name="Output 2 2 2 2 6" xfId="46935" xr:uid="{00000000-0005-0000-0000-000035B70000}"/>
    <cellStyle name="Output 2 2 2 2 6 10" xfId="46936" xr:uid="{00000000-0005-0000-0000-000036B70000}"/>
    <cellStyle name="Output 2 2 2 2 6 10 2" xfId="46937" xr:uid="{00000000-0005-0000-0000-000037B70000}"/>
    <cellStyle name="Output 2 2 2 2 6 10 3" xfId="46938" xr:uid="{00000000-0005-0000-0000-000038B70000}"/>
    <cellStyle name="Output 2 2 2 2 6 11" xfId="46939" xr:uid="{00000000-0005-0000-0000-000039B70000}"/>
    <cellStyle name="Output 2 2 2 2 6 11 2" xfId="46940" xr:uid="{00000000-0005-0000-0000-00003AB70000}"/>
    <cellStyle name="Output 2 2 2 2 6 11 3" xfId="46941" xr:uid="{00000000-0005-0000-0000-00003BB70000}"/>
    <cellStyle name="Output 2 2 2 2 6 12" xfId="46942" xr:uid="{00000000-0005-0000-0000-00003CB70000}"/>
    <cellStyle name="Output 2 2 2 2 6 13" xfId="46943" xr:uid="{00000000-0005-0000-0000-00003DB70000}"/>
    <cellStyle name="Output 2 2 2 2 6 2" xfId="46944" xr:uid="{00000000-0005-0000-0000-00003EB70000}"/>
    <cellStyle name="Output 2 2 2 2 6 2 2" xfId="46945" xr:uid="{00000000-0005-0000-0000-00003FB70000}"/>
    <cellStyle name="Output 2 2 2 2 6 2 3" xfId="46946" xr:uid="{00000000-0005-0000-0000-000040B70000}"/>
    <cellStyle name="Output 2 2 2 2 6 3" xfId="46947" xr:uid="{00000000-0005-0000-0000-000041B70000}"/>
    <cellStyle name="Output 2 2 2 2 6 3 2" xfId="46948" xr:uid="{00000000-0005-0000-0000-000042B70000}"/>
    <cellStyle name="Output 2 2 2 2 6 3 3" xfId="46949" xr:uid="{00000000-0005-0000-0000-000043B70000}"/>
    <cellStyle name="Output 2 2 2 2 6 4" xfId="46950" xr:uid="{00000000-0005-0000-0000-000044B70000}"/>
    <cellStyle name="Output 2 2 2 2 6 4 2" xfId="46951" xr:uid="{00000000-0005-0000-0000-000045B70000}"/>
    <cellStyle name="Output 2 2 2 2 6 4 3" xfId="46952" xr:uid="{00000000-0005-0000-0000-000046B70000}"/>
    <cellStyle name="Output 2 2 2 2 6 5" xfId="46953" xr:uid="{00000000-0005-0000-0000-000047B70000}"/>
    <cellStyle name="Output 2 2 2 2 6 5 2" xfId="46954" xr:uid="{00000000-0005-0000-0000-000048B70000}"/>
    <cellStyle name="Output 2 2 2 2 6 5 3" xfId="46955" xr:uid="{00000000-0005-0000-0000-000049B70000}"/>
    <cellStyle name="Output 2 2 2 2 6 6" xfId="46956" xr:uid="{00000000-0005-0000-0000-00004AB70000}"/>
    <cellStyle name="Output 2 2 2 2 6 6 2" xfId="46957" xr:uid="{00000000-0005-0000-0000-00004BB70000}"/>
    <cellStyle name="Output 2 2 2 2 6 6 3" xfId="46958" xr:uid="{00000000-0005-0000-0000-00004CB70000}"/>
    <cellStyle name="Output 2 2 2 2 6 7" xfId="46959" xr:uid="{00000000-0005-0000-0000-00004DB70000}"/>
    <cellStyle name="Output 2 2 2 2 6 7 2" xfId="46960" xr:uid="{00000000-0005-0000-0000-00004EB70000}"/>
    <cellStyle name="Output 2 2 2 2 6 7 3" xfId="46961" xr:uid="{00000000-0005-0000-0000-00004FB70000}"/>
    <cellStyle name="Output 2 2 2 2 6 8" xfId="46962" xr:uid="{00000000-0005-0000-0000-000050B70000}"/>
    <cellStyle name="Output 2 2 2 2 6 8 2" xfId="46963" xr:uid="{00000000-0005-0000-0000-000051B70000}"/>
    <cellStyle name="Output 2 2 2 2 6 8 3" xfId="46964" xr:uid="{00000000-0005-0000-0000-000052B70000}"/>
    <cellStyle name="Output 2 2 2 2 6 9" xfId="46965" xr:uid="{00000000-0005-0000-0000-000053B70000}"/>
    <cellStyle name="Output 2 2 2 2 6 9 2" xfId="46966" xr:uid="{00000000-0005-0000-0000-000054B70000}"/>
    <cellStyle name="Output 2 2 2 2 6 9 3" xfId="46967" xr:uid="{00000000-0005-0000-0000-000055B70000}"/>
    <cellStyle name="Output 2 2 2 2 7" xfId="46968" xr:uid="{00000000-0005-0000-0000-000056B70000}"/>
    <cellStyle name="Output 2 2 2 2 7 10" xfId="46969" xr:uid="{00000000-0005-0000-0000-000057B70000}"/>
    <cellStyle name="Output 2 2 2 2 7 10 2" xfId="46970" xr:uid="{00000000-0005-0000-0000-000058B70000}"/>
    <cellStyle name="Output 2 2 2 2 7 10 3" xfId="46971" xr:uid="{00000000-0005-0000-0000-000059B70000}"/>
    <cellStyle name="Output 2 2 2 2 7 11" xfId="46972" xr:uid="{00000000-0005-0000-0000-00005AB70000}"/>
    <cellStyle name="Output 2 2 2 2 7 11 2" xfId="46973" xr:uid="{00000000-0005-0000-0000-00005BB70000}"/>
    <cellStyle name="Output 2 2 2 2 7 11 3" xfId="46974" xr:uid="{00000000-0005-0000-0000-00005CB70000}"/>
    <cellStyle name="Output 2 2 2 2 7 12" xfId="46975" xr:uid="{00000000-0005-0000-0000-00005DB70000}"/>
    <cellStyle name="Output 2 2 2 2 7 13" xfId="46976" xr:uid="{00000000-0005-0000-0000-00005EB70000}"/>
    <cellStyle name="Output 2 2 2 2 7 2" xfId="46977" xr:uid="{00000000-0005-0000-0000-00005FB70000}"/>
    <cellStyle name="Output 2 2 2 2 7 2 2" xfId="46978" xr:uid="{00000000-0005-0000-0000-000060B70000}"/>
    <cellStyle name="Output 2 2 2 2 7 2 3" xfId="46979" xr:uid="{00000000-0005-0000-0000-000061B70000}"/>
    <cellStyle name="Output 2 2 2 2 7 3" xfId="46980" xr:uid="{00000000-0005-0000-0000-000062B70000}"/>
    <cellStyle name="Output 2 2 2 2 7 3 2" xfId="46981" xr:uid="{00000000-0005-0000-0000-000063B70000}"/>
    <cellStyle name="Output 2 2 2 2 7 3 3" xfId="46982" xr:uid="{00000000-0005-0000-0000-000064B70000}"/>
    <cellStyle name="Output 2 2 2 2 7 4" xfId="46983" xr:uid="{00000000-0005-0000-0000-000065B70000}"/>
    <cellStyle name="Output 2 2 2 2 7 4 2" xfId="46984" xr:uid="{00000000-0005-0000-0000-000066B70000}"/>
    <cellStyle name="Output 2 2 2 2 7 4 3" xfId="46985" xr:uid="{00000000-0005-0000-0000-000067B70000}"/>
    <cellStyle name="Output 2 2 2 2 7 5" xfId="46986" xr:uid="{00000000-0005-0000-0000-000068B70000}"/>
    <cellStyle name="Output 2 2 2 2 7 5 2" xfId="46987" xr:uid="{00000000-0005-0000-0000-000069B70000}"/>
    <cellStyle name="Output 2 2 2 2 7 5 3" xfId="46988" xr:uid="{00000000-0005-0000-0000-00006AB70000}"/>
    <cellStyle name="Output 2 2 2 2 7 6" xfId="46989" xr:uid="{00000000-0005-0000-0000-00006BB70000}"/>
    <cellStyle name="Output 2 2 2 2 7 6 2" xfId="46990" xr:uid="{00000000-0005-0000-0000-00006CB70000}"/>
    <cellStyle name="Output 2 2 2 2 7 6 3" xfId="46991" xr:uid="{00000000-0005-0000-0000-00006DB70000}"/>
    <cellStyle name="Output 2 2 2 2 7 7" xfId="46992" xr:uid="{00000000-0005-0000-0000-00006EB70000}"/>
    <cellStyle name="Output 2 2 2 2 7 7 2" xfId="46993" xr:uid="{00000000-0005-0000-0000-00006FB70000}"/>
    <cellStyle name="Output 2 2 2 2 7 7 3" xfId="46994" xr:uid="{00000000-0005-0000-0000-000070B70000}"/>
    <cellStyle name="Output 2 2 2 2 7 8" xfId="46995" xr:uid="{00000000-0005-0000-0000-000071B70000}"/>
    <cellStyle name="Output 2 2 2 2 7 8 2" xfId="46996" xr:uid="{00000000-0005-0000-0000-000072B70000}"/>
    <cellStyle name="Output 2 2 2 2 7 8 3" xfId="46997" xr:uid="{00000000-0005-0000-0000-000073B70000}"/>
    <cellStyle name="Output 2 2 2 2 7 9" xfId="46998" xr:uid="{00000000-0005-0000-0000-000074B70000}"/>
    <cellStyle name="Output 2 2 2 2 7 9 2" xfId="46999" xr:uid="{00000000-0005-0000-0000-000075B70000}"/>
    <cellStyle name="Output 2 2 2 2 7 9 3" xfId="47000" xr:uid="{00000000-0005-0000-0000-000076B70000}"/>
    <cellStyle name="Output 2 2 2 2 8" xfId="47001" xr:uid="{00000000-0005-0000-0000-000077B70000}"/>
    <cellStyle name="Output 2 2 2 2 8 2" xfId="47002" xr:uid="{00000000-0005-0000-0000-000078B70000}"/>
    <cellStyle name="Output 2 2 2 2 8 3" xfId="47003" xr:uid="{00000000-0005-0000-0000-000079B70000}"/>
    <cellStyle name="Output 2 2 2 2 9" xfId="47004" xr:uid="{00000000-0005-0000-0000-00007AB70000}"/>
    <cellStyle name="Output 2 2 2 2 9 2" xfId="47005" xr:uid="{00000000-0005-0000-0000-00007BB70000}"/>
    <cellStyle name="Output 2 2 2 2 9 3" xfId="47006" xr:uid="{00000000-0005-0000-0000-00007CB70000}"/>
    <cellStyle name="Output 2 2 2 3" xfId="47007" xr:uid="{00000000-0005-0000-0000-00007DB70000}"/>
    <cellStyle name="Output 2 2 2 3 10" xfId="47008" xr:uid="{00000000-0005-0000-0000-00007EB70000}"/>
    <cellStyle name="Output 2 2 2 3 10 2" xfId="47009" xr:uid="{00000000-0005-0000-0000-00007FB70000}"/>
    <cellStyle name="Output 2 2 2 3 10 3" xfId="47010" xr:uid="{00000000-0005-0000-0000-000080B70000}"/>
    <cellStyle name="Output 2 2 2 3 11" xfId="47011" xr:uid="{00000000-0005-0000-0000-000081B70000}"/>
    <cellStyle name="Output 2 2 2 3 11 2" xfId="47012" xr:uid="{00000000-0005-0000-0000-000082B70000}"/>
    <cellStyle name="Output 2 2 2 3 11 3" xfId="47013" xr:uid="{00000000-0005-0000-0000-000083B70000}"/>
    <cellStyle name="Output 2 2 2 3 12" xfId="47014" xr:uid="{00000000-0005-0000-0000-000084B70000}"/>
    <cellStyle name="Output 2 2 2 3 12 2" xfId="47015" xr:uid="{00000000-0005-0000-0000-000085B70000}"/>
    <cellStyle name="Output 2 2 2 3 12 3" xfId="47016" xr:uid="{00000000-0005-0000-0000-000086B70000}"/>
    <cellStyle name="Output 2 2 2 3 13" xfId="47017" xr:uid="{00000000-0005-0000-0000-000087B70000}"/>
    <cellStyle name="Output 2 2 2 3 14" xfId="47018" xr:uid="{00000000-0005-0000-0000-000088B70000}"/>
    <cellStyle name="Output 2 2 2 3 2" xfId="47019" xr:uid="{00000000-0005-0000-0000-000089B70000}"/>
    <cellStyle name="Output 2 2 2 3 2 2" xfId="47020" xr:uid="{00000000-0005-0000-0000-00008AB70000}"/>
    <cellStyle name="Output 2 2 2 3 2 3" xfId="47021" xr:uid="{00000000-0005-0000-0000-00008BB70000}"/>
    <cellStyle name="Output 2 2 2 3 3" xfId="47022" xr:uid="{00000000-0005-0000-0000-00008CB70000}"/>
    <cellStyle name="Output 2 2 2 3 3 2" xfId="47023" xr:uid="{00000000-0005-0000-0000-00008DB70000}"/>
    <cellStyle name="Output 2 2 2 3 3 3" xfId="47024" xr:uid="{00000000-0005-0000-0000-00008EB70000}"/>
    <cellStyle name="Output 2 2 2 3 4" xfId="47025" xr:uid="{00000000-0005-0000-0000-00008FB70000}"/>
    <cellStyle name="Output 2 2 2 3 4 2" xfId="47026" xr:uid="{00000000-0005-0000-0000-000090B70000}"/>
    <cellStyle name="Output 2 2 2 3 4 3" xfId="47027" xr:uid="{00000000-0005-0000-0000-000091B70000}"/>
    <cellStyle name="Output 2 2 2 3 5" xfId="47028" xr:uid="{00000000-0005-0000-0000-000092B70000}"/>
    <cellStyle name="Output 2 2 2 3 5 2" xfId="47029" xr:uid="{00000000-0005-0000-0000-000093B70000}"/>
    <cellStyle name="Output 2 2 2 3 5 3" xfId="47030" xr:uid="{00000000-0005-0000-0000-000094B70000}"/>
    <cellStyle name="Output 2 2 2 3 6" xfId="47031" xr:uid="{00000000-0005-0000-0000-000095B70000}"/>
    <cellStyle name="Output 2 2 2 3 6 2" xfId="47032" xr:uid="{00000000-0005-0000-0000-000096B70000}"/>
    <cellStyle name="Output 2 2 2 3 6 3" xfId="47033" xr:uid="{00000000-0005-0000-0000-000097B70000}"/>
    <cellStyle name="Output 2 2 2 3 7" xfId="47034" xr:uid="{00000000-0005-0000-0000-000098B70000}"/>
    <cellStyle name="Output 2 2 2 3 7 2" xfId="47035" xr:uid="{00000000-0005-0000-0000-000099B70000}"/>
    <cellStyle name="Output 2 2 2 3 7 3" xfId="47036" xr:uid="{00000000-0005-0000-0000-00009AB70000}"/>
    <cellStyle name="Output 2 2 2 3 8" xfId="47037" xr:uid="{00000000-0005-0000-0000-00009BB70000}"/>
    <cellStyle name="Output 2 2 2 3 8 2" xfId="47038" xr:uid="{00000000-0005-0000-0000-00009CB70000}"/>
    <cellStyle name="Output 2 2 2 3 8 3" xfId="47039" xr:uid="{00000000-0005-0000-0000-00009DB70000}"/>
    <cellStyle name="Output 2 2 2 3 9" xfId="47040" xr:uid="{00000000-0005-0000-0000-00009EB70000}"/>
    <cellStyle name="Output 2 2 2 3 9 2" xfId="47041" xr:uid="{00000000-0005-0000-0000-00009FB70000}"/>
    <cellStyle name="Output 2 2 2 3 9 3" xfId="47042" xr:uid="{00000000-0005-0000-0000-0000A0B70000}"/>
    <cellStyle name="Output 2 2 2 4" xfId="47043" xr:uid="{00000000-0005-0000-0000-0000A1B70000}"/>
    <cellStyle name="Output 2 2 2 4 10" xfId="47044" xr:uid="{00000000-0005-0000-0000-0000A2B70000}"/>
    <cellStyle name="Output 2 2 2 4 10 2" xfId="47045" xr:uid="{00000000-0005-0000-0000-0000A3B70000}"/>
    <cellStyle name="Output 2 2 2 4 10 3" xfId="47046" xr:uid="{00000000-0005-0000-0000-0000A4B70000}"/>
    <cellStyle name="Output 2 2 2 4 11" xfId="47047" xr:uid="{00000000-0005-0000-0000-0000A5B70000}"/>
    <cellStyle name="Output 2 2 2 4 11 2" xfId="47048" xr:uid="{00000000-0005-0000-0000-0000A6B70000}"/>
    <cellStyle name="Output 2 2 2 4 11 3" xfId="47049" xr:uid="{00000000-0005-0000-0000-0000A7B70000}"/>
    <cellStyle name="Output 2 2 2 4 12" xfId="47050" xr:uid="{00000000-0005-0000-0000-0000A8B70000}"/>
    <cellStyle name="Output 2 2 2 4 13" xfId="47051" xr:uid="{00000000-0005-0000-0000-0000A9B70000}"/>
    <cellStyle name="Output 2 2 2 4 2" xfId="47052" xr:uid="{00000000-0005-0000-0000-0000AAB70000}"/>
    <cellStyle name="Output 2 2 2 4 2 2" xfId="47053" xr:uid="{00000000-0005-0000-0000-0000ABB70000}"/>
    <cellStyle name="Output 2 2 2 4 2 3" xfId="47054" xr:uid="{00000000-0005-0000-0000-0000ACB70000}"/>
    <cellStyle name="Output 2 2 2 4 3" xfId="47055" xr:uid="{00000000-0005-0000-0000-0000ADB70000}"/>
    <cellStyle name="Output 2 2 2 4 3 2" xfId="47056" xr:uid="{00000000-0005-0000-0000-0000AEB70000}"/>
    <cellStyle name="Output 2 2 2 4 3 3" xfId="47057" xr:uid="{00000000-0005-0000-0000-0000AFB70000}"/>
    <cellStyle name="Output 2 2 2 4 4" xfId="47058" xr:uid="{00000000-0005-0000-0000-0000B0B70000}"/>
    <cellStyle name="Output 2 2 2 4 4 2" xfId="47059" xr:uid="{00000000-0005-0000-0000-0000B1B70000}"/>
    <cellStyle name="Output 2 2 2 4 4 3" xfId="47060" xr:uid="{00000000-0005-0000-0000-0000B2B70000}"/>
    <cellStyle name="Output 2 2 2 4 5" xfId="47061" xr:uid="{00000000-0005-0000-0000-0000B3B70000}"/>
    <cellStyle name="Output 2 2 2 4 5 2" xfId="47062" xr:uid="{00000000-0005-0000-0000-0000B4B70000}"/>
    <cellStyle name="Output 2 2 2 4 5 3" xfId="47063" xr:uid="{00000000-0005-0000-0000-0000B5B70000}"/>
    <cellStyle name="Output 2 2 2 4 6" xfId="47064" xr:uid="{00000000-0005-0000-0000-0000B6B70000}"/>
    <cellStyle name="Output 2 2 2 4 6 2" xfId="47065" xr:uid="{00000000-0005-0000-0000-0000B7B70000}"/>
    <cellStyle name="Output 2 2 2 4 6 3" xfId="47066" xr:uid="{00000000-0005-0000-0000-0000B8B70000}"/>
    <cellStyle name="Output 2 2 2 4 7" xfId="47067" xr:uid="{00000000-0005-0000-0000-0000B9B70000}"/>
    <cellStyle name="Output 2 2 2 4 7 2" xfId="47068" xr:uid="{00000000-0005-0000-0000-0000BAB70000}"/>
    <cellStyle name="Output 2 2 2 4 7 3" xfId="47069" xr:uid="{00000000-0005-0000-0000-0000BBB70000}"/>
    <cellStyle name="Output 2 2 2 4 8" xfId="47070" xr:uid="{00000000-0005-0000-0000-0000BCB70000}"/>
    <cellStyle name="Output 2 2 2 4 8 2" xfId="47071" xr:uid="{00000000-0005-0000-0000-0000BDB70000}"/>
    <cellStyle name="Output 2 2 2 4 8 3" xfId="47072" xr:uid="{00000000-0005-0000-0000-0000BEB70000}"/>
    <cellStyle name="Output 2 2 2 4 9" xfId="47073" xr:uid="{00000000-0005-0000-0000-0000BFB70000}"/>
    <cellStyle name="Output 2 2 2 4 9 2" xfId="47074" xr:uid="{00000000-0005-0000-0000-0000C0B70000}"/>
    <cellStyle name="Output 2 2 2 4 9 3" xfId="47075" xr:uid="{00000000-0005-0000-0000-0000C1B70000}"/>
    <cellStyle name="Output 2 2 2 5" xfId="47076" xr:uid="{00000000-0005-0000-0000-0000C2B70000}"/>
    <cellStyle name="Output 2 2 2 5 10" xfId="47077" xr:uid="{00000000-0005-0000-0000-0000C3B70000}"/>
    <cellStyle name="Output 2 2 2 5 10 2" xfId="47078" xr:uid="{00000000-0005-0000-0000-0000C4B70000}"/>
    <cellStyle name="Output 2 2 2 5 10 3" xfId="47079" xr:uid="{00000000-0005-0000-0000-0000C5B70000}"/>
    <cellStyle name="Output 2 2 2 5 11" xfId="47080" xr:uid="{00000000-0005-0000-0000-0000C6B70000}"/>
    <cellStyle name="Output 2 2 2 5 11 2" xfId="47081" xr:uid="{00000000-0005-0000-0000-0000C7B70000}"/>
    <cellStyle name="Output 2 2 2 5 11 3" xfId="47082" xr:uid="{00000000-0005-0000-0000-0000C8B70000}"/>
    <cellStyle name="Output 2 2 2 5 12" xfId="47083" xr:uid="{00000000-0005-0000-0000-0000C9B70000}"/>
    <cellStyle name="Output 2 2 2 5 13" xfId="47084" xr:uid="{00000000-0005-0000-0000-0000CAB70000}"/>
    <cellStyle name="Output 2 2 2 5 2" xfId="47085" xr:uid="{00000000-0005-0000-0000-0000CBB70000}"/>
    <cellStyle name="Output 2 2 2 5 2 2" xfId="47086" xr:uid="{00000000-0005-0000-0000-0000CCB70000}"/>
    <cellStyle name="Output 2 2 2 5 2 3" xfId="47087" xr:uid="{00000000-0005-0000-0000-0000CDB70000}"/>
    <cellStyle name="Output 2 2 2 5 3" xfId="47088" xr:uid="{00000000-0005-0000-0000-0000CEB70000}"/>
    <cellStyle name="Output 2 2 2 5 3 2" xfId="47089" xr:uid="{00000000-0005-0000-0000-0000CFB70000}"/>
    <cellStyle name="Output 2 2 2 5 3 3" xfId="47090" xr:uid="{00000000-0005-0000-0000-0000D0B70000}"/>
    <cellStyle name="Output 2 2 2 5 4" xfId="47091" xr:uid="{00000000-0005-0000-0000-0000D1B70000}"/>
    <cellStyle name="Output 2 2 2 5 4 2" xfId="47092" xr:uid="{00000000-0005-0000-0000-0000D2B70000}"/>
    <cellStyle name="Output 2 2 2 5 4 3" xfId="47093" xr:uid="{00000000-0005-0000-0000-0000D3B70000}"/>
    <cellStyle name="Output 2 2 2 5 5" xfId="47094" xr:uid="{00000000-0005-0000-0000-0000D4B70000}"/>
    <cellStyle name="Output 2 2 2 5 5 2" xfId="47095" xr:uid="{00000000-0005-0000-0000-0000D5B70000}"/>
    <cellStyle name="Output 2 2 2 5 5 3" xfId="47096" xr:uid="{00000000-0005-0000-0000-0000D6B70000}"/>
    <cellStyle name="Output 2 2 2 5 6" xfId="47097" xr:uid="{00000000-0005-0000-0000-0000D7B70000}"/>
    <cellStyle name="Output 2 2 2 5 6 2" xfId="47098" xr:uid="{00000000-0005-0000-0000-0000D8B70000}"/>
    <cellStyle name="Output 2 2 2 5 6 3" xfId="47099" xr:uid="{00000000-0005-0000-0000-0000D9B70000}"/>
    <cellStyle name="Output 2 2 2 5 7" xfId="47100" xr:uid="{00000000-0005-0000-0000-0000DAB70000}"/>
    <cellStyle name="Output 2 2 2 5 7 2" xfId="47101" xr:uid="{00000000-0005-0000-0000-0000DBB70000}"/>
    <cellStyle name="Output 2 2 2 5 7 3" xfId="47102" xr:uid="{00000000-0005-0000-0000-0000DCB70000}"/>
    <cellStyle name="Output 2 2 2 5 8" xfId="47103" xr:uid="{00000000-0005-0000-0000-0000DDB70000}"/>
    <cellStyle name="Output 2 2 2 5 8 2" xfId="47104" xr:uid="{00000000-0005-0000-0000-0000DEB70000}"/>
    <cellStyle name="Output 2 2 2 5 8 3" xfId="47105" xr:uid="{00000000-0005-0000-0000-0000DFB70000}"/>
    <cellStyle name="Output 2 2 2 5 9" xfId="47106" xr:uid="{00000000-0005-0000-0000-0000E0B70000}"/>
    <cellStyle name="Output 2 2 2 5 9 2" xfId="47107" xr:uid="{00000000-0005-0000-0000-0000E1B70000}"/>
    <cellStyle name="Output 2 2 2 5 9 3" xfId="47108" xr:uid="{00000000-0005-0000-0000-0000E2B70000}"/>
    <cellStyle name="Output 2 2 2 6" xfId="47109" xr:uid="{00000000-0005-0000-0000-0000E3B70000}"/>
    <cellStyle name="Output 2 2 2 6 10" xfId="47110" xr:uid="{00000000-0005-0000-0000-0000E4B70000}"/>
    <cellStyle name="Output 2 2 2 6 10 2" xfId="47111" xr:uid="{00000000-0005-0000-0000-0000E5B70000}"/>
    <cellStyle name="Output 2 2 2 6 10 3" xfId="47112" xr:uid="{00000000-0005-0000-0000-0000E6B70000}"/>
    <cellStyle name="Output 2 2 2 6 11" xfId="47113" xr:uid="{00000000-0005-0000-0000-0000E7B70000}"/>
    <cellStyle name="Output 2 2 2 6 11 2" xfId="47114" xr:uid="{00000000-0005-0000-0000-0000E8B70000}"/>
    <cellStyle name="Output 2 2 2 6 11 3" xfId="47115" xr:uid="{00000000-0005-0000-0000-0000E9B70000}"/>
    <cellStyle name="Output 2 2 2 6 12" xfId="47116" xr:uid="{00000000-0005-0000-0000-0000EAB70000}"/>
    <cellStyle name="Output 2 2 2 6 13" xfId="47117" xr:uid="{00000000-0005-0000-0000-0000EBB70000}"/>
    <cellStyle name="Output 2 2 2 6 2" xfId="47118" xr:uid="{00000000-0005-0000-0000-0000ECB70000}"/>
    <cellStyle name="Output 2 2 2 6 2 2" xfId="47119" xr:uid="{00000000-0005-0000-0000-0000EDB70000}"/>
    <cellStyle name="Output 2 2 2 6 2 3" xfId="47120" xr:uid="{00000000-0005-0000-0000-0000EEB70000}"/>
    <cellStyle name="Output 2 2 2 6 3" xfId="47121" xr:uid="{00000000-0005-0000-0000-0000EFB70000}"/>
    <cellStyle name="Output 2 2 2 6 3 2" xfId="47122" xr:uid="{00000000-0005-0000-0000-0000F0B70000}"/>
    <cellStyle name="Output 2 2 2 6 3 3" xfId="47123" xr:uid="{00000000-0005-0000-0000-0000F1B70000}"/>
    <cellStyle name="Output 2 2 2 6 4" xfId="47124" xr:uid="{00000000-0005-0000-0000-0000F2B70000}"/>
    <cellStyle name="Output 2 2 2 6 4 2" xfId="47125" xr:uid="{00000000-0005-0000-0000-0000F3B70000}"/>
    <cellStyle name="Output 2 2 2 6 4 3" xfId="47126" xr:uid="{00000000-0005-0000-0000-0000F4B70000}"/>
    <cellStyle name="Output 2 2 2 6 5" xfId="47127" xr:uid="{00000000-0005-0000-0000-0000F5B70000}"/>
    <cellStyle name="Output 2 2 2 6 5 2" xfId="47128" xr:uid="{00000000-0005-0000-0000-0000F6B70000}"/>
    <cellStyle name="Output 2 2 2 6 5 3" xfId="47129" xr:uid="{00000000-0005-0000-0000-0000F7B70000}"/>
    <cellStyle name="Output 2 2 2 6 6" xfId="47130" xr:uid="{00000000-0005-0000-0000-0000F8B70000}"/>
    <cellStyle name="Output 2 2 2 6 6 2" xfId="47131" xr:uid="{00000000-0005-0000-0000-0000F9B70000}"/>
    <cellStyle name="Output 2 2 2 6 6 3" xfId="47132" xr:uid="{00000000-0005-0000-0000-0000FAB70000}"/>
    <cellStyle name="Output 2 2 2 6 7" xfId="47133" xr:uid="{00000000-0005-0000-0000-0000FBB70000}"/>
    <cellStyle name="Output 2 2 2 6 7 2" xfId="47134" xr:uid="{00000000-0005-0000-0000-0000FCB70000}"/>
    <cellStyle name="Output 2 2 2 6 7 3" xfId="47135" xr:uid="{00000000-0005-0000-0000-0000FDB70000}"/>
    <cellStyle name="Output 2 2 2 6 8" xfId="47136" xr:uid="{00000000-0005-0000-0000-0000FEB70000}"/>
    <cellStyle name="Output 2 2 2 6 8 2" xfId="47137" xr:uid="{00000000-0005-0000-0000-0000FFB70000}"/>
    <cellStyle name="Output 2 2 2 6 8 3" xfId="47138" xr:uid="{00000000-0005-0000-0000-000000B80000}"/>
    <cellStyle name="Output 2 2 2 6 9" xfId="47139" xr:uid="{00000000-0005-0000-0000-000001B80000}"/>
    <cellStyle name="Output 2 2 2 6 9 2" xfId="47140" xr:uid="{00000000-0005-0000-0000-000002B80000}"/>
    <cellStyle name="Output 2 2 2 6 9 3" xfId="47141" xr:uid="{00000000-0005-0000-0000-000003B80000}"/>
    <cellStyle name="Output 2 2 2 7" xfId="47142" xr:uid="{00000000-0005-0000-0000-000004B80000}"/>
    <cellStyle name="Output 2 2 2 7 2" xfId="47143" xr:uid="{00000000-0005-0000-0000-000005B80000}"/>
    <cellStyle name="Output 2 2 2 7 3" xfId="47144" xr:uid="{00000000-0005-0000-0000-000006B80000}"/>
    <cellStyle name="Output 2 2 2 8" xfId="47145" xr:uid="{00000000-0005-0000-0000-000007B80000}"/>
    <cellStyle name="Output 2 2 2 8 2" xfId="47146" xr:uid="{00000000-0005-0000-0000-000008B80000}"/>
    <cellStyle name="Output 2 2 2 8 3" xfId="47147" xr:uid="{00000000-0005-0000-0000-000009B80000}"/>
    <cellStyle name="Output 2 2 2 9" xfId="47148" xr:uid="{00000000-0005-0000-0000-00000AB80000}"/>
    <cellStyle name="Output 2 2 2 9 2" xfId="47149" xr:uid="{00000000-0005-0000-0000-00000BB80000}"/>
    <cellStyle name="Output 2 2 2 9 3" xfId="47150" xr:uid="{00000000-0005-0000-0000-00000CB80000}"/>
    <cellStyle name="Output 2 2 3" xfId="47151" xr:uid="{00000000-0005-0000-0000-00000DB80000}"/>
    <cellStyle name="Output 2 2 3 10" xfId="47152" xr:uid="{00000000-0005-0000-0000-00000EB80000}"/>
    <cellStyle name="Output 2 2 3 10 2" xfId="47153" xr:uid="{00000000-0005-0000-0000-00000FB80000}"/>
    <cellStyle name="Output 2 2 3 10 3" xfId="47154" xr:uid="{00000000-0005-0000-0000-000010B80000}"/>
    <cellStyle name="Output 2 2 3 11" xfId="47155" xr:uid="{00000000-0005-0000-0000-000011B80000}"/>
    <cellStyle name="Output 2 2 3 11 2" xfId="47156" xr:uid="{00000000-0005-0000-0000-000012B80000}"/>
    <cellStyle name="Output 2 2 3 11 3" xfId="47157" xr:uid="{00000000-0005-0000-0000-000013B80000}"/>
    <cellStyle name="Output 2 2 3 12" xfId="47158" xr:uid="{00000000-0005-0000-0000-000014B80000}"/>
    <cellStyle name="Output 2 2 3 12 2" xfId="47159" xr:uid="{00000000-0005-0000-0000-000015B80000}"/>
    <cellStyle name="Output 2 2 3 12 3" xfId="47160" xr:uid="{00000000-0005-0000-0000-000016B80000}"/>
    <cellStyle name="Output 2 2 3 13" xfId="47161" xr:uid="{00000000-0005-0000-0000-000017B80000}"/>
    <cellStyle name="Output 2 2 3 13 2" xfId="47162" xr:uid="{00000000-0005-0000-0000-000018B80000}"/>
    <cellStyle name="Output 2 2 3 13 3" xfId="47163" xr:uid="{00000000-0005-0000-0000-000019B80000}"/>
    <cellStyle name="Output 2 2 3 14" xfId="47164" xr:uid="{00000000-0005-0000-0000-00001AB80000}"/>
    <cellStyle name="Output 2 2 3 14 2" xfId="47165" xr:uid="{00000000-0005-0000-0000-00001BB80000}"/>
    <cellStyle name="Output 2 2 3 14 3" xfId="47166" xr:uid="{00000000-0005-0000-0000-00001CB80000}"/>
    <cellStyle name="Output 2 2 3 15" xfId="47167" xr:uid="{00000000-0005-0000-0000-00001DB80000}"/>
    <cellStyle name="Output 2 2 3 15 2" xfId="47168" xr:uid="{00000000-0005-0000-0000-00001EB80000}"/>
    <cellStyle name="Output 2 2 3 15 3" xfId="47169" xr:uid="{00000000-0005-0000-0000-00001FB80000}"/>
    <cellStyle name="Output 2 2 3 16" xfId="47170" xr:uid="{00000000-0005-0000-0000-000020B80000}"/>
    <cellStyle name="Output 2 2 3 16 2" xfId="47171" xr:uid="{00000000-0005-0000-0000-000021B80000}"/>
    <cellStyle name="Output 2 2 3 16 3" xfId="47172" xr:uid="{00000000-0005-0000-0000-000022B80000}"/>
    <cellStyle name="Output 2 2 3 17" xfId="47173" xr:uid="{00000000-0005-0000-0000-000023B80000}"/>
    <cellStyle name="Output 2 2 3 2" xfId="47174" xr:uid="{00000000-0005-0000-0000-000024B80000}"/>
    <cellStyle name="Output 2 2 3 2 10" xfId="47175" xr:uid="{00000000-0005-0000-0000-000025B80000}"/>
    <cellStyle name="Output 2 2 3 2 10 2" xfId="47176" xr:uid="{00000000-0005-0000-0000-000026B80000}"/>
    <cellStyle name="Output 2 2 3 2 10 3" xfId="47177" xr:uid="{00000000-0005-0000-0000-000027B80000}"/>
    <cellStyle name="Output 2 2 3 2 11" xfId="47178" xr:uid="{00000000-0005-0000-0000-000028B80000}"/>
    <cellStyle name="Output 2 2 3 2 11 2" xfId="47179" xr:uid="{00000000-0005-0000-0000-000029B80000}"/>
    <cellStyle name="Output 2 2 3 2 11 3" xfId="47180" xr:uid="{00000000-0005-0000-0000-00002AB80000}"/>
    <cellStyle name="Output 2 2 3 2 12" xfId="47181" xr:uid="{00000000-0005-0000-0000-00002BB80000}"/>
    <cellStyle name="Output 2 2 3 2 12 2" xfId="47182" xr:uid="{00000000-0005-0000-0000-00002CB80000}"/>
    <cellStyle name="Output 2 2 3 2 12 3" xfId="47183" xr:uid="{00000000-0005-0000-0000-00002DB80000}"/>
    <cellStyle name="Output 2 2 3 2 13" xfId="47184" xr:uid="{00000000-0005-0000-0000-00002EB80000}"/>
    <cellStyle name="Output 2 2 3 2 14" xfId="47185" xr:uid="{00000000-0005-0000-0000-00002FB80000}"/>
    <cellStyle name="Output 2 2 3 2 2" xfId="47186" xr:uid="{00000000-0005-0000-0000-000030B80000}"/>
    <cellStyle name="Output 2 2 3 2 2 2" xfId="47187" xr:uid="{00000000-0005-0000-0000-000031B80000}"/>
    <cellStyle name="Output 2 2 3 2 2 3" xfId="47188" xr:uid="{00000000-0005-0000-0000-000032B80000}"/>
    <cellStyle name="Output 2 2 3 2 3" xfId="47189" xr:uid="{00000000-0005-0000-0000-000033B80000}"/>
    <cellStyle name="Output 2 2 3 2 3 2" xfId="47190" xr:uid="{00000000-0005-0000-0000-000034B80000}"/>
    <cellStyle name="Output 2 2 3 2 3 3" xfId="47191" xr:uid="{00000000-0005-0000-0000-000035B80000}"/>
    <cellStyle name="Output 2 2 3 2 4" xfId="47192" xr:uid="{00000000-0005-0000-0000-000036B80000}"/>
    <cellStyle name="Output 2 2 3 2 4 2" xfId="47193" xr:uid="{00000000-0005-0000-0000-000037B80000}"/>
    <cellStyle name="Output 2 2 3 2 4 3" xfId="47194" xr:uid="{00000000-0005-0000-0000-000038B80000}"/>
    <cellStyle name="Output 2 2 3 2 5" xfId="47195" xr:uid="{00000000-0005-0000-0000-000039B80000}"/>
    <cellStyle name="Output 2 2 3 2 5 2" xfId="47196" xr:uid="{00000000-0005-0000-0000-00003AB80000}"/>
    <cellStyle name="Output 2 2 3 2 5 3" xfId="47197" xr:uid="{00000000-0005-0000-0000-00003BB80000}"/>
    <cellStyle name="Output 2 2 3 2 6" xfId="47198" xr:uid="{00000000-0005-0000-0000-00003CB80000}"/>
    <cellStyle name="Output 2 2 3 2 6 2" xfId="47199" xr:uid="{00000000-0005-0000-0000-00003DB80000}"/>
    <cellStyle name="Output 2 2 3 2 6 3" xfId="47200" xr:uid="{00000000-0005-0000-0000-00003EB80000}"/>
    <cellStyle name="Output 2 2 3 2 7" xfId="47201" xr:uid="{00000000-0005-0000-0000-00003FB80000}"/>
    <cellStyle name="Output 2 2 3 2 7 2" xfId="47202" xr:uid="{00000000-0005-0000-0000-000040B80000}"/>
    <cellStyle name="Output 2 2 3 2 7 3" xfId="47203" xr:uid="{00000000-0005-0000-0000-000041B80000}"/>
    <cellStyle name="Output 2 2 3 2 8" xfId="47204" xr:uid="{00000000-0005-0000-0000-000042B80000}"/>
    <cellStyle name="Output 2 2 3 2 8 2" xfId="47205" xr:uid="{00000000-0005-0000-0000-000043B80000}"/>
    <cellStyle name="Output 2 2 3 2 8 3" xfId="47206" xr:uid="{00000000-0005-0000-0000-000044B80000}"/>
    <cellStyle name="Output 2 2 3 2 9" xfId="47207" xr:uid="{00000000-0005-0000-0000-000045B80000}"/>
    <cellStyle name="Output 2 2 3 2 9 2" xfId="47208" xr:uid="{00000000-0005-0000-0000-000046B80000}"/>
    <cellStyle name="Output 2 2 3 2 9 3" xfId="47209" xr:uid="{00000000-0005-0000-0000-000047B80000}"/>
    <cellStyle name="Output 2 2 3 3" xfId="47210" xr:uid="{00000000-0005-0000-0000-000048B80000}"/>
    <cellStyle name="Output 2 2 3 3 10" xfId="47211" xr:uid="{00000000-0005-0000-0000-000049B80000}"/>
    <cellStyle name="Output 2 2 3 3 10 2" xfId="47212" xr:uid="{00000000-0005-0000-0000-00004AB80000}"/>
    <cellStyle name="Output 2 2 3 3 10 3" xfId="47213" xr:uid="{00000000-0005-0000-0000-00004BB80000}"/>
    <cellStyle name="Output 2 2 3 3 11" xfId="47214" xr:uid="{00000000-0005-0000-0000-00004CB80000}"/>
    <cellStyle name="Output 2 2 3 3 11 2" xfId="47215" xr:uid="{00000000-0005-0000-0000-00004DB80000}"/>
    <cellStyle name="Output 2 2 3 3 11 3" xfId="47216" xr:uid="{00000000-0005-0000-0000-00004EB80000}"/>
    <cellStyle name="Output 2 2 3 3 12" xfId="47217" xr:uid="{00000000-0005-0000-0000-00004FB80000}"/>
    <cellStyle name="Output 2 2 3 3 12 2" xfId="47218" xr:uid="{00000000-0005-0000-0000-000050B80000}"/>
    <cellStyle name="Output 2 2 3 3 12 3" xfId="47219" xr:uid="{00000000-0005-0000-0000-000051B80000}"/>
    <cellStyle name="Output 2 2 3 3 13" xfId="47220" xr:uid="{00000000-0005-0000-0000-000052B80000}"/>
    <cellStyle name="Output 2 2 3 3 14" xfId="47221" xr:uid="{00000000-0005-0000-0000-000053B80000}"/>
    <cellStyle name="Output 2 2 3 3 2" xfId="47222" xr:uid="{00000000-0005-0000-0000-000054B80000}"/>
    <cellStyle name="Output 2 2 3 3 2 2" xfId="47223" xr:uid="{00000000-0005-0000-0000-000055B80000}"/>
    <cellStyle name="Output 2 2 3 3 2 3" xfId="47224" xr:uid="{00000000-0005-0000-0000-000056B80000}"/>
    <cellStyle name="Output 2 2 3 3 3" xfId="47225" xr:uid="{00000000-0005-0000-0000-000057B80000}"/>
    <cellStyle name="Output 2 2 3 3 3 2" xfId="47226" xr:uid="{00000000-0005-0000-0000-000058B80000}"/>
    <cellStyle name="Output 2 2 3 3 3 3" xfId="47227" xr:uid="{00000000-0005-0000-0000-000059B80000}"/>
    <cellStyle name="Output 2 2 3 3 4" xfId="47228" xr:uid="{00000000-0005-0000-0000-00005AB80000}"/>
    <cellStyle name="Output 2 2 3 3 4 2" xfId="47229" xr:uid="{00000000-0005-0000-0000-00005BB80000}"/>
    <cellStyle name="Output 2 2 3 3 4 3" xfId="47230" xr:uid="{00000000-0005-0000-0000-00005CB80000}"/>
    <cellStyle name="Output 2 2 3 3 5" xfId="47231" xr:uid="{00000000-0005-0000-0000-00005DB80000}"/>
    <cellStyle name="Output 2 2 3 3 5 2" xfId="47232" xr:uid="{00000000-0005-0000-0000-00005EB80000}"/>
    <cellStyle name="Output 2 2 3 3 5 3" xfId="47233" xr:uid="{00000000-0005-0000-0000-00005FB80000}"/>
    <cellStyle name="Output 2 2 3 3 6" xfId="47234" xr:uid="{00000000-0005-0000-0000-000060B80000}"/>
    <cellStyle name="Output 2 2 3 3 6 2" xfId="47235" xr:uid="{00000000-0005-0000-0000-000061B80000}"/>
    <cellStyle name="Output 2 2 3 3 6 3" xfId="47236" xr:uid="{00000000-0005-0000-0000-000062B80000}"/>
    <cellStyle name="Output 2 2 3 3 7" xfId="47237" xr:uid="{00000000-0005-0000-0000-000063B80000}"/>
    <cellStyle name="Output 2 2 3 3 7 2" xfId="47238" xr:uid="{00000000-0005-0000-0000-000064B80000}"/>
    <cellStyle name="Output 2 2 3 3 7 3" xfId="47239" xr:uid="{00000000-0005-0000-0000-000065B80000}"/>
    <cellStyle name="Output 2 2 3 3 8" xfId="47240" xr:uid="{00000000-0005-0000-0000-000066B80000}"/>
    <cellStyle name="Output 2 2 3 3 8 2" xfId="47241" xr:uid="{00000000-0005-0000-0000-000067B80000}"/>
    <cellStyle name="Output 2 2 3 3 8 3" xfId="47242" xr:uid="{00000000-0005-0000-0000-000068B80000}"/>
    <cellStyle name="Output 2 2 3 3 9" xfId="47243" xr:uid="{00000000-0005-0000-0000-000069B80000}"/>
    <cellStyle name="Output 2 2 3 3 9 2" xfId="47244" xr:uid="{00000000-0005-0000-0000-00006AB80000}"/>
    <cellStyle name="Output 2 2 3 3 9 3" xfId="47245" xr:uid="{00000000-0005-0000-0000-00006BB80000}"/>
    <cellStyle name="Output 2 2 3 4" xfId="47246" xr:uid="{00000000-0005-0000-0000-00006CB80000}"/>
    <cellStyle name="Output 2 2 3 4 10" xfId="47247" xr:uid="{00000000-0005-0000-0000-00006DB80000}"/>
    <cellStyle name="Output 2 2 3 4 10 2" xfId="47248" xr:uid="{00000000-0005-0000-0000-00006EB80000}"/>
    <cellStyle name="Output 2 2 3 4 10 3" xfId="47249" xr:uid="{00000000-0005-0000-0000-00006FB80000}"/>
    <cellStyle name="Output 2 2 3 4 11" xfId="47250" xr:uid="{00000000-0005-0000-0000-000070B80000}"/>
    <cellStyle name="Output 2 2 3 4 11 2" xfId="47251" xr:uid="{00000000-0005-0000-0000-000071B80000}"/>
    <cellStyle name="Output 2 2 3 4 11 3" xfId="47252" xr:uid="{00000000-0005-0000-0000-000072B80000}"/>
    <cellStyle name="Output 2 2 3 4 12" xfId="47253" xr:uid="{00000000-0005-0000-0000-000073B80000}"/>
    <cellStyle name="Output 2 2 3 4 13" xfId="47254" xr:uid="{00000000-0005-0000-0000-000074B80000}"/>
    <cellStyle name="Output 2 2 3 4 2" xfId="47255" xr:uid="{00000000-0005-0000-0000-000075B80000}"/>
    <cellStyle name="Output 2 2 3 4 2 2" xfId="47256" xr:uid="{00000000-0005-0000-0000-000076B80000}"/>
    <cellStyle name="Output 2 2 3 4 2 3" xfId="47257" xr:uid="{00000000-0005-0000-0000-000077B80000}"/>
    <cellStyle name="Output 2 2 3 4 3" xfId="47258" xr:uid="{00000000-0005-0000-0000-000078B80000}"/>
    <cellStyle name="Output 2 2 3 4 3 2" xfId="47259" xr:uid="{00000000-0005-0000-0000-000079B80000}"/>
    <cellStyle name="Output 2 2 3 4 3 3" xfId="47260" xr:uid="{00000000-0005-0000-0000-00007AB80000}"/>
    <cellStyle name="Output 2 2 3 4 4" xfId="47261" xr:uid="{00000000-0005-0000-0000-00007BB80000}"/>
    <cellStyle name="Output 2 2 3 4 4 2" xfId="47262" xr:uid="{00000000-0005-0000-0000-00007CB80000}"/>
    <cellStyle name="Output 2 2 3 4 4 3" xfId="47263" xr:uid="{00000000-0005-0000-0000-00007DB80000}"/>
    <cellStyle name="Output 2 2 3 4 5" xfId="47264" xr:uid="{00000000-0005-0000-0000-00007EB80000}"/>
    <cellStyle name="Output 2 2 3 4 5 2" xfId="47265" xr:uid="{00000000-0005-0000-0000-00007FB80000}"/>
    <cellStyle name="Output 2 2 3 4 5 3" xfId="47266" xr:uid="{00000000-0005-0000-0000-000080B80000}"/>
    <cellStyle name="Output 2 2 3 4 6" xfId="47267" xr:uid="{00000000-0005-0000-0000-000081B80000}"/>
    <cellStyle name="Output 2 2 3 4 6 2" xfId="47268" xr:uid="{00000000-0005-0000-0000-000082B80000}"/>
    <cellStyle name="Output 2 2 3 4 6 3" xfId="47269" xr:uid="{00000000-0005-0000-0000-000083B80000}"/>
    <cellStyle name="Output 2 2 3 4 7" xfId="47270" xr:uid="{00000000-0005-0000-0000-000084B80000}"/>
    <cellStyle name="Output 2 2 3 4 7 2" xfId="47271" xr:uid="{00000000-0005-0000-0000-000085B80000}"/>
    <cellStyle name="Output 2 2 3 4 7 3" xfId="47272" xr:uid="{00000000-0005-0000-0000-000086B80000}"/>
    <cellStyle name="Output 2 2 3 4 8" xfId="47273" xr:uid="{00000000-0005-0000-0000-000087B80000}"/>
    <cellStyle name="Output 2 2 3 4 8 2" xfId="47274" xr:uid="{00000000-0005-0000-0000-000088B80000}"/>
    <cellStyle name="Output 2 2 3 4 8 3" xfId="47275" xr:uid="{00000000-0005-0000-0000-000089B80000}"/>
    <cellStyle name="Output 2 2 3 4 9" xfId="47276" xr:uid="{00000000-0005-0000-0000-00008AB80000}"/>
    <cellStyle name="Output 2 2 3 4 9 2" xfId="47277" xr:uid="{00000000-0005-0000-0000-00008BB80000}"/>
    <cellStyle name="Output 2 2 3 4 9 3" xfId="47278" xr:uid="{00000000-0005-0000-0000-00008CB80000}"/>
    <cellStyle name="Output 2 2 3 5" xfId="47279" xr:uid="{00000000-0005-0000-0000-00008DB80000}"/>
    <cellStyle name="Output 2 2 3 5 10" xfId="47280" xr:uid="{00000000-0005-0000-0000-00008EB80000}"/>
    <cellStyle name="Output 2 2 3 5 10 2" xfId="47281" xr:uid="{00000000-0005-0000-0000-00008FB80000}"/>
    <cellStyle name="Output 2 2 3 5 10 3" xfId="47282" xr:uid="{00000000-0005-0000-0000-000090B80000}"/>
    <cellStyle name="Output 2 2 3 5 11" xfId="47283" xr:uid="{00000000-0005-0000-0000-000091B80000}"/>
    <cellStyle name="Output 2 2 3 5 11 2" xfId="47284" xr:uid="{00000000-0005-0000-0000-000092B80000}"/>
    <cellStyle name="Output 2 2 3 5 11 3" xfId="47285" xr:uid="{00000000-0005-0000-0000-000093B80000}"/>
    <cellStyle name="Output 2 2 3 5 12" xfId="47286" xr:uid="{00000000-0005-0000-0000-000094B80000}"/>
    <cellStyle name="Output 2 2 3 5 13" xfId="47287" xr:uid="{00000000-0005-0000-0000-000095B80000}"/>
    <cellStyle name="Output 2 2 3 5 2" xfId="47288" xr:uid="{00000000-0005-0000-0000-000096B80000}"/>
    <cellStyle name="Output 2 2 3 5 2 2" xfId="47289" xr:uid="{00000000-0005-0000-0000-000097B80000}"/>
    <cellStyle name="Output 2 2 3 5 2 3" xfId="47290" xr:uid="{00000000-0005-0000-0000-000098B80000}"/>
    <cellStyle name="Output 2 2 3 5 3" xfId="47291" xr:uid="{00000000-0005-0000-0000-000099B80000}"/>
    <cellStyle name="Output 2 2 3 5 3 2" xfId="47292" xr:uid="{00000000-0005-0000-0000-00009AB80000}"/>
    <cellStyle name="Output 2 2 3 5 3 3" xfId="47293" xr:uid="{00000000-0005-0000-0000-00009BB80000}"/>
    <cellStyle name="Output 2 2 3 5 4" xfId="47294" xr:uid="{00000000-0005-0000-0000-00009CB80000}"/>
    <cellStyle name="Output 2 2 3 5 4 2" xfId="47295" xr:uid="{00000000-0005-0000-0000-00009DB80000}"/>
    <cellStyle name="Output 2 2 3 5 4 3" xfId="47296" xr:uid="{00000000-0005-0000-0000-00009EB80000}"/>
    <cellStyle name="Output 2 2 3 5 5" xfId="47297" xr:uid="{00000000-0005-0000-0000-00009FB80000}"/>
    <cellStyle name="Output 2 2 3 5 5 2" xfId="47298" xr:uid="{00000000-0005-0000-0000-0000A0B80000}"/>
    <cellStyle name="Output 2 2 3 5 5 3" xfId="47299" xr:uid="{00000000-0005-0000-0000-0000A1B80000}"/>
    <cellStyle name="Output 2 2 3 5 6" xfId="47300" xr:uid="{00000000-0005-0000-0000-0000A2B80000}"/>
    <cellStyle name="Output 2 2 3 5 6 2" xfId="47301" xr:uid="{00000000-0005-0000-0000-0000A3B80000}"/>
    <cellStyle name="Output 2 2 3 5 6 3" xfId="47302" xr:uid="{00000000-0005-0000-0000-0000A4B80000}"/>
    <cellStyle name="Output 2 2 3 5 7" xfId="47303" xr:uid="{00000000-0005-0000-0000-0000A5B80000}"/>
    <cellStyle name="Output 2 2 3 5 7 2" xfId="47304" xr:uid="{00000000-0005-0000-0000-0000A6B80000}"/>
    <cellStyle name="Output 2 2 3 5 7 3" xfId="47305" xr:uid="{00000000-0005-0000-0000-0000A7B80000}"/>
    <cellStyle name="Output 2 2 3 5 8" xfId="47306" xr:uid="{00000000-0005-0000-0000-0000A8B80000}"/>
    <cellStyle name="Output 2 2 3 5 8 2" xfId="47307" xr:uid="{00000000-0005-0000-0000-0000A9B80000}"/>
    <cellStyle name="Output 2 2 3 5 8 3" xfId="47308" xr:uid="{00000000-0005-0000-0000-0000AAB80000}"/>
    <cellStyle name="Output 2 2 3 5 9" xfId="47309" xr:uid="{00000000-0005-0000-0000-0000ABB80000}"/>
    <cellStyle name="Output 2 2 3 5 9 2" xfId="47310" xr:uid="{00000000-0005-0000-0000-0000ACB80000}"/>
    <cellStyle name="Output 2 2 3 5 9 3" xfId="47311" xr:uid="{00000000-0005-0000-0000-0000ADB80000}"/>
    <cellStyle name="Output 2 2 3 6" xfId="47312" xr:uid="{00000000-0005-0000-0000-0000AEB80000}"/>
    <cellStyle name="Output 2 2 3 6 10" xfId="47313" xr:uid="{00000000-0005-0000-0000-0000AFB80000}"/>
    <cellStyle name="Output 2 2 3 6 10 2" xfId="47314" xr:uid="{00000000-0005-0000-0000-0000B0B80000}"/>
    <cellStyle name="Output 2 2 3 6 10 3" xfId="47315" xr:uid="{00000000-0005-0000-0000-0000B1B80000}"/>
    <cellStyle name="Output 2 2 3 6 11" xfId="47316" xr:uid="{00000000-0005-0000-0000-0000B2B80000}"/>
    <cellStyle name="Output 2 2 3 6 11 2" xfId="47317" xr:uid="{00000000-0005-0000-0000-0000B3B80000}"/>
    <cellStyle name="Output 2 2 3 6 11 3" xfId="47318" xr:uid="{00000000-0005-0000-0000-0000B4B80000}"/>
    <cellStyle name="Output 2 2 3 6 12" xfId="47319" xr:uid="{00000000-0005-0000-0000-0000B5B80000}"/>
    <cellStyle name="Output 2 2 3 6 13" xfId="47320" xr:uid="{00000000-0005-0000-0000-0000B6B80000}"/>
    <cellStyle name="Output 2 2 3 6 2" xfId="47321" xr:uid="{00000000-0005-0000-0000-0000B7B80000}"/>
    <cellStyle name="Output 2 2 3 6 2 2" xfId="47322" xr:uid="{00000000-0005-0000-0000-0000B8B80000}"/>
    <cellStyle name="Output 2 2 3 6 2 3" xfId="47323" xr:uid="{00000000-0005-0000-0000-0000B9B80000}"/>
    <cellStyle name="Output 2 2 3 6 3" xfId="47324" xr:uid="{00000000-0005-0000-0000-0000BAB80000}"/>
    <cellStyle name="Output 2 2 3 6 3 2" xfId="47325" xr:uid="{00000000-0005-0000-0000-0000BBB80000}"/>
    <cellStyle name="Output 2 2 3 6 3 3" xfId="47326" xr:uid="{00000000-0005-0000-0000-0000BCB80000}"/>
    <cellStyle name="Output 2 2 3 6 4" xfId="47327" xr:uid="{00000000-0005-0000-0000-0000BDB80000}"/>
    <cellStyle name="Output 2 2 3 6 4 2" xfId="47328" xr:uid="{00000000-0005-0000-0000-0000BEB80000}"/>
    <cellStyle name="Output 2 2 3 6 4 3" xfId="47329" xr:uid="{00000000-0005-0000-0000-0000BFB80000}"/>
    <cellStyle name="Output 2 2 3 6 5" xfId="47330" xr:uid="{00000000-0005-0000-0000-0000C0B80000}"/>
    <cellStyle name="Output 2 2 3 6 5 2" xfId="47331" xr:uid="{00000000-0005-0000-0000-0000C1B80000}"/>
    <cellStyle name="Output 2 2 3 6 5 3" xfId="47332" xr:uid="{00000000-0005-0000-0000-0000C2B80000}"/>
    <cellStyle name="Output 2 2 3 6 6" xfId="47333" xr:uid="{00000000-0005-0000-0000-0000C3B80000}"/>
    <cellStyle name="Output 2 2 3 6 6 2" xfId="47334" xr:uid="{00000000-0005-0000-0000-0000C4B80000}"/>
    <cellStyle name="Output 2 2 3 6 6 3" xfId="47335" xr:uid="{00000000-0005-0000-0000-0000C5B80000}"/>
    <cellStyle name="Output 2 2 3 6 7" xfId="47336" xr:uid="{00000000-0005-0000-0000-0000C6B80000}"/>
    <cellStyle name="Output 2 2 3 6 7 2" xfId="47337" xr:uid="{00000000-0005-0000-0000-0000C7B80000}"/>
    <cellStyle name="Output 2 2 3 6 7 3" xfId="47338" xr:uid="{00000000-0005-0000-0000-0000C8B80000}"/>
    <cellStyle name="Output 2 2 3 6 8" xfId="47339" xr:uid="{00000000-0005-0000-0000-0000C9B80000}"/>
    <cellStyle name="Output 2 2 3 6 8 2" xfId="47340" xr:uid="{00000000-0005-0000-0000-0000CAB80000}"/>
    <cellStyle name="Output 2 2 3 6 8 3" xfId="47341" xr:uid="{00000000-0005-0000-0000-0000CBB80000}"/>
    <cellStyle name="Output 2 2 3 6 9" xfId="47342" xr:uid="{00000000-0005-0000-0000-0000CCB80000}"/>
    <cellStyle name="Output 2 2 3 6 9 2" xfId="47343" xr:uid="{00000000-0005-0000-0000-0000CDB80000}"/>
    <cellStyle name="Output 2 2 3 6 9 3" xfId="47344" xr:uid="{00000000-0005-0000-0000-0000CEB80000}"/>
    <cellStyle name="Output 2 2 3 7" xfId="47345" xr:uid="{00000000-0005-0000-0000-0000CFB80000}"/>
    <cellStyle name="Output 2 2 3 7 10" xfId="47346" xr:uid="{00000000-0005-0000-0000-0000D0B80000}"/>
    <cellStyle name="Output 2 2 3 7 10 2" xfId="47347" xr:uid="{00000000-0005-0000-0000-0000D1B80000}"/>
    <cellStyle name="Output 2 2 3 7 10 3" xfId="47348" xr:uid="{00000000-0005-0000-0000-0000D2B80000}"/>
    <cellStyle name="Output 2 2 3 7 11" xfId="47349" xr:uid="{00000000-0005-0000-0000-0000D3B80000}"/>
    <cellStyle name="Output 2 2 3 7 11 2" xfId="47350" xr:uid="{00000000-0005-0000-0000-0000D4B80000}"/>
    <cellStyle name="Output 2 2 3 7 11 3" xfId="47351" xr:uid="{00000000-0005-0000-0000-0000D5B80000}"/>
    <cellStyle name="Output 2 2 3 7 12" xfId="47352" xr:uid="{00000000-0005-0000-0000-0000D6B80000}"/>
    <cellStyle name="Output 2 2 3 7 13" xfId="47353" xr:uid="{00000000-0005-0000-0000-0000D7B80000}"/>
    <cellStyle name="Output 2 2 3 7 2" xfId="47354" xr:uid="{00000000-0005-0000-0000-0000D8B80000}"/>
    <cellStyle name="Output 2 2 3 7 2 2" xfId="47355" xr:uid="{00000000-0005-0000-0000-0000D9B80000}"/>
    <cellStyle name="Output 2 2 3 7 2 3" xfId="47356" xr:uid="{00000000-0005-0000-0000-0000DAB80000}"/>
    <cellStyle name="Output 2 2 3 7 3" xfId="47357" xr:uid="{00000000-0005-0000-0000-0000DBB80000}"/>
    <cellStyle name="Output 2 2 3 7 3 2" xfId="47358" xr:uid="{00000000-0005-0000-0000-0000DCB80000}"/>
    <cellStyle name="Output 2 2 3 7 3 3" xfId="47359" xr:uid="{00000000-0005-0000-0000-0000DDB80000}"/>
    <cellStyle name="Output 2 2 3 7 4" xfId="47360" xr:uid="{00000000-0005-0000-0000-0000DEB80000}"/>
    <cellStyle name="Output 2 2 3 7 4 2" xfId="47361" xr:uid="{00000000-0005-0000-0000-0000DFB80000}"/>
    <cellStyle name="Output 2 2 3 7 4 3" xfId="47362" xr:uid="{00000000-0005-0000-0000-0000E0B80000}"/>
    <cellStyle name="Output 2 2 3 7 5" xfId="47363" xr:uid="{00000000-0005-0000-0000-0000E1B80000}"/>
    <cellStyle name="Output 2 2 3 7 5 2" xfId="47364" xr:uid="{00000000-0005-0000-0000-0000E2B80000}"/>
    <cellStyle name="Output 2 2 3 7 5 3" xfId="47365" xr:uid="{00000000-0005-0000-0000-0000E3B80000}"/>
    <cellStyle name="Output 2 2 3 7 6" xfId="47366" xr:uid="{00000000-0005-0000-0000-0000E4B80000}"/>
    <cellStyle name="Output 2 2 3 7 6 2" xfId="47367" xr:uid="{00000000-0005-0000-0000-0000E5B80000}"/>
    <cellStyle name="Output 2 2 3 7 6 3" xfId="47368" xr:uid="{00000000-0005-0000-0000-0000E6B80000}"/>
    <cellStyle name="Output 2 2 3 7 7" xfId="47369" xr:uid="{00000000-0005-0000-0000-0000E7B80000}"/>
    <cellStyle name="Output 2 2 3 7 7 2" xfId="47370" xr:uid="{00000000-0005-0000-0000-0000E8B80000}"/>
    <cellStyle name="Output 2 2 3 7 7 3" xfId="47371" xr:uid="{00000000-0005-0000-0000-0000E9B80000}"/>
    <cellStyle name="Output 2 2 3 7 8" xfId="47372" xr:uid="{00000000-0005-0000-0000-0000EAB80000}"/>
    <cellStyle name="Output 2 2 3 7 8 2" xfId="47373" xr:uid="{00000000-0005-0000-0000-0000EBB80000}"/>
    <cellStyle name="Output 2 2 3 7 8 3" xfId="47374" xr:uid="{00000000-0005-0000-0000-0000ECB80000}"/>
    <cellStyle name="Output 2 2 3 7 9" xfId="47375" xr:uid="{00000000-0005-0000-0000-0000EDB80000}"/>
    <cellStyle name="Output 2 2 3 7 9 2" xfId="47376" xr:uid="{00000000-0005-0000-0000-0000EEB80000}"/>
    <cellStyle name="Output 2 2 3 7 9 3" xfId="47377" xr:uid="{00000000-0005-0000-0000-0000EFB80000}"/>
    <cellStyle name="Output 2 2 3 8" xfId="47378" xr:uid="{00000000-0005-0000-0000-0000F0B80000}"/>
    <cellStyle name="Output 2 2 3 8 2" xfId="47379" xr:uid="{00000000-0005-0000-0000-0000F1B80000}"/>
    <cellStyle name="Output 2 2 3 8 3" xfId="47380" xr:uid="{00000000-0005-0000-0000-0000F2B80000}"/>
    <cellStyle name="Output 2 2 3 9" xfId="47381" xr:uid="{00000000-0005-0000-0000-0000F3B80000}"/>
    <cellStyle name="Output 2 2 3 9 2" xfId="47382" xr:uid="{00000000-0005-0000-0000-0000F4B80000}"/>
    <cellStyle name="Output 2 2 3 9 3" xfId="47383" xr:uid="{00000000-0005-0000-0000-0000F5B80000}"/>
    <cellStyle name="Output 2 2 4" xfId="47384" xr:uid="{00000000-0005-0000-0000-0000F6B80000}"/>
    <cellStyle name="Output 2 2 4 10" xfId="47385" xr:uid="{00000000-0005-0000-0000-0000F7B80000}"/>
    <cellStyle name="Output 2 2 4 10 2" xfId="47386" xr:uid="{00000000-0005-0000-0000-0000F8B80000}"/>
    <cellStyle name="Output 2 2 4 10 3" xfId="47387" xr:uid="{00000000-0005-0000-0000-0000F9B80000}"/>
    <cellStyle name="Output 2 2 4 11" xfId="47388" xr:uid="{00000000-0005-0000-0000-0000FAB80000}"/>
    <cellStyle name="Output 2 2 4 11 2" xfId="47389" xr:uid="{00000000-0005-0000-0000-0000FBB80000}"/>
    <cellStyle name="Output 2 2 4 11 3" xfId="47390" xr:uid="{00000000-0005-0000-0000-0000FCB80000}"/>
    <cellStyle name="Output 2 2 4 12" xfId="47391" xr:uid="{00000000-0005-0000-0000-0000FDB80000}"/>
    <cellStyle name="Output 2 2 4 12 2" xfId="47392" xr:uid="{00000000-0005-0000-0000-0000FEB80000}"/>
    <cellStyle name="Output 2 2 4 12 3" xfId="47393" xr:uid="{00000000-0005-0000-0000-0000FFB80000}"/>
    <cellStyle name="Output 2 2 4 13" xfId="47394" xr:uid="{00000000-0005-0000-0000-000000B90000}"/>
    <cellStyle name="Output 2 2 4 13 2" xfId="47395" xr:uid="{00000000-0005-0000-0000-000001B90000}"/>
    <cellStyle name="Output 2 2 4 13 3" xfId="47396" xr:uid="{00000000-0005-0000-0000-000002B90000}"/>
    <cellStyle name="Output 2 2 4 14" xfId="47397" xr:uid="{00000000-0005-0000-0000-000003B90000}"/>
    <cellStyle name="Output 2 2 4 14 2" xfId="47398" xr:uid="{00000000-0005-0000-0000-000004B90000}"/>
    <cellStyle name="Output 2 2 4 14 3" xfId="47399" xr:uid="{00000000-0005-0000-0000-000005B90000}"/>
    <cellStyle name="Output 2 2 4 15" xfId="47400" xr:uid="{00000000-0005-0000-0000-000006B90000}"/>
    <cellStyle name="Output 2 2 4 15 2" xfId="47401" xr:uid="{00000000-0005-0000-0000-000007B90000}"/>
    <cellStyle name="Output 2 2 4 15 3" xfId="47402" xr:uid="{00000000-0005-0000-0000-000008B90000}"/>
    <cellStyle name="Output 2 2 4 16" xfId="47403" xr:uid="{00000000-0005-0000-0000-000009B90000}"/>
    <cellStyle name="Output 2 2 4 16 2" xfId="47404" xr:uid="{00000000-0005-0000-0000-00000AB90000}"/>
    <cellStyle name="Output 2 2 4 16 3" xfId="47405" xr:uid="{00000000-0005-0000-0000-00000BB90000}"/>
    <cellStyle name="Output 2 2 4 17" xfId="47406" xr:uid="{00000000-0005-0000-0000-00000CB90000}"/>
    <cellStyle name="Output 2 2 4 17 2" xfId="47407" xr:uid="{00000000-0005-0000-0000-00000DB90000}"/>
    <cellStyle name="Output 2 2 4 17 3" xfId="47408" xr:uid="{00000000-0005-0000-0000-00000EB90000}"/>
    <cellStyle name="Output 2 2 4 18" xfId="47409" xr:uid="{00000000-0005-0000-0000-00000FB90000}"/>
    <cellStyle name="Output 2 2 4 18 2" xfId="47410" xr:uid="{00000000-0005-0000-0000-000010B90000}"/>
    <cellStyle name="Output 2 2 4 18 3" xfId="47411" xr:uid="{00000000-0005-0000-0000-000011B90000}"/>
    <cellStyle name="Output 2 2 4 19" xfId="47412" xr:uid="{00000000-0005-0000-0000-000012B90000}"/>
    <cellStyle name="Output 2 2 4 2" xfId="47413" xr:uid="{00000000-0005-0000-0000-000013B90000}"/>
    <cellStyle name="Output 2 2 4 2 10" xfId="47414" xr:uid="{00000000-0005-0000-0000-000014B90000}"/>
    <cellStyle name="Output 2 2 4 2 10 2" xfId="47415" xr:uid="{00000000-0005-0000-0000-000015B90000}"/>
    <cellStyle name="Output 2 2 4 2 10 3" xfId="47416" xr:uid="{00000000-0005-0000-0000-000016B90000}"/>
    <cellStyle name="Output 2 2 4 2 11" xfId="47417" xr:uid="{00000000-0005-0000-0000-000017B90000}"/>
    <cellStyle name="Output 2 2 4 2 11 2" xfId="47418" xr:uid="{00000000-0005-0000-0000-000018B90000}"/>
    <cellStyle name="Output 2 2 4 2 11 3" xfId="47419" xr:uid="{00000000-0005-0000-0000-000019B90000}"/>
    <cellStyle name="Output 2 2 4 2 12" xfId="47420" xr:uid="{00000000-0005-0000-0000-00001AB90000}"/>
    <cellStyle name="Output 2 2 4 2 12 2" xfId="47421" xr:uid="{00000000-0005-0000-0000-00001BB90000}"/>
    <cellStyle name="Output 2 2 4 2 12 3" xfId="47422" xr:uid="{00000000-0005-0000-0000-00001CB90000}"/>
    <cellStyle name="Output 2 2 4 2 13" xfId="47423" xr:uid="{00000000-0005-0000-0000-00001DB90000}"/>
    <cellStyle name="Output 2 2 4 2 14" xfId="47424" xr:uid="{00000000-0005-0000-0000-00001EB90000}"/>
    <cellStyle name="Output 2 2 4 2 2" xfId="47425" xr:uid="{00000000-0005-0000-0000-00001FB90000}"/>
    <cellStyle name="Output 2 2 4 2 2 2" xfId="47426" xr:uid="{00000000-0005-0000-0000-000020B90000}"/>
    <cellStyle name="Output 2 2 4 2 2 3" xfId="47427" xr:uid="{00000000-0005-0000-0000-000021B90000}"/>
    <cellStyle name="Output 2 2 4 2 3" xfId="47428" xr:uid="{00000000-0005-0000-0000-000022B90000}"/>
    <cellStyle name="Output 2 2 4 2 3 2" xfId="47429" xr:uid="{00000000-0005-0000-0000-000023B90000}"/>
    <cellStyle name="Output 2 2 4 2 3 3" xfId="47430" xr:uid="{00000000-0005-0000-0000-000024B90000}"/>
    <cellStyle name="Output 2 2 4 2 4" xfId="47431" xr:uid="{00000000-0005-0000-0000-000025B90000}"/>
    <cellStyle name="Output 2 2 4 2 4 2" xfId="47432" xr:uid="{00000000-0005-0000-0000-000026B90000}"/>
    <cellStyle name="Output 2 2 4 2 4 3" xfId="47433" xr:uid="{00000000-0005-0000-0000-000027B90000}"/>
    <cellStyle name="Output 2 2 4 2 5" xfId="47434" xr:uid="{00000000-0005-0000-0000-000028B90000}"/>
    <cellStyle name="Output 2 2 4 2 5 2" xfId="47435" xr:uid="{00000000-0005-0000-0000-000029B90000}"/>
    <cellStyle name="Output 2 2 4 2 5 3" xfId="47436" xr:uid="{00000000-0005-0000-0000-00002AB90000}"/>
    <cellStyle name="Output 2 2 4 2 6" xfId="47437" xr:uid="{00000000-0005-0000-0000-00002BB90000}"/>
    <cellStyle name="Output 2 2 4 2 6 2" xfId="47438" xr:uid="{00000000-0005-0000-0000-00002CB90000}"/>
    <cellStyle name="Output 2 2 4 2 6 3" xfId="47439" xr:uid="{00000000-0005-0000-0000-00002DB90000}"/>
    <cellStyle name="Output 2 2 4 2 7" xfId="47440" xr:uid="{00000000-0005-0000-0000-00002EB90000}"/>
    <cellStyle name="Output 2 2 4 2 7 2" xfId="47441" xr:uid="{00000000-0005-0000-0000-00002FB90000}"/>
    <cellStyle name="Output 2 2 4 2 7 3" xfId="47442" xr:uid="{00000000-0005-0000-0000-000030B90000}"/>
    <cellStyle name="Output 2 2 4 2 8" xfId="47443" xr:uid="{00000000-0005-0000-0000-000031B90000}"/>
    <cellStyle name="Output 2 2 4 2 8 2" xfId="47444" xr:uid="{00000000-0005-0000-0000-000032B90000}"/>
    <cellStyle name="Output 2 2 4 2 8 3" xfId="47445" xr:uid="{00000000-0005-0000-0000-000033B90000}"/>
    <cellStyle name="Output 2 2 4 2 9" xfId="47446" xr:uid="{00000000-0005-0000-0000-000034B90000}"/>
    <cellStyle name="Output 2 2 4 2 9 2" xfId="47447" xr:uid="{00000000-0005-0000-0000-000035B90000}"/>
    <cellStyle name="Output 2 2 4 2 9 3" xfId="47448" xr:uid="{00000000-0005-0000-0000-000036B90000}"/>
    <cellStyle name="Output 2 2 4 20" xfId="47449" xr:uid="{00000000-0005-0000-0000-000037B90000}"/>
    <cellStyle name="Output 2 2 4 3" xfId="47450" xr:uid="{00000000-0005-0000-0000-000038B90000}"/>
    <cellStyle name="Output 2 2 4 3 10" xfId="47451" xr:uid="{00000000-0005-0000-0000-000039B90000}"/>
    <cellStyle name="Output 2 2 4 3 10 2" xfId="47452" xr:uid="{00000000-0005-0000-0000-00003AB90000}"/>
    <cellStyle name="Output 2 2 4 3 10 3" xfId="47453" xr:uid="{00000000-0005-0000-0000-00003BB90000}"/>
    <cellStyle name="Output 2 2 4 3 11" xfId="47454" xr:uid="{00000000-0005-0000-0000-00003CB90000}"/>
    <cellStyle name="Output 2 2 4 3 11 2" xfId="47455" xr:uid="{00000000-0005-0000-0000-00003DB90000}"/>
    <cellStyle name="Output 2 2 4 3 11 3" xfId="47456" xr:uid="{00000000-0005-0000-0000-00003EB90000}"/>
    <cellStyle name="Output 2 2 4 3 12" xfId="47457" xr:uid="{00000000-0005-0000-0000-00003FB90000}"/>
    <cellStyle name="Output 2 2 4 3 12 2" xfId="47458" xr:uid="{00000000-0005-0000-0000-000040B90000}"/>
    <cellStyle name="Output 2 2 4 3 12 3" xfId="47459" xr:uid="{00000000-0005-0000-0000-000041B90000}"/>
    <cellStyle name="Output 2 2 4 3 13" xfId="47460" xr:uid="{00000000-0005-0000-0000-000042B90000}"/>
    <cellStyle name="Output 2 2 4 3 14" xfId="47461" xr:uid="{00000000-0005-0000-0000-000043B90000}"/>
    <cellStyle name="Output 2 2 4 3 2" xfId="47462" xr:uid="{00000000-0005-0000-0000-000044B90000}"/>
    <cellStyle name="Output 2 2 4 3 2 2" xfId="47463" xr:uid="{00000000-0005-0000-0000-000045B90000}"/>
    <cellStyle name="Output 2 2 4 3 2 3" xfId="47464" xr:uid="{00000000-0005-0000-0000-000046B90000}"/>
    <cellStyle name="Output 2 2 4 3 3" xfId="47465" xr:uid="{00000000-0005-0000-0000-000047B90000}"/>
    <cellStyle name="Output 2 2 4 3 3 2" xfId="47466" xr:uid="{00000000-0005-0000-0000-000048B90000}"/>
    <cellStyle name="Output 2 2 4 3 3 3" xfId="47467" xr:uid="{00000000-0005-0000-0000-000049B90000}"/>
    <cellStyle name="Output 2 2 4 3 4" xfId="47468" xr:uid="{00000000-0005-0000-0000-00004AB90000}"/>
    <cellStyle name="Output 2 2 4 3 4 2" xfId="47469" xr:uid="{00000000-0005-0000-0000-00004BB90000}"/>
    <cellStyle name="Output 2 2 4 3 4 3" xfId="47470" xr:uid="{00000000-0005-0000-0000-00004CB90000}"/>
    <cellStyle name="Output 2 2 4 3 5" xfId="47471" xr:uid="{00000000-0005-0000-0000-00004DB90000}"/>
    <cellStyle name="Output 2 2 4 3 5 2" xfId="47472" xr:uid="{00000000-0005-0000-0000-00004EB90000}"/>
    <cellStyle name="Output 2 2 4 3 5 3" xfId="47473" xr:uid="{00000000-0005-0000-0000-00004FB90000}"/>
    <cellStyle name="Output 2 2 4 3 6" xfId="47474" xr:uid="{00000000-0005-0000-0000-000050B90000}"/>
    <cellStyle name="Output 2 2 4 3 6 2" xfId="47475" xr:uid="{00000000-0005-0000-0000-000051B90000}"/>
    <cellStyle name="Output 2 2 4 3 6 3" xfId="47476" xr:uid="{00000000-0005-0000-0000-000052B90000}"/>
    <cellStyle name="Output 2 2 4 3 7" xfId="47477" xr:uid="{00000000-0005-0000-0000-000053B90000}"/>
    <cellStyle name="Output 2 2 4 3 7 2" xfId="47478" xr:uid="{00000000-0005-0000-0000-000054B90000}"/>
    <cellStyle name="Output 2 2 4 3 7 3" xfId="47479" xr:uid="{00000000-0005-0000-0000-000055B90000}"/>
    <cellStyle name="Output 2 2 4 3 8" xfId="47480" xr:uid="{00000000-0005-0000-0000-000056B90000}"/>
    <cellStyle name="Output 2 2 4 3 8 2" xfId="47481" xr:uid="{00000000-0005-0000-0000-000057B90000}"/>
    <cellStyle name="Output 2 2 4 3 8 3" xfId="47482" xr:uid="{00000000-0005-0000-0000-000058B90000}"/>
    <cellStyle name="Output 2 2 4 3 9" xfId="47483" xr:uid="{00000000-0005-0000-0000-000059B90000}"/>
    <cellStyle name="Output 2 2 4 3 9 2" xfId="47484" xr:uid="{00000000-0005-0000-0000-00005AB90000}"/>
    <cellStyle name="Output 2 2 4 3 9 3" xfId="47485" xr:uid="{00000000-0005-0000-0000-00005BB90000}"/>
    <cellStyle name="Output 2 2 4 4" xfId="47486" xr:uid="{00000000-0005-0000-0000-00005CB90000}"/>
    <cellStyle name="Output 2 2 4 4 10" xfId="47487" xr:uid="{00000000-0005-0000-0000-00005DB90000}"/>
    <cellStyle name="Output 2 2 4 4 10 2" xfId="47488" xr:uid="{00000000-0005-0000-0000-00005EB90000}"/>
    <cellStyle name="Output 2 2 4 4 10 3" xfId="47489" xr:uid="{00000000-0005-0000-0000-00005FB90000}"/>
    <cellStyle name="Output 2 2 4 4 11" xfId="47490" xr:uid="{00000000-0005-0000-0000-000060B90000}"/>
    <cellStyle name="Output 2 2 4 4 11 2" xfId="47491" xr:uid="{00000000-0005-0000-0000-000061B90000}"/>
    <cellStyle name="Output 2 2 4 4 11 3" xfId="47492" xr:uid="{00000000-0005-0000-0000-000062B90000}"/>
    <cellStyle name="Output 2 2 4 4 12" xfId="47493" xr:uid="{00000000-0005-0000-0000-000063B90000}"/>
    <cellStyle name="Output 2 2 4 4 13" xfId="47494" xr:uid="{00000000-0005-0000-0000-000064B90000}"/>
    <cellStyle name="Output 2 2 4 4 2" xfId="47495" xr:uid="{00000000-0005-0000-0000-000065B90000}"/>
    <cellStyle name="Output 2 2 4 4 2 2" xfId="47496" xr:uid="{00000000-0005-0000-0000-000066B90000}"/>
    <cellStyle name="Output 2 2 4 4 2 3" xfId="47497" xr:uid="{00000000-0005-0000-0000-000067B90000}"/>
    <cellStyle name="Output 2 2 4 4 3" xfId="47498" xr:uid="{00000000-0005-0000-0000-000068B90000}"/>
    <cellStyle name="Output 2 2 4 4 3 2" xfId="47499" xr:uid="{00000000-0005-0000-0000-000069B90000}"/>
    <cellStyle name="Output 2 2 4 4 3 3" xfId="47500" xr:uid="{00000000-0005-0000-0000-00006AB90000}"/>
    <cellStyle name="Output 2 2 4 4 4" xfId="47501" xr:uid="{00000000-0005-0000-0000-00006BB90000}"/>
    <cellStyle name="Output 2 2 4 4 4 2" xfId="47502" xr:uid="{00000000-0005-0000-0000-00006CB90000}"/>
    <cellStyle name="Output 2 2 4 4 4 3" xfId="47503" xr:uid="{00000000-0005-0000-0000-00006DB90000}"/>
    <cellStyle name="Output 2 2 4 4 5" xfId="47504" xr:uid="{00000000-0005-0000-0000-00006EB90000}"/>
    <cellStyle name="Output 2 2 4 4 5 2" xfId="47505" xr:uid="{00000000-0005-0000-0000-00006FB90000}"/>
    <cellStyle name="Output 2 2 4 4 5 3" xfId="47506" xr:uid="{00000000-0005-0000-0000-000070B90000}"/>
    <cellStyle name="Output 2 2 4 4 6" xfId="47507" xr:uid="{00000000-0005-0000-0000-000071B90000}"/>
    <cellStyle name="Output 2 2 4 4 6 2" xfId="47508" xr:uid="{00000000-0005-0000-0000-000072B90000}"/>
    <cellStyle name="Output 2 2 4 4 6 3" xfId="47509" xr:uid="{00000000-0005-0000-0000-000073B90000}"/>
    <cellStyle name="Output 2 2 4 4 7" xfId="47510" xr:uid="{00000000-0005-0000-0000-000074B90000}"/>
    <cellStyle name="Output 2 2 4 4 7 2" xfId="47511" xr:uid="{00000000-0005-0000-0000-000075B90000}"/>
    <cellStyle name="Output 2 2 4 4 7 3" xfId="47512" xr:uid="{00000000-0005-0000-0000-000076B90000}"/>
    <cellStyle name="Output 2 2 4 4 8" xfId="47513" xr:uid="{00000000-0005-0000-0000-000077B90000}"/>
    <cellStyle name="Output 2 2 4 4 8 2" xfId="47514" xr:uid="{00000000-0005-0000-0000-000078B90000}"/>
    <cellStyle name="Output 2 2 4 4 8 3" xfId="47515" xr:uid="{00000000-0005-0000-0000-000079B90000}"/>
    <cellStyle name="Output 2 2 4 4 9" xfId="47516" xr:uid="{00000000-0005-0000-0000-00007AB90000}"/>
    <cellStyle name="Output 2 2 4 4 9 2" xfId="47517" xr:uid="{00000000-0005-0000-0000-00007BB90000}"/>
    <cellStyle name="Output 2 2 4 4 9 3" xfId="47518" xr:uid="{00000000-0005-0000-0000-00007CB90000}"/>
    <cellStyle name="Output 2 2 4 5" xfId="47519" xr:uid="{00000000-0005-0000-0000-00007DB90000}"/>
    <cellStyle name="Output 2 2 4 5 10" xfId="47520" xr:uid="{00000000-0005-0000-0000-00007EB90000}"/>
    <cellStyle name="Output 2 2 4 5 10 2" xfId="47521" xr:uid="{00000000-0005-0000-0000-00007FB90000}"/>
    <cellStyle name="Output 2 2 4 5 10 3" xfId="47522" xr:uid="{00000000-0005-0000-0000-000080B90000}"/>
    <cellStyle name="Output 2 2 4 5 11" xfId="47523" xr:uid="{00000000-0005-0000-0000-000081B90000}"/>
    <cellStyle name="Output 2 2 4 5 11 2" xfId="47524" xr:uid="{00000000-0005-0000-0000-000082B90000}"/>
    <cellStyle name="Output 2 2 4 5 11 3" xfId="47525" xr:uid="{00000000-0005-0000-0000-000083B90000}"/>
    <cellStyle name="Output 2 2 4 5 12" xfId="47526" xr:uid="{00000000-0005-0000-0000-000084B90000}"/>
    <cellStyle name="Output 2 2 4 5 13" xfId="47527" xr:uid="{00000000-0005-0000-0000-000085B90000}"/>
    <cellStyle name="Output 2 2 4 5 2" xfId="47528" xr:uid="{00000000-0005-0000-0000-000086B90000}"/>
    <cellStyle name="Output 2 2 4 5 2 2" xfId="47529" xr:uid="{00000000-0005-0000-0000-000087B90000}"/>
    <cellStyle name="Output 2 2 4 5 2 3" xfId="47530" xr:uid="{00000000-0005-0000-0000-000088B90000}"/>
    <cellStyle name="Output 2 2 4 5 3" xfId="47531" xr:uid="{00000000-0005-0000-0000-000089B90000}"/>
    <cellStyle name="Output 2 2 4 5 3 2" xfId="47532" xr:uid="{00000000-0005-0000-0000-00008AB90000}"/>
    <cellStyle name="Output 2 2 4 5 3 3" xfId="47533" xr:uid="{00000000-0005-0000-0000-00008BB90000}"/>
    <cellStyle name="Output 2 2 4 5 4" xfId="47534" xr:uid="{00000000-0005-0000-0000-00008CB90000}"/>
    <cellStyle name="Output 2 2 4 5 4 2" xfId="47535" xr:uid="{00000000-0005-0000-0000-00008DB90000}"/>
    <cellStyle name="Output 2 2 4 5 4 3" xfId="47536" xr:uid="{00000000-0005-0000-0000-00008EB90000}"/>
    <cellStyle name="Output 2 2 4 5 5" xfId="47537" xr:uid="{00000000-0005-0000-0000-00008FB90000}"/>
    <cellStyle name="Output 2 2 4 5 5 2" xfId="47538" xr:uid="{00000000-0005-0000-0000-000090B90000}"/>
    <cellStyle name="Output 2 2 4 5 5 3" xfId="47539" xr:uid="{00000000-0005-0000-0000-000091B90000}"/>
    <cellStyle name="Output 2 2 4 5 6" xfId="47540" xr:uid="{00000000-0005-0000-0000-000092B90000}"/>
    <cellStyle name="Output 2 2 4 5 6 2" xfId="47541" xr:uid="{00000000-0005-0000-0000-000093B90000}"/>
    <cellStyle name="Output 2 2 4 5 6 3" xfId="47542" xr:uid="{00000000-0005-0000-0000-000094B90000}"/>
    <cellStyle name="Output 2 2 4 5 7" xfId="47543" xr:uid="{00000000-0005-0000-0000-000095B90000}"/>
    <cellStyle name="Output 2 2 4 5 7 2" xfId="47544" xr:uid="{00000000-0005-0000-0000-000096B90000}"/>
    <cellStyle name="Output 2 2 4 5 7 3" xfId="47545" xr:uid="{00000000-0005-0000-0000-000097B90000}"/>
    <cellStyle name="Output 2 2 4 5 8" xfId="47546" xr:uid="{00000000-0005-0000-0000-000098B90000}"/>
    <cellStyle name="Output 2 2 4 5 8 2" xfId="47547" xr:uid="{00000000-0005-0000-0000-000099B90000}"/>
    <cellStyle name="Output 2 2 4 5 8 3" xfId="47548" xr:uid="{00000000-0005-0000-0000-00009AB90000}"/>
    <cellStyle name="Output 2 2 4 5 9" xfId="47549" xr:uid="{00000000-0005-0000-0000-00009BB90000}"/>
    <cellStyle name="Output 2 2 4 5 9 2" xfId="47550" xr:uid="{00000000-0005-0000-0000-00009CB90000}"/>
    <cellStyle name="Output 2 2 4 5 9 3" xfId="47551" xr:uid="{00000000-0005-0000-0000-00009DB90000}"/>
    <cellStyle name="Output 2 2 4 6" xfId="47552" xr:uid="{00000000-0005-0000-0000-00009EB90000}"/>
    <cellStyle name="Output 2 2 4 6 10" xfId="47553" xr:uid="{00000000-0005-0000-0000-00009FB90000}"/>
    <cellStyle name="Output 2 2 4 6 10 2" xfId="47554" xr:uid="{00000000-0005-0000-0000-0000A0B90000}"/>
    <cellStyle name="Output 2 2 4 6 10 3" xfId="47555" xr:uid="{00000000-0005-0000-0000-0000A1B90000}"/>
    <cellStyle name="Output 2 2 4 6 11" xfId="47556" xr:uid="{00000000-0005-0000-0000-0000A2B90000}"/>
    <cellStyle name="Output 2 2 4 6 11 2" xfId="47557" xr:uid="{00000000-0005-0000-0000-0000A3B90000}"/>
    <cellStyle name="Output 2 2 4 6 11 3" xfId="47558" xr:uid="{00000000-0005-0000-0000-0000A4B90000}"/>
    <cellStyle name="Output 2 2 4 6 12" xfId="47559" xr:uid="{00000000-0005-0000-0000-0000A5B90000}"/>
    <cellStyle name="Output 2 2 4 6 13" xfId="47560" xr:uid="{00000000-0005-0000-0000-0000A6B90000}"/>
    <cellStyle name="Output 2 2 4 6 2" xfId="47561" xr:uid="{00000000-0005-0000-0000-0000A7B90000}"/>
    <cellStyle name="Output 2 2 4 6 2 2" xfId="47562" xr:uid="{00000000-0005-0000-0000-0000A8B90000}"/>
    <cellStyle name="Output 2 2 4 6 2 3" xfId="47563" xr:uid="{00000000-0005-0000-0000-0000A9B90000}"/>
    <cellStyle name="Output 2 2 4 6 3" xfId="47564" xr:uid="{00000000-0005-0000-0000-0000AAB90000}"/>
    <cellStyle name="Output 2 2 4 6 3 2" xfId="47565" xr:uid="{00000000-0005-0000-0000-0000ABB90000}"/>
    <cellStyle name="Output 2 2 4 6 3 3" xfId="47566" xr:uid="{00000000-0005-0000-0000-0000ACB90000}"/>
    <cellStyle name="Output 2 2 4 6 4" xfId="47567" xr:uid="{00000000-0005-0000-0000-0000ADB90000}"/>
    <cellStyle name="Output 2 2 4 6 4 2" xfId="47568" xr:uid="{00000000-0005-0000-0000-0000AEB90000}"/>
    <cellStyle name="Output 2 2 4 6 4 3" xfId="47569" xr:uid="{00000000-0005-0000-0000-0000AFB90000}"/>
    <cellStyle name="Output 2 2 4 6 5" xfId="47570" xr:uid="{00000000-0005-0000-0000-0000B0B90000}"/>
    <cellStyle name="Output 2 2 4 6 5 2" xfId="47571" xr:uid="{00000000-0005-0000-0000-0000B1B90000}"/>
    <cellStyle name="Output 2 2 4 6 5 3" xfId="47572" xr:uid="{00000000-0005-0000-0000-0000B2B90000}"/>
    <cellStyle name="Output 2 2 4 6 6" xfId="47573" xr:uid="{00000000-0005-0000-0000-0000B3B90000}"/>
    <cellStyle name="Output 2 2 4 6 6 2" xfId="47574" xr:uid="{00000000-0005-0000-0000-0000B4B90000}"/>
    <cellStyle name="Output 2 2 4 6 6 3" xfId="47575" xr:uid="{00000000-0005-0000-0000-0000B5B90000}"/>
    <cellStyle name="Output 2 2 4 6 7" xfId="47576" xr:uid="{00000000-0005-0000-0000-0000B6B90000}"/>
    <cellStyle name="Output 2 2 4 6 7 2" xfId="47577" xr:uid="{00000000-0005-0000-0000-0000B7B90000}"/>
    <cellStyle name="Output 2 2 4 6 7 3" xfId="47578" xr:uid="{00000000-0005-0000-0000-0000B8B90000}"/>
    <cellStyle name="Output 2 2 4 6 8" xfId="47579" xr:uid="{00000000-0005-0000-0000-0000B9B90000}"/>
    <cellStyle name="Output 2 2 4 6 8 2" xfId="47580" xr:uid="{00000000-0005-0000-0000-0000BAB90000}"/>
    <cellStyle name="Output 2 2 4 6 8 3" xfId="47581" xr:uid="{00000000-0005-0000-0000-0000BBB90000}"/>
    <cellStyle name="Output 2 2 4 6 9" xfId="47582" xr:uid="{00000000-0005-0000-0000-0000BCB90000}"/>
    <cellStyle name="Output 2 2 4 6 9 2" xfId="47583" xr:uid="{00000000-0005-0000-0000-0000BDB90000}"/>
    <cellStyle name="Output 2 2 4 6 9 3" xfId="47584" xr:uid="{00000000-0005-0000-0000-0000BEB90000}"/>
    <cellStyle name="Output 2 2 4 7" xfId="47585" xr:uid="{00000000-0005-0000-0000-0000BFB90000}"/>
    <cellStyle name="Output 2 2 4 7 10" xfId="47586" xr:uid="{00000000-0005-0000-0000-0000C0B90000}"/>
    <cellStyle name="Output 2 2 4 7 10 2" xfId="47587" xr:uid="{00000000-0005-0000-0000-0000C1B90000}"/>
    <cellStyle name="Output 2 2 4 7 10 3" xfId="47588" xr:uid="{00000000-0005-0000-0000-0000C2B90000}"/>
    <cellStyle name="Output 2 2 4 7 11" xfId="47589" xr:uid="{00000000-0005-0000-0000-0000C3B90000}"/>
    <cellStyle name="Output 2 2 4 7 11 2" xfId="47590" xr:uid="{00000000-0005-0000-0000-0000C4B90000}"/>
    <cellStyle name="Output 2 2 4 7 11 3" xfId="47591" xr:uid="{00000000-0005-0000-0000-0000C5B90000}"/>
    <cellStyle name="Output 2 2 4 7 12" xfId="47592" xr:uid="{00000000-0005-0000-0000-0000C6B90000}"/>
    <cellStyle name="Output 2 2 4 7 13" xfId="47593" xr:uid="{00000000-0005-0000-0000-0000C7B90000}"/>
    <cellStyle name="Output 2 2 4 7 2" xfId="47594" xr:uid="{00000000-0005-0000-0000-0000C8B90000}"/>
    <cellStyle name="Output 2 2 4 7 2 2" xfId="47595" xr:uid="{00000000-0005-0000-0000-0000C9B90000}"/>
    <cellStyle name="Output 2 2 4 7 2 3" xfId="47596" xr:uid="{00000000-0005-0000-0000-0000CAB90000}"/>
    <cellStyle name="Output 2 2 4 7 3" xfId="47597" xr:uid="{00000000-0005-0000-0000-0000CBB90000}"/>
    <cellStyle name="Output 2 2 4 7 3 2" xfId="47598" xr:uid="{00000000-0005-0000-0000-0000CCB90000}"/>
    <cellStyle name="Output 2 2 4 7 3 3" xfId="47599" xr:uid="{00000000-0005-0000-0000-0000CDB90000}"/>
    <cellStyle name="Output 2 2 4 7 4" xfId="47600" xr:uid="{00000000-0005-0000-0000-0000CEB90000}"/>
    <cellStyle name="Output 2 2 4 7 4 2" xfId="47601" xr:uid="{00000000-0005-0000-0000-0000CFB90000}"/>
    <cellStyle name="Output 2 2 4 7 4 3" xfId="47602" xr:uid="{00000000-0005-0000-0000-0000D0B90000}"/>
    <cellStyle name="Output 2 2 4 7 5" xfId="47603" xr:uid="{00000000-0005-0000-0000-0000D1B90000}"/>
    <cellStyle name="Output 2 2 4 7 5 2" xfId="47604" xr:uid="{00000000-0005-0000-0000-0000D2B90000}"/>
    <cellStyle name="Output 2 2 4 7 5 3" xfId="47605" xr:uid="{00000000-0005-0000-0000-0000D3B90000}"/>
    <cellStyle name="Output 2 2 4 7 6" xfId="47606" xr:uid="{00000000-0005-0000-0000-0000D4B90000}"/>
    <cellStyle name="Output 2 2 4 7 6 2" xfId="47607" xr:uid="{00000000-0005-0000-0000-0000D5B90000}"/>
    <cellStyle name="Output 2 2 4 7 6 3" xfId="47608" xr:uid="{00000000-0005-0000-0000-0000D6B90000}"/>
    <cellStyle name="Output 2 2 4 7 7" xfId="47609" xr:uid="{00000000-0005-0000-0000-0000D7B90000}"/>
    <cellStyle name="Output 2 2 4 7 7 2" xfId="47610" xr:uid="{00000000-0005-0000-0000-0000D8B90000}"/>
    <cellStyle name="Output 2 2 4 7 7 3" xfId="47611" xr:uid="{00000000-0005-0000-0000-0000D9B90000}"/>
    <cellStyle name="Output 2 2 4 7 8" xfId="47612" xr:uid="{00000000-0005-0000-0000-0000DAB90000}"/>
    <cellStyle name="Output 2 2 4 7 8 2" xfId="47613" xr:uid="{00000000-0005-0000-0000-0000DBB90000}"/>
    <cellStyle name="Output 2 2 4 7 8 3" xfId="47614" xr:uid="{00000000-0005-0000-0000-0000DCB90000}"/>
    <cellStyle name="Output 2 2 4 7 9" xfId="47615" xr:uid="{00000000-0005-0000-0000-0000DDB90000}"/>
    <cellStyle name="Output 2 2 4 7 9 2" xfId="47616" xr:uid="{00000000-0005-0000-0000-0000DEB90000}"/>
    <cellStyle name="Output 2 2 4 7 9 3" xfId="47617" xr:uid="{00000000-0005-0000-0000-0000DFB90000}"/>
    <cellStyle name="Output 2 2 4 8" xfId="47618" xr:uid="{00000000-0005-0000-0000-0000E0B90000}"/>
    <cellStyle name="Output 2 2 4 8 2" xfId="47619" xr:uid="{00000000-0005-0000-0000-0000E1B90000}"/>
    <cellStyle name="Output 2 2 4 8 3" xfId="47620" xr:uid="{00000000-0005-0000-0000-0000E2B90000}"/>
    <cellStyle name="Output 2 2 4 9" xfId="47621" xr:uid="{00000000-0005-0000-0000-0000E3B90000}"/>
    <cellStyle name="Output 2 2 4 9 2" xfId="47622" xr:uid="{00000000-0005-0000-0000-0000E4B90000}"/>
    <cellStyle name="Output 2 2 4 9 3" xfId="47623" xr:uid="{00000000-0005-0000-0000-0000E5B90000}"/>
    <cellStyle name="Output 2 2 5" xfId="47624" xr:uid="{00000000-0005-0000-0000-0000E6B90000}"/>
    <cellStyle name="Output 2 2 5 10" xfId="47625" xr:uid="{00000000-0005-0000-0000-0000E7B90000}"/>
    <cellStyle name="Output 2 2 5 10 2" xfId="47626" xr:uid="{00000000-0005-0000-0000-0000E8B90000}"/>
    <cellStyle name="Output 2 2 5 10 3" xfId="47627" xr:uid="{00000000-0005-0000-0000-0000E9B90000}"/>
    <cellStyle name="Output 2 2 5 11" xfId="47628" xr:uid="{00000000-0005-0000-0000-0000EAB90000}"/>
    <cellStyle name="Output 2 2 5 11 2" xfId="47629" xr:uid="{00000000-0005-0000-0000-0000EBB90000}"/>
    <cellStyle name="Output 2 2 5 11 3" xfId="47630" xr:uid="{00000000-0005-0000-0000-0000ECB90000}"/>
    <cellStyle name="Output 2 2 5 12" xfId="47631" xr:uid="{00000000-0005-0000-0000-0000EDB90000}"/>
    <cellStyle name="Output 2 2 5 12 2" xfId="47632" xr:uid="{00000000-0005-0000-0000-0000EEB90000}"/>
    <cellStyle name="Output 2 2 5 12 3" xfId="47633" xr:uid="{00000000-0005-0000-0000-0000EFB90000}"/>
    <cellStyle name="Output 2 2 5 13" xfId="47634" xr:uid="{00000000-0005-0000-0000-0000F0B90000}"/>
    <cellStyle name="Output 2 2 5 13 2" xfId="47635" xr:uid="{00000000-0005-0000-0000-0000F1B90000}"/>
    <cellStyle name="Output 2 2 5 13 3" xfId="47636" xr:uid="{00000000-0005-0000-0000-0000F2B90000}"/>
    <cellStyle name="Output 2 2 5 14" xfId="47637" xr:uid="{00000000-0005-0000-0000-0000F3B90000}"/>
    <cellStyle name="Output 2 2 5 14 2" xfId="47638" xr:uid="{00000000-0005-0000-0000-0000F4B90000}"/>
    <cellStyle name="Output 2 2 5 14 3" xfId="47639" xr:uid="{00000000-0005-0000-0000-0000F5B90000}"/>
    <cellStyle name="Output 2 2 5 15" xfId="47640" xr:uid="{00000000-0005-0000-0000-0000F6B90000}"/>
    <cellStyle name="Output 2 2 5 15 2" xfId="47641" xr:uid="{00000000-0005-0000-0000-0000F7B90000}"/>
    <cellStyle name="Output 2 2 5 15 3" xfId="47642" xr:uid="{00000000-0005-0000-0000-0000F8B90000}"/>
    <cellStyle name="Output 2 2 5 16" xfId="47643" xr:uid="{00000000-0005-0000-0000-0000F9B90000}"/>
    <cellStyle name="Output 2 2 5 16 2" xfId="47644" xr:uid="{00000000-0005-0000-0000-0000FAB90000}"/>
    <cellStyle name="Output 2 2 5 16 3" xfId="47645" xr:uid="{00000000-0005-0000-0000-0000FBB90000}"/>
    <cellStyle name="Output 2 2 5 17" xfId="47646" xr:uid="{00000000-0005-0000-0000-0000FCB90000}"/>
    <cellStyle name="Output 2 2 5 17 2" xfId="47647" xr:uid="{00000000-0005-0000-0000-0000FDB90000}"/>
    <cellStyle name="Output 2 2 5 17 3" xfId="47648" xr:uid="{00000000-0005-0000-0000-0000FEB90000}"/>
    <cellStyle name="Output 2 2 5 18" xfId="47649" xr:uid="{00000000-0005-0000-0000-0000FFB90000}"/>
    <cellStyle name="Output 2 2 5 18 2" xfId="47650" xr:uid="{00000000-0005-0000-0000-000000BA0000}"/>
    <cellStyle name="Output 2 2 5 18 3" xfId="47651" xr:uid="{00000000-0005-0000-0000-000001BA0000}"/>
    <cellStyle name="Output 2 2 5 19" xfId="47652" xr:uid="{00000000-0005-0000-0000-000002BA0000}"/>
    <cellStyle name="Output 2 2 5 2" xfId="47653" xr:uid="{00000000-0005-0000-0000-000003BA0000}"/>
    <cellStyle name="Output 2 2 5 2 10" xfId="47654" xr:uid="{00000000-0005-0000-0000-000004BA0000}"/>
    <cellStyle name="Output 2 2 5 2 10 2" xfId="47655" xr:uid="{00000000-0005-0000-0000-000005BA0000}"/>
    <cellStyle name="Output 2 2 5 2 10 3" xfId="47656" xr:uid="{00000000-0005-0000-0000-000006BA0000}"/>
    <cellStyle name="Output 2 2 5 2 11" xfId="47657" xr:uid="{00000000-0005-0000-0000-000007BA0000}"/>
    <cellStyle name="Output 2 2 5 2 11 2" xfId="47658" xr:uid="{00000000-0005-0000-0000-000008BA0000}"/>
    <cellStyle name="Output 2 2 5 2 11 3" xfId="47659" xr:uid="{00000000-0005-0000-0000-000009BA0000}"/>
    <cellStyle name="Output 2 2 5 2 12" xfId="47660" xr:uid="{00000000-0005-0000-0000-00000ABA0000}"/>
    <cellStyle name="Output 2 2 5 2 12 2" xfId="47661" xr:uid="{00000000-0005-0000-0000-00000BBA0000}"/>
    <cellStyle name="Output 2 2 5 2 12 3" xfId="47662" xr:uid="{00000000-0005-0000-0000-00000CBA0000}"/>
    <cellStyle name="Output 2 2 5 2 13" xfId="47663" xr:uid="{00000000-0005-0000-0000-00000DBA0000}"/>
    <cellStyle name="Output 2 2 5 2 14" xfId="47664" xr:uid="{00000000-0005-0000-0000-00000EBA0000}"/>
    <cellStyle name="Output 2 2 5 2 2" xfId="47665" xr:uid="{00000000-0005-0000-0000-00000FBA0000}"/>
    <cellStyle name="Output 2 2 5 2 2 2" xfId="47666" xr:uid="{00000000-0005-0000-0000-000010BA0000}"/>
    <cellStyle name="Output 2 2 5 2 2 3" xfId="47667" xr:uid="{00000000-0005-0000-0000-000011BA0000}"/>
    <cellStyle name="Output 2 2 5 2 3" xfId="47668" xr:uid="{00000000-0005-0000-0000-000012BA0000}"/>
    <cellStyle name="Output 2 2 5 2 3 2" xfId="47669" xr:uid="{00000000-0005-0000-0000-000013BA0000}"/>
    <cellStyle name="Output 2 2 5 2 3 3" xfId="47670" xr:uid="{00000000-0005-0000-0000-000014BA0000}"/>
    <cellStyle name="Output 2 2 5 2 4" xfId="47671" xr:uid="{00000000-0005-0000-0000-000015BA0000}"/>
    <cellStyle name="Output 2 2 5 2 4 2" xfId="47672" xr:uid="{00000000-0005-0000-0000-000016BA0000}"/>
    <cellStyle name="Output 2 2 5 2 4 3" xfId="47673" xr:uid="{00000000-0005-0000-0000-000017BA0000}"/>
    <cellStyle name="Output 2 2 5 2 5" xfId="47674" xr:uid="{00000000-0005-0000-0000-000018BA0000}"/>
    <cellStyle name="Output 2 2 5 2 5 2" xfId="47675" xr:uid="{00000000-0005-0000-0000-000019BA0000}"/>
    <cellStyle name="Output 2 2 5 2 5 3" xfId="47676" xr:uid="{00000000-0005-0000-0000-00001ABA0000}"/>
    <cellStyle name="Output 2 2 5 2 6" xfId="47677" xr:uid="{00000000-0005-0000-0000-00001BBA0000}"/>
    <cellStyle name="Output 2 2 5 2 6 2" xfId="47678" xr:uid="{00000000-0005-0000-0000-00001CBA0000}"/>
    <cellStyle name="Output 2 2 5 2 6 3" xfId="47679" xr:uid="{00000000-0005-0000-0000-00001DBA0000}"/>
    <cellStyle name="Output 2 2 5 2 7" xfId="47680" xr:uid="{00000000-0005-0000-0000-00001EBA0000}"/>
    <cellStyle name="Output 2 2 5 2 7 2" xfId="47681" xr:uid="{00000000-0005-0000-0000-00001FBA0000}"/>
    <cellStyle name="Output 2 2 5 2 7 3" xfId="47682" xr:uid="{00000000-0005-0000-0000-000020BA0000}"/>
    <cellStyle name="Output 2 2 5 2 8" xfId="47683" xr:uid="{00000000-0005-0000-0000-000021BA0000}"/>
    <cellStyle name="Output 2 2 5 2 8 2" xfId="47684" xr:uid="{00000000-0005-0000-0000-000022BA0000}"/>
    <cellStyle name="Output 2 2 5 2 8 3" xfId="47685" xr:uid="{00000000-0005-0000-0000-000023BA0000}"/>
    <cellStyle name="Output 2 2 5 2 9" xfId="47686" xr:uid="{00000000-0005-0000-0000-000024BA0000}"/>
    <cellStyle name="Output 2 2 5 2 9 2" xfId="47687" xr:uid="{00000000-0005-0000-0000-000025BA0000}"/>
    <cellStyle name="Output 2 2 5 2 9 3" xfId="47688" xr:uid="{00000000-0005-0000-0000-000026BA0000}"/>
    <cellStyle name="Output 2 2 5 20" xfId="47689" xr:uid="{00000000-0005-0000-0000-000027BA0000}"/>
    <cellStyle name="Output 2 2 5 3" xfId="47690" xr:uid="{00000000-0005-0000-0000-000028BA0000}"/>
    <cellStyle name="Output 2 2 5 3 10" xfId="47691" xr:uid="{00000000-0005-0000-0000-000029BA0000}"/>
    <cellStyle name="Output 2 2 5 3 10 2" xfId="47692" xr:uid="{00000000-0005-0000-0000-00002ABA0000}"/>
    <cellStyle name="Output 2 2 5 3 10 3" xfId="47693" xr:uid="{00000000-0005-0000-0000-00002BBA0000}"/>
    <cellStyle name="Output 2 2 5 3 11" xfId="47694" xr:uid="{00000000-0005-0000-0000-00002CBA0000}"/>
    <cellStyle name="Output 2 2 5 3 11 2" xfId="47695" xr:uid="{00000000-0005-0000-0000-00002DBA0000}"/>
    <cellStyle name="Output 2 2 5 3 11 3" xfId="47696" xr:uid="{00000000-0005-0000-0000-00002EBA0000}"/>
    <cellStyle name="Output 2 2 5 3 12" xfId="47697" xr:uid="{00000000-0005-0000-0000-00002FBA0000}"/>
    <cellStyle name="Output 2 2 5 3 12 2" xfId="47698" xr:uid="{00000000-0005-0000-0000-000030BA0000}"/>
    <cellStyle name="Output 2 2 5 3 12 3" xfId="47699" xr:uid="{00000000-0005-0000-0000-000031BA0000}"/>
    <cellStyle name="Output 2 2 5 3 13" xfId="47700" xr:uid="{00000000-0005-0000-0000-000032BA0000}"/>
    <cellStyle name="Output 2 2 5 3 14" xfId="47701" xr:uid="{00000000-0005-0000-0000-000033BA0000}"/>
    <cellStyle name="Output 2 2 5 3 2" xfId="47702" xr:uid="{00000000-0005-0000-0000-000034BA0000}"/>
    <cellStyle name="Output 2 2 5 3 2 2" xfId="47703" xr:uid="{00000000-0005-0000-0000-000035BA0000}"/>
    <cellStyle name="Output 2 2 5 3 2 3" xfId="47704" xr:uid="{00000000-0005-0000-0000-000036BA0000}"/>
    <cellStyle name="Output 2 2 5 3 3" xfId="47705" xr:uid="{00000000-0005-0000-0000-000037BA0000}"/>
    <cellStyle name="Output 2 2 5 3 3 2" xfId="47706" xr:uid="{00000000-0005-0000-0000-000038BA0000}"/>
    <cellStyle name="Output 2 2 5 3 3 3" xfId="47707" xr:uid="{00000000-0005-0000-0000-000039BA0000}"/>
    <cellStyle name="Output 2 2 5 3 4" xfId="47708" xr:uid="{00000000-0005-0000-0000-00003ABA0000}"/>
    <cellStyle name="Output 2 2 5 3 4 2" xfId="47709" xr:uid="{00000000-0005-0000-0000-00003BBA0000}"/>
    <cellStyle name="Output 2 2 5 3 4 3" xfId="47710" xr:uid="{00000000-0005-0000-0000-00003CBA0000}"/>
    <cellStyle name="Output 2 2 5 3 5" xfId="47711" xr:uid="{00000000-0005-0000-0000-00003DBA0000}"/>
    <cellStyle name="Output 2 2 5 3 5 2" xfId="47712" xr:uid="{00000000-0005-0000-0000-00003EBA0000}"/>
    <cellStyle name="Output 2 2 5 3 5 3" xfId="47713" xr:uid="{00000000-0005-0000-0000-00003FBA0000}"/>
    <cellStyle name="Output 2 2 5 3 6" xfId="47714" xr:uid="{00000000-0005-0000-0000-000040BA0000}"/>
    <cellStyle name="Output 2 2 5 3 6 2" xfId="47715" xr:uid="{00000000-0005-0000-0000-000041BA0000}"/>
    <cellStyle name="Output 2 2 5 3 6 3" xfId="47716" xr:uid="{00000000-0005-0000-0000-000042BA0000}"/>
    <cellStyle name="Output 2 2 5 3 7" xfId="47717" xr:uid="{00000000-0005-0000-0000-000043BA0000}"/>
    <cellStyle name="Output 2 2 5 3 7 2" xfId="47718" xr:uid="{00000000-0005-0000-0000-000044BA0000}"/>
    <cellStyle name="Output 2 2 5 3 7 3" xfId="47719" xr:uid="{00000000-0005-0000-0000-000045BA0000}"/>
    <cellStyle name="Output 2 2 5 3 8" xfId="47720" xr:uid="{00000000-0005-0000-0000-000046BA0000}"/>
    <cellStyle name="Output 2 2 5 3 8 2" xfId="47721" xr:uid="{00000000-0005-0000-0000-000047BA0000}"/>
    <cellStyle name="Output 2 2 5 3 8 3" xfId="47722" xr:uid="{00000000-0005-0000-0000-000048BA0000}"/>
    <cellStyle name="Output 2 2 5 3 9" xfId="47723" xr:uid="{00000000-0005-0000-0000-000049BA0000}"/>
    <cellStyle name="Output 2 2 5 3 9 2" xfId="47724" xr:uid="{00000000-0005-0000-0000-00004ABA0000}"/>
    <cellStyle name="Output 2 2 5 3 9 3" xfId="47725" xr:uid="{00000000-0005-0000-0000-00004BBA0000}"/>
    <cellStyle name="Output 2 2 5 4" xfId="47726" xr:uid="{00000000-0005-0000-0000-00004CBA0000}"/>
    <cellStyle name="Output 2 2 5 4 10" xfId="47727" xr:uid="{00000000-0005-0000-0000-00004DBA0000}"/>
    <cellStyle name="Output 2 2 5 4 10 2" xfId="47728" xr:uid="{00000000-0005-0000-0000-00004EBA0000}"/>
    <cellStyle name="Output 2 2 5 4 10 3" xfId="47729" xr:uid="{00000000-0005-0000-0000-00004FBA0000}"/>
    <cellStyle name="Output 2 2 5 4 11" xfId="47730" xr:uid="{00000000-0005-0000-0000-000050BA0000}"/>
    <cellStyle name="Output 2 2 5 4 11 2" xfId="47731" xr:uid="{00000000-0005-0000-0000-000051BA0000}"/>
    <cellStyle name="Output 2 2 5 4 11 3" xfId="47732" xr:uid="{00000000-0005-0000-0000-000052BA0000}"/>
    <cellStyle name="Output 2 2 5 4 12" xfId="47733" xr:uid="{00000000-0005-0000-0000-000053BA0000}"/>
    <cellStyle name="Output 2 2 5 4 13" xfId="47734" xr:uid="{00000000-0005-0000-0000-000054BA0000}"/>
    <cellStyle name="Output 2 2 5 4 2" xfId="47735" xr:uid="{00000000-0005-0000-0000-000055BA0000}"/>
    <cellStyle name="Output 2 2 5 4 2 2" xfId="47736" xr:uid="{00000000-0005-0000-0000-000056BA0000}"/>
    <cellStyle name="Output 2 2 5 4 2 3" xfId="47737" xr:uid="{00000000-0005-0000-0000-000057BA0000}"/>
    <cellStyle name="Output 2 2 5 4 3" xfId="47738" xr:uid="{00000000-0005-0000-0000-000058BA0000}"/>
    <cellStyle name="Output 2 2 5 4 3 2" xfId="47739" xr:uid="{00000000-0005-0000-0000-000059BA0000}"/>
    <cellStyle name="Output 2 2 5 4 3 3" xfId="47740" xr:uid="{00000000-0005-0000-0000-00005ABA0000}"/>
    <cellStyle name="Output 2 2 5 4 4" xfId="47741" xr:uid="{00000000-0005-0000-0000-00005BBA0000}"/>
    <cellStyle name="Output 2 2 5 4 4 2" xfId="47742" xr:uid="{00000000-0005-0000-0000-00005CBA0000}"/>
    <cellStyle name="Output 2 2 5 4 4 3" xfId="47743" xr:uid="{00000000-0005-0000-0000-00005DBA0000}"/>
    <cellStyle name="Output 2 2 5 4 5" xfId="47744" xr:uid="{00000000-0005-0000-0000-00005EBA0000}"/>
    <cellStyle name="Output 2 2 5 4 5 2" xfId="47745" xr:uid="{00000000-0005-0000-0000-00005FBA0000}"/>
    <cellStyle name="Output 2 2 5 4 5 3" xfId="47746" xr:uid="{00000000-0005-0000-0000-000060BA0000}"/>
    <cellStyle name="Output 2 2 5 4 6" xfId="47747" xr:uid="{00000000-0005-0000-0000-000061BA0000}"/>
    <cellStyle name="Output 2 2 5 4 6 2" xfId="47748" xr:uid="{00000000-0005-0000-0000-000062BA0000}"/>
    <cellStyle name="Output 2 2 5 4 6 3" xfId="47749" xr:uid="{00000000-0005-0000-0000-000063BA0000}"/>
    <cellStyle name="Output 2 2 5 4 7" xfId="47750" xr:uid="{00000000-0005-0000-0000-000064BA0000}"/>
    <cellStyle name="Output 2 2 5 4 7 2" xfId="47751" xr:uid="{00000000-0005-0000-0000-000065BA0000}"/>
    <cellStyle name="Output 2 2 5 4 7 3" xfId="47752" xr:uid="{00000000-0005-0000-0000-000066BA0000}"/>
    <cellStyle name="Output 2 2 5 4 8" xfId="47753" xr:uid="{00000000-0005-0000-0000-000067BA0000}"/>
    <cellStyle name="Output 2 2 5 4 8 2" xfId="47754" xr:uid="{00000000-0005-0000-0000-000068BA0000}"/>
    <cellStyle name="Output 2 2 5 4 8 3" xfId="47755" xr:uid="{00000000-0005-0000-0000-000069BA0000}"/>
    <cellStyle name="Output 2 2 5 4 9" xfId="47756" xr:uid="{00000000-0005-0000-0000-00006ABA0000}"/>
    <cellStyle name="Output 2 2 5 4 9 2" xfId="47757" xr:uid="{00000000-0005-0000-0000-00006BBA0000}"/>
    <cellStyle name="Output 2 2 5 4 9 3" xfId="47758" xr:uid="{00000000-0005-0000-0000-00006CBA0000}"/>
    <cellStyle name="Output 2 2 5 5" xfId="47759" xr:uid="{00000000-0005-0000-0000-00006DBA0000}"/>
    <cellStyle name="Output 2 2 5 5 10" xfId="47760" xr:uid="{00000000-0005-0000-0000-00006EBA0000}"/>
    <cellStyle name="Output 2 2 5 5 10 2" xfId="47761" xr:uid="{00000000-0005-0000-0000-00006FBA0000}"/>
    <cellStyle name="Output 2 2 5 5 10 3" xfId="47762" xr:uid="{00000000-0005-0000-0000-000070BA0000}"/>
    <cellStyle name="Output 2 2 5 5 11" xfId="47763" xr:uid="{00000000-0005-0000-0000-000071BA0000}"/>
    <cellStyle name="Output 2 2 5 5 11 2" xfId="47764" xr:uid="{00000000-0005-0000-0000-000072BA0000}"/>
    <cellStyle name="Output 2 2 5 5 11 3" xfId="47765" xr:uid="{00000000-0005-0000-0000-000073BA0000}"/>
    <cellStyle name="Output 2 2 5 5 12" xfId="47766" xr:uid="{00000000-0005-0000-0000-000074BA0000}"/>
    <cellStyle name="Output 2 2 5 5 13" xfId="47767" xr:uid="{00000000-0005-0000-0000-000075BA0000}"/>
    <cellStyle name="Output 2 2 5 5 2" xfId="47768" xr:uid="{00000000-0005-0000-0000-000076BA0000}"/>
    <cellStyle name="Output 2 2 5 5 2 2" xfId="47769" xr:uid="{00000000-0005-0000-0000-000077BA0000}"/>
    <cellStyle name="Output 2 2 5 5 2 3" xfId="47770" xr:uid="{00000000-0005-0000-0000-000078BA0000}"/>
    <cellStyle name="Output 2 2 5 5 3" xfId="47771" xr:uid="{00000000-0005-0000-0000-000079BA0000}"/>
    <cellStyle name="Output 2 2 5 5 3 2" xfId="47772" xr:uid="{00000000-0005-0000-0000-00007ABA0000}"/>
    <cellStyle name="Output 2 2 5 5 3 3" xfId="47773" xr:uid="{00000000-0005-0000-0000-00007BBA0000}"/>
    <cellStyle name="Output 2 2 5 5 4" xfId="47774" xr:uid="{00000000-0005-0000-0000-00007CBA0000}"/>
    <cellStyle name="Output 2 2 5 5 4 2" xfId="47775" xr:uid="{00000000-0005-0000-0000-00007DBA0000}"/>
    <cellStyle name="Output 2 2 5 5 4 3" xfId="47776" xr:uid="{00000000-0005-0000-0000-00007EBA0000}"/>
    <cellStyle name="Output 2 2 5 5 5" xfId="47777" xr:uid="{00000000-0005-0000-0000-00007FBA0000}"/>
    <cellStyle name="Output 2 2 5 5 5 2" xfId="47778" xr:uid="{00000000-0005-0000-0000-000080BA0000}"/>
    <cellStyle name="Output 2 2 5 5 5 3" xfId="47779" xr:uid="{00000000-0005-0000-0000-000081BA0000}"/>
    <cellStyle name="Output 2 2 5 5 6" xfId="47780" xr:uid="{00000000-0005-0000-0000-000082BA0000}"/>
    <cellStyle name="Output 2 2 5 5 6 2" xfId="47781" xr:uid="{00000000-0005-0000-0000-000083BA0000}"/>
    <cellStyle name="Output 2 2 5 5 6 3" xfId="47782" xr:uid="{00000000-0005-0000-0000-000084BA0000}"/>
    <cellStyle name="Output 2 2 5 5 7" xfId="47783" xr:uid="{00000000-0005-0000-0000-000085BA0000}"/>
    <cellStyle name="Output 2 2 5 5 7 2" xfId="47784" xr:uid="{00000000-0005-0000-0000-000086BA0000}"/>
    <cellStyle name="Output 2 2 5 5 7 3" xfId="47785" xr:uid="{00000000-0005-0000-0000-000087BA0000}"/>
    <cellStyle name="Output 2 2 5 5 8" xfId="47786" xr:uid="{00000000-0005-0000-0000-000088BA0000}"/>
    <cellStyle name="Output 2 2 5 5 8 2" xfId="47787" xr:uid="{00000000-0005-0000-0000-000089BA0000}"/>
    <cellStyle name="Output 2 2 5 5 8 3" xfId="47788" xr:uid="{00000000-0005-0000-0000-00008ABA0000}"/>
    <cellStyle name="Output 2 2 5 5 9" xfId="47789" xr:uid="{00000000-0005-0000-0000-00008BBA0000}"/>
    <cellStyle name="Output 2 2 5 5 9 2" xfId="47790" xr:uid="{00000000-0005-0000-0000-00008CBA0000}"/>
    <cellStyle name="Output 2 2 5 5 9 3" xfId="47791" xr:uid="{00000000-0005-0000-0000-00008DBA0000}"/>
    <cellStyle name="Output 2 2 5 6" xfId="47792" xr:uid="{00000000-0005-0000-0000-00008EBA0000}"/>
    <cellStyle name="Output 2 2 5 6 10" xfId="47793" xr:uid="{00000000-0005-0000-0000-00008FBA0000}"/>
    <cellStyle name="Output 2 2 5 6 10 2" xfId="47794" xr:uid="{00000000-0005-0000-0000-000090BA0000}"/>
    <cellStyle name="Output 2 2 5 6 10 3" xfId="47795" xr:uid="{00000000-0005-0000-0000-000091BA0000}"/>
    <cellStyle name="Output 2 2 5 6 11" xfId="47796" xr:uid="{00000000-0005-0000-0000-000092BA0000}"/>
    <cellStyle name="Output 2 2 5 6 11 2" xfId="47797" xr:uid="{00000000-0005-0000-0000-000093BA0000}"/>
    <cellStyle name="Output 2 2 5 6 11 3" xfId="47798" xr:uid="{00000000-0005-0000-0000-000094BA0000}"/>
    <cellStyle name="Output 2 2 5 6 12" xfId="47799" xr:uid="{00000000-0005-0000-0000-000095BA0000}"/>
    <cellStyle name="Output 2 2 5 6 13" xfId="47800" xr:uid="{00000000-0005-0000-0000-000096BA0000}"/>
    <cellStyle name="Output 2 2 5 6 2" xfId="47801" xr:uid="{00000000-0005-0000-0000-000097BA0000}"/>
    <cellStyle name="Output 2 2 5 6 2 2" xfId="47802" xr:uid="{00000000-0005-0000-0000-000098BA0000}"/>
    <cellStyle name="Output 2 2 5 6 2 3" xfId="47803" xr:uid="{00000000-0005-0000-0000-000099BA0000}"/>
    <cellStyle name="Output 2 2 5 6 3" xfId="47804" xr:uid="{00000000-0005-0000-0000-00009ABA0000}"/>
    <cellStyle name="Output 2 2 5 6 3 2" xfId="47805" xr:uid="{00000000-0005-0000-0000-00009BBA0000}"/>
    <cellStyle name="Output 2 2 5 6 3 3" xfId="47806" xr:uid="{00000000-0005-0000-0000-00009CBA0000}"/>
    <cellStyle name="Output 2 2 5 6 4" xfId="47807" xr:uid="{00000000-0005-0000-0000-00009DBA0000}"/>
    <cellStyle name="Output 2 2 5 6 4 2" xfId="47808" xr:uid="{00000000-0005-0000-0000-00009EBA0000}"/>
    <cellStyle name="Output 2 2 5 6 4 3" xfId="47809" xr:uid="{00000000-0005-0000-0000-00009FBA0000}"/>
    <cellStyle name="Output 2 2 5 6 5" xfId="47810" xr:uid="{00000000-0005-0000-0000-0000A0BA0000}"/>
    <cellStyle name="Output 2 2 5 6 5 2" xfId="47811" xr:uid="{00000000-0005-0000-0000-0000A1BA0000}"/>
    <cellStyle name="Output 2 2 5 6 5 3" xfId="47812" xr:uid="{00000000-0005-0000-0000-0000A2BA0000}"/>
    <cellStyle name="Output 2 2 5 6 6" xfId="47813" xr:uid="{00000000-0005-0000-0000-0000A3BA0000}"/>
    <cellStyle name="Output 2 2 5 6 6 2" xfId="47814" xr:uid="{00000000-0005-0000-0000-0000A4BA0000}"/>
    <cellStyle name="Output 2 2 5 6 6 3" xfId="47815" xr:uid="{00000000-0005-0000-0000-0000A5BA0000}"/>
    <cellStyle name="Output 2 2 5 6 7" xfId="47816" xr:uid="{00000000-0005-0000-0000-0000A6BA0000}"/>
    <cellStyle name="Output 2 2 5 6 7 2" xfId="47817" xr:uid="{00000000-0005-0000-0000-0000A7BA0000}"/>
    <cellStyle name="Output 2 2 5 6 7 3" xfId="47818" xr:uid="{00000000-0005-0000-0000-0000A8BA0000}"/>
    <cellStyle name="Output 2 2 5 6 8" xfId="47819" xr:uid="{00000000-0005-0000-0000-0000A9BA0000}"/>
    <cellStyle name="Output 2 2 5 6 8 2" xfId="47820" xr:uid="{00000000-0005-0000-0000-0000AABA0000}"/>
    <cellStyle name="Output 2 2 5 6 8 3" xfId="47821" xr:uid="{00000000-0005-0000-0000-0000ABBA0000}"/>
    <cellStyle name="Output 2 2 5 6 9" xfId="47822" xr:uid="{00000000-0005-0000-0000-0000ACBA0000}"/>
    <cellStyle name="Output 2 2 5 6 9 2" xfId="47823" xr:uid="{00000000-0005-0000-0000-0000ADBA0000}"/>
    <cellStyle name="Output 2 2 5 6 9 3" xfId="47824" xr:uid="{00000000-0005-0000-0000-0000AEBA0000}"/>
    <cellStyle name="Output 2 2 5 7" xfId="47825" xr:uid="{00000000-0005-0000-0000-0000AFBA0000}"/>
    <cellStyle name="Output 2 2 5 7 10" xfId="47826" xr:uid="{00000000-0005-0000-0000-0000B0BA0000}"/>
    <cellStyle name="Output 2 2 5 7 10 2" xfId="47827" xr:uid="{00000000-0005-0000-0000-0000B1BA0000}"/>
    <cellStyle name="Output 2 2 5 7 10 3" xfId="47828" xr:uid="{00000000-0005-0000-0000-0000B2BA0000}"/>
    <cellStyle name="Output 2 2 5 7 11" xfId="47829" xr:uid="{00000000-0005-0000-0000-0000B3BA0000}"/>
    <cellStyle name="Output 2 2 5 7 11 2" xfId="47830" xr:uid="{00000000-0005-0000-0000-0000B4BA0000}"/>
    <cellStyle name="Output 2 2 5 7 11 3" xfId="47831" xr:uid="{00000000-0005-0000-0000-0000B5BA0000}"/>
    <cellStyle name="Output 2 2 5 7 12" xfId="47832" xr:uid="{00000000-0005-0000-0000-0000B6BA0000}"/>
    <cellStyle name="Output 2 2 5 7 13" xfId="47833" xr:uid="{00000000-0005-0000-0000-0000B7BA0000}"/>
    <cellStyle name="Output 2 2 5 7 2" xfId="47834" xr:uid="{00000000-0005-0000-0000-0000B8BA0000}"/>
    <cellStyle name="Output 2 2 5 7 2 2" xfId="47835" xr:uid="{00000000-0005-0000-0000-0000B9BA0000}"/>
    <cellStyle name="Output 2 2 5 7 2 3" xfId="47836" xr:uid="{00000000-0005-0000-0000-0000BABA0000}"/>
    <cellStyle name="Output 2 2 5 7 3" xfId="47837" xr:uid="{00000000-0005-0000-0000-0000BBBA0000}"/>
    <cellStyle name="Output 2 2 5 7 3 2" xfId="47838" xr:uid="{00000000-0005-0000-0000-0000BCBA0000}"/>
    <cellStyle name="Output 2 2 5 7 3 3" xfId="47839" xr:uid="{00000000-0005-0000-0000-0000BDBA0000}"/>
    <cellStyle name="Output 2 2 5 7 4" xfId="47840" xr:uid="{00000000-0005-0000-0000-0000BEBA0000}"/>
    <cellStyle name="Output 2 2 5 7 4 2" xfId="47841" xr:uid="{00000000-0005-0000-0000-0000BFBA0000}"/>
    <cellStyle name="Output 2 2 5 7 4 3" xfId="47842" xr:uid="{00000000-0005-0000-0000-0000C0BA0000}"/>
    <cellStyle name="Output 2 2 5 7 5" xfId="47843" xr:uid="{00000000-0005-0000-0000-0000C1BA0000}"/>
    <cellStyle name="Output 2 2 5 7 5 2" xfId="47844" xr:uid="{00000000-0005-0000-0000-0000C2BA0000}"/>
    <cellStyle name="Output 2 2 5 7 5 3" xfId="47845" xr:uid="{00000000-0005-0000-0000-0000C3BA0000}"/>
    <cellStyle name="Output 2 2 5 7 6" xfId="47846" xr:uid="{00000000-0005-0000-0000-0000C4BA0000}"/>
    <cellStyle name="Output 2 2 5 7 6 2" xfId="47847" xr:uid="{00000000-0005-0000-0000-0000C5BA0000}"/>
    <cellStyle name="Output 2 2 5 7 6 3" xfId="47848" xr:uid="{00000000-0005-0000-0000-0000C6BA0000}"/>
    <cellStyle name="Output 2 2 5 7 7" xfId="47849" xr:uid="{00000000-0005-0000-0000-0000C7BA0000}"/>
    <cellStyle name="Output 2 2 5 7 7 2" xfId="47850" xr:uid="{00000000-0005-0000-0000-0000C8BA0000}"/>
    <cellStyle name="Output 2 2 5 7 7 3" xfId="47851" xr:uid="{00000000-0005-0000-0000-0000C9BA0000}"/>
    <cellStyle name="Output 2 2 5 7 8" xfId="47852" xr:uid="{00000000-0005-0000-0000-0000CABA0000}"/>
    <cellStyle name="Output 2 2 5 7 8 2" xfId="47853" xr:uid="{00000000-0005-0000-0000-0000CBBA0000}"/>
    <cellStyle name="Output 2 2 5 7 8 3" xfId="47854" xr:uid="{00000000-0005-0000-0000-0000CCBA0000}"/>
    <cellStyle name="Output 2 2 5 7 9" xfId="47855" xr:uid="{00000000-0005-0000-0000-0000CDBA0000}"/>
    <cellStyle name="Output 2 2 5 7 9 2" xfId="47856" xr:uid="{00000000-0005-0000-0000-0000CEBA0000}"/>
    <cellStyle name="Output 2 2 5 7 9 3" xfId="47857" xr:uid="{00000000-0005-0000-0000-0000CFBA0000}"/>
    <cellStyle name="Output 2 2 5 8" xfId="47858" xr:uid="{00000000-0005-0000-0000-0000D0BA0000}"/>
    <cellStyle name="Output 2 2 5 8 2" xfId="47859" xr:uid="{00000000-0005-0000-0000-0000D1BA0000}"/>
    <cellStyle name="Output 2 2 5 8 3" xfId="47860" xr:uid="{00000000-0005-0000-0000-0000D2BA0000}"/>
    <cellStyle name="Output 2 2 5 9" xfId="47861" xr:uid="{00000000-0005-0000-0000-0000D3BA0000}"/>
    <cellStyle name="Output 2 2 5 9 2" xfId="47862" xr:uid="{00000000-0005-0000-0000-0000D4BA0000}"/>
    <cellStyle name="Output 2 2 5 9 3" xfId="47863" xr:uid="{00000000-0005-0000-0000-0000D5BA0000}"/>
    <cellStyle name="Output 2 2 6" xfId="47864" xr:uid="{00000000-0005-0000-0000-0000D6BA0000}"/>
    <cellStyle name="Output 2 2 6 10" xfId="47865" xr:uid="{00000000-0005-0000-0000-0000D7BA0000}"/>
    <cellStyle name="Output 2 2 6 10 2" xfId="47866" xr:uid="{00000000-0005-0000-0000-0000D8BA0000}"/>
    <cellStyle name="Output 2 2 6 10 3" xfId="47867" xr:uid="{00000000-0005-0000-0000-0000D9BA0000}"/>
    <cellStyle name="Output 2 2 6 11" xfId="47868" xr:uid="{00000000-0005-0000-0000-0000DABA0000}"/>
    <cellStyle name="Output 2 2 6 11 2" xfId="47869" xr:uid="{00000000-0005-0000-0000-0000DBBA0000}"/>
    <cellStyle name="Output 2 2 6 11 3" xfId="47870" xr:uid="{00000000-0005-0000-0000-0000DCBA0000}"/>
    <cellStyle name="Output 2 2 6 12" xfId="47871" xr:uid="{00000000-0005-0000-0000-0000DDBA0000}"/>
    <cellStyle name="Output 2 2 6 13" xfId="47872" xr:uid="{00000000-0005-0000-0000-0000DEBA0000}"/>
    <cellStyle name="Output 2 2 6 2" xfId="47873" xr:uid="{00000000-0005-0000-0000-0000DFBA0000}"/>
    <cellStyle name="Output 2 2 6 2 2" xfId="47874" xr:uid="{00000000-0005-0000-0000-0000E0BA0000}"/>
    <cellStyle name="Output 2 2 6 2 3" xfId="47875" xr:uid="{00000000-0005-0000-0000-0000E1BA0000}"/>
    <cellStyle name="Output 2 2 6 3" xfId="47876" xr:uid="{00000000-0005-0000-0000-0000E2BA0000}"/>
    <cellStyle name="Output 2 2 6 3 2" xfId="47877" xr:uid="{00000000-0005-0000-0000-0000E3BA0000}"/>
    <cellStyle name="Output 2 2 6 3 3" xfId="47878" xr:uid="{00000000-0005-0000-0000-0000E4BA0000}"/>
    <cellStyle name="Output 2 2 6 4" xfId="47879" xr:uid="{00000000-0005-0000-0000-0000E5BA0000}"/>
    <cellStyle name="Output 2 2 6 4 2" xfId="47880" xr:uid="{00000000-0005-0000-0000-0000E6BA0000}"/>
    <cellStyle name="Output 2 2 6 4 3" xfId="47881" xr:uid="{00000000-0005-0000-0000-0000E7BA0000}"/>
    <cellStyle name="Output 2 2 6 5" xfId="47882" xr:uid="{00000000-0005-0000-0000-0000E8BA0000}"/>
    <cellStyle name="Output 2 2 6 5 2" xfId="47883" xr:uid="{00000000-0005-0000-0000-0000E9BA0000}"/>
    <cellStyle name="Output 2 2 6 5 3" xfId="47884" xr:uid="{00000000-0005-0000-0000-0000EABA0000}"/>
    <cellStyle name="Output 2 2 6 6" xfId="47885" xr:uid="{00000000-0005-0000-0000-0000EBBA0000}"/>
    <cellStyle name="Output 2 2 6 6 2" xfId="47886" xr:uid="{00000000-0005-0000-0000-0000ECBA0000}"/>
    <cellStyle name="Output 2 2 6 6 3" xfId="47887" xr:uid="{00000000-0005-0000-0000-0000EDBA0000}"/>
    <cellStyle name="Output 2 2 6 7" xfId="47888" xr:uid="{00000000-0005-0000-0000-0000EEBA0000}"/>
    <cellStyle name="Output 2 2 6 7 2" xfId="47889" xr:uid="{00000000-0005-0000-0000-0000EFBA0000}"/>
    <cellStyle name="Output 2 2 6 7 3" xfId="47890" xr:uid="{00000000-0005-0000-0000-0000F0BA0000}"/>
    <cellStyle name="Output 2 2 6 8" xfId="47891" xr:uid="{00000000-0005-0000-0000-0000F1BA0000}"/>
    <cellStyle name="Output 2 2 6 8 2" xfId="47892" xr:uid="{00000000-0005-0000-0000-0000F2BA0000}"/>
    <cellStyle name="Output 2 2 6 8 3" xfId="47893" xr:uid="{00000000-0005-0000-0000-0000F3BA0000}"/>
    <cellStyle name="Output 2 2 6 9" xfId="47894" xr:uid="{00000000-0005-0000-0000-0000F4BA0000}"/>
    <cellStyle name="Output 2 2 6 9 2" xfId="47895" xr:uid="{00000000-0005-0000-0000-0000F5BA0000}"/>
    <cellStyle name="Output 2 2 6 9 3" xfId="47896" xr:uid="{00000000-0005-0000-0000-0000F6BA0000}"/>
    <cellStyle name="Output 2 2 7" xfId="47897" xr:uid="{00000000-0005-0000-0000-0000F7BA0000}"/>
    <cellStyle name="Output 2 2 7 2" xfId="47898" xr:uid="{00000000-0005-0000-0000-0000F8BA0000}"/>
    <cellStyle name="Output 2 2 7 3" xfId="47899" xr:uid="{00000000-0005-0000-0000-0000F9BA0000}"/>
    <cellStyle name="Output 2 2 8" xfId="47900" xr:uid="{00000000-0005-0000-0000-0000FABA0000}"/>
    <cellStyle name="Output 2 2 8 2" xfId="47901" xr:uid="{00000000-0005-0000-0000-0000FBBA0000}"/>
    <cellStyle name="Output 2 2 8 3" xfId="47902" xr:uid="{00000000-0005-0000-0000-0000FCBA0000}"/>
    <cellStyle name="Output 2 2 9" xfId="47903" xr:uid="{00000000-0005-0000-0000-0000FDBA0000}"/>
    <cellStyle name="Output 2 2 9 2" xfId="47904" xr:uid="{00000000-0005-0000-0000-0000FEBA0000}"/>
    <cellStyle name="Output 2 2 9 3" xfId="47905" xr:uid="{00000000-0005-0000-0000-0000FFBA0000}"/>
    <cellStyle name="Output 2 3" xfId="162" xr:uid="{00000000-0005-0000-0000-000000BB0000}"/>
    <cellStyle name="Output 2 3 10" xfId="47906" xr:uid="{00000000-0005-0000-0000-000001BB0000}"/>
    <cellStyle name="Output 2 3 10 2" xfId="47907" xr:uid="{00000000-0005-0000-0000-000002BB0000}"/>
    <cellStyle name="Output 2 3 10 3" xfId="47908" xr:uid="{00000000-0005-0000-0000-000003BB0000}"/>
    <cellStyle name="Output 2 3 11" xfId="47909" xr:uid="{00000000-0005-0000-0000-000004BB0000}"/>
    <cellStyle name="Output 2 3 11 2" xfId="47910" xr:uid="{00000000-0005-0000-0000-000005BB0000}"/>
    <cellStyle name="Output 2 3 11 3" xfId="47911" xr:uid="{00000000-0005-0000-0000-000006BB0000}"/>
    <cellStyle name="Output 2 3 12" xfId="47912" xr:uid="{00000000-0005-0000-0000-000007BB0000}"/>
    <cellStyle name="Output 2 3 12 2" xfId="47913" xr:uid="{00000000-0005-0000-0000-000008BB0000}"/>
    <cellStyle name="Output 2 3 12 3" xfId="47914" xr:uid="{00000000-0005-0000-0000-000009BB0000}"/>
    <cellStyle name="Output 2 3 13" xfId="47915" xr:uid="{00000000-0005-0000-0000-00000ABB0000}"/>
    <cellStyle name="Output 2 3 13 2" xfId="47916" xr:uid="{00000000-0005-0000-0000-00000BBB0000}"/>
    <cellStyle name="Output 2 3 13 3" xfId="47917" xr:uid="{00000000-0005-0000-0000-00000CBB0000}"/>
    <cellStyle name="Output 2 3 14" xfId="47918" xr:uid="{00000000-0005-0000-0000-00000DBB0000}"/>
    <cellStyle name="Output 2 3 14 2" xfId="47919" xr:uid="{00000000-0005-0000-0000-00000EBB0000}"/>
    <cellStyle name="Output 2 3 14 3" xfId="47920" xr:uid="{00000000-0005-0000-0000-00000FBB0000}"/>
    <cellStyle name="Output 2 3 15" xfId="47921" xr:uid="{00000000-0005-0000-0000-000010BB0000}"/>
    <cellStyle name="Output 2 3 15 2" xfId="47922" xr:uid="{00000000-0005-0000-0000-000011BB0000}"/>
    <cellStyle name="Output 2 3 15 3" xfId="47923" xr:uid="{00000000-0005-0000-0000-000012BB0000}"/>
    <cellStyle name="Output 2 3 16" xfId="47924" xr:uid="{00000000-0005-0000-0000-000013BB0000}"/>
    <cellStyle name="Output 2 3 2" xfId="47925" xr:uid="{00000000-0005-0000-0000-000014BB0000}"/>
    <cellStyle name="Output 2 3 2 10" xfId="47926" xr:uid="{00000000-0005-0000-0000-000015BB0000}"/>
    <cellStyle name="Output 2 3 2 10 2" xfId="47927" xr:uid="{00000000-0005-0000-0000-000016BB0000}"/>
    <cellStyle name="Output 2 3 2 10 3" xfId="47928" xr:uid="{00000000-0005-0000-0000-000017BB0000}"/>
    <cellStyle name="Output 2 3 2 11" xfId="47929" xr:uid="{00000000-0005-0000-0000-000018BB0000}"/>
    <cellStyle name="Output 2 3 2 11 2" xfId="47930" xr:uid="{00000000-0005-0000-0000-000019BB0000}"/>
    <cellStyle name="Output 2 3 2 11 3" xfId="47931" xr:uid="{00000000-0005-0000-0000-00001ABB0000}"/>
    <cellStyle name="Output 2 3 2 12" xfId="47932" xr:uid="{00000000-0005-0000-0000-00001BBB0000}"/>
    <cellStyle name="Output 2 3 2 12 2" xfId="47933" xr:uid="{00000000-0005-0000-0000-00001CBB0000}"/>
    <cellStyle name="Output 2 3 2 12 3" xfId="47934" xr:uid="{00000000-0005-0000-0000-00001DBB0000}"/>
    <cellStyle name="Output 2 3 2 13" xfId="47935" xr:uid="{00000000-0005-0000-0000-00001EBB0000}"/>
    <cellStyle name="Output 2 3 2 13 2" xfId="47936" xr:uid="{00000000-0005-0000-0000-00001FBB0000}"/>
    <cellStyle name="Output 2 3 2 13 3" xfId="47937" xr:uid="{00000000-0005-0000-0000-000020BB0000}"/>
    <cellStyle name="Output 2 3 2 14" xfId="47938" xr:uid="{00000000-0005-0000-0000-000021BB0000}"/>
    <cellStyle name="Output 2 3 2 14 2" xfId="47939" xr:uid="{00000000-0005-0000-0000-000022BB0000}"/>
    <cellStyle name="Output 2 3 2 14 3" xfId="47940" xr:uid="{00000000-0005-0000-0000-000023BB0000}"/>
    <cellStyle name="Output 2 3 2 15" xfId="47941" xr:uid="{00000000-0005-0000-0000-000024BB0000}"/>
    <cellStyle name="Output 2 3 2 15 2" xfId="47942" xr:uid="{00000000-0005-0000-0000-000025BB0000}"/>
    <cellStyle name="Output 2 3 2 15 3" xfId="47943" xr:uid="{00000000-0005-0000-0000-000026BB0000}"/>
    <cellStyle name="Output 2 3 2 16" xfId="47944" xr:uid="{00000000-0005-0000-0000-000027BB0000}"/>
    <cellStyle name="Output 2 3 2 16 2" xfId="47945" xr:uid="{00000000-0005-0000-0000-000028BB0000}"/>
    <cellStyle name="Output 2 3 2 16 3" xfId="47946" xr:uid="{00000000-0005-0000-0000-000029BB0000}"/>
    <cellStyle name="Output 2 3 2 17" xfId="47947" xr:uid="{00000000-0005-0000-0000-00002ABB0000}"/>
    <cellStyle name="Output 2 3 2 2" xfId="47948" xr:uid="{00000000-0005-0000-0000-00002BBB0000}"/>
    <cellStyle name="Output 2 3 2 2 10" xfId="47949" xr:uid="{00000000-0005-0000-0000-00002CBB0000}"/>
    <cellStyle name="Output 2 3 2 2 10 2" xfId="47950" xr:uid="{00000000-0005-0000-0000-00002DBB0000}"/>
    <cellStyle name="Output 2 3 2 2 10 3" xfId="47951" xr:uid="{00000000-0005-0000-0000-00002EBB0000}"/>
    <cellStyle name="Output 2 3 2 2 11" xfId="47952" xr:uid="{00000000-0005-0000-0000-00002FBB0000}"/>
    <cellStyle name="Output 2 3 2 2 11 2" xfId="47953" xr:uid="{00000000-0005-0000-0000-000030BB0000}"/>
    <cellStyle name="Output 2 3 2 2 11 3" xfId="47954" xr:uid="{00000000-0005-0000-0000-000031BB0000}"/>
    <cellStyle name="Output 2 3 2 2 12" xfId="47955" xr:uid="{00000000-0005-0000-0000-000032BB0000}"/>
    <cellStyle name="Output 2 3 2 2 12 2" xfId="47956" xr:uid="{00000000-0005-0000-0000-000033BB0000}"/>
    <cellStyle name="Output 2 3 2 2 12 3" xfId="47957" xr:uid="{00000000-0005-0000-0000-000034BB0000}"/>
    <cellStyle name="Output 2 3 2 2 13" xfId="47958" xr:uid="{00000000-0005-0000-0000-000035BB0000}"/>
    <cellStyle name="Output 2 3 2 2 14" xfId="47959" xr:uid="{00000000-0005-0000-0000-000036BB0000}"/>
    <cellStyle name="Output 2 3 2 2 2" xfId="47960" xr:uid="{00000000-0005-0000-0000-000037BB0000}"/>
    <cellStyle name="Output 2 3 2 2 2 2" xfId="47961" xr:uid="{00000000-0005-0000-0000-000038BB0000}"/>
    <cellStyle name="Output 2 3 2 2 2 3" xfId="47962" xr:uid="{00000000-0005-0000-0000-000039BB0000}"/>
    <cellStyle name="Output 2 3 2 2 3" xfId="47963" xr:uid="{00000000-0005-0000-0000-00003ABB0000}"/>
    <cellStyle name="Output 2 3 2 2 3 2" xfId="47964" xr:uid="{00000000-0005-0000-0000-00003BBB0000}"/>
    <cellStyle name="Output 2 3 2 2 3 3" xfId="47965" xr:uid="{00000000-0005-0000-0000-00003CBB0000}"/>
    <cellStyle name="Output 2 3 2 2 4" xfId="47966" xr:uid="{00000000-0005-0000-0000-00003DBB0000}"/>
    <cellStyle name="Output 2 3 2 2 4 2" xfId="47967" xr:uid="{00000000-0005-0000-0000-00003EBB0000}"/>
    <cellStyle name="Output 2 3 2 2 4 3" xfId="47968" xr:uid="{00000000-0005-0000-0000-00003FBB0000}"/>
    <cellStyle name="Output 2 3 2 2 5" xfId="47969" xr:uid="{00000000-0005-0000-0000-000040BB0000}"/>
    <cellStyle name="Output 2 3 2 2 5 2" xfId="47970" xr:uid="{00000000-0005-0000-0000-000041BB0000}"/>
    <cellStyle name="Output 2 3 2 2 5 3" xfId="47971" xr:uid="{00000000-0005-0000-0000-000042BB0000}"/>
    <cellStyle name="Output 2 3 2 2 6" xfId="47972" xr:uid="{00000000-0005-0000-0000-000043BB0000}"/>
    <cellStyle name="Output 2 3 2 2 6 2" xfId="47973" xr:uid="{00000000-0005-0000-0000-000044BB0000}"/>
    <cellStyle name="Output 2 3 2 2 6 3" xfId="47974" xr:uid="{00000000-0005-0000-0000-000045BB0000}"/>
    <cellStyle name="Output 2 3 2 2 7" xfId="47975" xr:uid="{00000000-0005-0000-0000-000046BB0000}"/>
    <cellStyle name="Output 2 3 2 2 7 2" xfId="47976" xr:uid="{00000000-0005-0000-0000-000047BB0000}"/>
    <cellStyle name="Output 2 3 2 2 7 3" xfId="47977" xr:uid="{00000000-0005-0000-0000-000048BB0000}"/>
    <cellStyle name="Output 2 3 2 2 8" xfId="47978" xr:uid="{00000000-0005-0000-0000-000049BB0000}"/>
    <cellStyle name="Output 2 3 2 2 8 2" xfId="47979" xr:uid="{00000000-0005-0000-0000-00004ABB0000}"/>
    <cellStyle name="Output 2 3 2 2 8 3" xfId="47980" xr:uid="{00000000-0005-0000-0000-00004BBB0000}"/>
    <cellStyle name="Output 2 3 2 2 9" xfId="47981" xr:uid="{00000000-0005-0000-0000-00004CBB0000}"/>
    <cellStyle name="Output 2 3 2 2 9 2" xfId="47982" xr:uid="{00000000-0005-0000-0000-00004DBB0000}"/>
    <cellStyle name="Output 2 3 2 2 9 3" xfId="47983" xr:uid="{00000000-0005-0000-0000-00004EBB0000}"/>
    <cellStyle name="Output 2 3 2 3" xfId="47984" xr:uid="{00000000-0005-0000-0000-00004FBB0000}"/>
    <cellStyle name="Output 2 3 2 3 10" xfId="47985" xr:uid="{00000000-0005-0000-0000-000050BB0000}"/>
    <cellStyle name="Output 2 3 2 3 10 2" xfId="47986" xr:uid="{00000000-0005-0000-0000-000051BB0000}"/>
    <cellStyle name="Output 2 3 2 3 10 3" xfId="47987" xr:uid="{00000000-0005-0000-0000-000052BB0000}"/>
    <cellStyle name="Output 2 3 2 3 11" xfId="47988" xr:uid="{00000000-0005-0000-0000-000053BB0000}"/>
    <cellStyle name="Output 2 3 2 3 11 2" xfId="47989" xr:uid="{00000000-0005-0000-0000-000054BB0000}"/>
    <cellStyle name="Output 2 3 2 3 11 3" xfId="47990" xr:uid="{00000000-0005-0000-0000-000055BB0000}"/>
    <cellStyle name="Output 2 3 2 3 12" xfId="47991" xr:uid="{00000000-0005-0000-0000-000056BB0000}"/>
    <cellStyle name="Output 2 3 2 3 12 2" xfId="47992" xr:uid="{00000000-0005-0000-0000-000057BB0000}"/>
    <cellStyle name="Output 2 3 2 3 12 3" xfId="47993" xr:uid="{00000000-0005-0000-0000-000058BB0000}"/>
    <cellStyle name="Output 2 3 2 3 13" xfId="47994" xr:uid="{00000000-0005-0000-0000-000059BB0000}"/>
    <cellStyle name="Output 2 3 2 3 14" xfId="47995" xr:uid="{00000000-0005-0000-0000-00005ABB0000}"/>
    <cellStyle name="Output 2 3 2 3 2" xfId="47996" xr:uid="{00000000-0005-0000-0000-00005BBB0000}"/>
    <cellStyle name="Output 2 3 2 3 2 2" xfId="47997" xr:uid="{00000000-0005-0000-0000-00005CBB0000}"/>
    <cellStyle name="Output 2 3 2 3 2 3" xfId="47998" xr:uid="{00000000-0005-0000-0000-00005DBB0000}"/>
    <cellStyle name="Output 2 3 2 3 3" xfId="47999" xr:uid="{00000000-0005-0000-0000-00005EBB0000}"/>
    <cellStyle name="Output 2 3 2 3 3 2" xfId="48000" xr:uid="{00000000-0005-0000-0000-00005FBB0000}"/>
    <cellStyle name="Output 2 3 2 3 3 3" xfId="48001" xr:uid="{00000000-0005-0000-0000-000060BB0000}"/>
    <cellStyle name="Output 2 3 2 3 4" xfId="48002" xr:uid="{00000000-0005-0000-0000-000061BB0000}"/>
    <cellStyle name="Output 2 3 2 3 4 2" xfId="48003" xr:uid="{00000000-0005-0000-0000-000062BB0000}"/>
    <cellStyle name="Output 2 3 2 3 4 3" xfId="48004" xr:uid="{00000000-0005-0000-0000-000063BB0000}"/>
    <cellStyle name="Output 2 3 2 3 5" xfId="48005" xr:uid="{00000000-0005-0000-0000-000064BB0000}"/>
    <cellStyle name="Output 2 3 2 3 5 2" xfId="48006" xr:uid="{00000000-0005-0000-0000-000065BB0000}"/>
    <cellStyle name="Output 2 3 2 3 5 3" xfId="48007" xr:uid="{00000000-0005-0000-0000-000066BB0000}"/>
    <cellStyle name="Output 2 3 2 3 6" xfId="48008" xr:uid="{00000000-0005-0000-0000-000067BB0000}"/>
    <cellStyle name="Output 2 3 2 3 6 2" xfId="48009" xr:uid="{00000000-0005-0000-0000-000068BB0000}"/>
    <cellStyle name="Output 2 3 2 3 6 3" xfId="48010" xr:uid="{00000000-0005-0000-0000-000069BB0000}"/>
    <cellStyle name="Output 2 3 2 3 7" xfId="48011" xr:uid="{00000000-0005-0000-0000-00006ABB0000}"/>
    <cellStyle name="Output 2 3 2 3 7 2" xfId="48012" xr:uid="{00000000-0005-0000-0000-00006BBB0000}"/>
    <cellStyle name="Output 2 3 2 3 7 3" xfId="48013" xr:uid="{00000000-0005-0000-0000-00006CBB0000}"/>
    <cellStyle name="Output 2 3 2 3 8" xfId="48014" xr:uid="{00000000-0005-0000-0000-00006DBB0000}"/>
    <cellStyle name="Output 2 3 2 3 8 2" xfId="48015" xr:uid="{00000000-0005-0000-0000-00006EBB0000}"/>
    <cellStyle name="Output 2 3 2 3 8 3" xfId="48016" xr:uid="{00000000-0005-0000-0000-00006FBB0000}"/>
    <cellStyle name="Output 2 3 2 3 9" xfId="48017" xr:uid="{00000000-0005-0000-0000-000070BB0000}"/>
    <cellStyle name="Output 2 3 2 3 9 2" xfId="48018" xr:uid="{00000000-0005-0000-0000-000071BB0000}"/>
    <cellStyle name="Output 2 3 2 3 9 3" xfId="48019" xr:uid="{00000000-0005-0000-0000-000072BB0000}"/>
    <cellStyle name="Output 2 3 2 4" xfId="48020" xr:uid="{00000000-0005-0000-0000-000073BB0000}"/>
    <cellStyle name="Output 2 3 2 4 10" xfId="48021" xr:uid="{00000000-0005-0000-0000-000074BB0000}"/>
    <cellStyle name="Output 2 3 2 4 10 2" xfId="48022" xr:uid="{00000000-0005-0000-0000-000075BB0000}"/>
    <cellStyle name="Output 2 3 2 4 10 3" xfId="48023" xr:uid="{00000000-0005-0000-0000-000076BB0000}"/>
    <cellStyle name="Output 2 3 2 4 11" xfId="48024" xr:uid="{00000000-0005-0000-0000-000077BB0000}"/>
    <cellStyle name="Output 2 3 2 4 11 2" xfId="48025" xr:uid="{00000000-0005-0000-0000-000078BB0000}"/>
    <cellStyle name="Output 2 3 2 4 11 3" xfId="48026" xr:uid="{00000000-0005-0000-0000-000079BB0000}"/>
    <cellStyle name="Output 2 3 2 4 12" xfId="48027" xr:uid="{00000000-0005-0000-0000-00007ABB0000}"/>
    <cellStyle name="Output 2 3 2 4 13" xfId="48028" xr:uid="{00000000-0005-0000-0000-00007BBB0000}"/>
    <cellStyle name="Output 2 3 2 4 2" xfId="48029" xr:uid="{00000000-0005-0000-0000-00007CBB0000}"/>
    <cellStyle name="Output 2 3 2 4 2 2" xfId="48030" xr:uid="{00000000-0005-0000-0000-00007DBB0000}"/>
    <cellStyle name="Output 2 3 2 4 2 3" xfId="48031" xr:uid="{00000000-0005-0000-0000-00007EBB0000}"/>
    <cellStyle name="Output 2 3 2 4 3" xfId="48032" xr:uid="{00000000-0005-0000-0000-00007FBB0000}"/>
    <cellStyle name="Output 2 3 2 4 3 2" xfId="48033" xr:uid="{00000000-0005-0000-0000-000080BB0000}"/>
    <cellStyle name="Output 2 3 2 4 3 3" xfId="48034" xr:uid="{00000000-0005-0000-0000-000081BB0000}"/>
    <cellStyle name="Output 2 3 2 4 4" xfId="48035" xr:uid="{00000000-0005-0000-0000-000082BB0000}"/>
    <cellStyle name="Output 2 3 2 4 4 2" xfId="48036" xr:uid="{00000000-0005-0000-0000-000083BB0000}"/>
    <cellStyle name="Output 2 3 2 4 4 3" xfId="48037" xr:uid="{00000000-0005-0000-0000-000084BB0000}"/>
    <cellStyle name="Output 2 3 2 4 5" xfId="48038" xr:uid="{00000000-0005-0000-0000-000085BB0000}"/>
    <cellStyle name="Output 2 3 2 4 5 2" xfId="48039" xr:uid="{00000000-0005-0000-0000-000086BB0000}"/>
    <cellStyle name="Output 2 3 2 4 5 3" xfId="48040" xr:uid="{00000000-0005-0000-0000-000087BB0000}"/>
    <cellStyle name="Output 2 3 2 4 6" xfId="48041" xr:uid="{00000000-0005-0000-0000-000088BB0000}"/>
    <cellStyle name="Output 2 3 2 4 6 2" xfId="48042" xr:uid="{00000000-0005-0000-0000-000089BB0000}"/>
    <cellStyle name="Output 2 3 2 4 6 3" xfId="48043" xr:uid="{00000000-0005-0000-0000-00008ABB0000}"/>
    <cellStyle name="Output 2 3 2 4 7" xfId="48044" xr:uid="{00000000-0005-0000-0000-00008BBB0000}"/>
    <cellStyle name="Output 2 3 2 4 7 2" xfId="48045" xr:uid="{00000000-0005-0000-0000-00008CBB0000}"/>
    <cellStyle name="Output 2 3 2 4 7 3" xfId="48046" xr:uid="{00000000-0005-0000-0000-00008DBB0000}"/>
    <cellStyle name="Output 2 3 2 4 8" xfId="48047" xr:uid="{00000000-0005-0000-0000-00008EBB0000}"/>
    <cellStyle name="Output 2 3 2 4 8 2" xfId="48048" xr:uid="{00000000-0005-0000-0000-00008FBB0000}"/>
    <cellStyle name="Output 2 3 2 4 8 3" xfId="48049" xr:uid="{00000000-0005-0000-0000-000090BB0000}"/>
    <cellStyle name="Output 2 3 2 4 9" xfId="48050" xr:uid="{00000000-0005-0000-0000-000091BB0000}"/>
    <cellStyle name="Output 2 3 2 4 9 2" xfId="48051" xr:uid="{00000000-0005-0000-0000-000092BB0000}"/>
    <cellStyle name="Output 2 3 2 4 9 3" xfId="48052" xr:uid="{00000000-0005-0000-0000-000093BB0000}"/>
    <cellStyle name="Output 2 3 2 5" xfId="48053" xr:uid="{00000000-0005-0000-0000-000094BB0000}"/>
    <cellStyle name="Output 2 3 2 5 10" xfId="48054" xr:uid="{00000000-0005-0000-0000-000095BB0000}"/>
    <cellStyle name="Output 2 3 2 5 10 2" xfId="48055" xr:uid="{00000000-0005-0000-0000-000096BB0000}"/>
    <cellStyle name="Output 2 3 2 5 10 3" xfId="48056" xr:uid="{00000000-0005-0000-0000-000097BB0000}"/>
    <cellStyle name="Output 2 3 2 5 11" xfId="48057" xr:uid="{00000000-0005-0000-0000-000098BB0000}"/>
    <cellStyle name="Output 2 3 2 5 11 2" xfId="48058" xr:uid="{00000000-0005-0000-0000-000099BB0000}"/>
    <cellStyle name="Output 2 3 2 5 11 3" xfId="48059" xr:uid="{00000000-0005-0000-0000-00009ABB0000}"/>
    <cellStyle name="Output 2 3 2 5 12" xfId="48060" xr:uid="{00000000-0005-0000-0000-00009BBB0000}"/>
    <cellStyle name="Output 2 3 2 5 13" xfId="48061" xr:uid="{00000000-0005-0000-0000-00009CBB0000}"/>
    <cellStyle name="Output 2 3 2 5 2" xfId="48062" xr:uid="{00000000-0005-0000-0000-00009DBB0000}"/>
    <cellStyle name="Output 2 3 2 5 2 2" xfId="48063" xr:uid="{00000000-0005-0000-0000-00009EBB0000}"/>
    <cellStyle name="Output 2 3 2 5 2 3" xfId="48064" xr:uid="{00000000-0005-0000-0000-00009FBB0000}"/>
    <cellStyle name="Output 2 3 2 5 3" xfId="48065" xr:uid="{00000000-0005-0000-0000-0000A0BB0000}"/>
    <cellStyle name="Output 2 3 2 5 3 2" xfId="48066" xr:uid="{00000000-0005-0000-0000-0000A1BB0000}"/>
    <cellStyle name="Output 2 3 2 5 3 3" xfId="48067" xr:uid="{00000000-0005-0000-0000-0000A2BB0000}"/>
    <cellStyle name="Output 2 3 2 5 4" xfId="48068" xr:uid="{00000000-0005-0000-0000-0000A3BB0000}"/>
    <cellStyle name="Output 2 3 2 5 4 2" xfId="48069" xr:uid="{00000000-0005-0000-0000-0000A4BB0000}"/>
    <cellStyle name="Output 2 3 2 5 4 3" xfId="48070" xr:uid="{00000000-0005-0000-0000-0000A5BB0000}"/>
    <cellStyle name="Output 2 3 2 5 5" xfId="48071" xr:uid="{00000000-0005-0000-0000-0000A6BB0000}"/>
    <cellStyle name="Output 2 3 2 5 5 2" xfId="48072" xr:uid="{00000000-0005-0000-0000-0000A7BB0000}"/>
    <cellStyle name="Output 2 3 2 5 5 3" xfId="48073" xr:uid="{00000000-0005-0000-0000-0000A8BB0000}"/>
    <cellStyle name="Output 2 3 2 5 6" xfId="48074" xr:uid="{00000000-0005-0000-0000-0000A9BB0000}"/>
    <cellStyle name="Output 2 3 2 5 6 2" xfId="48075" xr:uid="{00000000-0005-0000-0000-0000AABB0000}"/>
    <cellStyle name="Output 2 3 2 5 6 3" xfId="48076" xr:uid="{00000000-0005-0000-0000-0000ABBB0000}"/>
    <cellStyle name="Output 2 3 2 5 7" xfId="48077" xr:uid="{00000000-0005-0000-0000-0000ACBB0000}"/>
    <cellStyle name="Output 2 3 2 5 7 2" xfId="48078" xr:uid="{00000000-0005-0000-0000-0000ADBB0000}"/>
    <cellStyle name="Output 2 3 2 5 7 3" xfId="48079" xr:uid="{00000000-0005-0000-0000-0000AEBB0000}"/>
    <cellStyle name="Output 2 3 2 5 8" xfId="48080" xr:uid="{00000000-0005-0000-0000-0000AFBB0000}"/>
    <cellStyle name="Output 2 3 2 5 8 2" xfId="48081" xr:uid="{00000000-0005-0000-0000-0000B0BB0000}"/>
    <cellStyle name="Output 2 3 2 5 8 3" xfId="48082" xr:uid="{00000000-0005-0000-0000-0000B1BB0000}"/>
    <cellStyle name="Output 2 3 2 5 9" xfId="48083" xr:uid="{00000000-0005-0000-0000-0000B2BB0000}"/>
    <cellStyle name="Output 2 3 2 5 9 2" xfId="48084" xr:uid="{00000000-0005-0000-0000-0000B3BB0000}"/>
    <cellStyle name="Output 2 3 2 5 9 3" xfId="48085" xr:uid="{00000000-0005-0000-0000-0000B4BB0000}"/>
    <cellStyle name="Output 2 3 2 6" xfId="48086" xr:uid="{00000000-0005-0000-0000-0000B5BB0000}"/>
    <cellStyle name="Output 2 3 2 6 10" xfId="48087" xr:uid="{00000000-0005-0000-0000-0000B6BB0000}"/>
    <cellStyle name="Output 2 3 2 6 10 2" xfId="48088" xr:uid="{00000000-0005-0000-0000-0000B7BB0000}"/>
    <cellStyle name="Output 2 3 2 6 10 3" xfId="48089" xr:uid="{00000000-0005-0000-0000-0000B8BB0000}"/>
    <cellStyle name="Output 2 3 2 6 11" xfId="48090" xr:uid="{00000000-0005-0000-0000-0000B9BB0000}"/>
    <cellStyle name="Output 2 3 2 6 11 2" xfId="48091" xr:uid="{00000000-0005-0000-0000-0000BABB0000}"/>
    <cellStyle name="Output 2 3 2 6 11 3" xfId="48092" xr:uid="{00000000-0005-0000-0000-0000BBBB0000}"/>
    <cellStyle name="Output 2 3 2 6 12" xfId="48093" xr:uid="{00000000-0005-0000-0000-0000BCBB0000}"/>
    <cellStyle name="Output 2 3 2 6 13" xfId="48094" xr:uid="{00000000-0005-0000-0000-0000BDBB0000}"/>
    <cellStyle name="Output 2 3 2 6 2" xfId="48095" xr:uid="{00000000-0005-0000-0000-0000BEBB0000}"/>
    <cellStyle name="Output 2 3 2 6 2 2" xfId="48096" xr:uid="{00000000-0005-0000-0000-0000BFBB0000}"/>
    <cellStyle name="Output 2 3 2 6 2 3" xfId="48097" xr:uid="{00000000-0005-0000-0000-0000C0BB0000}"/>
    <cellStyle name="Output 2 3 2 6 3" xfId="48098" xr:uid="{00000000-0005-0000-0000-0000C1BB0000}"/>
    <cellStyle name="Output 2 3 2 6 3 2" xfId="48099" xr:uid="{00000000-0005-0000-0000-0000C2BB0000}"/>
    <cellStyle name="Output 2 3 2 6 3 3" xfId="48100" xr:uid="{00000000-0005-0000-0000-0000C3BB0000}"/>
    <cellStyle name="Output 2 3 2 6 4" xfId="48101" xr:uid="{00000000-0005-0000-0000-0000C4BB0000}"/>
    <cellStyle name="Output 2 3 2 6 4 2" xfId="48102" xr:uid="{00000000-0005-0000-0000-0000C5BB0000}"/>
    <cellStyle name="Output 2 3 2 6 4 3" xfId="48103" xr:uid="{00000000-0005-0000-0000-0000C6BB0000}"/>
    <cellStyle name="Output 2 3 2 6 5" xfId="48104" xr:uid="{00000000-0005-0000-0000-0000C7BB0000}"/>
    <cellStyle name="Output 2 3 2 6 5 2" xfId="48105" xr:uid="{00000000-0005-0000-0000-0000C8BB0000}"/>
    <cellStyle name="Output 2 3 2 6 5 3" xfId="48106" xr:uid="{00000000-0005-0000-0000-0000C9BB0000}"/>
    <cellStyle name="Output 2 3 2 6 6" xfId="48107" xr:uid="{00000000-0005-0000-0000-0000CABB0000}"/>
    <cellStyle name="Output 2 3 2 6 6 2" xfId="48108" xr:uid="{00000000-0005-0000-0000-0000CBBB0000}"/>
    <cellStyle name="Output 2 3 2 6 6 3" xfId="48109" xr:uid="{00000000-0005-0000-0000-0000CCBB0000}"/>
    <cellStyle name="Output 2 3 2 6 7" xfId="48110" xr:uid="{00000000-0005-0000-0000-0000CDBB0000}"/>
    <cellStyle name="Output 2 3 2 6 7 2" xfId="48111" xr:uid="{00000000-0005-0000-0000-0000CEBB0000}"/>
    <cellStyle name="Output 2 3 2 6 7 3" xfId="48112" xr:uid="{00000000-0005-0000-0000-0000CFBB0000}"/>
    <cellStyle name="Output 2 3 2 6 8" xfId="48113" xr:uid="{00000000-0005-0000-0000-0000D0BB0000}"/>
    <cellStyle name="Output 2 3 2 6 8 2" xfId="48114" xr:uid="{00000000-0005-0000-0000-0000D1BB0000}"/>
    <cellStyle name="Output 2 3 2 6 8 3" xfId="48115" xr:uid="{00000000-0005-0000-0000-0000D2BB0000}"/>
    <cellStyle name="Output 2 3 2 6 9" xfId="48116" xr:uid="{00000000-0005-0000-0000-0000D3BB0000}"/>
    <cellStyle name="Output 2 3 2 6 9 2" xfId="48117" xr:uid="{00000000-0005-0000-0000-0000D4BB0000}"/>
    <cellStyle name="Output 2 3 2 6 9 3" xfId="48118" xr:uid="{00000000-0005-0000-0000-0000D5BB0000}"/>
    <cellStyle name="Output 2 3 2 7" xfId="48119" xr:uid="{00000000-0005-0000-0000-0000D6BB0000}"/>
    <cellStyle name="Output 2 3 2 7 10" xfId="48120" xr:uid="{00000000-0005-0000-0000-0000D7BB0000}"/>
    <cellStyle name="Output 2 3 2 7 10 2" xfId="48121" xr:uid="{00000000-0005-0000-0000-0000D8BB0000}"/>
    <cellStyle name="Output 2 3 2 7 10 3" xfId="48122" xr:uid="{00000000-0005-0000-0000-0000D9BB0000}"/>
    <cellStyle name="Output 2 3 2 7 11" xfId="48123" xr:uid="{00000000-0005-0000-0000-0000DABB0000}"/>
    <cellStyle name="Output 2 3 2 7 11 2" xfId="48124" xr:uid="{00000000-0005-0000-0000-0000DBBB0000}"/>
    <cellStyle name="Output 2 3 2 7 11 3" xfId="48125" xr:uid="{00000000-0005-0000-0000-0000DCBB0000}"/>
    <cellStyle name="Output 2 3 2 7 12" xfId="48126" xr:uid="{00000000-0005-0000-0000-0000DDBB0000}"/>
    <cellStyle name="Output 2 3 2 7 13" xfId="48127" xr:uid="{00000000-0005-0000-0000-0000DEBB0000}"/>
    <cellStyle name="Output 2 3 2 7 2" xfId="48128" xr:uid="{00000000-0005-0000-0000-0000DFBB0000}"/>
    <cellStyle name="Output 2 3 2 7 2 2" xfId="48129" xr:uid="{00000000-0005-0000-0000-0000E0BB0000}"/>
    <cellStyle name="Output 2 3 2 7 2 3" xfId="48130" xr:uid="{00000000-0005-0000-0000-0000E1BB0000}"/>
    <cellStyle name="Output 2 3 2 7 3" xfId="48131" xr:uid="{00000000-0005-0000-0000-0000E2BB0000}"/>
    <cellStyle name="Output 2 3 2 7 3 2" xfId="48132" xr:uid="{00000000-0005-0000-0000-0000E3BB0000}"/>
    <cellStyle name="Output 2 3 2 7 3 3" xfId="48133" xr:uid="{00000000-0005-0000-0000-0000E4BB0000}"/>
    <cellStyle name="Output 2 3 2 7 4" xfId="48134" xr:uid="{00000000-0005-0000-0000-0000E5BB0000}"/>
    <cellStyle name="Output 2 3 2 7 4 2" xfId="48135" xr:uid="{00000000-0005-0000-0000-0000E6BB0000}"/>
    <cellStyle name="Output 2 3 2 7 4 3" xfId="48136" xr:uid="{00000000-0005-0000-0000-0000E7BB0000}"/>
    <cellStyle name="Output 2 3 2 7 5" xfId="48137" xr:uid="{00000000-0005-0000-0000-0000E8BB0000}"/>
    <cellStyle name="Output 2 3 2 7 5 2" xfId="48138" xr:uid="{00000000-0005-0000-0000-0000E9BB0000}"/>
    <cellStyle name="Output 2 3 2 7 5 3" xfId="48139" xr:uid="{00000000-0005-0000-0000-0000EABB0000}"/>
    <cellStyle name="Output 2 3 2 7 6" xfId="48140" xr:uid="{00000000-0005-0000-0000-0000EBBB0000}"/>
    <cellStyle name="Output 2 3 2 7 6 2" xfId="48141" xr:uid="{00000000-0005-0000-0000-0000ECBB0000}"/>
    <cellStyle name="Output 2 3 2 7 6 3" xfId="48142" xr:uid="{00000000-0005-0000-0000-0000EDBB0000}"/>
    <cellStyle name="Output 2 3 2 7 7" xfId="48143" xr:uid="{00000000-0005-0000-0000-0000EEBB0000}"/>
    <cellStyle name="Output 2 3 2 7 7 2" xfId="48144" xr:uid="{00000000-0005-0000-0000-0000EFBB0000}"/>
    <cellStyle name="Output 2 3 2 7 7 3" xfId="48145" xr:uid="{00000000-0005-0000-0000-0000F0BB0000}"/>
    <cellStyle name="Output 2 3 2 7 8" xfId="48146" xr:uid="{00000000-0005-0000-0000-0000F1BB0000}"/>
    <cellStyle name="Output 2 3 2 7 8 2" xfId="48147" xr:uid="{00000000-0005-0000-0000-0000F2BB0000}"/>
    <cellStyle name="Output 2 3 2 7 8 3" xfId="48148" xr:uid="{00000000-0005-0000-0000-0000F3BB0000}"/>
    <cellStyle name="Output 2 3 2 7 9" xfId="48149" xr:uid="{00000000-0005-0000-0000-0000F4BB0000}"/>
    <cellStyle name="Output 2 3 2 7 9 2" xfId="48150" xr:uid="{00000000-0005-0000-0000-0000F5BB0000}"/>
    <cellStyle name="Output 2 3 2 7 9 3" xfId="48151" xr:uid="{00000000-0005-0000-0000-0000F6BB0000}"/>
    <cellStyle name="Output 2 3 2 8" xfId="48152" xr:uid="{00000000-0005-0000-0000-0000F7BB0000}"/>
    <cellStyle name="Output 2 3 2 8 2" xfId="48153" xr:uid="{00000000-0005-0000-0000-0000F8BB0000}"/>
    <cellStyle name="Output 2 3 2 8 3" xfId="48154" xr:uid="{00000000-0005-0000-0000-0000F9BB0000}"/>
    <cellStyle name="Output 2 3 2 9" xfId="48155" xr:uid="{00000000-0005-0000-0000-0000FABB0000}"/>
    <cellStyle name="Output 2 3 2 9 2" xfId="48156" xr:uid="{00000000-0005-0000-0000-0000FBBB0000}"/>
    <cellStyle name="Output 2 3 2 9 3" xfId="48157" xr:uid="{00000000-0005-0000-0000-0000FCBB0000}"/>
    <cellStyle name="Output 2 3 3" xfId="48158" xr:uid="{00000000-0005-0000-0000-0000FDBB0000}"/>
    <cellStyle name="Output 2 3 3 10" xfId="48159" xr:uid="{00000000-0005-0000-0000-0000FEBB0000}"/>
    <cellStyle name="Output 2 3 3 10 2" xfId="48160" xr:uid="{00000000-0005-0000-0000-0000FFBB0000}"/>
    <cellStyle name="Output 2 3 3 10 3" xfId="48161" xr:uid="{00000000-0005-0000-0000-000000BC0000}"/>
    <cellStyle name="Output 2 3 3 11" xfId="48162" xr:uid="{00000000-0005-0000-0000-000001BC0000}"/>
    <cellStyle name="Output 2 3 3 11 2" xfId="48163" xr:uid="{00000000-0005-0000-0000-000002BC0000}"/>
    <cellStyle name="Output 2 3 3 11 3" xfId="48164" xr:uid="{00000000-0005-0000-0000-000003BC0000}"/>
    <cellStyle name="Output 2 3 3 12" xfId="48165" xr:uid="{00000000-0005-0000-0000-000004BC0000}"/>
    <cellStyle name="Output 2 3 3 12 2" xfId="48166" xr:uid="{00000000-0005-0000-0000-000005BC0000}"/>
    <cellStyle name="Output 2 3 3 12 3" xfId="48167" xr:uid="{00000000-0005-0000-0000-000006BC0000}"/>
    <cellStyle name="Output 2 3 3 13" xfId="48168" xr:uid="{00000000-0005-0000-0000-000007BC0000}"/>
    <cellStyle name="Output 2 3 3 14" xfId="48169" xr:uid="{00000000-0005-0000-0000-000008BC0000}"/>
    <cellStyle name="Output 2 3 3 2" xfId="48170" xr:uid="{00000000-0005-0000-0000-000009BC0000}"/>
    <cellStyle name="Output 2 3 3 2 2" xfId="48171" xr:uid="{00000000-0005-0000-0000-00000ABC0000}"/>
    <cellStyle name="Output 2 3 3 2 3" xfId="48172" xr:uid="{00000000-0005-0000-0000-00000BBC0000}"/>
    <cellStyle name="Output 2 3 3 3" xfId="48173" xr:uid="{00000000-0005-0000-0000-00000CBC0000}"/>
    <cellStyle name="Output 2 3 3 3 2" xfId="48174" xr:uid="{00000000-0005-0000-0000-00000DBC0000}"/>
    <cellStyle name="Output 2 3 3 3 3" xfId="48175" xr:uid="{00000000-0005-0000-0000-00000EBC0000}"/>
    <cellStyle name="Output 2 3 3 4" xfId="48176" xr:uid="{00000000-0005-0000-0000-00000FBC0000}"/>
    <cellStyle name="Output 2 3 3 4 2" xfId="48177" xr:uid="{00000000-0005-0000-0000-000010BC0000}"/>
    <cellStyle name="Output 2 3 3 4 3" xfId="48178" xr:uid="{00000000-0005-0000-0000-000011BC0000}"/>
    <cellStyle name="Output 2 3 3 5" xfId="48179" xr:uid="{00000000-0005-0000-0000-000012BC0000}"/>
    <cellStyle name="Output 2 3 3 5 2" xfId="48180" xr:uid="{00000000-0005-0000-0000-000013BC0000}"/>
    <cellStyle name="Output 2 3 3 5 3" xfId="48181" xr:uid="{00000000-0005-0000-0000-000014BC0000}"/>
    <cellStyle name="Output 2 3 3 6" xfId="48182" xr:uid="{00000000-0005-0000-0000-000015BC0000}"/>
    <cellStyle name="Output 2 3 3 6 2" xfId="48183" xr:uid="{00000000-0005-0000-0000-000016BC0000}"/>
    <cellStyle name="Output 2 3 3 6 3" xfId="48184" xr:uid="{00000000-0005-0000-0000-000017BC0000}"/>
    <cellStyle name="Output 2 3 3 7" xfId="48185" xr:uid="{00000000-0005-0000-0000-000018BC0000}"/>
    <cellStyle name="Output 2 3 3 7 2" xfId="48186" xr:uid="{00000000-0005-0000-0000-000019BC0000}"/>
    <cellStyle name="Output 2 3 3 7 3" xfId="48187" xr:uid="{00000000-0005-0000-0000-00001ABC0000}"/>
    <cellStyle name="Output 2 3 3 8" xfId="48188" xr:uid="{00000000-0005-0000-0000-00001BBC0000}"/>
    <cellStyle name="Output 2 3 3 8 2" xfId="48189" xr:uid="{00000000-0005-0000-0000-00001CBC0000}"/>
    <cellStyle name="Output 2 3 3 8 3" xfId="48190" xr:uid="{00000000-0005-0000-0000-00001DBC0000}"/>
    <cellStyle name="Output 2 3 3 9" xfId="48191" xr:uid="{00000000-0005-0000-0000-00001EBC0000}"/>
    <cellStyle name="Output 2 3 3 9 2" xfId="48192" xr:uid="{00000000-0005-0000-0000-00001FBC0000}"/>
    <cellStyle name="Output 2 3 3 9 3" xfId="48193" xr:uid="{00000000-0005-0000-0000-000020BC0000}"/>
    <cellStyle name="Output 2 3 4" xfId="48194" xr:uid="{00000000-0005-0000-0000-000021BC0000}"/>
    <cellStyle name="Output 2 3 4 10" xfId="48195" xr:uid="{00000000-0005-0000-0000-000022BC0000}"/>
    <cellStyle name="Output 2 3 4 10 2" xfId="48196" xr:uid="{00000000-0005-0000-0000-000023BC0000}"/>
    <cellStyle name="Output 2 3 4 10 3" xfId="48197" xr:uid="{00000000-0005-0000-0000-000024BC0000}"/>
    <cellStyle name="Output 2 3 4 11" xfId="48198" xr:uid="{00000000-0005-0000-0000-000025BC0000}"/>
    <cellStyle name="Output 2 3 4 11 2" xfId="48199" xr:uid="{00000000-0005-0000-0000-000026BC0000}"/>
    <cellStyle name="Output 2 3 4 11 3" xfId="48200" xr:uid="{00000000-0005-0000-0000-000027BC0000}"/>
    <cellStyle name="Output 2 3 4 12" xfId="48201" xr:uid="{00000000-0005-0000-0000-000028BC0000}"/>
    <cellStyle name="Output 2 3 4 13" xfId="48202" xr:uid="{00000000-0005-0000-0000-000029BC0000}"/>
    <cellStyle name="Output 2 3 4 2" xfId="48203" xr:uid="{00000000-0005-0000-0000-00002ABC0000}"/>
    <cellStyle name="Output 2 3 4 2 2" xfId="48204" xr:uid="{00000000-0005-0000-0000-00002BBC0000}"/>
    <cellStyle name="Output 2 3 4 2 3" xfId="48205" xr:uid="{00000000-0005-0000-0000-00002CBC0000}"/>
    <cellStyle name="Output 2 3 4 3" xfId="48206" xr:uid="{00000000-0005-0000-0000-00002DBC0000}"/>
    <cellStyle name="Output 2 3 4 3 2" xfId="48207" xr:uid="{00000000-0005-0000-0000-00002EBC0000}"/>
    <cellStyle name="Output 2 3 4 3 3" xfId="48208" xr:uid="{00000000-0005-0000-0000-00002FBC0000}"/>
    <cellStyle name="Output 2 3 4 4" xfId="48209" xr:uid="{00000000-0005-0000-0000-000030BC0000}"/>
    <cellStyle name="Output 2 3 4 4 2" xfId="48210" xr:uid="{00000000-0005-0000-0000-000031BC0000}"/>
    <cellStyle name="Output 2 3 4 4 3" xfId="48211" xr:uid="{00000000-0005-0000-0000-000032BC0000}"/>
    <cellStyle name="Output 2 3 4 5" xfId="48212" xr:uid="{00000000-0005-0000-0000-000033BC0000}"/>
    <cellStyle name="Output 2 3 4 5 2" xfId="48213" xr:uid="{00000000-0005-0000-0000-000034BC0000}"/>
    <cellStyle name="Output 2 3 4 5 3" xfId="48214" xr:uid="{00000000-0005-0000-0000-000035BC0000}"/>
    <cellStyle name="Output 2 3 4 6" xfId="48215" xr:uid="{00000000-0005-0000-0000-000036BC0000}"/>
    <cellStyle name="Output 2 3 4 6 2" xfId="48216" xr:uid="{00000000-0005-0000-0000-000037BC0000}"/>
    <cellStyle name="Output 2 3 4 6 3" xfId="48217" xr:uid="{00000000-0005-0000-0000-000038BC0000}"/>
    <cellStyle name="Output 2 3 4 7" xfId="48218" xr:uid="{00000000-0005-0000-0000-000039BC0000}"/>
    <cellStyle name="Output 2 3 4 7 2" xfId="48219" xr:uid="{00000000-0005-0000-0000-00003ABC0000}"/>
    <cellStyle name="Output 2 3 4 7 3" xfId="48220" xr:uid="{00000000-0005-0000-0000-00003BBC0000}"/>
    <cellStyle name="Output 2 3 4 8" xfId="48221" xr:uid="{00000000-0005-0000-0000-00003CBC0000}"/>
    <cellStyle name="Output 2 3 4 8 2" xfId="48222" xr:uid="{00000000-0005-0000-0000-00003DBC0000}"/>
    <cellStyle name="Output 2 3 4 8 3" xfId="48223" xr:uid="{00000000-0005-0000-0000-00003EBC0000}"/>
    <cellStyle name="Output 2 3 4 9" xfId="48224" xr:uid="{00000000-0005-0000-0000-00003FBC0000}"/>
    <cellStyle name="Output 2 3 4 9 2" xfId="48225" xr:uid="{00000000-0005-0000-0000-000040BC0000}"/>
    <cellStyle name="Output 2 3 4 9 3" xfId="48226" xr:uid="{00000000-0005-0000-0000-000041BC0000}"/>
    <cellStyle name="Output 2 3 5" xfId="48227" xr:uid="{00000000-0005-0000-0000-000042BC0000}"/>
    <cellStyle name="Output 2 3 5 10" xfId="48228" xr:uid="{00000000-0005-0000-0000-000043BC0000}"/>
    <cellStyle name="Output 2 3 5 10 2" xfId="48229" xr:uid="{00000000-0005-0000-0000-000044BC0000}"/>
    <cellStyle name="Output 2 3 5 10 3" xfId="48230" xr:uid="{00000000-0005-0000-0000-000045BC0000}"/>
    <cellStyle name="Output 2 3 5 11" xfId="48231" xr:uid="{00000000-0005-0000-0000-000046BC0000}"/>
    <cellStyle name="Output 2 3 5 11 2" xfId="48232" xr:uid="{00000000-0005-0000-0000-000047BC0000}"/>
    <cellStyle name="Output 2 3 5 11 3" xfId="48233" xr:uid="{00000000-0005-0000-0000-000048BC0000}"/>
    <cellStyle name="Output 2 3 5 12" xfId="48234" xr:uid="{00000000-0005-0000-0000-000049BC0000}"/>
    <cellStyle name="Output 2 3 5 13" xfId="48235" xr:uid="{00000000-0005-0000-0000-00004ABC0000}"/>
    <cellStyle name="Output 2 3 5 2" xfId="48236" xr:uid="{00000000-0005-0000-0000-00004BBC0000}"/>
    <cellStyle name="Output 2 3 5 2 2" xfId="48237" xr:uid="{00000000-0005-0000-0000-00004CBC0000}"/>
    <cellStyle name="Output 2 3 5 2 3" xfId="48238" xr:uid="{00000000-0005-0000-0000-00004DBC0000}"/>
    <cellStyle name="Output 2 3 5 3" xfId="48239" xr:uid="{00000000-0005-0000-0000-00004EBC0000}"/>
    <cellStyle name="Output 2 3 5 3 2" xfId="48240" xr:uid="{00000000-0005-0000-0000-00004FBC0000}"/>
    <cellStyle name="Output 2 3 5 3 3" xfId="48241" xr:uid="{00000000-0005-0000-0000-000050BC0000}"/>
    <cellStyle name="Output 2 3 5 4" xfId="48242" xr:uid="{00000000-0005-0000-0000-000051BC0000}"/>
    <cellStyle name="Output 2 3 5 4 2" xfId="48243" xr:uid="{00000000-0005-0000-0000-000052BC0000}"/>
    <cellStyle name="Output 2 3 5 4 3" xfId="48244" xr:uid="{00000000-0005-0000-0000-000053BC0000}"/>
    <cellStyle name="Output 2 3 5 5" xfId="48245" xr:uid="{00000000-0005-0000-0000-000054BC0000}"/>
    <cellStyle name="Output 2 3 5 5 2" xfId="48246" xr:uid="{00000000-0005-0000-0000-000055BC0000}"/>
    <cellStyle name="Output 2 3 5 5 3" xfId="48247" xr:uid="{00000000-0005-0000-0000-000056BC0000}"/>
    <cellStyle name="Output 2 3 5 6" xfId="48248" xr:uid="{00000000-0005-0000-0000-000057BC0000}"/>
    <cellStyle name="Output 2 3 5 6 2" xfId="48249" xr:uid="{00000000-0005-0000-0000-000058BC0000}"/>
    <cellStyle name="Output 2 3 5 6 3" xfId="48250" xr:uid="{00000000-0005-0000-0000-000059BC0000}"/>
    <cellStyle name="Output 2 3 5 7" xfId="48251" xr:uid="{00000000-0005-0000-0000-00005ABC0000}"/>
    <cellStyle name="Output 2 3 5 7 2" xfId="48252" xr:uid="{00000000-0005-0000-0000-00005BBC0000}"/>
    <cellStyle name="Output 2 3 5 7 3" xfId="48253" xr:uid="{00000000-0005-0000-0000-00005CBC0000}"/>
    <cellStyle name="Output 2 3 5 8" xfId="48254" xr:uid="{00000000-0005-0000-0000-00005DBC0000}"/>
    <cellStyle name="Output 2 3 5 8 2" xfId="48255" xr:uid="{00000000-0005-0000-0000-00005EBC0000}"/>
    <cellStyle name="Output 2 3 5 8 3" xfId="48256" xr:uid="{00000000-0005-0000-0000-00005FBC0000}"/>
    <cellStyle name="Output 2 3 5 9" xfId="48257" xr:uid="{00000000-0005-0000-0000-000060BC0000}"/>
    <cellStyle name="Output 2 3 5 9 2" xfId="48258" xr:uid="{00000000-0005-0000-0000-000061BC0000}"/>
    <cellStyle name="Output 2 3 5 9 3" xfId="48259" xr:uid="{00000000-0005-0000-0000-000062BC0000}"/>
    <cellStyle name="Output 2 3 6" xfId="48260" xr:uid="{00000000-0005-0000-0000-000063BC0000}"/>
    <cellStyle name="Output 2 3 6 10" xfId="48261" xr:uid="{00000000-0005-0000-0000-000064BC0000}"/>
    <cellStyle name="Output 2 3 6 10 2" xfId="48262" xr:uid="{00000000-0005-0000-0000-000065BC0000}"/>
    <cellStyle name="Output 2 3 6 10 3" xfId="48263" xr:uid="{00000000-0005-0000-0000-000066BC0000}"/>
    <cellStyle name="Output 2 3 6 11" xfId="48264" xr:uid="{00000000-0005-0000-0000-000067BC0000}"/>
    <cellStyle name="Output 2 3 6 11 2" xfId="48265" xr:uid="{00000000-0005-0000-0000-000068BC0000}"/>
    <cellStyle name="Output 2 3 6 11 3" xfId="48266" xr:uid="{00000000-0005-0000-0000-000069BC0000}"/>
    <cellStyle name="Output 2 3 6 12" xfId="48267" xr:uid="{00000000-0005-0000-0000-00006ABC0000}"/>
    <cellStyle name="Output 2 3 6 13" xfId="48268" xr:uid="{00000000-0005-0000-0000-00006BBC0000}"/>
    <cellStyle name="Output 2 3 6 2" xfId="48269" xr:uid="{00000000-0005-0000-0000-00006CBC0000}"/>
    <cellStyle name="Output 2 3 6 2 2" xfId="48270" xr:uid="{00000000-0005-0000-0000-00006DBC0000}"/>
    <cellStyle name="Output 2 3 6 2 3" xfId="48271" xr:uid="{00000000-0005-0000-0000-00006EBC0000}"/>
    <cellStyle name="Output 2 3 6 3" xfId="48272" xr:uid="{00000000-0005-0000-0000-00006FBC0000}"/>
    <cellStyle name="Output 2 3 6 3 2" xfId="48273" xr:uid="{00000000-0005-0000-0000-000070BC0000}"/>
    <cellStyle name="Output 2 3 6 3 3" xfId="48274" xr:uid="{00000000-0005-0000-0000-000071BC0000}"/>
    <cellStyle name="Output 2 3 6 4" xfId="48275" xr:uid="{00000000-0005-0000-0000-000072BC0000}"/>
    <cellStyle name="Output 2 3 6 4 2" xfId="48276" xr:uid="{00000000-0005-0000-0000-000073BC0000}"/>
    <cellStyle name="Output 2 3 6 4 3" xfId="48277" xr:uid="{00000000-0005-0000-0000-000074BC0000}"/>
    <cellStyle name="Output 2 3 6 5" xfId="48278" xr:uid="{00000000-0005-0000-0000-000075BC0000}"/>
    <cellStyle name="Output 2 3 6 5 2" xfId="48279" xr:uid="{00000000-0005-0000-0000-000076BC0000}"/>
    <cellStyle name="Output 2 3 6 5 3" xfId="48280" xr:uid="{00000000-0005-0000-0000-000077BC0000}"/>
    <cellStyle name="Output 2 3 6 6" xfId="48281" xr:uid="{00000000-0005-0000-0000-000078BC0000}"/>
    <cellStyle name="Output 2 3 6 6 2" xfId="48282" xr:uid="{00000000-0005-0000-0000-000079BC0000}"/>
    <cellStyle name="Output 2 3 6 6 3" xfId="48283" xr:uid="{00000000-0005-0000-0000-00007ABC0000}"/>
    <cellStyle name="Output 2 3 6 7" xfId="48284" xr:uid="{00000000-0005-0000-0000-00007BBC0000}"/>
    <cellStyle name="Output 2 3 6 7 2" xfId="48285" xr:uid="{00000000-0005-0000-0000-00007CBC0000}"/>
    <cellStyle name="Output 2 3 6 7 3" xfId="48286" xr:uid="{00000000-0005-0000-0000-00007DBC0000}"/>
    <cellStyle name="Output 2 3 6 8" xfId="48287" xr:uid="{00000000-0005-0000-0000-00007EBC0000}"/>
    <cellStyle name="Output 2 3 6 8 2" xfId="48288" xr:uid="{00000000-0005-0000-0000-00007FBC0000}"/>
    <cellStyle name="Output 2 3 6 8 3" xfId="48289" xr:uid="{00000000-0005-0000-0000-000080BC0000}"/>
    <cellStyle name="Output 2 3 6 9" xfId="48290" xr:uid="{00000000-0005-0000-0000-000081BC0000}"/>
    <cellStyle name="Output 2 3 6 9 2" xfId="48291" xr:uid="{00000000-0005-0000-0000-000082BC0000}"/>
    <cellStyle name="Output 2 3 6 9 3" xfId="48292" xr:uid="{00000000-0005-0000-0000-000083BC0000}"/>
    <cellStyle name="Output 2 3 7" xfId="48293" xr:uid="{00000000-0005-0000-0000-000084BC0000}"/>
    <cellStyle name="Output 2 3 7 2" xfId="48294" xr:uid="{00000000-0005-0000-0000-000085BC0000}"/>
    <cellStyle name="Output 2 3 7 3" xfId="48295" xr:uid="{00000000-0005-0000-0000-000086BC0000}"/>
    <cellStyle name="Output 2 3 8" xfId="48296" xr:uid="{00000000-0005-0000-0000-000087BC0000}"/>
    <cellStyle name="Output 2 3 8 2" xfId="48297" xr:uid="{00000000-0005-0000-0000-000088BC0000}"/>
    <cellStyle name="Output 2 3 8 3" xfId="48298" xr:uid="{00000000-0005-0000-0000-000089BC0000}"/>
    <cellStyle name="Output 2 3 9" xfId="48299" xr:uid="{00000000-0005-0000-0000-00008ABC0000}"/>
    <cellStyle name="Output 2 3 9 2" xfId="48300" xr:uid="{00000000-0005-0000-0000-00008BBC0000}"/>
    <cellStyle name="Output 2 3 9 3" xfId="48301" xr:uid="{00000000-0005-0000-0000-00008CBC0000}"/>
    <cellStyle name="Output 2 4" xfId="48302" xr:uid="{00000000-0005-0000-0000-00008DBC0000}"/>
    <cellStyle name="Output 2 4 10" xfId="48303" xr:uid="{00000000-0005-0000-0000-00008EBC0000}"/>
    <cellStyle name="Output 2 4 10 2" xfId="48304" xr:uid="{00000000-0005-0000-0000-00008FBC0000}"/>
    <cellStyle name="Output 2 4 10 3" xfId="48305" xr:uid="{00000000-0005-0000-0000-000090BC0000}"/>
    <cellStyle name="Output 2 4 11" xfId="48306" xr:uid="{00000000-0005-0000-0000-000091BC0000}"/>
    <cellStyle name="Output 2 4 11 2" xfId="48307" xr:uid="{00000000-0005-0000-0000-000092BC0000}"/>
    <cellStyle name="Output 2 4 11 3" xfId="48308" xr:uid="{00000000-0005-0000-0000-000093BC0000}"/>
    <cellStyle name="Output 2 4 12" xfId="48309" xr:uid="{00000000-0005-0000-0000-000094BC0000}"/>
    <cellStyle name="Output 2 4 12 2" xfId="48310" xr:uid="{00000000-0005-0000-0000-000095BC0000}"/>
    <cellStyle name="Output 2 4 12 3" xfId="48311" xr:uid="{00000000-0005-0000-0000-000096BC0000}"/>
    <cellStyle name="Output 2 4 13" xfId="48312" xr:uid="{00000000-0005-0000-0000-000097BC0000}"/>
    <cellStyle name="Output 2 4 13 2" xfId="48313" xr:uid="{00000000-0005-0000-0000-000098BC0000}"/>
    <cellStyle name="Output 2 4 13 3" xfId="48314" xr:uid="{00000000-0005-0000-0000-000099BC0000}"/>
    <cellStyle name="Output 2 4 14" xfId="48315" xr:uid="{00000000-0005-0000-0000-00009ABC0000}"/>
    <cellStyle name="Output 2 4 14 2" xfId="48316" xr:uid="{00000000-0005-0000-0000-00009BBC0000}"/>
    <cellStyle name="Output 2 4 14 3" xfId="48317" xr:uid="{00000000-0005-0000-0000-00009CBC0000}"/>
    <cellStyle name="Output 2 4 15" xfId="48318" xr:uid="{00000000-0005-0000-0000-00009DBC0000}"/>
    <cellStyle name="Output 2 4 15 2" xfId="48319" xr:uid="{00000000-0005-0000-0000-00009EBC0000}"/>
    <cellStyle name="Output 2 4 15 3" xfId="48320" xr:uid="{00000000-0005-0000-0000-00009FBC0000}"/>
    <cellStyle name="Output 2 4 16" xfId="48321" xr:uid="{00000000-0005-0000-0000-0000A0BC0000}"/>
    <cellStyle name="Output 2 4 16 2" xfId="48322" xr:uid="{00000000-0005-0000-0000-0000A1BC0000}"/>
    <cellStyle name="Output 2 4 16 3" xfId="48323" xr:uid="{00000000-0005-0000-0000-0000A2BC0000}"/>
    <cellStyle name="Output 2 4 17" xfId="48324" xr:uid="{00000000-0005-0000-0000-0000A3BC0000}"/>
    <cellStyle name="Output 2 4 2" xfId="48325" xr:uid="{00000000-0005-0000-0000-0000A4BC0000}"/>
    <cellStyle name="Output 2 4 2 10" xfId="48326" xr:uid="{00000000-0005-0000-0000-0000A5BC0000}"/>
    <cellStyle name="Output 2 4 2 10 2" xfId="48327" xr:uid="{00000000-0005-0000-0000-0000A6BC0000}"/>
    <cellStyle name="Output 2 4 2 10 3" xfId="48328" xr:uid="{00000000-0005-0000-0000-0000A7BC0000}"/>
    <cellStyle name="Output 2 4 2 11" xfId="48329" xr:uid="{00000000-0005-0000-0000-0000A8BC0000}"/>
    <cellStyle name="Output 2 4 2 11 2" xfId="48330" xr:uid="{00000000-0005-0000-0000-0000A9BC0000}"/>
    <cellStyle name="Output 2 4 2 11 3" xfId="48331" xr:uid="{00000000-0005-0000-0000-0000AABC0000}"/>
    <cellStyle name="Output 2 4 2 12" xfId="48332" xr:uid="{00000000-0005-0000-0000-0000ABBC0000}"/>
    <cellStyle name="Output 2 4 2 12 2" xfId="48333" xr:uid="{00000000-0005-0000-0000-0000ACBC0000}"/>
    <cellStyle name="Output 2 4 2 12 3" xfId="48334" xr:uid="{00000000-0005-0000-0000-0000ADBC0000}"/>
    <cellStyle name="Output 2 4 2 13" xfId="48335" xr:uid="{00000000-0005-0000-0000-0000AEBC0000}"/>
    <cellStyle name="Output 2 4 2 14" xfId="48336" xr:uid="{00000000-0005-0000-0000-0000AFBC0000}"/>
    <cellStyle name="Output 2 4 2 2" xfId="48337" xr:uid="{00000000-0005-0000-0000-0000B0BC0000}"/>
    <cellStyle name="Output 2 4 2 2 2" xfId="48338" xr:uid="{00000000-0005-0000-0000-0000B1BC0000}"/>
    <cellStyle name="Output 2 4 2 2 3" xfId="48339" xr:uid="{00000000-0005-0000-0000-0000B2BC0000}"/>
    <cellStyle name="Output 2 4 2 3" xfId="48340" xr:uid="{00000000-0005-0000-0000-0000B3BC0000}"/>
    <cellStyle name="Output 2 4 2 3 2" xfId="48341" xr:uid="{00000000-0005-0000-0000-0000B4BC0000}"/>
    <cellStyle name="Output 2 4 2 3 3" xfId="48342" xr:uid="{00000000-0005-0000-0000-0000B5BC0000}"/>
    <cellStyle name="Output 2 4 2 4" xfId="48343" xr:uid="{00000000-0005-0000-0000-0000B6BC0000}"/>
    <cellStyle name="Output 2 4 2 4 2" xfId="48344" xr:uid="{00000000-0005-0000-0000-0000B7BC0000}"/>
    <cellStyle name="Output 2 4 2 4 3" xfId="48345" xr:uid="{00000000-0005-0000-0000-0000B8BC0000}"/>
    <cellStyle name="Output 2 4 2 5" xfId="48346" xr:uid="{00000000-0005-0000-0000-0000B9BC0000}"/>
    <cellStyle name="Output 2 4 2 5 2" xfId="48347" xr:uid="{00000000-0005-0000-0000-0000BABC0000}"/>
    <cellStyle name="Output 2 4 2 5 3" xfId="48348" xr:uid="{00000000-0005-0000-0000-0000BBBC0000}"/>
    <cellStyle name="Output 2 4 2 6" xfId="48349" xr:uid="{00000000-0005-0000-0000-0000BCBC0000}"/>
    <cellStyle name="Output 2 4 2 6 2" xfId="48350" xr:uid="{00000000-0005-0000-0000-0000BDBC0000}"/>
    <cellStyle name="Output 2 4 2 6 3" xfId="48351" xr:uid="{00000000-0005-0000-0000-0000BEBC0000}"/>
    <cellStyle name="Output 2 4 2 7" xfId="48352" xr:uid="{00000000-0005-0000-0000-0000BFBC0000}"/>
    <cellStyle name="Output 2 4 2 7 2" xfId="48353" xr:uid="{00000000-0005-0000-0000-0000C0BC0000}"/>
    <cellStyle name="Output 2 4 2 7 3" xfId="48354" xr:uid="{00000000-0005-0000-0000-0000C1BC0000}"/>
    <cellStyle name="Output 2 4 2 8" xfId="48355" xr:uid="{00000000-0005-0000-0000-0000C2BC0000}"/>
    <cellStyle name="Output 2 4 2 8 2" xfId="48356" xr:uid="{00000000-0005-0000-0000-0000C3BC0000}"/>
    <cellStyle name="Output 2 4 2 8 3" xfId="48357" xr:uid="{00000000-0005-0000-0000-0000C4BC0000}"/>
    <cellStyle name="Output 2 4 2 9" xfId="48358" xr:uid="{00000000-0005-0000-0000-0000C5BC0000}"/>
    <cellStyle name="Output 2 4 2 9 2" xfId="48359" xr:uid="{00000000-0005-0000-0000-0000C6BC0000}"/>
    <cellStyle name="Output 2 4 2 9 3" xfId="48360" xr:uid="{00000000-0005-0000-0000-0000C7BC0000}"/>
    <cellStyle name="Output 2 4 3" xfId="48361" xr:uid="{00000000-0005-0000-0000-0000C8BC0000}"/>
    <cellStyle name="Output 2 4 3 10" xfId="48362" xr:uid="{00000000-0005-0000-0000-0000C9BC0000}"/>
    <cellStyle name="Output 2 4 3 10 2" xfId="48363" xr:uid="{00000000-0005-0000-0000-0000CABC0000}"/>
    <cellStyle name="Output 2 4 3 10 3" xfId="48364" xr:uid="{00000000-0005-0000-0000-0000CBBC0000}"/>
    <cellStyle name="Output 2 4 3 11" xfId="48365" xr:uid="{00000000-0005-0000-0000-0000CCBC0000}"/>
    <cellStyle name="Output 2 4 3 11 2" xfId="48366" xr:uid="{00000000-0005-0000-0000-0000CDBC0000}"/>
    <cellStyle name="Output 2 4 3 11 3" xfId="48367" xr:uid="{00000000-0005-0000-0000-0000CEBC0000}"/>
    <cellStyle name="Output 2 4 3 12" xfId="48368" xr:uid="{00000000-0005-0000-0000-0000CFBC0000}"/>
    <cellStyle name="Output 2 4 3 12 2" xfId="48369" xr:uid="{00000000-0005-0000-0000-0000D0BC0000}"/>
    <cellStyle name="Output 2 4 3 12 3" xfId="48370" xr:uid="{00000000-0005-0000-0000-0000D1BC0000}"/>
    <cellStyle name="Output 2 4 3 13" xfId="48371" xr:uid="{00000000-0005-0000-0000-0000D2BC0000}"/>
    <cellStyle name="Output 2 4 3 14" xfId="48372" xr:uid="{00000000-0005-0000-0000-0000D3BC0000}"/>
    <cellStyle name="Output 2 4 3 2" xfId="48373" xr:uid="{00000000-0005-0000-0000-0000D4BC0000}"/>
    <cellStyle name="Output 2 4 3 2 2" xfId="48374" xr:uid="{00000000-0005-0000-0000-0000D5BC0000}"/>
    <cellStyle name="Output 2 4 3 2 3" xfId="48375" xr:uid="{00000000-0005-0000-0000-0000D6BC0000}"/>
    <cellStyle name="Output 2 4 3 3" xfId="48376" xr:uid="{00000000-0005-0000-0000-0000D7BC0000}"/>
    <cellStyle name="Output 2 4 3 3 2" xfId="48377" xr:uid="{00000000-0005-0000-0000-0000D8BC0000}"/>
    <cellStyle name="Output 2 4 3 3 3" xfId="48378" xr:uid="{00000000-0005-0000-0000-0000D9BC0000}"/>
    <cellStyle name="Output 2 4 3 4" xfId="48379" xr:uid="{00000000-0005-0000-0000-0000DABC0000}"/>
    <cellStyle name="Output 2 4 3 4 2" xfId="48380" xr:uid="{00000000-0005-0000-0000-0000DBBC0000}"/>
    <cellStyle name="Output 2 4 3 4 3" xfId="48381" xr:uid="{00000000-0005-0000-0000-0000DCBC0000}"/>
    <cellStyle name="Output 2 4 3 5" xfId="48382" xr:uid="{00000000-0005-0000-0000-0000DDBC0000}"/>
    <cellStyle name="Output 2 4 3 5 2" xfId="48383" xr:uid="{00000000-0005-0000-0000-0000DEBC0000}"/>
    <cellStyle name="Output 2 4 3 5 3" xfId="48384" xr:uid="{00000000-0005-0000-0000-0000DFBC0000}"/>
    <cellStyle name="Output 2 4 3 6" xfId="48385" xr:uid="{00000000-0005-0000-0000-0000E0BC0000}"/>
    <cellStyle name="Output 2 4 3 6 2" xfId="48386" xr:uid="{00000000-0005-0000-0000-0000E1BC0000}"/>
    <cellStyle name="Output 2 4 3 6 3" xfId="48387" xr:uid="{00000000-0005-0000-0000-0000E2BC0000}"/>
    <cellStyle name="Output 2 4 3 7" xfId="48388" xr:uid="{00000000-0005-0000-0000-0000E3BC0000}"/>
    <cellStyle name="Output 2 4 3 7 2" xfId="48389" xr:uid="{00000000-0005-0000-0000-0000E4BC0000}"/>
    <cellStyle name="Output 2 4 3 7 3" xfId="48390" xr:uid="{00000000-0005-0000-0000-0000E5BC0000}"/>
    <cellStyle name="Output 2 4 3 8" xfId="48391" xr:uid="{00000000-0005-0000-0000-0000E6BC0000}"/>
    <cellStyle name="Output 2 4 3 8 2" xfId="48392" xr:uid="{00000000-0005-0000-0000-0000E7BC0000}"/>
    <cellStyle name="Output 2 4 3 8 3" xfId="48393" xr:uid="{00000000-0005-0000-0000-0000E8BC0000}"/>
    <cellStyle name="Output 2 4 3 9" xfId="48394" xr:uid="{00000000-0005-0000-0000-0000E9BC0000}"/>
    <cellStyle name="Output 2 4 3 9 2" xfId="48395" xr:uid="{00000000-0005-0000-0000-0000EABC0000}"/>
    <cellStyle name="Output 2 4 3 9 3" xfId="48396" xr:uid="{00000000-0005-0000-0000-0000EBBC0000}"/>
    <cellStyle name="Output 2 4 4" xfId="48397" xr:uid="{00000000-0005-0000-0000-0000ECBC0000}"/>
    <cellStyle name="Output 2 4 4 10" xfId="48398" xr:uid="{00000000-0005-0000-0000-0000EDBC0000}"/>
    <cellStyle name="Output 2 4 4 10 2" xfId="48399" xr:uid="{00000000-0005-0000-0000-0000EEBC0000}"/>
    <cellStyle name="Output 2 4 4 10 3" xfId="48400" xr:uid="{00000000-0005-0000-0000-0000EFBC0000}"/>
    <cellStyle name="Output 2 4 4 11" xfId="48401" xr:uid="{00000000-0005-0000-0000-0000F0BC0000}"/>
    <cellStyle name="Output 2 4 4 11 2" xfId="48402" xr:uid="{00000000-0005-0000-0000-0000F1BC0000}"/>
    <cellStyle name="Output 2 4 4 11 3" xfId="48403" xr:uid="{00000000-0005-0000-0000-0000F2BC0000}"/>
    <cellStyle name="Output 2 4 4 12" xfId="48404" xr:uid="{00000000-0005-0000-0000-0000F3BC0000}"/>
    <cellStyle name="Output 2 4 4 13" xfId="48405" xr:uid="{00000000-0005-0000-0000-0000F4BC0000}"/>
    <cellStyle name="Output 2 4 4 2" xfId="48406" xr:uid="{00000000-0005-0000-0000-0000F5BC0000}"/>
    <cellStyle name="Output 2 4 4 2 2" xfId="48407" xr:uid="{00000000-0005-0000-0000-0000F6BC0000}"/>
    <cellStyle name="Output 2 4 4 2 3" xfId="48408" xr:uid="{00000000-0005-0000-0000-0000F7BC0000}"/>
    <cellStyle name="Output 2 4 4 3" xfId="48409" xr:uid="{00000000-0005-0000-0000-0000F8BC0000}"/>
    <cellStyle name="Output 2 4 4 3 2" xfId="48410" xr:uid="{00000000-0005-0000-0000-0000F9BC0000}"/>
    <cellStyle name="Output 2 4 4 3 3" xfId="48411" xr:uid="{00000000-0005-0000-0000-0000FABC0000}"/>
    <cellStyle name="Output 2 4 4 4" xfId="48412" xr:uid="{00000000-0005-0000-0000-0000FBBC0000}"/>
    <cellStyle name="Output 2 4 4 4 2" xfId="48413" xr:uid="{00000000-0005-0000-0000-0000FCBC0000}"/>
    <cellStyle name="Output 2 4 4 4 3" xfId="48414" xr:uid="{00000000-0005-0000-0000-0000FDBC0000}"/>
    <cellStyle name="Output 2 4 4 5" xfId="48415" xr:uid="{00000000-0005-0000-0000-0000FEBC0000}"/>
    <cellStyle name="Output 2 4 4 5 2" xfId="48416" xr:uid="{00000000-0005-0000-0000-0000FFBC0000}"/>
    <cellStyle name="Output 2 4 4 5 3" xfId="48417" xr:uid="{00000000-0005-0000-0000-000000BD0000}"/>
    <cellStyle name="Output 2 4 4 6" xfId="48418" xr:uid="{00000000-0005-0000-0000-000001BD0000}"/>
    <cellStyle name="Output 2 4 4 6 2" xfId="48419" xr:uid="{00000000-0005-0000-0000-000002BD0000}"/>
    <cellStyle name="Output 2 4 4 6 3" xfId="48420" xr:uid="{00000000-0005-0000-0000-000003BD0000}"/>
    <cellStyle name="Output 2 4 4 7" xfId="48421" xr:uid="{00000000-0005-0000-0000-000004BD0000}"/>
    <cellStyle name="Output 2 4 4 7 2" xfId="48422" xr:uid="{00000000-0005-0000-0000-000005BD0000}"/>
    <cellStyle name="Output 2 4 4 7 3" xfId="48423" xr:uid="{00000000-0005-0000-0000-000006BD0000}"/>
    <cellStyle name="Output 2 4 4 8" xfId="48424" xr:uid="{00000000-0005-0000-0000-000007BD0000}"/>
    <cellStyle name="Output 2 4 4 8 2" xfId="48425" xr:uid="{00000000-0005-0000-0000-000008BD0000}"/>
    <cellStyle name="Output 2 4 4 8 3" xfId="48426" xr:uid="{00000000-0005-0000-0000-000009BD0000}"/>
    <cellStyle name="Output 2 4 4 9" xfId="48427" xr:uid="{00000000-0005-0000-0000-00000ABD0000}"/>
    <cellStyle name="Output 2 4 4 9 2" xfId="48428" xr:uid="{00000000-0005-0000-0000-00000BBD0000}"/>
    <cellStyle name="Output 2 4 4 9 3" xfId="48429" xr:uid="{00000000-0005-0000-0000-00000CBD0000}"/>
    <cellStyle name="Output 2 4 5" xfId="48430" xr:uid="{00000000-0005-0000-0000-00000DBD0000}"/>
    <cellStyle name="Output 2 4 5 10" xfId="48431" xr:uid="{00000000-0005-0000-0000-00000EBD0000}"/>
    <cellStyle name="Output 2 4 5 10 2" xfId="48432" xr:uid="{00000000-0005-0000-0000-00000FBD0000}"/>
    <cellStyle name="Output 2 4 5 10 3" xfId="48433" xr:uid="{00000000-0005-0000-0000-000010BD0000}"/>
    <cellStyle name="Output 2 4 5 11" xfId="48434" xr:uid="{00000000-0005-0000-0000-000011BD0000}"/>
    <cellStyle name="Output 2 4 5 11 2" xfId="48435" xr:uid="{00000000-0005-0000-0000-000012BD0000}"/>
    <cellStyle name="Output 2 4 5 11 3" xfId="48436" xr:uid="{00000000-0005-0000-0000-000013BD0000}"/>
    <cellStyle name="Output 2 4 5 12" xfId="48437" xr:uid="{00000000-0005-0000-0000-000014BD0000}"/>
    <cellStyle name="Output 2 4 5 13" xfId="48438" xr:uid="{00000000-0005-0000-0000-000015BD0000}"/>
    <cellStyle name="Output 2 4 5 2" xfId="48439" xr:uid="{00000000-0005-0000-0000-000016BD0000}"/>
    <cellStyle name="Output 2 4 5 2 2" xfId="48440" xr:uid="{00000000-0005-0000-0000-000017BD0000}"/>
    <cellStyle name="Output 2 4 5 2 3" xfId="48441" xr:uid="{00000000-0005-0000-0000-000018BD0000}"/>
    <cellStyle name="Output 2 4 5 3" xfId="48442" xr:uid="{00000000-0005-0000-0000-000019BD0000}"/>
    <cellStyle name="Output 2 4 5 3 2" xfId="48443" xr:uid="{00000000-0005-0000-0000-00001ABD0000}"/>
    <cellStyle name="Output 2 4 5 3 3" xfId="48444" xr:uid="{00000000-0005-0000-0000-00001BBD0000}"/>
    <cellStyle name="Output 2 4 5 4" xfId="48445" xr:uid="{00000000-0005-0000-0000-00001CBD0000}"/>
    <cellStyle name="Output 2 4 5 4 2" xfId="48446" xr:uid="{00000000-0005-0000-0000-00001DBD0000}"/>
    <cellStyle name="Output 2 4 5 4 3" xfId="48447" xr:uid="{00000000-0005-0000-0000-00001EBD0000}"/>
    <cellStyle name="Output 2 4 5 5" xfId="48448" xr:uid="{00000000-0005-0000-0000-00001FBD0000}"/>
    <cellStyle name="Output 2 4 5 5 2" xfId="48449" xr:uid="{00000000-0005-0000-0000-000020BD0000}"/>
    <cellStyle name="Output 2 4 5 5 3" xfId="48450" xr:uid="{00000000-0005-0000-0000-000021BD0000}"/>
    <cellStyle name="Output 2 4 5 6" xfId="48451" xr:uid="{00000000-0005-0000-0000-000022BD0000}"/>
    <cellStyle name="Output 2 4 5 6 2" xfId="48452" xr:uid="{00000000-0005-0000-0000-000023BD0000}"/>
    <cellStyle name="Output 2 4 5 6 3" xfId="48453" xr:uid="{00000000-0005-0000-0000-000024BD0000}"/>
    <cellStyle name="Output 2 4 5 7" xfId="48454" xr:uid="{00000000-0005-0000-0000-000025BD0000}"/>
    <cellStyle name="Output 2 4 5 7 2" xfId="48455" xr:uid="{00000000-0005-0000-0000-000026BD0000}"/>
    <cellStyle name="Output 2 4 5 7 3" xfId="48456" xr:uid="{00000000-0005-0000-0000-000027BD0000}"/>
    <cellStyle name="Output 2 4 5 8" xfId="48457" xr:uid="{00000000-0005-0000-0000-000028BD0000}"/>
    <cellStyle name="Output 2 4 5 8 2" xfId="48458" xr:uid="{00000000-0005-0000-0000-000029BD0000}"/>
    <cellStyle name="Output 2 4 5 8 3" xfId="48459" xr:uid="{00000000-0005-0000-0000-00002ABD0000}"/>
    <cellStyle name="Output 2 4 5 9" xfId="48460" xr:uid="{00000000-0005-0000-0000-00002BBD0000}"/>
    <cellStyle name="Output 2 4 5 9 2" xfId="48461" xr:uid="{00000000-0005-0000-0000-00002CBD0000}"/>
    <cellStyle name="Output 2 4 5 9 3" xfId="48462" xr:uid="{00000000-0005-0000-0000-00002DBD0000}"/>
    <cellStyle name="Output 2 4 6" xfId="48463" xr:uid="{00000000-0005-0000-0000-00002EBD0000}"/>
    <cellStyle name="Output 2 4 6 10" xfId="48464" xr:uid="{00000000-0005-0000-0000-00002FBD0000}"/>
    <cellStyle name="Output 2 4 6 10 2" xfId="48465" xr:uid="{00000000-0005-0000-0000-000030BD0000}"/>
    <cellStyle name="Output 2 4 6 10 3" xfId="48466" xr:uid="{00000000-0005-0000-0000-000031BD0000}"/>
    <cellStyle name="Output 2 4 6 11" xfId="48467" xr:uid="{00000000-0005-0000-0000-000032BD0000}"/>
    <cellStyle name="Output 2 4 6 11 2" xfId="48468" xr:uid="{00000000-0005-0000-0000-000033BD0000}"/>
    <cellStyle name="Output 2 4 6 11 3" xfId="48469" xr:uid="{00000000-0005-0000-0000-000034BD0000}"/>
    <cellStyle name="Output 2 4 6 12" xfId="48470" xr:uid="{00000000-0005-0000-0000-000035BD0000}"/>
    <cellStyle name="Output 2 4 6 13" xfId="48471" xr:uid="{00000000-0005-0000-0000-000036BD0000}"/>
    <cellStyle name="Output 2 4 6 2" xfId="48472" xr:uid="{00000000-0005-0000-0000-000037BD0000}"/>
    <cellStyle name="Output 2 4 6 2 2" xfId="48473" xr:uid="{00000000-0005-0000-0000-000038BD0000}"/>
    <cellStyle name="Output 2 4 6 2 3" xfId="48474" xr:uid="{00000000-0005-0000-0000-000039BD0000}"/>
    <cellStyle name="Output 2 4 6 3" xfId="48475" xr:uid="{00000000-0005-0000-0000-00003ABD0000}"/>
    <cellStyle name="Output 2 4 6 3 2" xfId="48476" xr:uid="{00000000-0005-0000-0000-00003BBD0000}"/>
    <cellStyle name="Output 2 4 6 3 3" xfId="48477" xr:uid="{00000000-0005-0000-0000-00003CBD0000}"/>
    <cellStyle name="Output 2 4 6 4" xfId="48478" xr:uid="{00000000-0005-0000-0000-00003DBD0000}"/>
    <cellStyle name="Output 2 4 6 4 2" xfId="48479" xr:uid="{00000000-0005-0000-0000-00003EBD0000}"/>
    <cellStyle name="Output 2 4 6 4 3" xfId="48480" xr:uid="{00000000-0005-0000-0000-00003FBD0000}"/>
    <cellStyle name="Output 2 4 6 5" xfId="48481" xr:uid="{00000000-0005-0000-0000-000040BD0000}"/>
    <cellStyle name="Output 2 4 6 5 2" xfId="48482" xr:uid="{00000000-0005-0000-0000-000041BD0000}"/>
    <cellStyle name="Output 2 4 6 5 3" xfId="48483" xr:uid="{00000000-0005-0000-0000-000042BD0000}"/>
    <cellStyle name="Output 2 4 6 6" xfId="48484" xr:uid="{00000000-0005-0000-0000-000043BD0000}"/>
    <cellStyle name="Output 2 4 6 6 2" xfId="48485" xr:uid="{00000000-0005-0000-0000-000044BD0000}"/>
    <cellStyle name="Output 2 4 6 6 3" xfId="48486" xr:uid="{00000000-0005-0000-0000-000045BD0000}"/>
    <cellStyle name="Output 2 4 6 7" xfId="48487" xr:uid="{00000000-0005-0000-0000-000046BD0000}"/>
    <cellStyle name="Output 2 4 6 7 2" xfId="48488" xr:uid="{00000000-0005-0000-0000-000047BD0000}"/>
    <cellStyle name="Output 2 4 6 7 3" xfId="48489" xr:uid="{00000000-0005-0000-0000-000048BD0000}"/>
    <cellStyle name="Output 2 4 6 8" xfId="48490" xr:uid="{00000000-0005-0000-0000-000049BD0000}"/>
    <cellStyle name="Output 2 4 6 8 2" xfId="48491" xr:uid="{00000000-0005-0000-0000-00004ABD0000}"/>
    <cellStyle name="Output 2 4 6 8 3" xfId="48492" xr:uid="{00000000-0005-0000-0000-00004BBD0000}"/>
    <cellStyle name="Output 2 4 6 9" xfId="48493" xr:uid="{00000000-0005-0000-0000-00004CBD0000}"/>
    <cellStyle name="Output 2 4 6 9 2" xfId="48494" xr:uid="{00000000-0005-0000-0000-00004DBD0000}"/>
    <cellStyle name="Output 2 4 6 9 3" xfId="48495" xr:uid="{00000000-0005-0000-0000-00004EBD0000}"/>
    <cellStyle name="Output 2 4 7" xfId="48496" xr:uid="{00000000-0005-0000-0000-00004FBD0000}"/>
    <cellStyle name="Output 2 4 7 10" xfId="48497" xr:uid="{00000000-0005-0000-0000-000050BD0000}"/>
    <cellStyle name="Output 2 4 7 10 2" xfId="48498" xr:uid="{00000000-0005-0000-0000-000051BD0000}"/>
    <cellStyle name="Output 2 4 7 10 3" xfId="48499" xr:uid="{00000000-0005-0000-0000-000052BD0000}"/>
    <cellStyle name="Output 2 4 7 11" xfId="48500" xr:uid="{00000000-0005-0000-0000-000053BD0000}"/>
    <cellStyle name="Output 2 4 7 11 2" xfId="48501" xr:uid="{00000000-0005-0000-0000-000054BD0000}"/>
    <cellStyle name="Output 2 4 7 11 3" xfId="48502" xr:uid="{00000000-0005-0000-0000-000055BD0000}"/>
    <cellStyle name="Output 2 4 7 12" xfId="48503" xr:uid="{00000000-0005-0000-0000-000056BD0000}"/>
    <cellStyle name="Output 2 4 7 13" xfId="48504" xr:uid="{00000000-0005-0000-0000-000057BD0000}"/>
    <cellStyle name="Output 2 4 7 2" xfId="48505" xr:uid="{00000000-0005-0000-0000-000058BD0000}"/>
    <cellStyle name="Output 2 4 7 2 2" xfId="48506" xr:uid="{00000000-0005-0000-0000-000059BD0000}"/>
    <cellStyle name="Output 2 4 7 2 3" xfId="48507" xr:uid="{00000000-0005-0000-0000-00005ABD0000}"/>
    <cellStyle name="Output 2 4 7 3" xfId="48508" xr:uid="{00000000-0005-0000-0000-00005BBD0000}"/>
    <cellStyle name="Output 2 4 7 3 2" xfId="48509" xr:uid="{00000000-0005-0000-0000-00005CBD0000}"/>
    <cellStyle name="Output 2 4 7 3 3" xfId="48510" xr:uid="{00000000-0005-0000-0000-00005DBD0000}"/>
    <cellStyle name="Output 2 4 7 4" xfId="48511" xr:uid="{00000000-0005-0000-0000-00005EBD0000}"/>
    <cellStyle name="Output 2 4 7 4 2" xfId="48512" xr:uid="{00000000-0005-0000-0000-00005FBD0000}"/>
    <cellStyle name="Output 2 4 7 4 3" xfId="48513" xr:uid="{00000000-0005-0000-0000-000060BD0000}"/>
    <cellStyle name="Output 2 4 7 5" xfId="48514" xr:uid="{00000000-0005-0000-0000-000061BD0000}"/>
    <cellStyle name="Output 2 4 7 5 2" xfId="48515" xr:uid="{00000000-0005-0000-0000-000062BD0000}"/>
    <cellStyle name="Output 2 4 7 5 3" xfId="48516" xr:uid="{00000000-0005-0000-0000-000063BD0000}"/>
    <cellStyle name="Output 2 4 7 6" xfId="48517" xr:uid="{00000000-0005-0000-0000-000064BD0000}"/>
    <cellStyle name="Output 2 4 7 6 2" xfId="48518" xr:uid="{00000000-0005-0000-0000-000065BD0000}"/>
    <cellStyle name="Output 2 4 7 6 3" xfId="48519" xr:uid="{00000000-0005-0000-0000-000066BD0000}"/>
    <cellStyle name="Output 2 4 7 7" xfId="48520" xr:uid="{00000000-0005-0000-0000-000067BD0000}"/>
    <cellStyle name="Output 2 4 7 7 2" xfId="48521" xr:uid="{00000000-0005-0000-0000-000068BD0000}"/>
    <cellStyle name="Output 2 4 7 7 3" xfId="48522" xr:uid="{00000000-0005-0000-0000-000069BD0000}"/>
    <cellStyle name="Output 2 4 7 8" xfId="48523" xr:uid="{00000000-0005-0000-0000-00006ABD0000}"/>
    <cellStyle name="Output 2 4 7 8 2" xfId="48524" xr:uid="{00000000-0005-0000-0000-00006BBD0000}"/>
    <cellStyle name="Output 2 4 7 8 3" xfId="48525" xr:uid="{00000000-0005-0000-0000-00006CBD0000}"/>
    <cellStyle name="Output 2 4 7 9" xfId="48526" xr:uid="{00000000-0005-0000-0000-00006DBD0000}"/>
    <cellStyle name="Output 2 4 7 9 2" xfId="48527" xr:uid="{00000000-0005-0000-0000-00006EBD0000}"/>
    <cellStyle name="Output 2 4 7 9 3" xfId="48528" xr:uid="{00000000-0005-0000-0000-00006FBD0000}"/>
    <cellStyle name="Output 2 4 8" xfId="48529" xr:uid="{00000000-0005-0000-0000-000070BD0000}"/>
    <cellStyle name="Output 2 4 8 2" xfId="48530" xr:uid="{00000000-0005-0000-0000-000071BD0000}"/>
    <cellStyle name="Output 2 4 8 3" xfId="48531" xr:uid="{00000000-0005-0000-0000-000072BD0000}"/>
    <cellStyle name="Output 2 4 9" xfId="48532" xr:uid="{00000000-0005-0000-0000-000073BD0000}"/>
    <cellStyle name="Output 2 4 9 2" xfId="48533" xr:uid="{00000000-0005-0000-0000-000074BD0000}"/>
    <cellStyle name="Output 2 4 9 3" xfId="48534" xr:uid="{00000000-0005-0000-0000-000075BD0000}"/>
    <cellStyle name="Output 2 5" xfId="48535" xr:uid="{00000000-0005-0000-0000-000076BD0000}"/>
    <cellStyle name="Output 2 5 10" xfId="48536" xr:uid="{00000000-0005-0000-0000-000077BD0000}"/>
    <cellStyle name="Output 2 5 10 2" xfId="48537" xr:uid="{00000000-0005-0000-0000-000078BD0000}"/>
    <cellStyle name="Output 2 5 10 3" xfId="48538" xr:uid="{00000000-0005-0000-0000-000079BD0000}"/>
    <cellStyle name="Output 2 5 11" xfId="48539" xr:uid="{00000000-0005-0000-0000-00007ABD0000}"/>
    <cellStyle name="Output 2 5 11 2" xfId="48540" xr:uid="{00000000-0005-0000-0000-00007BBD0000}"/>
    <cellStyle name="Output 2 5 11 3" xfId="48541" xr:uid="{00000000-0005-0000-0000-00007CBD0000}"/>
    <cellStyle name="Output 2 5 12" xfId="48542" xr:uid="{00000000-0005-0000-0000-00007DBD0000}"/>
    <cellStyle name="Output 2 5 12 2" xfId="48543" xr:uid="{00000000-0005-0000-0000-00007EBD0000}"/>
    <cellStyle name="Output 2 5 12 3" xfId="48544" xr:uid="{00000000-0005-0000-0000-00007FBD0000}"/>
    <cellStyle name="Output 2 5 13" xfId="48545" xr:uid="{00000000-0005-0000-0000-000080BD0000}"/>
    <cellStyle name="Output 2 5 13 2" xfId="48546" xr:uid="{00000000-0005-0000-0000-000081BD0000}"/>
    <cellStyle name="Output 2 5 13 3" xfId="48547" xr:uid="{00000000-0005-0000-0000-000082BD0000}"/>
    <cellStyle name="Output 2 5 14" xfId="48548" xr:uid="{00000000-0005-0000-0000-000083BD0000}"/>
    <cellStyle name="Output 2 5 14 2" xfId="48549" xr:uid="{00000000-0005-0000-0000-000084BD0000}"/>
    <cellStyle name="Output 2 5 14 3" xfId="48550" xr:uid="{00000000-0005-0000-0000-000085BD0000}"/>
    <cellStyle name="Output 2 5 15" xfId="48551" xr:uid="{00000000-0005-0000-0000-000086BD0000}"/>
    <cellStyle name="Output 2 5 15 2" xfId="48552" xr:uid="{00000000-0005-0000-0000-000087BD0000}"/>
    <cellStyle name="Output 2 5 15 3" xfId="48553" xr:uid="{00000000-0005-0000-0000-000088BD0000}"/>
    <cellStyle name="Output 2 5 16" xfId="48554" xr:uid="{00000000-0005-0000-0000-000089BD0000}"/>
    <cellStyle name="Output 2 5 16 2" xfId="48555" xr:uid="{00000000-0005-0000-0000-00008ABD0000}"/>
    <cellStyle name="Output 2 5 16 3" xfId="48556" xr:uid="{00000000-0005-0000-0000-00008BBD0000}"/>
    <cellStyle name="Output 2 5 17" xfId="48557" xr:uid="{00000000-0005-0000-0000-00008CBD0000}"/>
    <cellStyle name="Output 2 5 17 2" xfId="48558" xr:uid="{00000000-0005-0000-0000-00008DBD0000}"/>
    <cellStyle name="Output 2 5 17 3" xfId="48559" xr:uid="{00000000-0005-0000-0000-00008EBD0000}"/>
    <cellStyle name="Output 2 5 18" xfId="48560" xr:uid="{00000000-0005-0000-0000-00008FBD0000}"/>
    <cellStyle name="Output 2 5 18 2" xfId="48561" xr:uid="{00000000-0005-0000-0000-000090BD0000}"/>
    <cellStyle name="Output 2 5 18 3" xfId="48562" xr:uid="{00000000-0005-0000-0000-000091BD0000}"/>
    <cellStyle name="Output 2 5 19" xfId="48563" xr:uid="{00000000-0005-0000-0000-000092BD0000}"/>
    <cellStyle name="Output 2 5 2" xfId="48564" xr:uid="{00000000-0005-0000-0000-000093BD0000}"/>
    <cellStyle name="Output 2 5 2 10" xfId="48565" xr:uid="{00000000-0005-0000-0000-000094BD0000}"/>
    <cellStyle name="Output 2 5 2 10 2" xfId="48566" xr:uid="{00000000-0005-0000-0000-000095BD0000}"/>
    <cellStyle name="Output 2 5 2 10 3" xfId="48567" xr:uid="{00000000-0005-0000-0000-000096BD0000}"/>
    <cellStyle name="Output 2 5 2 11" xfId="48568" xr:uid="{00000000-0005-0000-0000-000097BD0000}"/>
    <cellStyle name="Output 2 5 2 11 2" xfId="48569" xr:uid="{00000000-0005-0000-0000-000098BD0000}"/>
    <cellStyle name="Output 2 5 2 11 3" xfId="48570" xr:uid="{00000000-0005-0000-0000-000099BD0000}"/>
    <cellStyle name="Output 2 5 2 12" xfId="48571" xr:uid="{00000000-0005-0000-0000-00009ABD0000}"/>
    <cellStyle name="Output 2 5 2 12 2" xfId="48572" xr:uid="{00000000-0005-0000-0000-00009BBD0000}"/>
    <cellStyle name="Output 2 5 2 12 3" xfId="48573" xr:uid="{00000000-0005-0000-0000-00009CBD0000}"/>
    <cellStyle name="Output 2 5 2 13" xfId="48574" xr:uid="{00000000-0005-0000-0000-00009DBD0000}"/>
    <cellStyle name="Output 2 5 2 14" xfId="48575" xr:uid="{00000000-0005-0000-0000-00009EBD0000}"/>
    <cellStyle name="Output 2 5 2 2" xfId="48576" xr:uid="{00000000-0005-0000-0000-00009FBD0000}"/>
    <cellStyle name="Output 2 5 2 2 2" xfId="48577" xr:uid="{00000000-0005-0000-0000-0000A0BD0000}"/>
    <cellStyle name="Output 2 5 2 2 3" xfId="48578" xr:uid="{00000000-0005-0000-0000-0000A1BD0000}"/>
    <cellStyle name="Output 2 5 2 3" xfId="48579" xr:uid="{00000000-0005-0000-0000-0000A2BD0000}"/>
    <cellStyle name="Output 2 5 2 3 2" xfId="48580" xr:uid="{00000000-0005-0000-0000-0000A3BD0000}"/>
    <cellStyle name="Output 2 5 2 3 3" xfId="48581" xr:uid="{00000000-0005-0000-0000-0000A4BD0000}"/>
    <cellStyle name="Output 2 5 2 4" xfId="48582" xr:uid="{00000000-0005-0000-0000-0000A5BD0000}"/>
    <cellStyle name="Output 2 5 2 4 2" xfId="48583" xr:uid="{00000000-0005-0000-0000-0000A6BD0000}"/>
    <cellStyle name="Output 2 5 2 4 3" xfId="48584" xr:uid="{00000000-0005-0000-0000-0000A7BD0000}"/>
    <cellStyle name="Output 2 5 2 5" xfId="48585" xr:uid="{00000000-0005-0000-0000-0000A8BD0000}"/>
    <cellStyle name="Output 2 5 2 5 2" xfId="48586" xr:uid="{00000000-0005-0000-0000-0000A9BD0000}"/>
    <cellStyle name="Output 2 5 2 5 3" xfId="48587" xr:uid="{00000000-0005-0000-0000-0000AABD0000}"/>
    <cellStyle name="Output 2 5 2 6" xfId="48588" xr:uid="{00000000-0005-0000-0000-0000ABBD0000}"/>
    <cellStyle name="Output 2 5 2 6 2" xfId="48589" xr:uid="{00000000-0005-0000-0000-0000ACBD0000}"/>
    <cellStyle name="Output 2 5 2 6 3" xfId="48590" xr:uid="{00000000-0005-0000-0000-0000ADBD0000}"/>
    <cellStyle name="Output 2 5 2 7" xfId="48591" xr:uid="{00000000-0005-0000-0000-0000AEBD0000}"/>
    <cellStyle name="Output 2 5 2 7 2" xfId="48592" xr:uid="{00000000-0005-0000-0000-0000AFBD0000}"/>
    <cellStyle name="Output 2 5 2 7 3" xfId="48593" xr:uid="{00000000-0005-0000-0000-0000B0BD0000}"/>
    <cellStyle name="Output 2 5 2 8" xfId="48594" xr:uid="{00000000-0005-0000-0000-0000B1BD0000}"/>
    <cellStyle name="Output 2 5 2 8 2" xfId="48595" xr:uid="{00000000-0005-0000-0000-0000B2BD0000}"/>
    <cellStyle name="Output 2 5 2 8 3" xfId="48596" xr:uid="{00000000-0005-0000-0000-0000B3BD0000}"/>
    <cellStyle name="Output 2 5 2 9" xfId="48597" xr:uid="{00000000-0005-0000-0000-0000B4BD0000}"/>
    <cellStyle name="Output 2 5 2 9 2" xfId="48598" xr:uid="{00000000-0005-0000-0000-0000B5BD0000}"/>
    <cellStyle name="Output 2 5 2 9 3" xfId="48599" xr:uid="{00000000-0005-0000-0000-0000B6BD0000}"/>
    <cellStyle name="Output 2 5 20" xfId="48600" xr:uid="{00000000-0005-0000-0000-0000B7BD0000}"/>
    <cellStyle name="Output 2 5 3" xfId="48601" xr:uid="{00000000-0005-0000-0000-0000B8BD0000}"/>
    <cellStyle name="Output 2 5 3 10" xfId="48602" xr:uid="{00000000-0005-0000-0000-0000B9BD0000}"/>
    <cellStyle name="Output 2 5 3 10 2" xfId="48603" xr:uid="{00000000-0005-0000-0000-0000BABD0000}"/>
    <cellStyle name="Output 2 5 3 10 3" xfId="48604" xr:uid="{00000000-0005-0000-0000-0000BBBD0000}"/>
    <cellStyle name="Output 2 5 3 11" xfId="48605" xr:uid="{00000000-0005-0000-0000-0000BCBD0000}"/>
    <cellStyle name="Output 2 5 3 11 2" xfId="48606" xr:uid="{00000000-0005-0000-0000-0000BDBD0000}"/>
    <cellStyle name="Output 2 5 3 11 3" xfId="48607" xr:uid="{00000000-0005-0000-0000-0000BEBD0000}"/>
    <cellStyle name="Output 2 5 3 12" xfId="48608" xr:uid="{00000000-0005-0000-0000-0000BFBD0000}"/>
    <cellStyle name="Output 2 5 3 12 2" xfId="48609" xr:uid="{00000000-0005-0000-0000-0000C0BD0000}"/>
    <cellStyle name="Output 2 5 3 12 3" xfId="48610" xr:uid="{00000000-0005-0000-0000-0000C1BD0000}"/>
    <cellStyle name="Output 2 5 3 13" xfId="48611" xr:uid="{00000000-0005-0000-0000-0000C2BD0000}"/>
    <cellStyle name="Output 2 5 3 14" xfId="48612" xr:uid="{00000000-0005-0000-0000-0000C3BD0000}"/>
    <cellStyle name="Output 2 5 3 2" xfId="48613" xr:uid="{00000000-0005-0000-0000-0000C4BD0000}"/>
    <cellStyle name="Output 2 5 3 2 2" xfId="48614" xr:uid="{00000000-0005-0000-0000-0000C5BD0000}"/>
    <cellStyle name="Output 2 5 3 2 3" xfId="48615" xr:uid="{00000000-0005-0000-0000-0000C6BD0000}"/>
    <cellStyle name="Output 2 5 3 3" xfId="48616" xr:uid="{00000000-0005-0000-0000-0000C7BD0000}"/>
    <cellStyle name="Output 2 5 3 3 2" xfId="48617" xr:uid="{00000000-0005-0000-0000-0000C8BD0000}"/>
    <cellStyle name="Output 2 5 3 3 3" xfId="48618" xr:uid="{00000000-0005-0000-0000-0000C9BD0000}"/>
    <cellStyle name="Output 2 5 3 4" xfId="48619" xr:uid="{00000000-0005-0000-0000-0000CABD0000}"/>
    <cellStyle name="Output 2 5 3 4 2" xfId="48620" xr:uid="{00000000-0005-0000-0000-0000CBBD0000}"/>
    <cellStyle name="Output 2 5 3 4 3" xfId="48621" xr:uid="{00000000-0005-0000-0000-0000CCBD0000}"/>
    <cellStyle name="Output 2 5 3 5" xfId="48622" xr:uid="{00000000-0005-0000-0000-0000CDBD0000}"/>
    <cellStyle name="Output 2 5 3 5 2" xfId="48623" xr:uid="{00000000-0005-0000-0000-0000CEBD0000}"/>
    <cellStyle name="Output 2 5 3 5 3" xfId="48624" xr:uid="{00000000-0005-0000-0000-0000CFBD0000}"/>
    <cellStyle name="Output 2 5 3 6" xfId="48625" xr:uid="{00000000-0005-0000-0000-0000D0BD0000}"/>
    <cellStyle name="Output 2 5 3 6 2" xfId="48626" xr:uid="{00000000-0005-0000-0000-0000D1BD0000}"/>
    <cellStyle name="Output 2 5 3 6 3" xfId="48627" xr:uid="{00000000-0005-0000-0000-0000D2BD0000}"/>
    <cellStyle name="Output 2 5 3 7" xfId="48628" xr:uid="{00000000-0005-0000-0000-0000D3BD0000}"/>
    <cellStyle name="Output 2 5 3 7 2" xfId="48629" xr:uid="{00000000-0005-0000-0000-0000D4BD0000}"/>
    <cellStyle name="Output 2 5 3 7 3" xfId="48630" xr:uid="{00000000-0005-0000-0000-0000D5BD0000}"/>
    <cellStyle name="Output 2 5 3 8" xfId="48631" xr:uid="{00000000-0005-0000-0000-0000D6BD0000}"/>
    <cellStyle name="Output 2 5 3 8 2" xfId="48632" xr:uid="{00000000-0005-0000-0000-0000D7BD0000}"/>
    <cellStyle name="Output 2 5 3 8 3" xfId="48633" xr:uid="{00000000-0005-0000-0000-0000D8BD0000}"/>
    <cellStyle name="Output 2 5 3 9" xfId="48634" xr:uid="{00000000-0005-0000-0000-0000D9BD0000}"/>
    <cellStyle name="Output 2 5 3 9 2" xfId="48635" xr:uid="{00000000-0005-0000-0000-0000DABD0000}"/>
    <cellStyle name="Output 2 5 3 9 3" xfId="48636" xr:uid="{00000000-0005-0000-0000-0000DBBD0000}"/>
    <cellStyle name="Output 2 5 4" xfId="48637" xr:uid="{00000000-0005-0000-0000-0000DCBD0000}"/>
    <cellStyle name="Output 2 5 4 10" xfId="48638" xr:uid="{00000000-0005-0000-0000-0000DDBD0000}"/>
    <cellStyle name="Output 2 5 4 10 2" xfId="48639" xr:uid="{00000000-0005-0000-0000-0000DEBD0000}"/>
    <cellStyle name="Output 2 5 4 10 3" xfId="48640" xr:uid="{00000000-0005-0000-0000-0000DFBD0000}"/>
    <cellStyle name="Output 2 5 4 11" xfId="48641" xr:uid="{00000000-0005-0000-0000-0000E0BD0000}"/>
    <cellStyle name="Output 2 5 4 11 2" xfId="48642" xr:uid="{00000000-0005-0000-0000-0000E1BD0000}"/>
    <cellStyle name="Output 2 5 4 11 3" xfId="48643" xr:uid="{00000000-0005-0000-0000-0000E2BD0000}"/>
    <cellStyle name="Output 2 5 4 12" xfId="48644" xr:uid="{00000000-0005-0000-0000-0000E3BD0000}"/>
    <cellStyle name="Output 2 5 4 13" xfId="48645" xr:uid="{00000000-0005-0000-0000-0000E4BD0000}"/>
    <cellStyle name="Output 2 5 4 2" xfId="48646" xr:uid="{00000000-0005-0000-0000-0000E5BD0000}"/>
    <cellStyle name="Output 2 5 4 2 2" xfId="48647" xr:uid="{00000000-0005-0000-0000-0000E6BD0000}"/>
    <cellStyle name="Output 2 5 4 2 3" xfId="48648" xr:uid="{00000000-0005-0000-0000-0000E7BD0000}"/>
    <cellStyle name="Output 2 5 4 3" xfId="48649" xr:uid="{00000000-0005-0000-0000-0000E8BD0000}"/>
    <cellStyle name="Output 2 5 4 3 2" xfId="48650" xr:uid="{00000000-0005-0000-0000-0000E9BD0000}"/>
    <cellStyle name="Output 2 5 4 3 3" xfId="48651" xr:uid="{00000000-0005-0000-0000-0000EABD0000}"/>
    <cellStyle name="Output 2 5 4 4" xfId="48652" xr:uid="{00000000-0005-0000-0000-0000EBBD0000}"/>
    <cellStyle name="Output 2 5 4 4 2" xfId="48653" xr:uid="{00000000-0005-0000-0000-0000ECBD0000}"/>
    <cellStyle name="Output 2 5 4 4 3" xfId="48654" xr:uid="{00000000-0005-0000-0000-0000EDBD0000}"/>
    <cellStyle name="Output 2 5 4 5" xfId="48655" xr:uid="{00000000-0005-0000-0000-0000EEBD0000}"/>
    <cellStyle name="Output 2 5 4 5 2" xfId="48656" xr:uid="{00000000-0005-0000-0000-0000EFBD0000}"/>
    <cellStyle name="Output 2 5 4 5 3" xfId="48657" xr:uid="{00000000-0005-0000-0000-0000F0BD0000}"/>
    <cellStyle name="Output 2 5 4 6" xfId="48658" xr:uid="{00000000-0005-0000-0000-0000F1BD0000}"/>
    <cellStyle name="Output 2 5 4 6 2" xfId="48659" xr:uid="{00000000-0005-0000-0000-0000F2BD0000}"/>
    <cellStyle name="Output 2 5 4 6 3" xfId="48660" xr:uid="{00000000-0005-0000-0000-0000F3BD0000}"/>
    <cellStyle name="Output 2 5 4 7" xfId="48661" xr:uid="{00000000-0005-0000-0000-0000F4BD0000}"/>
    <cellStyle name="Output 2 5 4 7 2" xfId="48662" xr:uid="{00000000-0005-0000-0000-0000F5BD0000}"/>
    <cellStyle name="Output 2 5 4 7 3" xfId="48663" xr:uid="{00000000-0005-0000-0000-0000F6BD0000}"/>
    <cellStyle name="Output 2 5 4 8" xfId="48664" xr:uid="{00000000-0005-0000-0000-0000F7BD0000}"/>
    <cellStyle name="Output 2 5 4 8 2" xfId="48665" xr:uid="{00000000-0005-0000-0000-0000F8BD0000}"/>
    <cellStyle name="Output 2 5 4 8 3" xfId="48666" xr:uid="{00000000-0005-0000-0000-0000F9BD0000}"/>
    <cellStyle name="Output 2 5 4 9" xfId="48667" xr:uid="{00000000-0005-0000-0000-0000FABD0000}"/>
    <cellStyle name="Output 2 5 4 9 2" xfId="48668" xr:uid="{00000000-0005-0000-0000-0000FBBD0000}"/>
    <cellStyle name="Output 2 5 4 9 3" xfId="48669" xr:uid="{00000000-0005-0000-0000-0000FCBD0000}"/>
    <cellStyle name="Output 2 5 5" xfId="48670" xr:uid="{00000000-0005-0000-0000-0000FDBD0000}"/>
    <cellStyle name="Output 2 5 5 10" xfId="48671" xr:uid="{00000000-0005-0000-0000-0000FEBD0000}"/>
    <cellStyle name="Output 2 5 5 10 2" xfId="48672" xr:uid="{00000000-0005-0000-0000-0000FFBD0000}"/>
    <cellStyle name="Output 2 5 5 10 3" xfId="48673" xr:uid="{00000000-0005-0000-0000-000000BE0000}"/>
    <cellStyle name="Output 2 5 5 11" xfId="48674" xr:uid="{00000000-0005-0000-0000-000001BE0000}"/>
    <cellStyle name="Output 2 5 5 11 2" xfId="48675" xr:uid="{00000000-0005-0000-0000-000002BE0000}"/>
    <cellStyle name="Output 2 5 5 11 3" xfId="48676" xr:uid="{00000000-0005-0000-0000-000003BE0000}"/>
    <cellStyle name="Output 2 5 5 12" xfId="48677" xr:uid="{00000000-0005-0000-0000-000004BE0000}"/>
    <cellStyle name="Output 2 5 5 13" xfId="48678" xr:uid="{00000000-0005-0000-0000-000005BE0000}"/>
    <cellStyle name="Output 2 5 5 2" xfId="48679" xr:uid="{00000000-0005-0000-0000-000006BE0000}"/>
    <cellStyle name="Output 2 5 5 2 2" xfId="48680" xr:uid="{00000000-0005-0000-0000-000007BE0000}"/>
    <cellStyle name="Output 2 5 5 2 3" xfId="48681" xr:uid="{00000000-0005-0000-0000-000008BE0000}"/>
    <cellStyle name="Output 2 5 5 3" xfId="48682" xr:uid="{00000000-0005-0000-0000-000009BE0000}"/>
    <cellStyle name="Output 2 5 5 3 2" xfId="48683" xr:uid="{00000000-0005-0000-0000-00000ABE0000}"/>
    <cellStyle name="Output 2 5 5 3 3" xfId="48684" xr:uid="{00000000-0005-0000-0000-00000BBE0000}"/>
    <cellStyle name="Output 2 5 5 4" xfId="48685" xr:uid="{00000000-0005-0000-0000-00000CBE0000}"/>
    <cellStyle name="Output 2 5 5 4 2" xfId="48686" xr:uid="{00000000-0005-0000-0000-00000DBE0000}"/>
    <cellStyle name="Output 2 5 5 4 3" xfId="48687" xr:uid="{00000000-0005-0000-0000-00000EBE0000}"/>
    <cellStyle name="Output 2 5 5 5" xfId="48688" xr:uid="{00000000-0005-0000-0000-00000FBE0000}"/>
    <cellStyle name="Output 2 5 5 5 2" xfId="48689" xr:uid="{00000000-0005-0000-0000-000010BE0000}"/>
    <cellStyle name="Output 2 5 5 5 3" xfId="48690" xr:uid="{00000000-0005-0000-0000-000011BE0000}"/>
    <cellStyle name="Output 2 5 5 6" xfId="48691" xr:uid="{00000000-0005-0000-0000-000012BE0000}"/>
    <cellStyle name="Output 2 5 5 6 2" xfId="48692" xr:uid="{00000000-0005-0000-0000-000013BE0000}"/>
    <cellStyle name="Output 2 5 5 6 3" xfId="48693" xr:uid="{00000000-0005-0000-0000-000014BE0000}"/>
    <cellStyle name="Output 2 5 5 7" xfId="48694" xr:uid="{00000000-0005-0000-0000-000015BE0000}"/>
    <cellStyle name="Output 2 5 5 7 2" xfId="48695" xr:uid="{00000000-0005-0000-0000-000016BE0000}"/>
    <cellStyle name="Output 2 5 5 7 3" xfId="48696" xr:uid="{00000000-0005-0000-0000-000017BE0000}"/>
    <cellStyle name="Output 2 5 5 8" xfId="48697" xr:uid="{00000000-0005-0000-0000-000018BE0000}"/>
    <cellStyle name="Output 2 5 5 8 2" xfId="48698" xr:uid="{00000000-0005-0000-0000-000019BE0000}"/>
    <cellStyle name="Output 2 5 5 8 3" xfId="48699" xr:uid="{00000000-0005-0000-0000-00001ABE0000}"/>
    <cellStyle name="Output 2 5 5 9" xfId="48700" xr:uid="{00000000-0005-0000-0000-00001BBE0000}"/>
    <cellStyle name="Output 2 5 5 9 2" xfId="48701" xr:uid="{00000000-0005-0000-0000-00001CBE0000}"/>
    <cellStyle name="Output 2 5 5 9 3" xfId="48702" xr:uid="{00000000-0005-0000-0000-00001DBE0000}"/>
    <cellStyle name="Output 2 5 6" xfId="48703" xr:uid="{00000000-0005-0000-0000-00001EBE0000}"/>
    <cellStyle name="Output 2 5 6 10" xfId="48704" xr:uid="{00000000-0005-0000-0000-00001FBE0000}"/>
    <cellStyle name="Output 2 5 6 10 2" xfId="48705" xr:uid="{00000000-0005-0000-0000-000020BE0000}"/>
    <cellStyle name="Output 2 5 6 10 3" xfId="48706" xr:uid="{00000000-0005-0000-0000-000021BE0000}"/>
    <cellStyle name="Output 2 5 6 11" xfId="48707" xr:uid="{00000000-0005-0000-0000-000022BE0000}"/>
    <cellStyle name="Output 2 5 6 11 2" xfId="48708" xr:uid="{00000000-0005-0000-0000-000023BE0000}"/>
    <cellStyle name="Output 2 5 6 11 3" xfId="48709" xr:uid="{00000000-0005-0000-0000-000024BE0000}"/>
    <cellStyle name="Output 2 5 6 12" xfId="48710" xr:uid="{00000000-0005-0000-0000-000025BE0000}"/>
    <cellStyle name="Output 2 5 6 13" xfId="48711" xr:uid="{00000000-0005-0000-0000-000026BE0000}"/>
    <cellStyle name="Output 2 5 6 2" xfId="48712" xr:uid="{00000000-0005-0000-0000-000027BE0000}"/>
    <cellStyle name="Output 2 5 6 2 2" xfId="48713" xr:uid="{00000000-0005-0000-0000-000028BE0000}"/>
    <cellStyle name="Output 2 5 6 2 3" xfId="48714" xr:uid="{00000000-0005-0000-0000-000029BE0000}"/>
    <cellStyle name="Output 2 5 6 3" xfId="48715" xr:uid="{00000000-0005-0000-0000-00002ABE0000}"/>
    <cellStyle name="Output 2 5 6 3 2" xfId="48716" xr:uid="{00000000-0005-0000-0000-00002BBE0000}"/>
    <cellStyle name="Output 2 5 6 3 3" xfId="48717" xr:uid="{00000000-0005-0000-0000-00002CBE0000}"/>
    <cellStyle name="Output 2 5 6 4" xfId="48718" xr:uid="{00000000-0005-0000-0000-00002DBE0000}"/>
    <cellStyle name="Output 2 5 6 4 2" xfId="48719" xr:uid="{00000000-0005-0000-0000-00002EBE0000}"/>
    <cellStyle name="Output 2 5 6 4 3" xfId="48720" xr:uid="{00000000-0005-0000-0000-00002FBE0000}"/>
    <cellStyle name="Output 2 5 6 5" xfId="48721" xr:uid="{00000000-0005-0000-0000-000030BE0000}"/>
    <cellStyle name="Output 2 5 6 5 2" xfId="48722" xr:uid="{00000000-0005-0000-0000-000031BE0000}"/>
    <cellStyle name="Output 2 5 6 5 3" xfId="48723" xr:uid="{00000000-0005-0000-0000-000032BE0000}"/>
    <cellStyle name="Output 2 5 6 6" xfId="48724" xr:uid="{00000000-0005-0000-0000-000033BE0000}"/>
    <cellStyle name="Output 2 5 6 6 2" xfId="48725" xr:uid="{00000000-0005-0000-0000-000034BE0000}"/>
    <cellStyle name="Output 2 5 6 6 3" xfId="48726" xr:uid="{00000000-0005-0000-0000-000035BE0000}"/>
    <cellStyle name="Output 2 5 6 7" xfId="48727" xr:uid="{00000000-0005-0000-0000-000036BE0000}"/>
    <cellStyle name="Output 2 5 6 7 2" xfId="48728" xr:uid="{00000000-0005-0000-0000-000037BE0000}"/>
    <cellStyle name="Output 2 5 6 7 3" xfId="48729" xr:uid="{00000000-0005-0000-0000-000038BE0000}"/>
    <cellStyle name="Output 2 5 6 8" xfId="48730" xr:uid="{00000000-0005-0000-0000-000039BE0000}"/>
    <cellStyle name="Output 2 5 6 8 2" xfId="48731" xr:uid="{00000000-0005-0000-0000-00003ABE0000}"/>
    <cellStyle name="Output 2 5 6 8 3" xfId="48732" xr:uid="{00000000-0005-0000-0000-00003BBE0000}"/>
    <cellStyle name="Output 2 5 6 9" xfId="48733" xr:uid="{00000000-0005-0000-0000-00003CBE0000}"/>
    <cellStyle name="Output 2 5 6 9 2" xfId="48734" xr:uid="{00000000-0005-0000-0000-00003DBE0000}"/>
    <cellStyle name="Output 2 5 6 9 3" xfId="48735" xr:uid="{00000000-0005-0000-0000-00003EBE0000}"/>
    <cellStyle name="Output 2 5 7" xfId="48736" xr:uid="{00000000-0005-0000-0000-00003FBE0000}"/>
    <cellStyle name="Output 2 5 7 10" xfId="48737" xr:uid="{00000000-0005-0000-0000-000040BE0000}"/>
    <cellStyle name="Output 2 5 7 10 2" xfId="48738" xr:uid="{00000000-0005-0000-0000-000041BE0000}"/>
    <cellStyle name="Output 2 5 7 10 3" xfId="48739" xr:uid="{00000000-0005-0000-0000-000042BE0000}"/>
    <cellStyle name="Output 2 5 7 11" xfId="48740" xr:uid="{00000000-0005-0000-0000-000043BE0000}"/>
    <cellStyle name="Output 2 5 7 11 2" xfId="48741" xr:uid="{00000000-0005-0000-0000-000044BE0000}"/>
    <cellStyle name="Output 2 5 7 11 3" xfId="48742" xr:uid="{00000000-0005-0000-0000-000045BE0000}"/>
    <cellStyle name="Output 2 5 7 12" xfId="48743" xr:uid="{00000000-0005-0000-0000-000046BE0000}"/>
    <cellStyle name="Output 2 5 7 13" xfId="48744" xr:uid="{00000000-0005-0000-0000-000047BE0000}"/>
    <cellStyle name="Output 2 5 7 2" xfId="48745" xr:uid="{00000000-0005-0000-0000-000048BE0000}"/>
    <cellStyle name="Output 2 5 7 2 2" xfId="48746" xr:uid="{00000000-0005-0000-0000-000049BE0000}"/>
    <cellStyle name="Output 2 5 7 2 3" xfId="48747" xr:uid="{00000000-0005-0000-0000-00004ABE0000}"/>
    <cellStyle name="Output 2 5 7 3" xfId="48748" xr:uid="{00000000-0005-0000-0000-00004BBE0000}"/>
    <cellStyle name="Output 2 5 7 3 2" xfId="48749" xr:uid="{00000000-0005-0000-0000-00004CBE0000}"/>
    <cellStyle name="Output 2 5 7 3 3" xfId="48750" xr:uid="{00000000-0005-0000-0000-00004DBE0000}"/>
    <cellStyle name="Output 2 5 7 4" xfId="48751" xr:uid="{00000000-0005-0000-0000-00004EBE0000}"/>
    <cellStyle name="Output 2 5 7 4 2" xfId="48752" xr:uid="{00000000-0005-0000-0000-00004FBE0000}"/>
    <cellStyle name="Output 2 5 7 4 3" xfId="48753" xr:uid="{00000000-0005-0000-0000-000050BE0000}"/>
    <cellStyle name="Output 2 5 7 5" xfId="48754" xr:uid="{00000000-0005-0000-0000-000051BE0000}"/>
    <cellStyle name="Output 2 5 7 5 2" xfId="48755" xr:uid="{00000000-0005-0000-0000-000052BE0000}"/>
    <cellStyle name="Output 2 5 7 5 3" xfId="48756" xr:uid="{00000000-0005-0000-0000-000053BE0000}"/>
    <cellStyle name="Output 2 5 7 6" xfId="48757" xr:uid="{00000000-0005-0000-0000-000054BE0000}"/>
    <cellStyle name="Output 2 5 7 6 2" xfId="48758" xr:uid="{00000000-0005-0000-0000-000055BE0000}"/>
    <cellStyle name="Output 2 5 7 6 3" xfId="48759" xr:uid="{00000000-0005-0000-0000-000056BE0000}"/>
    <cellStyle name="Output 2 5 7 7" xfId="48760" xr:uid="{00000000-0005-0000-0000-000057BE0000}"/>
    <cellStyle name="Output 2 5 7 7 2" xfId="48761" xr:uid="{00000000-0005-0000-0000-000058BE0000}"/>
    <cellStyle name="Output 2 5 7 7 3" xfId="48762" xr:uid="{00000000-0005-0000-0000-000059BE0000}"/>
    <cellStyle name="Output 2 5 7 8" xfId="48763" xr:uid="{00000000-0005-0000-0000-00005ABE0000}"/>
    <cellStyle name="Output 2 5 7 8 2" xfId="48764" xr:uid="{00000000-0005-0000-0000-00005BBE0000}"/>
    <cellStyle name="Output 2 5 7 8 3" xfId="48765" xr:uid="{00000000-0005-0000-0000-00005CBE0000}"/>
    <cellStyle name="Output 2 5 7 9" xfId="48766" xr:uid="{00000000-0005-0000-0000-00005DBE0000}"/>
    <cellStyle name="Output 2 5 7 9 2" xfId="48767" xr:uid="{00000000-0005-0000-0000-00005EBE0000}"/>
    <cellStyle name="Output 2 5 7 9 3" xfId="48768" xr:uid="{00000000-0005-0000-0000-00005FBE0000}"/>
    <cellStyle name="Output 2 5 8" xfId="48769" xr:uid="{00000000-0005-0000-0000-000060BE0000}"/>
    <cellStyle name="Output 2 5 8 2" xfId="48770" xr:uid="{00000000-0005-0000-0000-000061BE0000}"/>
    <cellStyle name="Output 2 5 8 3" xfId="48771" xr:uid="{00000000-0005-0000-0000-000062BE0000}"/>
    <cellStyle name="Output 2 5 9" xfId="48772" xr:uid="{00000000-0005-0000-0000-000063BE0000}"/>
    <cellStyle name="Output 2 5 9 2" xfId="48773" xr:uid="{00000000-0005-0000-0000-000064BE0000}"/>
    <cellStyle name="Output 2 5 9 3" xfId="48774" xr:uid="{00000000-0005-0000-0000-000065BE0000}"/>
    <cellStyle name="Output 2 6" xfId="48775" xr:uid="{00000000-0005-0000-0000-000066BE0000}"/>
    <cellStyle name="Output 2 6 10" xfId="48776" xr:uid="{00000000-0005-0000-0000-000067BE0000}"/>
    <cellStyle name="Output 2 6 10 2" xfId="48777" xr:uid="{00000000-0005-0000-0000-000068BE0000}"/>
    <cellStyle name="Output 2 6 10 3" xfId="48778" xr:uid="{00000000-0005-0000-0000-000069BE0000}"/>
    <cellStyle name="Output 2 6 11" xfId="48779" xr:uid="{00000000-0005-0000-0000-00006ABE0000}"/>
    <cellStyle name="Output 2 6 11 2" xfId="48780" xr:uid="{00000000-0005-0000-0000-00006BBE0000}"/>
    <cellStyle name="Output 2 6 11 3" xfId="48781" xr:uid="{00000000-0005-0000-0000-00006CBE0000}"/>
    <cellStyle name="Output 2 6 12" xfId="48782" xr:uid="{00000000-0005-0000-0000-00006DBE0000}"/>
    <cellStyle name="Output 2 6 12 2" xfId="48783" xr:uid="{00000000-0005-0000-0000-00006EBE0000}"/>
    <cellStyle name="Output 2 6 12 3" xfId="48784" xr:uid="{00000000-0005-0000-0000-00006FBE0000}"/>
    <cellStyle name="Output 2 6 13" xfId="48785" xr:uid="{00000000-0005-0000-0000-000070BE0000}"/>
    <cellStyle name="Output 2 6 13 2" xfId="48786" xr:uid="{00000000-0005-0000-0000-000071BE0000}"/>
    <cellStyle name="Output 2 6 13 3" xfId="48787" xr:uid="{00000000-0005-0000-0000-000072BE0000}"/>
    <cellStyle name="Output 2 6 14" xfId="48788" xr:uid="{00000000-0005-0000-0000-000073BE0000}"/>
    <cellStyle name="Output 2 6 14 2" xfId="48789" xr:uid="{00000000-0005-0000-0000-000074BE0000}"/>
    <cellStyle name="Output 2 6 14 3" xfId="48790" xr:uid="{00000000-0005-0000-0000-000075BE0000}"/>
    <cellStyle name="Output 2 6 15" xfId="48791" xr:uid="{00000000-0005-0000-0000-000076BE0000}"/>
    <cellStyle name="Output 2 6 15 2" xfId="48792" xr:uid="{00000000-0005-0000-0000-000077BE0000}"/>
    <cellStyle name="Output 2 6 15 3" xfId="48793" xr:uid="{00000000-0005-0000-0000-000078BE0000}"/>
    <cellStyle name="Output 2 6 16" xfId="48794" xr:uid="{00000000-0005-0000-0000-000079BE0000}"/>
    <cellStyle name="Output 2 6 16 2" xfId="48795" xr:uid="{00000000-0005-0000-0000-00007ABE0000}"/>
    <cellStyle name="Output 2 6 16 3" xfId="48796" xr:uid="{00000000-0005-0000-0000-00007BBE0000}"/>
    <cellStyle name="Output 2 6 17" xfId="48797" xr:uid="{00000000-0005-0000-0000-00007CBE0000}"/>
    <cellStyle name="Output 2 6 17 2" xfId="48798" xr:uid="{00000000-0005-0000-0000-00007DBE0000}"/>
    <cellStyle name="Output 2 6 17 3" xfId="48799" xr:uid="{00000000-0005-0000-0000-00007EBE0000}"/>
    <cellStyle name="Output 2 6 18" xfId="48800" xr:uid="{00000000-0005-0000-0000-00007FBE0000}"/>
    <cellStyle name="Output 2 6 18 2" xfId="48801" xr:uid="{00000000-0005-0000-0000-000080BE0000}"/>
    <cellStyle name="Output 2 6 18 3" xfId="48802" xr:uid="{00000000-0005-0000-0000-000081BE0000}"/>
    <cellStyle name="Output 2 6 19" xfId="48803" xr:uid="{00000000-0005-0000-0000-000082BE0000}"/>
    <cellStyle name="Output 2 6 2" xfId="48804" xr:uid="{00000000-0005-0000-0000-000083BE0000}"/>
    <cellStyle name="Output 2 6 2 10" xfId="48805" xr:uid="{00000000-0005-0000-0000-000084BE0000}"/>
    <cellStyle name="Output 2 6 2 10 2" xfId="48806" xr:uid="{00000000-0005-0000-0000-000085BE0000}"/>
    <cellStyle name="Output 2 6 2 10 3" xfId="48807" xr:uid="{00000000-0005-0000-0000-000086BE0000}"/>
    <cellStyle name="Output 2 6 2 11" xfId="48808" xr:uid="{00000000-0005-0000-0000-000087BE0000}"/>
    <cellStyle name="Output 2 6 2 11 2" xfId="48809" xr:uid="{00000000-0005-0000-0000-000088BE0000}"/>
    <cellStyle name="Output 2 6 2 11 3" xfId="48810" xr:uid="{00000000-0005-0000-0000-000089BE0000}"/>
    <cellStyle name="Output 2 6 2 12" xfId="48811" xr:uid="{00000000-0005-0000-0000-00008ABE0000}"/>
    <cellStyle name="Output 2 6 2 12 2" xfId="48812" xr:uid="{00000000-0005-0000-0000-00008BBE0000}"/>
    <cellStyle name="Output 2 6 2 12 3" xfId="48813" xr:uid="{00000000-0005-0000-0000-00008CBE0000}"/>
    <cellStyle name="Output 2 6 2 13" xfId="48814" xr:uid="{00000000-0005-0000-0000-00008DBE0000}"/>
    <cellStyle name="Output 2 6 2 14" xfId="48815" xr:uid="{00000000-0005-0000-0000-00008EBE0000}"/>
    <cellStyle name="Output 2 6 2 2" xfId="48816" xr:uid="{00000000-0005-0000-0000-00008FBE0000}"/>
    <cellStyle name="Output 2 6 2 2 2" xfId="48817" xr:uid="{00000000-0005-0000-0000-000090BE0000}"/>
    <cellStyle name="Output 2 6 2 2 3" xfId="48818" xr:uid="{00000000-0005-0000-0000-000091BE0000}"/>
    <cellStyle name="Output 2 6 2 3" xfId="48819" xr:uid="{00000000-0005-0000-0000-000092BE0000}"/>
    <cellStyle name="Output 2 6 2 3 2" xfId="48820" xr:uid="{00000000-0005-0000-0000-000093BE0000}"/>
    <cellStyle name="Output 2 6 2 3 3" xfId="48821" xr:uid="{00000000-0005-0000-0000-000094BE0000}"/>
    <cellStyle name="Output 2 6 2 4" xfId="48822" xr:uid="{00000000-0005-0000-0000-000095BE0000}"/>
    <cellStyle name="Output 2 6 2 4 2" xfId="48823" xr:uid="{00000000-0005-0000-0000-000096BE0000}"/>
    <cellStyle name="Output 2 6 2 4 3" xfId="48824" xr:uid="{00000000-0005-0000-0000-000097BE0000}"/>
    <cellStyle name="Output 2 6 2 5" xfId="48825" xr:uid="{00000000-0005-0000-0000-000098BE0000}"/>
    <cellStyle name="Output 2 6 2 5 2" xfId="48826" xr:uid="{00000000-0005-0000-0000-000099BE0000}"/>
    <cellStyle name="Output 2 6 2 5 3" xfId="48827" xr:uid="{00000000-0005-0000-0000-00009ABE0000}"/>
    <cellStyle name="Output 2 6 2 6" xfId="48828" xr:uid="{00000000-0005-0000-0000-00009BBE0000}"/>
    <cellStyle name="Output 2 6 2 6 2" xfId="48829" xr:uid="{00000000-0005-0000-0000-00009CBE0000}"/>
    <cellStyle name="Output 2 6 2 6 3" xfId="48830" xr:uid="{00000000-0005-0000-0000-00009DBE0000}"/>
    <cellStyle name="Output 2 6 2 7" xfId="48831" xr:uid="{00000000-0005-0000-0000-00009EBE0000}"/>
    <cellStyle name="Output 2 6 2 7 2" xfId="48832" xr:uid="{00000000-0005-0000-0000-00009FBE0000}"/>
    <cellStyle name="Output 2 6 2 7 3" xfId="48833" xr:uid="{00000000-0005-0000-0000-0000A0BE0000}"/>
    <cellStyle name="Output 2 6 2 8" xfId="48834" xr:uid="{00000000-0005-0000-0000-0000A1BE0000}"/>
    <cellStyle name="Output 2 6 2 8 2" xfId="48835" xr:uid="{00000000-0005-0000-0000-0000A2BE0000}"/>
    <cellStyle name="Output 2 6 2 8 3" xfId="48836" xr:uid="{00000000-0005-0000-0000-0000A3BE0000}"/>
    <cellStyle name="Output 2 6 2 9" xfId="48837" xr:uid="{00000000-0005-0000-0000-0000A4BE0000}"/>
    <cellStyle name="Output 2 6 2 9 2" xfId="48838" xr:uid="{00000000-0005-0000-0000-0000A5BE0000}"/>
    <cellStyle name="Output 2 6 2 9 3" xfId="48839" xr:uid="{00000000-0005-0000-0000-0000A6BE0000}"/>
    <cellStyle name="Output 2 6 20" xfId="48840" xr:uid="{00000000-0005-0000-0000-0000A7BE0000}"/>
    <cellStyle name="Output 2 6 3" xfId="48841" xr:uid="{00000000-0005-0000-0000-0000A8BE0000}"/>
    <cellStyle name="Output 2 6 3 10" xfId="48842" xr:uid="{00000000-0005-0000-0000-0000A9BE0000}"/>
    <cellStyle name="Output 2 6 3 10 2" xfId="48843" xr:uid="{00000000-0005-0000-0000-0000AABE0000}"/>
    <cellStyle name="Output 2 6 3 10 3" xfId="48844" xr:uid="{00000000-0005-0000-0000-0000ABBE0000}"/>
    <cellStyle name="Output 2 6 3 11" xfId="48845" xr:uid="{00000000-0005-0000-0000-0000ACBE0000}"/>
    <cellStyle name="Output 2 6 3 11 2" xfId="48846" xr:uid="{00000000-0005-0000-0000-0000ADBE0000}"/>
    <cellStyle name="Output 2 6 3 11 3" xfId="48847" xr:uid="{00000000-0005-0000-0000-0000AEBE0000}"/>
    <cellStyle name="Output 2 6 3 12" xfId="48848" xr:uid="{00000000-0005-0000-0000-0000AFBE0000}"/>
    <cellStyle name="Output 2 6 3 12 2" xfId="48849" xr:uid="{00000000-0005-0000-0000-0000B0BE0000}"/>
    <cellStyle name="Output 2 6 3 12 3" xfId="48850" xr:uid="{00000000-0005-0000-0000-0000B1BE0000}"/>
    <cellStyle name="Output 2 6 3 13" xfId="48851" xr:uid="{00000000-0005-0000-0000-0000B2BE0000}"/>
    <cellStyle name="Output 2 6 3 14" xfId="48852" xr:uid="{00000000-0005-0000-0000-0000B3BE0000}"/>
    <cellStyle name="Output 2 6 3 2" xfId="48853" xr:uid="{00000000-0005-0000-0000-0000B4BE0000}"/>
    <cellStyle name="Output 2 6 3 2 2" xfId="48854" xr:uid="{00000000-0005-0000-0000-0000B5BE0000}"/>
    <cellStyle name="Output 2 6 3 2 3" xfId="48855" xr:uid="{00000000-0005-0000-0000-0000B6BE0000}"/>
    <cellStyle name="Output 2 6 3 3" xfId="48856" xr:uid="{00000000-0005-0000-0000-0000B7BE0000}"/>
    <cellStyle name="Output 2 6 3 3 2" xfId="48857" xr:uid="{00000000-0005-0000-0000-0000B8BE0000}"/>
    <cellStyle name="Output 2 6 3 3 3" xfId="48858" xr:uid="{00000000-0005-0000-0000-0000B9BE0000}"/>
    <cellStyle name="Output 2 6 3 4" xfId="48859" xr:uid="{00000000-0005-0000-0000-0000BABE0000}"/>
    <cellStyle name="Output 2 6 3 4 2" xfId="48860" xr:uid="{00000000-0005-0000-0000-0000BBBE0000}"/>
    <cellStyle name="Output 2 6 3 4 3" xfId="48861" xr:uid="{00000000-0005-0000-0000-0000BCBE0000}"/>
    <cellStyle name="Output 2 6 3 5" xfId="48862" xr:uid="{00000000-0005-0000-0000-0000BDBE0000}"/>
    <cellStyle name="Output 2 6 3 5 2" xfId="48863" xr:uid="{00000000-0005-0000-0000-0000BEBE0000}"/>
    <cellStyle name="Output 2 6 3 5 3" xfId="48864" xr:uid="{00000000-0005-0000-0000-0000BFBE0000}"/>
    <cellStyle name="Output 2 6 3 6" xfId="48865" xr:uid="{00000000-0005-0000-0000-0000C0BE0000}"/>
    <cellStyle name="Output 2 6 3 6 2" xfId="48866" xr:uid="{00000000-0005-0000-0000-0000C1BE0000}"/>
    <cellStyle name="Output 2 6 3 6 3" xfId="48867" xr:uid="{00000000-0005-0000-0000-0000C2BE0000}"/>
    <cellStyle name="Output 2 6 3 7" xfId="48868" xr:uid="{00000000-0005-0000-0000-0000C3BE0000}"/>
    <cellStyle name="Output 2 6 3 7 2" xfId="48869" xr:uid="{00000000-0005-0000-0000-0000C4BE0000}"/>
    <cellStyle name="Output 2 6 3 7 3" xfId="48870" xr:uid="{00000000-0005-0000-0000-0000C5BE0000}"/>
    <cellStyle name="Output 2 6 3 8" xfId="48871" xr:uid="{00000000-0005-0000-0000-0000C6BE0000}"/>
    <cellStyle name="Output 2 6 3 8 2" xfId="48872" xr:uid="{00000000-0005-0000-0000-0000C7BE0000}"/>
    <cellStyle name="Output 2 6 3 8 3" xfId="48873" xr:uid="{00000000-0005-0000-0000-0000C8BE0000}"/>
    <cellStyle name="Output 2 6 3 9" xfId="48874" xr:uid="{00000000-0005-0000-0000-0000C9BE0000}"/>
    <cellStyle name="Output 2 6 3 9 2" xfId="48875" xr:uid="{00000000-0005-0000-0000-0000CABE0000}"/>
    <cellStyle name="Output 2 6 3 9 3" xfId="48876" xr:uid="{00000000-0005-0000-0000-0000CBBE0000}"/>
    <cellStyle name="Output 2 6 4" xfId="48877" xr:uid="{00000000-0005-0000-0000-0000CCBE0000}"/>
    <cellStyle name="Output 2 6 4 10" xfId="48878" xr:uid="{00000000-0005-0000-0000-0000CDBE0000}"/>
    <cellStyle name="Output 2 6 4 10 2" xfId="48879" xr:uid="{00000000-0005-0000-0000-0000CEBE0000}"/>
    <cellStyle name="Output 2 6 4 10 3" xfId="48880" xr:uid="{00000000-0005-0000-0000-0000CFBE0000}"/>
    <cellStyle name="Output 2 6 4 11" xfId="48881" xr:uid="{00000000-0005-0000-0000-0000D0BE0000}"/>
    <cellStyle name="Output 2 6 4 11 2" xfId="48882" xr:uid="{00000000-0005-0000-0000-0000D1BE0000}"/>
    <cellStyle name="Output 2 6 4 11 3" xfId="48883" xr:uid="{00000000-0005-0000-0000-0000D2BE0000}"/>
    <cellStyle name="Output 2 6 4 12" xfId="48884" xr:uid="{00000000-0005-0000-0000-0000D3BE0000}"/>
    <cellStyle name="Output 2 6 4 13" xfId="48885" xr:uid="{00000000-0005-0000-0000-0000D4BE0000}"/>
    <cellStyle name="Output 2 6 4 2" xfId="48886" xr:uid="{00000000-0005-0000-0000-0000D5BE0000}"/>
    <cellStyle name="Output 2 6 4 2 2" xfId="48887" xr:uid="{00000000-0005-0000-0000-0000D6BE0000}"/>
    <cellStyle name="Output 2 6 4 2 3" xfId="48888" xr:uid="{00000000-0005-0000-0000-0000D7BE0000}"/>
    <cellStyle name="Output 2 6 4 3" xfId="48889" xr:uid="{00000000-0005-0000-0000-0000D8BE0000}"/>
    <cellStyle name="Output 2 6 4 3 2" xfId="48890" xr:uid="{00000000-0005-0000-0000-0000D9BE0000}"/>
    <cellStyle name="Output 2 6 4 3 3" xfId="48891" xr:uid="{00000000-0005-0000-0000-0000DABE0000}"/>
    <cellStyle name="Output 2 6 4 4" xfId="48892" xr:uid="{00000000-0005-0000-0000-0000DBBE0000}"/>
    <cellStyle name="Output 2 6 4 4 2" xfId="48893" xr:uid="{00000000-0005-0000-0000-0000DCBE0000}"/>
    <cellStyle name="Output 2 6 4 4 3" xfId="48894" xr:uid="{00000000-0005-0000-0000-0000DDBE0000}"/>
    <cellStyle name="Output 2 6 4 5" xfId="48895" xr:uid="{00000000-0005-0000-0000-0000DEBE0000}"/>
    <cellStyle name="Output 2 6 4 5 2" xfId="48896" xr:uid="{00000000-0005-0000-0000-0000DFBE0000}"/>
    <cellStyle name="Output 2 6 4 5 3" xfId="48897" xr:uid="{00000000-0005-0000-0000-0000E0BE0000}"/>
    <cellStyle name="Output 2 6 4 6" xfId="48898" xr:uid="{00000000-0005-0000-0000-0000E1BE0000}"/>
    <cellStyle name="Output 2 6 4 6 2" xfId="48899" xr:uid="{00000000-0005-0000-0000-0000E2BE0000}"/>
    <cellStyle name="Output 2 6 4 6 3" xfId="48900" xr:uid="{00000000-0005-0000-0000-0000E3BE0000}"/>
    <cellStyle name="Output 2 6 4 7" xfId="48901" xr:uid="{00000000-0005-0000-0000-0000E4BE0000}"/>
    <cellStyle name="Output 2 6 4 7 2" xfId="48902" xr:uid="{00000000-0005-0000-0000-0000E5BE0000}"/>
    <cellStyle name="Output 2 6 4 7 3" xfId="48903" xr:uid="{00000000-0005-0000-0000-0000E6BE0000}"/>
    <cellStyle name="Output 2 6 4 8" xfId="48904" xr:uid="{00000000-0005-0000-0000-0000E7BE0000}"/>
    <cellStyle name="Output 2 6 4 8 2" xfId="48905" xr:uid="{00000000-0005-0000-0000-0000E8BE0000}"/>
    <cellStyle name="Output 2 6 4 8 3" xfId="48906" xr:uid="{00000000-0005-0000-0000-0000E9BE0000}"/>
    <cellStyle name="Output 2 6 4 9" xfId="48907" xr:uid="{00000000-0005-0000-0000-0000EABE0000}"/>
    <cellStyle name="Output 2 6 4 9 2" xfId="48908" xr:uid="{00000000-0005-0000-0000-0000EBBE0000}"/>
    <cellStyle name="Output 2 6 4 9 3" xfId="48909" xr:uid="{00000000-0005-0000-0000-0000ECBE0000}"/>
    <cellStyle name="Output 2 6 5" xfId="48910" xr:uid="{00000000-0005-0000-0000-0000EDBE0000}"/>
    <cellStyle name="Output 2 6 5 10" xfId="48911" xr:uid="{00000000-0005-0000-0000-0000EEBE0000}"/>
    <cellStyle name="Output 2 6 5 10 2" xfId="48912" xr:uid="{00000000-0005-0000-0000-0000EFBE0000}"/>
    <cellStyle name="Output 2 6 5 10 3" xfId="48913" xr:uid="{00000000-0005-0000-0000-0000F0BE0000}"/>
    <cellStyle name="Output 2 6 5 11" xfId="48914" xr:uid="{00000000-0005-0000-0000-0000F1BE0000}"/>
    <cellStyle name="Output 2 6 5 11 2" xfId="48915" xr:uid="{00000000-0005-0000-0000-0000F2BE0000}"/>
    <cellStyle name="Output 2 6 5 11 3" xfId="48916" xr:uid="{00000000-0005-0000-0000-0000F3BE0000}"/>
    <cellStyle name="Output 2 6 5 12" xfId="48917" xr:uid="{00000000-0005-0000-0000-0000F4BE0000}"/>
    <cellStyle name="Output 2 6 5 13" xfId="48918" xr:uid="{00000000-0005-0000-0000-0000F5BE0000}"/>
    <cellStyle name="Output 2 6 5 2" xfId="48919" xr:uid="{00000000-0005-0000-0000-0000F6BE0000}"/>
    <cellStyle name="Output 2 6 5 2 2" xfId="48920" xr:uid="{00000000-0005-0000-0000-0000F7BE0000}"/>
    <cellStyle name="Output 2 6 5 2 3" xfId="48921" xr:uid="{00000000-0005-0000-0000-0000F8BE0000}"/>
    <cellStyle name="Output 2 6 5 3" xfId="48922" xr:uid="{00000000-0005-0000-0000-0000F9BE0000}"/>
    <cellStyle name="Output 2 6 5 3 2" xfId="48923" xr:uid="{00000000-0005-0000-0000-0000FABE0000}"/>
    <cellStyle name="Output 2 6 5 3 3" xfId="48924" xr:uid="{00000000-0005-0000-0000-0000FBBE0000}"/>
    <cellStyle name="Output 2 6 5 4" xfId="48925" xr:uid="{00000000-0005-0000-0000-0000FCBE0000}"/>
    <cellStyle name="Output 2 6 5 4 2" xfId="48926" xr:uid="{00000000-0005-0000-0000-0000FDBE0000}"/>
    <cellStyle name="Output 2 6 5 4 3" xfId="48927" xr:uid="{00000000-0005-0000-0000-0000FEBE0000}"/>
    <cellStyle name="Output 2 6 5 5" xfId="48928" xr:uid="{00000000-0005-0000-0000-0000FFBE0000}"/>
    <cellStyle name="Output 2 6 5 5 2" xfId="48929" xr:uid="{00000000-0005-0000-0000-000000BF0000}"/>
    <cellStyle name="Output 2 6 5 5 3" xfId="48930" xr:uid="{00000000-0005-0000-0000-000001BF0000}"/>
    <cellStyle name="Output 2 6 5 6" xfId="48931" xr:uid="{00000000-0005-0000-0000-000002BF0000}"/>
    <cellStyle name="Output 2 6 5 6 2" xfId="48932" xr:uid="{00000000-0005-0000-0000-000003BF0000}"/>
    <cellStyle name="Output 2 6 5 6 3" xfId="48933" xr:uid="{00000000-0005-0000-0000-000004BF0000}"/>
    <cellStyle name="Output 2 6 5 7" xfId="48934" xr:uid="{00000000-0005-0000-0000-000005BF0000}"/>
    <cellStyle name="Output 2 6 5 7 2" xfId="48935" xr:uid="{00000000-0005-0000-0000-000006BF0000}"/>
    <cellStyle name="Output 2 6 5 7 3" xfId="48936" xr:uid="{00000000-0005-0000-0000-000007BF0000}"/>
    <cellStyle name="Output 2 6 5 8" xfId="48937" xr:uid="{00000000-0005-0000-0000-000008BF0000}"/>
    <cellStyle name="Output 2 6 5 8 2" xfId="48938" xr:uid="{00000000-0005-0000-0000-000009BF0000}"/>
    <cellStyle name="Output 2 6 5 8 3" xfId="48939" xr:uid="{00000000-0005-0000-0000-00000ABF0000}"/>
    <cellStyle name="Output 2 6 5 9" xfId="48940" xr:uid="{00000000-0005-0000-0000-00000BBF0000}"/>
    <cellStyle name="Output 2 6 5 9 2" xfId="48941" xr:uid="{00000000-0005-0000-0000-00000CBF0000}"/>
    <cellStyle name="Output 2 6 5 9 3" xfId="48942" xr:uid="{00000000-0005-0000-0000-00000DBF0000}"/>
    <cellStyle name="Output 2 6 6" xfId="48943" xr:uid="{00000000-0005-0000-0000-00000EBF0000}"/>
    <cellStyle name="Output 2 6 6 10" xfId="48944" xr:uid="{00000000-0005-0000-0000-00000FBF0000}"/>
    <cellStyle name="Output 2 6 6 10 2" xfId="48945" xr:uid="{00000000-0005-0000-0000-000010BF0000}"/>
    <cellStyle name="Output 2 6 6 10 3" xfId="48946" xr:uid="{00000000-0005-0000-0000-000011BF0000}"/>
    <cellStyle name="Output 2 6 6 11" xfId="48947" xr:uid="{00000000-0005-0000-0000-000012BF0000}"/>
    <cellStyle name="Output 2 6 6 11 2" xfId="48948" xr:uid="{00000000-0005-0000-0000-000013BF0000}"/>
    <cellStyle name="Output 2 6 6 11 3" xfId="48949" xr:uid="{00000000-0005-0000-0000-000014BF0000}"/>
    <cellStyle name="Output 2 6 6 12" xfId="48950" xr:uid="{00000000-0005-0000-0000-000015BF0000}"/>
    <cellStyle name="Output 2 6 6 13" xfId="48951" xr:uid="{00000000-0005-0000-0000-000016BF0000}"/>
    <cellStyle name="Output 2 6 6 2" xfId="48952" xr:uid="{00000000-0005-0000-0000-000017BF0000}"/>
    <cellStyle name="Output 2 6 6 2 2" xfId="48953" xr:uid="{00000000-0005-0000-0000-000018BF0000}"/>
    <cellStyle name="Output 2 6 6 2 3" xfId="48954" xr:uid="{00000000-0005-0000-0000-000019BF0000}"/>
    <cellStyle name="Output 2 6 6 3" xfId="48955" xr:uid="{00000000-0005-0000-0000-00001ABF0000}"/>
    <cellStyle name="Output 2 6 6 3 2" xfId="48956" xr:uid="{00000000-0005-0000-0000-00001BBF0000}"/>
    <cellStyle name="Output 2 6 6 3 3" xfId="48957" xr:uid="{00000000-0005-0000-0000-00001CBF0000}"/>
    <cellStyle name="Output 2 6 6 4" xfId="48958" xr:uid="{00000000-0005-0000-0000-00001DBF0000}"/>
    <cellStyle name="Output 2 6 6 4 2" xfId="48959" xr:uid="{00000000-0005-0000-0000-00001EBF0000}"/>
    <cellStyle name="Output 2 6 6 4 3" xfId="48960" xr:uid="{00000000-0005-0000-0000-00001FBF0000}"/>
    <cellStyle name="Output 2 6 6 5" xfId="48961" xr:uid="{00000000-0005-0000-0000-000020BF0000}"/>
    <cellStyle name="Output 2 6 6 5 2" xfId="48962" xr:uid="{00000000-0005-0000-0000-000021BF0000}"/>
    <cellStyle name="Output 2 6 6 5 3" xfId="48963" xr:uid="{00000000-0005-0000-0000-000022BF0000}"/>
    <cellStyle name="Output 2 6 6 6" xfId="48964" xr:uid="{00000000-0005-0000-0000-000023BF0000}"/>
    <cellStyle name="Output 2 6 6 6 2" xfId="48965" xr:uid="{00000000-0005-0000-0000-000024BF0000}"/>
    <cellStyle name="Output 2 6 6 6 3" xfId="48966" xr:uid="{00000000-0005-0000-0000-000025BF0000}"/>
    <cellStyle name="Output 2 6 6 7" xfId="48967" xr:uid="{00000000-0005-0000-0000-000026BF0000}"/>
    <cellStyle name="Output 2 6 6 7 2" xfId="48968" xr:uid="{00000000-0005-0000-0000-000027BF0000}"/>
    <cellStyle name="Output 2 6 6 7 3" xfId="48969" xr:uid="{00000000-0005-0000-0000-000028BF0000}"/>
    <cellStyle name="Output 2 6 6 8" xfId="48970" xr:uid="{00000000-0005-0000-0000-000029BF0000}"/>
    <cellStyle name="Output 2 6 6 8 2" xfId="48971" xr:uid="{00000000-0005-0000-0000-00002ABF0000}"/>
    <cellStyle name="Output 2 6 6 8 3" xfId="48972" xr:uid="{00000000-0005-0000-0000-00002BBF0000}"/>
    <cellStyle name="Output 2 6 6 9" xfId="48973" xr:uid="{00000000-0005-0000-0000-00002CBF0000}"/>
    <cellStyle name="Output 2 6 6 9 2" xfId="48974" xr:uid="{00000000-0005-0000-0000-00002DBF0000}"/>
    <cellStyle name="Output 2 6 6 9 3" xfId="48975" xr:uid="{00000000-0005-0000-0000-00002EBF0000}"/>
    <cellStyle name="Output 2 6 7" xfId="48976" xr:uid="{00000000-0005-0000-0000-00002FBF0000}"/>
    <cellStyle name="Output 2 6 7 10" xfId="48977" xr:uid="{00000000-0005-0000-0000-000030BF0000}"/>
    <cellStyle name="Output 2 6 7 10 2" xfId="48978" xr:uid="{00000000-0005-0000-0000-000031BF0000}"/>
    <cellStyle name="Output 2 6 7 10 3" xfId="48979" xr:uid="{00000000-0005-0000-0000-000032BF0000}"/>
    <cellStyle name="Output 2 6 7 11" xfId="48980" xr:uid="{00000000-0005-0000-0000-000033BF0000}"/>
    <cellStyle name="Output 2 6 7 11 2" xfId="48981" xr:uid="{00000000-0005-0000-0000-000034BF0000}"/>
    <cellStyle name="Output 2 6 7 11 3" xfId="48982" xr:uid="{00000000-0005-0000-0000-000035BF0000}"/>
    <cellStyle name="Output 2 6 7 12" xfId="48983" xr:uid="{00000000-0005-0000-0000-000036BF0000}"/>
    <cellStyle name="Output 2 6 7 13" xfId="48984" xr:uid="{00000000-0005-0000-0000-000037BF0000}"/>
    <cellStyle name="Output 2 6 7 2" xfId="48985" xr:uid="{00000000-0005-0000-0000-000038BF0000}"/>
    <cellStyle name="Output 2 6 7 2 2" xfId="48986" xr:uid="{00000000-0005-0000-0000-000039BF0000}"/>
    <cellStyle name="Output 2 6 7 2 3" xfId="48987" xr:uid="{00000000-0005-0000-0000-00003ABF0000}"/>
    <cellStyle name="Output 2 6 7 3" xfId="48988" xr:uid="{00000000-0005-0000-0000-00003BBF0000}"/>
    <cellStyle name="Output 2 6 7 3 2" xfId="48989" xr:uid="{00000000-0005-0000-0000-00003CBF0000}"/>
    <cellStyle name="Output 2 6 7 3 3" xfId="48990" xr:uid="{00000000-0005-0000-0000-00003DBF0000}"/>
    <cellStyle name="Output 2 6 7 4" xfId="48991" xr:uid="{00000000-0005-0000-0000-00003EBF0000}"/>
    <cellStyle name="Output 2 6 7 4 2" xfId="48992" xr:uid="{00000000-0005-0000-0000-00003FBF0000}"/>
    <cellStyle name="Output 2 6 7 4 3" xfId="48993" xr:uid="{00000000-0005-0000-0000-000040BF0000}"/>
    <cellStyle name="Output 2 6 7 5" xfId="48994" xr:uid="{00000000-0005-0000-0000-000041BF0000}"/>
    <cellStyle name="Output 2 6 7 5 2" xfId="48995" xr:uid="{00000000-0005-0000-0000-000042BF0000}"/>
    <cellStyle name="Output 2 6 7 5 3" xfId="48996" xr:uid="{00000000-0005-0000-0000-000043BF0000}"/>
    <cellStyle name="Output 2 6 7 6" xfId="48997" xr:uid="{00000000-0005-0000-0000-000044BF0000}"/>
    <cellStyle name="Output 2 6 7 6 2" xfId="48998" xr:uid="{00000000-0005-0000-0000-000045BF0000}"/>
    <cellStyle name="Output 2 6 7 6 3" xfId="48999" xr:uid="{00000000-0005-0000-0000-000046BF0000}"/>
    <cellStyle name="Output 2 6 7 7" xfId="49000" xr:uid="{00000000-0005-0000-0000-000047BF0000}"/>
    <cellStyle name="Output 2 6 7 7 2" xfId="49001" xr:uid="{00000000-0005-0000-0000-000048BF0000}"/>
    <cellStyle name="Output 2 6 7 7 3" xfId="49002" xr:uid="{00000000-0005-0000-0000-000049BF0000}"/>
    <cellStyle name="Output 2 6 7 8" xfId="49003" xr:uid="{00000000-0005-0000-0000-00004ABF0000}"/>
    <cellStyle name="Output 2 6 7 8 2" xfId="49004" xr:uid="{00000000-0005-0000-0000-00004BBF0000}"/>
    <cellStyle name="Output 2 6 7 8 3" xfId="49005" xr:uid="{00000000-0005-0000-0000-00004CBF0000}"/>
    <cellStyle name="Output 2 6 7 9" xfId="49006" xr:uid="{00000000-0005-0000-0000-00004DBF0000}"/>
    <cellStyle name="Output 2 6 7 9 2" xfId="49007" xr:uid="{00000000-0005-0000-0000-00004EBF0000}"/>
    <cellStyle name="Output 2 6 7 9 3" xfId="49008" xr:uid="{00000000-0005-0000-0000-00004FBF0000}"/>
    <cellStyle name="Output 2 6 8" xfId="49009" xr:uid="{00000000-0005-0000-0000-000050BF0000}"/>
    <cellStyle name="Output 2 6 8 2" xfId="49010" xr:uid="{00000000-0005-0000-0000-000051BF0000}"/>
    <cellStyle name="Output 2 6 8 3" xfId="49011" xr:uid="{00000000-0005-0000-0000-000052BF0000}"/>
    <cellStyle name="Output 2 6 9" xfId="49012" xr:uid="{00000000-0005-0000-0000-000053BF0000}"/>
    <cellStyle name="Output 2 6 9 2" xfId="49013" xr:uid="{00000000-0005-0000-0000-000054BF0000}"/>
    <cellStyle name="Output 2 6 9 3" xfId="49014" xr:uid="{00000000-0005-0000-0000-000055BF0000}"/>
    <cellStyle name="Output 2 7" xfId="49015" xr:uid="{00000000-0005-0000-0000-000056BF0000}"/>
    <cellStyle name="Output 2 7 10" xfId="49016" xr:uid="{00000000-0005-0000-0000-000057BF0000}"/>
    <cellStyle name="Output 2 7 10 2" xfId="49017" xr:uid="{00000000-0005-0000-0000-000058BF0000}"/>
    <cellStyle name="Output 2 7 10 3" xfId="49018" xr:uid="{00000000-0005-0000-0000-000059BF0000}"/>
    <cellStyle name="Output 2 7 11" xfId="49019" xr:uid="{00000000-0005-0000-0000-00005ABF0000}"/>
    <cellStyle name="Output 2 7 11 2" xfId="49020" xr:uid="{00000000-0005-0000-0000-00005BBF0000}"/>
    <cellStyle name="Output 2 7 11 3" xfId="49021" xr:uid="{00000000-0005-0000-0000-00005CBF0000}"/>
    <cellStyle name="Output 2 7 12" xfId="49022" xr:uid="{00000000-0005-0000-0000-00005DBF0000}"/>
    <cellStyle name="Output 2 7 13" xfId="49023" xr:uid="{00000000-0005-0000-0000-00005EBF0000}"/>
    <cellStyle name="Output 2 7 2" xfId="49024" xr:uid="{00000000-0005-0000-0000-00005FBF0000}"/>
    <cellStyle name="Output 2 7 2 2" xfId="49025" xr:uid="{00000000-0005-0000-0000-000060BF0000}"/>
    <cellStyle name="Output 2 7 2 3" xfId="49026" xr:uid="{00000000-0005-0000-0000-000061BF0000}"/>
    <cellStyle name="Output 2 7 3" xfId="49027" xr:uid="{00000000-0005-0000-0000-000062BF0000}"/>
    <cellStyle name="Output 2 7 3 2" xfId="49028" xr:uid="{00000000-0005-0000-0000-000063BF0000}"/>
    <cellStyle name="Output 2 7 3 3" xfId="49029" xr:uid="{00000000-0005-0000-0000-000064BF0000}"/>
    <cellStyle name="Output 2 7 4" xfId="49030" xr:uid="{00000000-0005-0000-0000-000065BF0000}"/>
    <cellStyle name="Output 2 7 4 2" xfId="49031" xr:uid="{00000000-0005-0000-0000-000066BF0000}"/>
    <cellStyle name="Output 2 7 4 3" xfId="49032" xr:uid="{00000000-0005-0000-0000-000067BF0000}"/>
    <cellStyle name="Output 2 7 5" xfId="49033" xr:uid="{00000000-0005-0000-0000-000068BF0000}"/>
    <cellStyle name="Output 2 7 5 2" xfId="49034" xr:uid="{00000000-0005-0000-0000-000069BF0000}"/>
    <cellStyle name="Output 2 7 5 3" xfId="49035" xr:uid="{00000000-0005-0000-0000-00006ABF0000}"/>
    <cellStyle name="Output 2 7 6" xfId="49036" xr:uid="{00000000-0005-0000-0000-00006BBF0000}"/>
    <cellStyle name="Output 2 7 6 2" xfId="49037" xr:uid="{00000000-0005-0000-0000-00006CBF0000}"/>
    <cellStyle name="Output 2 7 6 3" xfId="49038" xr:uid="{00000000-0005-0000-0000-00006DBF0000}"/>
    <cellStyle name="Output 2 7 7" xfId="49039" xr:uid="{00000000-0005-0000-0000-00006EBF0000}"/>
    <cellStyle name="Output 2 7 7 2" xfId="49040" xr:uid="{00000000-0005-0000-0000-00006FBF0000}"/>
    <cellStyle name="Output 2 7 7 3" xfId="49041" xr:uid="{00000000-0005-0000-0000-000070BF0000}"/>
    <cellStyle name="Output 2 7 8" xfId="49042" xr:uid="{00000000-0005-0000-0000-000071BF0000}"/>
    <cellStyle name="Output 2 7 8 2" xfId="49043" xr:uid="{00000000-0005-0000-0000-000072BF0000}"/>
    <cellStyle name="Output 2 7 8 3" xfId="49044" xr:uid="{00000000-0005-0000-0000-000073BF0000}"/>
    <cellStyle name="Output 2 7 9" xfId="49045" xr:uid="{00000000-0005-0000-0000-000074BF0000}"/>
    <cellStyle name="Output 2 7 9 2" xfId="49046" xr:uid="{00000000-0005-0000-0000-000075BF0000}"/>
    <cellStyle name="Output 2 7 9 3" xfId="49047" xr:uid="{00000000-0005-0000-0000-000076BF0000}"/>
    <cellStyle name="Output 2 8" xfId="49048" xr:uid="{00000000-0005-0000-0000-000077BF0000}"/>
    <cellStyle name="Output 2 8 2" xfId="49049" xr:uid="{00000000-0005-0000-0000-000078BF0000}"/>
    <cellStyle name="Output 2 8 3" xfId="49050" xr:uid="{00000000-0005-0000-0000-000079BF0000}"/>
    <cellStyle name="Output 2 9" xfId="49051" xr:uid="{00000000-0005-0000-0000-00007ABF0000}"/>
    <cellStyle name="Output 2 9 2" xfId="49052" xr:uid="{00000000-0005-0000-0000-00007BBF0000}"/>
    <cellStyle name="Output 2 9 3" xfId="49053" xr:uid="{00000000-0005-0000-0000-00007CBF0000}"/>
    <cellStyle name="Output Amounts" xfId="163" xr:uid="{00000000-0005-0000-0000-00007DBF0000}"/>
    <cellStyle name="Output Column Headings" xfId="164" xr:uid="{00000000-0005-0000-0000-00007EBF0000}"/>
    <cellStyle name="Output Line Items" xfId="165" xr:uid="{00000000-0005-0000-0000-00007FBF0000}"/>
    <cellStyle name="Output Line Items 2" xfId="166" xr:uid="{00000000-0005-0000-0000-000080BF0000}"/>
    <cellStyle name="Output Line Items 2 2" xfId="167" xr:uid="{00000000-0005-0000-0000-000081BF0000}"/>
    <cellStyle name="Output Line Items 2 2 2" xfId="168" xr:uid="{00000000-0005-0000-0000-000082BF0000}"/>
    <cellStyle name="Output Line Items 2 2 2 2" xfId="49054" xr:uid="{00000000-0005-0000-0000-000083BF0000}"/>
    <cellStyle name="Output Line Items 2 2 2 2 2" xfId="49055" xr:uid="{00000000-0005-0000-0000-000084BF0000}"/>
    <cellStyle name="Output Line Items 2 2 2 2 2 2" xfId="49056" xr:uid="{00000000-0005-0000-0000-000085BF0000}"/>
    <cellStyle name="Output Line Items 2 2 2 2 3" xfId="49057" xr:uid="{00000000-0005-0000-0000-000086BF0000}"/>
    <cellStyle name="Output Line Items 2 2 2 3" xfId="49058" xr:uid="{00000000-0005-0000-0000-000087BF0000}"/>
    <cellStyle name="Output Line Items 2 2 2 3 2" xfId="49059" xr:uid="{00000000-0005-0000-0000-000088BF0000}"/>
    <cellStyle name="Output Line Items 2 2 2 4" xfId="49060" xr:uid="{00000000-0005-0000-0000-000089BF0000}"/>
    <cellStyle name="Output Line Items 2 2 3" xfId="49061" xr:uid="{00000000-0005-0000-0000-00008ABF0000}"/>
    <cellStyle name="Output Line Items 2 2 3 2" xfId="49062" xr:uid="{00000000-0005-0000-0000-00008BBF0000}"/>
    <cellStyle name="Output Line Items 2 2 3 2 2" xfId="49063" xr:uid="{00000000-0005-0000-0000-00008CBF0000}"/>
    <cellStyle name="Output Line Items 2 2 3 2 2 2" xfId="49064" xr:uid="{00000000-0005-0000-0000-00008DBF0000}"/>
    <cellStyle name="Output Line Items 2 2 3 2 3" xfId="49065" xr:uid="{00000000-0005-0000-0000-00008EBF0000}"/>
    <cellStyle name="Output Line Items 2 2 3 3" xfId="49066" xr:uid="{00000000-0005-0000-0000-00008FBF0000}"/>
    <cellStyle name="Output Line Items 2 2 3 3 2" xfId="49067" xr:uid="{00000000-0005-0000-0000-000090BF0000}"/>
    <cellStyle name="Output Line Items 2 2 3 4" xfId="49068" xr:uid="{00000000-0005-0000-0000-000091BF0000}"/>
    <cellStyle name="Output Line Items 2 2 4" xfId="49069" xr:uid="{00000000-0005-0000-0000-000092BF0000}"/>
    <cellStyle name="Output Line Items 2 2 4 2" xfId="49070" xr:uid="{00000000-0005-0000-0000-000093BF0000}"/>
    <cellStyle name="Output Line Items 2 2 4 2 2" xfId="49071" xr:uid="{00000000-0005-0000-0000-000094BF0000}"/>
    <cellStyle name="Output Line Items 2 2 4 3" xfId="49072" xr:uid="{00000000-0005-0000-0000-000095BF0000}"/>
    <cellStyle name="Output Line Items 2 2 5" xfId="49073" xr:uid="{00000000-0005-0000-0000-000096BF0000}"/>
    <cellStyle name="Output Line Items 2 2 5 2" xfId="49074" xr:uid="{00000000-0005-0000-0000-000097BF0000}"/>
    <cellStyle name="Output Line Items 2 2 5 2 2" xfId="49075" xr:uid="{00000000-0005-0000-0000-000098BF0000}"/>
    <cellStyle name="Output Line Items 2 2 5 3" xfId="49076" xr:uid="{00000000-0005-0000-0000-000099BF0000}"/>
    <cellStyle name="Output Line Items 2 2 6" xfId="49077" xr:uid="{00000000-0005-0000-0000-00009ABF0000}"/>
    <cellStyle name="Output Line Items 2 2 6 2" xfId="49078" xr:uid="{00000000-0005-0000-0000-00009BBF0000}"/>
    <cellStyle name="Output Line Items 2 2 7" xfId="49079" xr:uid="{00000000-0005-0000-0000-00009CBF0000}"/>
    <cellStyle name="Output Line Items 2 3" xfId="169" xr:uid="{00000000-0005-0000-0000-00009DBF0000}"/>
    <cellStyle name="Output Line Items 2 3 2" xfId="49080" xr:uid="{00000000-0005-0000-0000-00009EBF0000}"/>
    <cellStyle name="Output Line Items 2 3 2 2" xfId="49081" xr:uid="{00000000-0005-0000-0000-00009FBF0000}"/>
    <cellStyle name="Output Line Items 2 3 2 2 2" xfId="49082" xr:uid="{00000000-0005-0000-0000-0000A0BF0000}"/>
    <cellStyle name="Output Line Items 2 3 2 3" xfId="49083" xr:uid="{00000000-0005-0000-0000-0000A1BF0000}"/>
    <cellStyle name="Output Line Items 2 3 3" xfId="49084" xr:uid="{00000000-0005-0000-0000-0000A2BF0000}"/>
    <cellStyle name="Output Line Items 2 3 3 2" xfId="49085" xr:uid="{00000000-0005-0000-0000-0000A3BF0000}"/>
    <cellStyle name="Output Line Items 2 3 4" xfId="49086" xr:uid="{00000000-0005-0000-0000-0000A4BF0000}"/>
    <cellStyle name="Output Line Items 2 4" xfId="49087" xr:uid="{00000000-0005-0000-0000-0000A5BF0000}"/>
    <cellStyle name="Output Line Items 2 4 2" xfId="49088" xr:uid="{00000000-0005-0000-0000-0000A6BF0000}"/>
    <cellStyle name="Output Line Items 2 4 2 2" xfId="49089" xr:uid="{00000000-0005-0000-0000-0000A7BF0000}"/>
    <cellStyle name="Output Line Items 2 4 2 2 2" xfId="49090" xr:uid="{00000000-0005-0000-0000-0000A8BF0000}"/>
    <cellStyle name="Output Line Items 2 4 2 3" xfId="49091" xr:uid="{00000000-0005-0000-0000-0000A9BF0000}"/>
    <cellStyle name="Output Line Items 2 4 3" xfId="49092" xr:uid="{00000000-0005-0000-0000-0000AABF0000}"/>
    <cellStyle name="Output Line Items 2 4 3 2" xfId="49093" xr:uid="{00000000-0005-0000-0000-0000ABBF0000}"/>
    <cellStyle name="Output Line Items 2 4 4" xfId="49094" xr:uid="{00000000-0005-0000-0000-0000ACBF0000}"/>
    <cellStyle name="Output Line Items 2 5" xfId="49095" xr:uid="{00000000-0005-0000-0000-0000ADBF0000}"/>
    <cellStyle name="Output Line Items 2 5 2" xfId="49096" xr:uid="{00000000-0005-0000-0000-0000AEBF0000}"/>
    <cellStyle name="Output Line Items 2 5 2 2" xfId="49097" xr:uid="{00000000-0005-0000-0000-0000AFBF0000}"/>
    <cellStyle name="Output Line Items 2 5 3" xfId="49098" xr:uid="{00000000-0005-0000-0000-0000B0BF0000}"/>
    <cellStyle name="Output Line Items 2 6" xfId="49099" xr:uid="{00000000-0005-0000-0000-0000B1BF0000}"/>
    <cellStyle name="Output Line Items 2 6 2" xfId="49100" xr:uid="{00000000-0005-0000-0000-0000B2BF0000}"/>
    <cellStyle name="Output Line Items 2 6 2 2" xfId="49101" xr:uid="{00000000-0005-0000-0000-0000B3BF0000}"/>
    <cellStyle name="Output Line Items 2 6 3" xfId="49102" xr:uid="{00000000-0005-0000-0000-0000B4BF0000}"/>
    <cellStyle name="Output Line Items 2 7" xfId="49103" xr:uid="{00000000-0005-0000-0000-0000B5BF0000}"/>
    <cellStyle name="Output Line Items 2 7 2" xfId="49104" xr:uid="{00000000-0005-0000-0000-0000B6BF0000}"/>
    <cellStyle name="Output Line Items 2 8" xfId="49105" xr:uid="{00000000-0005-0000-0000-0000B7BF0000}"/>
    <cellStyle name="Output Line Items 3" xfId="170" xr:uid="{00000000-0005-0000-0000-0000B8BF0000}"/>
    <cellStyle name="Output Line Items 3 2" xfId="171" xr:uid="{00000000-0005-0000-0000-0000B9BF0000}"/>
    <cellStyle name="Output Line Items 3 2 2" xfId="49106" xr:uid="{00000000-0005-0000-0000-0000BABF0000}"/>
    <cellStyle name="Output Line Items 3 2 2 2" xfId="49107" xr:uid="{00000000-0005-0000-0000-0000BBBF0000}"/>
    <cellStyle name="Output Line Items 3 2 2 2 2" xfId="49108" xr:uid="{00000000-0005-0000-0000-0000BCBF0000}"/>
    <cellStyle name="Output Line Items 3 2 2 3" xfId="49109" xr:uid="{00000000-0005-0000-0000-0000BDBF0000}"/>
    <cellStyle name="Output Line Items 3 2 3" xfId="49110" xr:uid="{00000000-0005-0000-0000-0000BEBF0000}"/>
    <cellStyle name="Output Line Items 3 2 3 2" xfId="49111" xr:uid="{00000000-0005-0000-0000-0000BFBF0000}"/>
    <cellStyle name="Output Line Items 3 2 4" xfId="49112" xr:uid="{00000000-0005-0000-0000-0000C0BF0000}"/>
    <cellStyle name="Output Line Items 3 3" xfId="49113" xr:uid="{00000000-0005-0000-0000-0000C1BF0000}"/>
    <cellStyle name="Output Line Items 3 3 2" xfId="49114" xr:uid="{00000000-0005-0000-0000-0000C2BF0000}"/>
    <cellStyle name="Output Line Items 3 3 2 2" xfId="49115" xr:uid="{00000000-0005-0000-0000-0000C3BF0000}"/>
    <cellStyle name="Output Line Items 3 3 2 2 2" xfId="49116" xr:uid="{00000000-0005-0000-0000-0000C4BF0000}"/>
    <cellStyle name="Output Line Items 3 3 2 3" xfId="49117" xr:uid="{00000000-0005-0000-0000-0000C5BF0000}"/>
    <cellStyle name="Output Line Items 3 3 3" xfId="49118" xr:uid="{00000000-0005-0000-0000-0000C6BF0000}"/>
    <cellStyle name="Output Line Items 3 3 3 2" xfId="49119" xr:uid="{00000000-0005-0000-0000-0000C7BF0000}"/>
    <cellStyle name="Output Line Items 3 3 4" xfId="49120" xr:uid="{00000000-0005-0000-0000-0000C8BF0000}"/>
    <cellStyle name="Output Line Items 3 4" xfId="49121" xr:uid="{00000000-0005-0000-0000-0000C9BF0000}"/>
    <cellStyle name="Output Line Items 3 4 2" xfId="49122" xr:uid="{00000000-0005-0000-0000-0000CABF0000}"/>
    <cellStyle name="Output Line Items 3 4 2 2" xfId="49123" xr:uid="{00000000-0005-0000-0000-0000CBBF0000}"/>
    <cellStyle name="Output Line Items 3 4 3" xfId="49124" xr:uid="{00000000-0005-0000-0000-0000CCBF0000}"/>
    <cellStyle name="Output Line Items 3 5" xfId="49125" xr:uid="{00000000-0005-0000-0000-0000CDBF0000}"/>
    <cellStyle name="Output Line Items 3 5 2" xfId="49126" xr:uid="{00000000-0005-0000-0000-0000CEBF0000}"/>
    <cellStyle name="Output Line Items 3 5 2 2" xfId="49127" xr:uid="{00000000-0005-0000-0000-0000CFBF0000}"/>
    <cellStyle name="Output Line Items 3 5 3" xfId="49128" xr:uid="{00000000-0005-0000-0000-0000D0BF0000}"/>
    <cellStyle name="Output Line Items 3 6" xfId="49129" xr:uid="{00000000-0005-0000-0000-0000D1BF0000}"/>
    <cellStyle name="Output Line Items 3 6 2" xfId="49130" xr:uid="{00000000-0005-0000-0000-0000D2BF0000}"/>
    <cellStyle name="Output Line Items 3 7" xfId="49131" xr:uid="{00000000-0005-0000-0000-0000D3BF0000}"/>
    <cellStyle name="Output Line Items 4" xfId="172" xr:uid="{00000000-0005-0000-0000-0000D4BF0000}"/>
    <cellStyle name="Output Line Items 4 2" xfId="49132" xr:uid="{00000000-0005-0000-0000-0000D5BF0000}"/>
    <cellStyle name="Output Line Items 4 2 2" xfId="49133" xr:uid="{00000000-0005-0000-0000-0000D6BF0000}"/>
    <cellStyle name="Output Line Items 4 2 2 2" xfId="49134" xr:uid="{00000000-0005-0000-0000-0000D7BF0000}"/>
    <cellStyle name="Output Line Items 4 2 3" xfId="49135" xr:uid="{00000000-0005-0000-0000-0000D8BF0000}"/>
    <cellStyle name="Output Line Items 4 3" xfId="49136" xr:uid="{00000000-0005-0000-0000-0000D9BF0000}"/>
    <cellStyle name="Output Line Items 4 3 2" xfId="49137" xr:uid="{00000000-0005-0000-0000-0000DABF0000}"/>
    <cellStyle name="Output Line Items 4 4" xfId="49138" xr:uid="{00000000-0005-0000-0000-0000DBBF0000}"/>
    <cellStyle name="Output Line Items 5" xfId="49139" xr:uid="{00000000-0005-0000-0000-0000DCBF0000}"/>
    <cellStyle name="Output Line Items 5 2" xfId="49140" xr:uid="{00000000-0005-0000-0000-0000DDBF0000}"/>
    <cellStyle name="Output Line Items 5 2 2" xfId="49141" xr:uid="{00000000-0005-0000-0000-0000DEBF0000}"/>
    <cellStyle name="Output Line Items 5 2 2 2" xfId="49142" xr:uid="{00000000-0005-0000-0000-0000DFBF0000}"/>
    <cellStyle name="Output Line Items 5 2 3" xfId="49143" xr:uid="{00000000-0005-0000-0000-0000E0BF0000}"/>
    <cellStyle name="Output Line Items 5 3" xfId="49144" xr:uid="{00000000-0005-0000-0000-0000E1BF0000}"/>
    <cellStyle name="Output Line Items 5 3 2" xfId="49145" xr:uid="{00000000-0005-0000-0000-0000E2BF0000}"/>
    <cellStyle name="Output Line Items 5 4" xfId="49146" xr:uid="{00000000-0005-0000-0000-0000E3BF0000}"/>
    <cellStyle name="Output Line Items 6" xfId="49147" xr:uid="{00000000-0005-0000-0000-0000E4BF0000}"/>
    <cellStyle name="Output Line Items 6 2" xfId="49148" xr:uid="{00000000-0005-0000-0000-0000E5BF0000}"/>
    <cellStyle name="Output Line Items 6 2 2" xfId="49149" xr:uid="{00000000-0005-0000-0000-0000E6BF0000}"/>
    <cellStyle name="Output Line Items 6 3" xfId="49150" xr:uid="{00000000-0005-0000-0000-0000E7BF0000}"/>
    <cellStyle name="Output Line Items 7" xfId="49151" xr:uid="{00000000-0005-0000-0000-0000E8BF0000}"/>
    <cellStyle name="Output Line Items 7 2" xfId="49152" xr:uid="{00000000-0005-0000-0000-0000E9BF0000}"/>
    <cellStyle name="Output Line Items 7 2 2" xfId="49153" xr:uid="{00000000-0005-0000-0000-0000EABF0000}"/>
    <cellStyle name="Output Line Items 7 3" xfId="49154" xr:uid="{00000000-0005-0000-0000-0000EBBF0000}"/>
    <cellStyle name="Output Line Items 8" xfId="49155" xr:uid="{00000000-0005-0000-0000-0000ECBF0000}"/>
    <cellStyle name="Output Line Items 8 2" xfId="49156" xr:uid="{00000000-0005-0000-0000-0000EDBF0000}"/>
    <cellStyle name="Output Line Items 9" xfId="49157" xr:uid="{00000000-0005-0000-0000-0000EEBF0000}"/>
    <cellStyle name="Output millions" xfId="49158" xr:uid="{00000000-0005-0000-0000-0000EFBF0000}"/>
    <cellStyle name="Output Report Heading" xfId="173" xr:uid="{00000000-0005-0000-0000-0000F0BF0000}"/>
    <cellStyle name="Output Report Title" xfId="174" xr:uid="{00000000-0005-0000-0000-0000F1BF0000}"/>
    <cellStyle name="pence" xfId="49159" xr:uid="{00000000-0005-0000-0000-0000F2BF0000}"/>
    <cellStyle name="pence [1]" xfId="49160" xr:uid="{00000000-0005-0000-0000-0000F3BF0000}"/>
    <cellStyle name="Percent" xfId="5" builtinId="5" customBuiltin="1"/>
    <cellStyle name="Percent (1)" xfId="49161" xr:uid="{00000000-0005-0000-0000-0000F5BF0000}"/>
    <cellStyle name="Percent (2)" xfId="49162" xr:uid="{00000000-0005-0000-0000-0000F6BF0000}"/>
    <cellStyle name="Percent [0]" xfId="49163" xr:uid="{00000000-0005-0000-0000-0000F7BF0000}"/>
    <cellStyle name="Percent [00]" xfId="49164" xr:uid="{00000000-0005-0000-0000-0000F8BF0000}"/>
    <cellStyle name="percent [1]" xfId="49165" xr:uid="{00000000-0005-0000-0000-0000F9BF0000}"/>
    <cellStyle name="percent [100]" xfId="49166" xr:uid="{00000000-0005-0000-0000-0000FABF0000}"/>
    <cellStyle name="percent [2]" xfId="49167" xr:uid="{00000000-0005-0000-0000-0000FBBF0000}"/>
    <cellStyle name="percent [2] 2" xfId="49168" xr:uid="{00000000-0005-0000-0000-0000FCBF0000}"/>
    <cellStyle name="Percent [2] 3" xfId="49169" xr:uid="{00000000-0005-0000-0000-0000FDBF0000}"/>
    <cellStyle name="Percent [2] 4" xfId="49170" xr:uid="{00000000-0005-0000-0000-0000FEBF0000}"/>
    <cellStyle name="Percent [2] 5" xfId="49171" xr:uid="{00000000-0005-0000-0000-0000FFBF0000}"/>
    <cellStyle name="Percent [2] 6" xfId="49172" xr:uid="{00000000-0005-0000-0000-000000C00000}"/>
    <cellStyle name="Percent [2] 7" xfId="49173" xr:uid="{00000000-0005-0000-0000-000001C00000}"/>
    <cellStyle name="Percent [2] 8" xfId="49174" xr:uid="{00000000-0005-0000-0000-000002C00000}"/>
    <cellStyle name="Percent 10" xfId="49175" xr:uid="{00000000-0005-0000-0000-000003C00000}"/>
    <cellStyle name="Percent 11" xfId="49176" xr:uid="{00000000-0005-0000-0000-000004C00000}"/>
    <cellStyle name="Percent 12" xfId="49177" xr:uid="{00000000-0005-0000-0000-000005C00000}"/>
    <cellStyle name="Percent 13" xfId="49178" xr:uid="{00000000-0005-0000-0000-000006C00000}"/>
    <cellStyle name="Percent 14" xfId="49179" xr:uid="{00000000-0005-0000-0000-000007C00000}"/>
    <cellStyle name="Percent 15" xfId="49180" xr:uid="{00000000-0005-0000-0000-000008C00000}"/>
    <cellStyle name="Percent 16" xfId="49181" xr:uid="{00000000-0005-0000-0000-000009C00000}"/>
    <cellStyle name="Percent 17" xfId="49182" xr:uid="{00000000-0005-0000-0000-00000AC00000}"/>
    <cellStyle name="Percent 18" xfId="49183" xr:uid="{00000000-0005-0000-0000-00000BC00000}"/>
    <cellStyle name="Percent 19" xfId="49184" xr:uid="{00000000-0005-0000-0000-00000CC00000}"/>
    <cellStyle name="Percent 2" xfId="175" xr:uid="{00000000-0005-0000-0000-00000DC00000}"/>
    <cellStyle name="Percent 2 2" xfId="176" xr:uid="{00000000-0005-0000-0000-00000EC00000}"/>
    <cellStyle name="Percent 2 2 2" xfId="177" xr:uid="{00000000-0005-0000-0000-00000FC00000}"/>
    <cellStyle name="Percent 2 2 3" xfId="49185" xr:uid="{00000000-0005-0000-0000-000010C00000}"/>
    <cellStyle name="Percent 2 2 4" xfId="49186" xr:uid="{00000000-0005-0000-0000-000011C00000}"/>
    <cellStyle name="Percent 2 2 5" xfId="49187" xr:uid="{00000000-0005-0000-0000-000012C00000}"/>
    <cellStyle name="Percent 2 2 6" xfId="49188" xr:uid="{00000000-0005-0000-0000-000013C00000}"/>
    <cellStyle name="Percent 2 3" xfId="212" xr:uid="{00000000-0005-0000-0000-000014C00000}"/>
    <cellStyle name="Percent 2 3 2" xfId="49189" xr:uid="{00000000-0005-0000-0000-000015C00000}"/>
    <cellStyle name="Percent 2 3 3" xfId="49190" xr:uid="{00000000-0005-0000-0000-000016C00000}"/>
    <cellStyle name="Percent 2 3 4" xfId="49191" xr:uid="{00000000-0005-0000-0000-000017C00000}"/>
    <cellStyle name="Percent 2 3 5" xfId="49192" xr:uid="{00000000-0005-0000-0000-000018C00000}"/>
    <cellStyle name="Percent 2 4" xfId="198" xr:uid="{00000000-0005-0000-0000-000019C00000}"/>
    <cellStyle name="Percent 2 4 2" xfId="49193" xr:uid="{00000000-0005-0000-0000-00001AC00000}"/>
    <cellStyle name="Percent 2 4 3" xfId="49194" xr:uid="{00000000-0005-0000-0000-00001BC00000}"/>
    <cellStyle name="Percent 2 4 4" xfId="49195" xr:uid="{00000000-0005-0000-0000-00001CC00000}"/>
    <cellStyle name="Percent 2 4 5" xfId="49196" xr:uid="{00000000-0005-0000-0000-00001DC00000}"/>
    <cellStyle name="Percent 2 5" xfId="49197" xr:uid="{00000000-0005-0000-0000-00001EC00000}"/>
    <cellStyle name="Percent 2 6" xfId="49198" xr:uid="{00000000-0005-0000-0000-00001FC00000}"/>
    <cellStyle name="Percent 2 7" xfId="49199" xr:uid="{00000000-0005-0000-0000-000020C00000}"/>
    <cellStyle name="Percent 2 8" xfId="49200" xr:uid="{00000000-0005-0000-0000-000021C00000}"/>
    <cellStyle name="Percent 20" xfId="49201" xr:uid="{00000000-0005-0000-0000-000022C00000}"/>
    <cellStyle name="Percent 21" xfId="49202" xr:uid="{00000000-0005-0000-0000-000023C00000}"/>
    <cellStyle name="Percent 22" xfId="49203" xr:uid="{00000000-0005-0000-0000-000024C00000}"/>
    <cellStyle name="Percent 22 2" xfId="49204" xr:uid="{00000000-0005-0000-0000-000025C00000}"/>
    <cellStyle name="Percent 22 2 2" xfId="49205" xr:uid="{00000000-0005-0000-0000-000026C00000}"/>
    <cellStyle name="Percent 23" xfId="49206" xr:uid="{00000000-0005-0000-0000-000027C00000}"/>
    <cellStyle name="Percent 23 2" xfId="49207" xr:uid="{00000000-0005-0000-0000-000028C00000}"/>
    <cellStyle name="Percent 24" xfId="49208" xr:uid="{00000000-0005-0000-0000-000029C00000}"/>
    <cellStyle name="Percent 24 2" xfId="49209" xr:uid="{00000000-0005-0000-0000-00002AC00000}"/>
    <cellStyle name="Percent 25" xfId="49210" xr:uid="{00000000-0005-0000-0000-00002BC00000}"/>
    <cellStyle name="Percent 25 2" xfId="49211" xr:uid="{00000000-0005-0000-0000-00002CC00000}"/>
    <cellStyle name="Percent 26" xfId="49212" xr:uid="{00000000-0005-0000-0000-00002DC00000}"/>
    <cellStyle name="Percent 26 2" xfId="49213" xr:uid="{00000000-0005-0000-0000-00002EC00000}"/>
    <cellStyle name="Percent 27" xfId="49214" xr:uid="{00000000-0005-0000-0000-00002FC00000}"/>
    <cellStyle name="Percent 27 2" xfId="49215" xr:uid="{00000000-0005-0000-0000-000030C00000}"/>
    <cellStyle name="Percent 28" xfId="49216" xr:uid="{00000000-0005-0000-0000-000031C00000}"/>
    <cellStyle name="Percent 29" xfId="49217" xr:uid="{00000000-0005-0000-0000-000032C00000}"/>
    <cellStyle name="Percent 29 2" xfId="49218" xr:uid="{00000000-0005-0000-0000-000033C00000}"/>
    <cellStyle name="Percent 3" xfId="178" xr:uid="{00000000-0005-0000-0000-000034C00000}"/>
    <cellStyle name="Percent 3 2" xfId="179" xr:uid="{00000000-0005-0000-0000-000035C00000}"/>
    <cellStyle name="Percent 3 2 2" xfId="214" xr:uid="{00000000-0005-0000-0000-000036C00000}"/>
    <cellStyle name="Percent 3 2 3" xfId="61557" xr:uid="{00000000-0005-0000-0000-000037C00000}"/>
    <cellStyle name="Percent 3 3" xfId="180" xr:uid="{00000000-0005-0000-0000-000038C00000}"/>
    <cellStyle name="Percent 3 4" xfId="49219" xr:uid="{00000000-0005-0000-0000-000039C00000}"/>
    <cellStyle name="Percent 30" xfId="49220" xr:uid="{00000000-0005-0000-0000-00003AC00000}"/>
    <cellStyle name="Percent 30 2" xfId="49221" xr:uid="{00000000-0005-0000-0000-00003BC00000}"/>
    <cellStyle name="Percent 31" xfId="49222" xr:uid="{00000000-0005-0000-0000-00003CC00000}"/>
    <cellStyle name="Percent 32" xfId="49223" xr:uid="{00000000-0005-0000-0000-00003DC00000}"/>
    <cellStyle name="Percent 33" xfId="49224" xr:uid="{00000000-0005-0000-0000-00003EC00000}"/>
    <cellStyle name="Percent 34" xfId="49225" xr:uid="{00000000-0005-0000-0000-00003FC00000}"/>
    <cellStyle name="Percent 35" xfId="49226" xr:uid="{00000000-0005-0000-0000-000040C00000}"/>
    <cellStyle name="Percent 36" xfId="49227" xr:uid="{00000000-0005-0000-0000-000041C00000}"/>
    <cellStyle name="Percent 37" xfId="49228" xr:uid="{00000000-0005-0000-0000-000042C00000}"/>
    <cellStyle name="Percent 38" xfId="49229" xr:uid="{00000000-0005-0000-0000-000043C00000}"/>
    <cellStyle name="Percent 39" xfId="61550" xr:uid="{00000000-0005-0000-0000-000044C00000}"/>
    <cellStyle name="Percent 4" xfId="181" xr:uid="{00000000-0005-0000-0000-000045C00000}"/>
    <cellStyle name="Percent 4 2" xfId="49230" xr:uid="{00000000-0005-0000-0000-000046C00000}"/>
    <cellStyle name="Percent 4 3" xfId="49231" xr:uid="{00000000-0005-0000-0000-000047C00000}"/>
    <cellStyle name="Percent 46" xfId="182" xr:uid="{00000000-0005-0000-0000-000048C00000}"/>
    <cellStyle name="Percent 5" xfId="183" xr:uid="{00000000-0005-0000-0000-000049C00000}"/>
    <cellStyle name="Percent 5 2" xfId="49232" xr:uid="{00000000-0005-0000-0000-00004AC00000}"/>
    <cellStyle name="Percent 6" xfId="49233" xr:uid="{00000000-0005-0000-0000-00004BC00000}"/>
    <cellStyle name="Percent 6 2" xfId="49234" xr:uid="{00000000-0005-0000-0000-00004CC00000}"/>
    <cellStyle name="Percent 6 2 2" xfId="49235" xr:uid="{00000000-0005-0000-0000-00004DC00000}"/>
    <cellStyle name="Percent 6 2 2 2" xfId="49236" xr:uid="{00000000-0005-0000-0000-00004EC00000}"/>
    <cellStyle name="Percent 6 2 3" xfId="49237" xr:uid="{00000000-0005-0000-0000-00004FC00000}"/>
    <cellStyle name="Percent 6 3" xfId="49238" xr:uid="{00000000-0005-0000-0000-000050C00000}"/>
    <cellStyle name="Percent 6 3 2" xfId="49239" xr:uid="{00000000-0005-0000-0000-000051C00000}"/>
    <cellStyle name="Percent 6 3 2 2" xfId="49240" xr:uid="{00000000-0005-0000-0000-000052C00000}"/>
    <cellStyle name="Percent 6 3 3" xfId="49241" xr:uid="{00000000-0005-0000-0000-000053C00000}"/>
    <cellStyle name="Percent 6 4" xfId="49242" xr:uid="{00000000-0005-0000-0000-000054C00000}"/>
    <cellStyle name="Percent 6 4 2" xfId="49243" xr:uid="{00000000-0005-0000-0000-000055C00000}"/>
    <cellStyle name="Percent 6 5" xfId="49244" xr:uid="{00000000-0005-0000-0000-000056C00000}"/>
    <cellStyle name="Percent 7" xfId="49245" xr:uid="{00000000-0005-0000-0000-000057C00000}"/>
    <cellStyle name="Percent 7 2" xfId="49246" xr:uid="{00000000-0005-0000-0000-000058C00000}"/>
    <cellStyle name="Percent 7 2 2" xfId="49247" xr:uid="{00000000-0005-0000-0000-000059C00000}"/>
    <cellStyle name="Percent 7 3" xfId="49248" xr:uid="{00000000-0005-0000-0000-00005AC00000}"/>
    <cellStyle name="Percent 8" xfId="49249" xr:uid="{00000000-0005-0000-0000-00005BC00000}"/>
    <cellStyle name="Percent 8 2" xfId="49250" xr:uid="{00000000-0005-0000-0000-00005CC00000}"/>
    <cellStyle name="Percent 8 2 2" xfId="49251" xr:uid="{00000000-0005-0000-0000-00005DC00000}"/>
    <cellStyle name="Percent 8 3" xfId="49252" xr:uid="{00000000-0005-0000-0000-00005EC00000}"/>
    <cellStyle name="Percent 9" xfId="49253" xr:uid="{00000000-0005-0000-0000-00005FC00000}"/>
    <cellStyle name="Percent 9 2" xfId="49254" xr:uid="{00000000-0005-0000-0000-000060C00000}"/>
    <cellStyle name="Percent 9 2 2" xfId="49255" xr:uid="{00000000-0005-0000-0000-000061C00000}"/>
    <cellStyle name="Percent 9 3" xfId="49256" xr:uid="{00000000-0005-0000-0000-000062C00000}"/>
    <cellStyle name="Percentage" xfId="49257" xr:uid="{00000000-0005-0000-0000-000063C00000}"/>
    <cellStyle name="Percentage 2" xfId="49258" xr:uid="{00000000-0005-0000-0000-000064C00000}"/>
    <cellStyle name="PERCENTAGE 3" xfId="49259" xr:uid="{00000000-0005-0000-0000-000065C00000}"/>
    <cellStyle name="PERCENTAGE 3 2" xfId="49260" xr:uid="{00000000-0005-0000-0000-000066C00000}"/>
    <cellStyle name="PERCENTAGE 4" xfId="49261" xr:uid="{00000000-0005-0000-0000-000067C00000}"/>
    <cellStyle name="PERCENTAGE 4 2" xfId="49262" xr:uid="{00000000-0005-0000-0000-000068C00000}"/>
    <cellStyle name="PERCENTAGE 5" xfId="49263" xr:uid="{00000000-0005-0000-0000-000069C00000}"/>
    <cellStyle name="PERCENTAGE 5 2" xfId="49264" xr:uid="{00000000-0005-0000-0000-00006AC00000}"/>
    <cellStyle name="PERCENTAGE 6" xfId="49265" xr:uid="{00000000-0005-0000-0000-00006BC00000}"/>
    <cellStyle name="PERCENTAGE 6 2" xfId="49266" xr:uid="{00000000-0005-0000-0000-00006CC00000}"/>
    <cellStyle name="PERCENTAGE 7" xfId="49267" xr:uid="{00000000-0005-0000-0000-00006DC00000}"/>
    <cellStyle name="PERCENTAGE 7 2" xfId="49268" xr:uid="{00000000-0005-0000-0000-00006EC00000}"/>
    <cellStyle name="PERCENTAGE 8" xfId="49269" xr:uid="{00000000-0005-0000-0000-00006FC00000}"/>
    <cellStyle name="PERCENTAGE 8 2" xfId="49270" xr:uid="{00000000-0005-0000-0000-000070C00000}"/>
    <cellStyle name="Period Title" xfId="49271" xr:uid="{00000000-0005-0000-0000-000071C00000}"/>
    <cellStyle name="Phase" xfId="49272" xr:uid="{00000000-0005-0000-0000-000072C00000}"/>
    <cellStyle name="PrePop Currency (0)" xfId="49273" xr:uid="{00000000-0005-0000-0000-000073C00000}"/>
    <cellStyle name="PrePop Currency (2)" xfId="49274" xr:uid="{00000000-0005-0000-0000-000074C00000}"/>
    <cellStyle name="PrePop Units (0)" xfId="49275" xr:uid="{00000000-0005-0000-0000-000075C00000}"/>
    <cellStyle name="PrePop Units (1)" xfId="49276" xr:uid="{00000000-0005-0000-0000-000076C00000}"/>
    <cellStyle name="PrePop Units (2)" xfId="49277" xr:uid="{00000000-0005-0000-0000-000077C00000}"/>
    <cellStyle name="Price" xfId="49278" xr:uid="{00000000-0005-0000-0000-000078C00000}"/>
    <cellStyle name="Price 2" xfId="49279" xr:uid="{00000000-0005-0000-0000-000079C00000}"/>
    <cellStyle name="PSChar" xfId="49280" xr:uid="{00000000-0005-0000-0000-00007AC00000}"/>
    <cellStyle name="PSDate" xfId="49281" xr:uid="{00000000-0005-0000-0000-00007BC00000}"/>
    <cellStyle name="PSDec" xfId="49282" xr:uid="{00000000-0005-0000-0000-00007CC00000}"/>
    <cellStyle name="PSHeading" xfId="49283" xr:uid="{00000000-0005-0000-0000-00007DC00000}"/>
    <cellStyle name="PSHeading 2" xfId="49284" xr:uid="{00000000-0005-0000-0000-00007EC00000}"/>
    <cellStyle name="PSInt" xfId="49285" xr:uid="{00000000-0005-0000-0000-00007FC00000}"/>
    <cellStyle name="PSSpacer" xfId="49286" xr:uid="{00000000-0005-0000-0000-000080C00000}"/>
    <cellStyle name="Ratio" xfId="49287" xr:uid="{00000000-0005-0000-0000-000081C00000}"/>
    <cellStyle name="Red_%1" xfId="49288" xr:uid="{00000000-0005-0000-0000-000082C00000}"/>
    <cellStyle name="RevList" xfId="49289" xr:uid="{00000000-0005-0000-0000-000083C00000}"/>
    <cellStyle name="RevList 2" xfId="49290" xr:uid="{00000000-0005-0000-0000-000084C00000}"/>
    <cellStyle name="RevList 3" xfId="49291" xr:uid="{00000000-0005-0000-0000-000085C00000}"/>
    <cellStyle name="Right Currency" xfId="49292" xr:uid="{00000000-0005-0000-0000-000086C00000}"/>
    <cellStyle name="Right Date" xfId="49293" xr:uid="{00000000-0005-0000-0000-000087C00000}"/>
    <cellStyle name="Right Multiple" xfId="49294" xr:uid="{00000000-0005-0000-0000-000088C00000}"/>
    <cellStyle name="Right Number" xfId="49295" xr:uid="{00000000-0005-0000-0000-000089C00000}"/>
    <cellStyle name="Right Percentage" xfId="49296" xr:uid="{00000000-0005-0000-0000-00008AC00000}"/>
    <cellStyle name="Right Year" xfId="49297" xr:uid="{00000000-0005-0000-0000-00008BC00000}"/>
    <cellStyle name="ROMAN" xfId="49298" xr:uid="{00000000-0005-0000-0000-00008CC00000}"/>
    <cellStyle name="RowLevel_" xfId="49299" xr:uid="{00000000-0005-0000-0000-00008DC00000}"/>
    <cellStyle name="SAPBEXaggData" xfId="49300" xr:uid="{00000000-0005-0000-0000-00008EC00000}"/>
    <cellStyle name="SAPBEXaggData 10" xfId="49301" xr:uid="{00000000-0005-0000-0000-00008FC00000}"/>
    <cellStyle name="SAPBEXaggData 10 2" xfId="49302" xr:uid="{00000000-0005-0000-0000-000090C00000}"/>
    <cellStyle name="SAPBEXaggData 11" xfId="49303" xr:uid="{00000000-0005-0000-0000-000091C00000}"/>
    <cellStyle name="SAPBEXaggData 11 2" xfId="49304" xr:uid="{00000000-0005-0000-0000-000092C00000}"/>
    <cellStyle name="SAPBEXaggData 12" xfId="49305" xr:uid="{00000000-0005-0000-0000-000093C00000}"/>
    <cellStyle name="SAPBEXaggData 12 2" xfId="49306" xr:uid="{00000000-0005-0000-0000-000094C00000}"/>
    <cellStyle name="SAPBEXaggData 13" xfId="49307" xr:uid="{00000000-0005-0000-0000-000095C00000}"/>
    <cellStyle name="SAPBEXaggData 13 2" xfId="49308" xr:uid="{00000000-0005-0000-0000-000096C00000}"/>
    <cellStyle name="SAPBEXaggData 14" xfId="49309" xr:uid="{00000000-0005-0000-0000-000097C00000}"/>
    <cellStyle name="SAPBEXaggData 14 2" xfId="49310" xr:uid="{00000000-0005-0000-0000-000098C00000}"/>
    <cellStyle name="SAPBEXaggData 15" xfId="49311" xr:uid="{00000000-0005-0000-0000-000099C00000}"/>
    <cellStyle name="SAPBEXaggData 15 2" xfId="49312" xr:uid="{00000000-0005-0000-0000-00009AC00000}"/>
    <cellStyle name="SAPBEXaggData 16" xfId="49313" xr:uid="{00000000-0005-0000-0000-00009BC00000}"/>
    <cellStyle name="SAPBEXaggData 16 2" xfId="49314" xr:uid="{00000000-0005-0000-0000-00009CC00000}"/>
    <cellStyle name="SAPBEXaggData 17" xfId="49315" xr:uid="{00000000-0005-0000-0000-00009DC00000}"/>
    <cellStyle name="SAPBEXaggData 17 2" xfId="49316" xr:uid="{00000000-0005-0000-0000-00009EC00000}"/>
    <cellStyle name="SAPBEXaggData 18" xfId="49317" xr:uid="{00000000-0005-0000-0000-00009FC00000}"/>
    <cellStyle name="SAPBEXaggData 18 2" xfId="49318" xr:uid="{00000000-0005-0000-0000-0000A0C00000}"/>
    <cellStyle name="SAPBEXaggData 19" xfId="49319" xr:uid="{00000000-0005-0000-0000-0000A1C00000}"/>
    <cellStyle name="SAPBEXaggData 19 2" xfId="49320" xr:uid="{00000000-0005-0000-0000-0000A2C00000}"/>
    <cellStyle name="SAPBEXaggData 2" xfId="49321" xr:uid="{00000000-0005-0000-0000-0000A3C00000}"/>
    <cellStyle name="SAPBEXaggData 2 2" xfId="49322" xr:uid="{00000000-0005-0000-0000-0000A4C00000}"/>
    <cellStyle name="SAPBEXaggData 2 2 2" xfId="49323" xr:uid="{00000000-0005-0000-0000-0000A5C00000}"/>
    <cellStyle name="SAPBEXaggData 2 3" xfId="49324" xr:uid="{00000000-0005-0000-0000-0000A6C00000}"/>
    <cellStyle name="SAPBEXaggData 2 3 2" xfId="49325" xr:uid="{00000000-0005-0000-0000-0000A7C00000}"/>
    <cellStyle name="SAPBEXaggData 2 4" xfId="49326" xr:uid="{00000000-0005-0000-0000-0000A8C00000}"/>
    <cellStyle name="SAPBEXaggData 2 4 2" xfId="49327" xr:uid="{00000000-0005-0000-0000-0000A9C00000}"/>
    <cellStyle name="SAPBEXaggData 2 5" xfId="49328" xr:uid="{00000000-0005-0000-0000-0000AAC00000}"/>
    <cellStyle name="SAPBEXaggData 20" xfId="49329" xr:uid="{00000000-0005-0000-0000-0000ABC00000}"/>
    <cellStyle name="SAPBEXaggData 20 2" xfId="49330" xr:uid="{00000000-0005-0000-0000-0000ACC00000}"/>
    <cellStyle name="SAPBEXaggData 21" xfId="49331" xr:uid="{00000000-0005-0000-0000-0000ADC00000}"/>
    <cellStyle name="SAPBEXaggData 21 2" xfId="49332" xr:uid="{00000000-0005-0000-0000-0000AEC00000}"/>
    <cellStyle name="SAPBEXaggData 22" xfId="49333" xr:uid="{00000000-0005-0000-0000-0000AFC00000}"/>
    <cellStyle name="SAPBEXaggData 3" xfId="49334" xr:uid="{00000000-0005-0000-0000-0000B0C00000}"/>
    <cellStyle name="SAPBEXaggData 3 2" xfId="49335" xr:uid="{00000000-0005-0000-0000-0000B1C00000}"/>
    <cellStyle name="SAPBEXaggData 4" xfId="49336" xr:uid="{00000000-0005-0000-0000-0000B2C00000}"/>
    <cellStyle name="SAPBEXaggData 4 2" xfId="49337" xr:uid="{00000000-0005-0000-0000-0000B3C00000}"/>
    <cellStyle name="SAPBEXaggData 5" xfId="49338" xr:uid="{00000000-0005-0000-0000-0000B4C00000}"/>
    <cellStyle name="SAPBEXaggData 5 2" xfId="49339" xr:uid="{00000000-0005-0000-0000-0000B5C00000}"/>
    <cellStyle name="SAPBEXaggData 6" xfId="49340" xr:uid="{00000000-0005-0000-0000-0000B6C00000}"/>
    <cellStyle name="SAPBEXaggData 6 2" xfId="49341" xr:uid="{00000000-0005-0000-0000-0000B7C00000}"/>
    <cellStyle name="SAPBEXaggData 7" xfId="49342" xr:uid="{00000000-0005-0000-0000-0000B8C00000}"/>
    <cellStyle name="SAPBEXaggData 7 2" xfId="49343" xr:uid="{00000000-0005-0000-0000-0000B9C00000}"/>
    <cellStyle name="SAPBEXaggData 8" xfId="49344" xr:uid="{00000000-0005-0000-0000-0000BAC00000}"/>
    <cellStyle name="SAPBEXaggData 8 2" xfId="49345" xr:uid="{00000000-0005-0000-0000-0000BBC00000}"/>
    <cellStyle name="SAPBEXaggData 9" xfId="49346" xr:uid="{00000000-0005-0000-0000-0000BCC00000}"/>
    <cellStyle name="SAPBEXaggData 9 2" xfId="49347" xr:uid="{00000000-0005-0000-0000-0000BDC00000}"/>
    <cellStyle name="SAPBEXaggDataEmph" xfId="49348" xr:uid="{00000000-0005-0000-0000-0000BEC00000}"/>
    <cellStyle name="SAPBEXaggDataEmph 10" xfId="49349" xr:uid="{00000000-0005-0000-0000-0000BFC00000}"/>
    <cellStyle name="SAPBEXaggDataEmph 10 2" xfId="49350" xr:uid="{00000000-0005-0000-0000-0000C0C00000}"/>
    <cellStyle name="SAPBEXaggDataEmph 11" xfId="49351" xr:uid="{00000000-0005-0000-0000-0000C1C00000}"/>
    <cellStyle name="SAPBEXaggDataEmph 11 2" xfId="49352" xr:uid="{00000000-0005-0000-0000-0000C2C00000}"/>
    <cellStyle name="SAPBEXaggDataEmph 12" xfId="49353" xr:uid="{00000000-0005-0000-0000-0000C3C00000}"/>
    <cellStyle name="SAPBEXaggDataEmph 12 2" xfId="49354" xr:uid="{00000000-0005-0000-0000-0000C4C00000}"/>
    <cellStyle name="SAPBEXaggDataEmph 13" xfId="49355" xr:uid="{00000000-0005-0000-0000-0000C5C00000}"/>
    <cellStyle name="SAPBEXaggDataEmph 13 2" xfId="49356" xr:uid="{00000000-0005-0000-0000-0000C6C00000}"/>
    <cellStyle name="SAPBEXaggDataEmph 14" xfId="49357" xr:uid="{00000000-0005-0000-0000-0000C7C00000}"/>
    <cellStyle name="SAPBEXaggDataEmph 14 2" xfId="49358" xr:uid="{00000000-0005-0000-0000-0000C8C00000}"/>
    <cellStyle name="SAPBEXaggDataEmph 15" xfId="49359" xr:uid="{00000000-0005-0000-0000-0000C9C00000}"/>
    <cellStyle name="SAPBEXaggDataEmph 15 2" xfId="49360" xr:uid="{00000000-0005-0000-0000-0000CAC00000}"/>
    <cellStyle name="SAPBEXaggDataEmph 16" xfId="49361" xr:uid="{00000000-0005-0000-0000-0000CBC00000}"/>
    <cellStyle name="SAPBEXaggDataEmph 16 2" xfId="49362" xr:uid="{00000000-0005-0000-0000-0000CCC00000}"/>
    <cellStyle name="SAPBEXaggDataEmph 17" xfId="49363" xr:uid="{00000000-0005-0000-0000-0000CDC00000}"/>
    <cellStyle name="SAPBEXaggDataEmph 17 2" xfId="49364" xr:uid="{00000000-0005-0000-0000-0000CEC00000}"/>
    <cellStyle name="SAPBEXaggDataEmph 18" xfId="49365" xr:uid="{00000000-0005-0000-0000-0000CFC00000}"/>
    <cellStyle name="SAPBEXaggDataEmph 18 2" xfId="49366" xr:uid="{00000000-0005-0000-0000-0000D0C00000}"/>
    <cellStyle name="SAPBEXaggDataEmph 19" xfId="49367" xr:uid="{00000000-0005-0000-0000-0000D1C00000}"/>
    <cellStyle name="SAPBEXaggDataEmph 19 2" xfId="49368" xr:uid="{00000000-0005-0000-0000-0000D2C00000}"/>
    <cellStyle name="SAPBEXaggDataEmph 2" xfId="49369" xr:uid="{00000000-0005-0000-0000-0000D3C00000}"/>
    <cellStyle name="SAPBEXaggDataEmph 2 2" xfId="49370" xr:uid="{00000000-0005-0000-0000-0000D4C00000}"/>
    <cellStyle name="SAPBEXaggDataEmph 2 2 2" xfId="49371" xr:uid="{00000000-0005-0000-0000-0000D5C00000}"/>
    <cellStyle name="SAPBEXaggDataEmph 2 3" xfId="49372" xr:uid="{00000000-0005-0000-0000-0000D6C00000}"/>
    <cellStyle name="SAPBEXaggDataEmph 2 3 2" xfId="49373" xr:uid="{00000000-0005-0000-0000-0000D7C00000}"/>
    <cellStyle name="SAPBEXaggDataEmph 2 4" xfId="49374" xr:uid="{00000000-0005-0000-0000-0000D8C00000}"/>
    <cellStyle name="SAPBEXaggDataEmph 2 4 2" xfId="49375" xr:uid="{00000000-0005-0000-0000-0000D9C00000}"/>
    <cellStyle name="SAPBEXaggDataEmph 2 5" xfId="49376" xr:uid="{00000000-0005-0000-0000-0000DAC00000}"/>
    <cellStyle name="SAPBEXaggDataEmph 20" xfId="49377" xr:uid="{00000000-0005-0000-0000-0000DBC00000}"/>
    <cellStyle name="SAPBEXaggDataEmph 20 2" xfId="49378" xr:uid="{00000000-0005-0000-0000-0000DCC00000}"/>
    <cellStyle name="SAPBEXaggDataEmph 21" xfId="49379" xr:uid="{00000000-0005-0000-0000-0000DDC00000}"/>
    <cellStyle name="SAPBEXaggDataEmph 3" xfId="49380" xr:uid="{00000000-0005-0000-0000-0000DEC00000}"/>
    <cellStyle name="SAPBEXaggDataEmph 3 2" xfId="49381" xr:uid="{00000000-0005-0000-0000-0000DFC00000}"/>
    <cellStyle name="SAPBEXaggDataEmph 4" xfId="49382" xr:uid="{00000000-0005-0000-0000-0000E0C00000}"/>
    <cellStyle name="SAPBEXaggDataEmph 4 2" xfId="49383" xr:uid="{00000000-0005-0000-0000-0000E1C00000}"/>
    <cellStyle name="SAPBEXaggDataEmph 5" xfId="49384" xr:uid="{00000000-0005-0000-0000-0000E2C00000}"/>
    <cellStyle name="SAPBEXaggDataEmph 5 2" xfId="49385" xr:uid="{00000000-0005-0000-0000-0000E3C00000}"/>
    <cellStyle name="SAPBEXaggDataEmph 6" xfId="49386" xr:uid="{00000000-0005-0000-0000-0000E4C00000}"/>
    <cellStyle name="SAPBEXaggDataEmph 6 2" xfId="49387" xr:uid="{00000000-0005-0000-0000-0000E5C00000}"/>
    <cellStyle name="SAPBEXaggDataEmph 7" xfId="49388" xr:uid="{00000000-0005-0000-0000-0000E6C00000}"/>
    <cellStyle name="SAPBEXaggDataEmph 7 2" xfId="49389" xr:uid="{00000000-0005-0000-0000-0000E7C00000}"/>
    <cellStyle name="SAPBEXaggDataEmph 8" xfId="49390" xr:uid="{00000000-0005-0000-0000-0000E8C00000}"/>
    <cellStyle name="SAPBEXaggDataEmph 8 2" xfId="49391" xr:uid="{00000000-0005-0000-0000-0000E9C00000}"/>
    <cellStyle name="SAPBEXaggDataEmph 9" xfId="49392" xr:uid="{00000000-0005-0000-0000-0000EAC00000}"/>
    <cellStyle name="SAPBEXaggDataEmph 9 2" xfId="49393" xr:uid="{00000000-0005-0000-0000-0000EBC00000}"/>
    <cellStyle name="SAPBEXaggItem" xfId="49394" xr:uid="{00000000-0005-0000-0000-0000ECC00000}"/>
    <cellStyle name="SAPBEXaggItem 10" xfId="49395" xr:uid="{00000000-0005-0000-0000-0000EDC00000}"/>
    <cellStyle name="SAPBEXaggItem 10 2" xfId="49396" xr:uid="{00000000-0005-0000-0000-0000EEC00000}"/>
    <cellStyle name="SAPBEXaggItem 11" xfId="49397" xr:uid="{00000000-0005-0000-0000-0000EFC00000}"/>
    <cellStyle name="SAPBEXaggItem 11 2" xfId="49398" xr:uid="{00000000-0005-0000-0000-0000F0C00000}"/>
    <cellStyle name="SAPBEXaggItem 12" xfId="49399" xr:uid="{00000000-0005-0000-0000-0000F1C00000}"/>
    <cellStyle name="SAPBEXaggItem 12 2" xfId="49400" xr:uid="{00000000-0005-0000-0000-0000F2C00000}"/>
    <cellStyle name="SAPBEXaggItem 13" xfId="49401" xr:uid="{00000000-0005-0000-0000-0000F3C00000}"/>
    <cellStyle name="SAPBEXaggItem 13 2" xfId="49402" xr:uid="{00000000-0005-0000-0000-0000F4C00000}"/>
    <cellStyle name="SAPBEXaggItem 14" xfId="49403" xr:uid="{00000000-0005-0000-0000-0000F5C00000}"/>
    <cellStyle name="SAPBEXaggItem 14 2" xfId="49404" xr:uid="{00000000-0005-0000-0000-0000F6C00000}"/>
    <cellStyle name="SAPBEXaggItem 15" xfId="49405" xr:uid="{00000000-0005-0000-0000-0000F7C00000}"/>
    <cellStyle name="SAPBEXaggItem 15 2" xfId="49406" xr:uid="{00000000-0005-0000-0000-0000F8C00000}"/>
    <cellStyle name="SAPBEXaggItem 16" xfId="49407" xr:uid="{00000000-0005-0000-0000-0000F9C00000}"/>
    <cellStyle name="SAPBEXaggItem 16 2" xfId="49408" xr:uid="{00000000-0005-0000-0000-0000FAC00000}"/>
    <cellStyle name="SAPBEXaggItem 17" xfId="49409" xr:uid="{00000000-0005-0000-0000-0000FBC00000}"/>
    <cellStyle name="SAPBEXaggItem 17 2" xfId="49410" xr:uid="{00000000-0005-0000-0000-0000FCC00000}"/>
    <cellStyle name="SAPBEXaggItem 18" xfId="49411" xr:uid="{00000000-0005-0000-0000-0000FDC00000}"/>
    <cellStyle name="SAPBEXaggItem 18 2" xfId="49412" xr:uid="{00000000-0005-0000-0000-0000FEC00000}"/>
    <cellStyle name="SAPBEXaggItem 19" xfId="49413" xr:uid="{00000000-0005-0000-0000-0000FFC00000}"/>
    <cellStyle name="SAPBEXaggItem 19 2" xfId="49414" xr:uid="{00000000-0005-0000-0000-000000C10000}"/>
    <cellStyle name="SAPBEXaggItem 2" xfId="49415" xr:uid="{00000000-0005-0000-0000-000001C10000}"/>
    <cellStyle name="SAPBEXaggItem 2 2" xfId="49416" xr:uid="{00000000-0005-0000-0000-000002C10000}"/>
    <cellStyle name="SAPBEXaggItem 2 2 2" xfId="49417" xr:uid="{00000000-0005-0000-0000-000003C10000}"/>
    <cellStyle name="SAPBEXaggItem 2 3" xfId="49418" xr:uid="{00000000-0005-0000-0000-000004C10000}"/>
    <cellStyle name="SAPBEXaggItem 2 3 2" xfId="49419" xr:uid="{00000000-0005-0000-0000-000005C10000}"/>
    <cellStyle name="SAPBEXaggItem 2 4" xfId="49420" xr:uid="{00000000-0005-0000-0000-000006C10000}"/>
    <cellStyle name="SAPBEXaggItem 2 4 2" xfId="49421" xr:uid="{00000000-0005-0000-0000-000007C10000}"/>
    <cellStyle name="SAPBEXaggItem 2 5" xfId="49422" xr:uid="{00000000-0005-0000-0000-000008C10000}"/>
    <cellStyle name="SAPBEXaggItem 20" xfId="49423" xr:uid="{00000000-0005-0000-0000-000009C10000}"/>
    <cellStyle name="SAPBEXaggItem 20 2" xfId="49424" xr:uid="{00000000-0005-0000-0000-00000AC10000}"/>
    <cellStyle name="SAPBEXaggItem 21" xfId="49425" xr:uid="{00000000-0005-0000-0000-00000BC10000}"/>
    <cellStyle name="SAPBEXaggItem 21 2" xfId="49426" xr:uid="{00000000-0005-0000-0000-00000CC10000}"/>
    <cellStyle name="SAPBEXaggItem 22" xfId="49427" xr:uid="{00000000-0005-0000-0000-00000DC10000}"/>
    <cellStyle name="SAPBEXaggItem 3" xfId="49428" xr:uid="{00000000-0005-0000-0000-00000EC10000}"/>
    <cellStyle name="SAPBEXaggItem 3 2" xfId="49429" xr:uid="{00000000-0005-0000-0000-00000FC10000}"/>
    <cellStyle name="SAPBEXaggItem 4" xfId="49430" xr:uid="{00000000-0005-0000-0000-000010C10000}"/>
    <cellStyle name="SAPBEXaggItem 4 2" xfId="49431" xr:uid="{00000000-0005-0000-0000-000011C10000}"/>
    <cellStyle name="SAPBEXaggItem 5" xfId="49432" xr:uid="{00000000-0005-0000-0000-000012C10000}"/>
    <cellStyle name="SAPBEXaggItem 5 2" xfId="49433" xr:uid="{00000000-0005-0000-0000-000013C10000}"/>
    <cellStyle name="SAPBEXaggItem 6" xfId="49434" xr:uid="{00000000-0005-0000-0000-000014C10000}"/>
    <cellStyle name="SAPBEXaggItem 6 2" xfId="49435" xr:uid="{00000000-0005-0000-0000-000015C10000}"/>
    <cellStyle name="SAPBEXaggItem 7" xfId="49436" xr:uid="{00000000-0005-0000-0000-000016C10000}"/>
    <cellStyle name="SAPBEXaggItem 7 2" xfId="49437" xr:uid="{00000000-0005-0000-0000-000017C10000}"/>
    <cellStyle name="SAPBEXaggItem 8" xfId="49438" xr:uid="{00000000-0005-0000-0000-000018C10000}"/>
    <cellStyle name="SAPBEXaggItem 8 2" xfId="49439" xr:uid="{00000000-0005-0000-0000-000019C10000}"/>
    <cellStyle name="SAPBEXaggItem 9" xfId="49440" xr:uid="{00000000-0005-0000-0000-00001AC10000}"/>
    <cellStyle name="SAPBEXaggItem 9 2" xfId="49441" xr:uid="{00000000-0005-0000-0000-00001BC10000}"/>
    <cellStyle name="SAPBEXaggItemX" xfId="49442" xr:uid="{00000000-0005-0000-0000-00001CC10000}"/>
    <cellStyle name="SAPBEXaggItemX 10" xfId="49443" xr:uid="{00000000-0005-0000-0000-00001DC10000}"/>
    <cellStyle name="SAPBEXaggItemX 10 2" xfId="49444" xr:uid="{00000000-0005-0000-0000-00001EC10000}"/>
    <cellStyle name="SAPBEXaggItemX 11" xfId="49445" xr:uid="{00000000-0005-0000-0000-00001FC10000}"/>
    <cellStyle name="SAPBEXaggItemX 11 2" xfId="49446" xr:uid="{00000000-0005-0000-0000-000020C10000}"/>
    <cellStyle name="SAPBEXaggItemX 12" xfId="49447" xr:uid="{00000000-0005-0000-0000-000021C10000}"/>
    <cellStyle name="SAPBEXaggItemX 12 2" xfId="49448" xr:uid="{00000000-0005-0000-0000-000022C10000}"/>
    <cellStyle name="SAPBEXaggItemX 13" xfId="49449" xr:uid="{00000000-0005-0000-0000-000023C10000}"/>
    <cellStyle name="SAPBEXaggItemX 13 2" xfId="49450" xr:uid="{00000000-0005-0000-0000-000024C10000}"/>
    <cellStyle name="SAPBEXaggItemX 14" xfId="49451" xr:uid="{00000000-0005-0000-0000-000025C10000}"/>
    <cellStyle name="SAPBEXaggItemX 14 2" xfId="49452" xr:uid="{00000000-0005-0000-0000-000026C10000}"/>
    <cellStyle name="SAPBEXaggItemX 15" xfId="49453" xr:uid="{00000000-0005-0000-0000-000027C10000}"/>
    <cellStyle name="SAPBEXaggItemX 15 2" xfId="49454" xr:uid="{00000000-0005-0000-0000-000028C10000}"/>
    <cellStyle name="SAPBEXaggItemX 16" xfId="49455" xr:uid="{00000000-0005-0000-0000-000029C10000}"/>
    <cellStyle name="SAPBEXaggItemX 16 2" xfId="49456" xr:uid="{00000000-0005-0000-0000-00002AC10000}"/>
    <cellStyle name="SAPBEXaggItemX 17" xfId="49457" xr:uid="{00000000-0005-0000-0000-00002BC10000}"/>
    <cellStyle name="SAPBEXaggItemX 17 2" xfId="49458" xr:uid="{00000000-0005-0000-0000-00002CC10000}"/>
    <cellStyle name="SAPBEXaggItemX 18" xfId="49459" xr:uid="{00000000-0005-0000-0000-00002DC10000}"/>
    <cellStyle name="SAPBEXaggItemX 18 2" xfId="49460" xr:uid="{00000000-0005-0000-0000-00002EC10000}"/>
    <cellStyle name="SAPBEXaggItemX 19" xfId="49461" xr:uid="{00000000-0005-0000-0000-00002FC10000}"/>
    <cellStyle name="SAPBEXaggItemX 19 2" xfId="49462" xr:uid="{00000000-0005-0000-0000-000030C10000}"/>
    <cellStyle name="SAPBEXaggItemX 2" xfId="49463" xr:uid="{00000000-0005-0000-0000-000031C10000}"/>
    <cellStyle name="SAPBEXaggItemX 2 2" xfId="49464" xr:uid="{00000000-0005-0000-0000-000032C10000}"/>
    <cellStyle name="SAPBEXaggItemX 2 2 2" xfId="49465" xr:uid="{00000000-0005-0000-0000-000033C10000}"/>
    <cellStyle name="SAPBEXaggItemX 2 3" xfId="49466" xr:uid="{00000000-0005-0000-0000-000034C10000}"/>
    <cellStyle name="SAPBEXaggItemX 2 3 2" xfId="49467" xr:uid="{00000000-0005-0000-0000-000035C10000}"/>
    <cellStyle name="SAPBEXaggItemX 2 4" xfId="49468" xr:uid="{00000000-0005-0000-0000-000036C10000}"/>
    <cellStyle name="SAPBEXaggItemX 2 4 2" xfId="49469" xr:uid="{00000000-0005-0000-0000-000037C10000}"/>
    <cellStyle name="SAPBEXaggItemX 2 5" xfId="49470" xr:uid="{00000000-0005-0000-0000-000038C10000}"/>
    <cellStyle name="SAPBEXaggItemX 20" xfId="49471" xr:uid="{00000000-0005-0000-0000-000039C10000}"/>
    <cellStyle name="SAPBEXaggItemX 20 2" xfId="49472" xr:uid="{00000000-0005-0000-0000-00003AC10000}"/>
    <cellStyle name="SAPBEXaggItemX 21" xfId="49473" xr:uid="{00000000-0005-0000-0000-00003BC10000}"/>
    <cellStyle name="SAPBEXaggItemX 3" xfId="49474" xr:uid="{00000000-0005-0000-0000-00003CC10000}"/>
    <cellStyle name="SAPBEXaggItemX 3 2" xfId="49475" xr:uid="{00000000-0005-0000-0000-00003DC10000}"/>
    <cellStyle name="SAPBEXaggItemX 4" xfId="49476" xr:uid="{00000000-0005-0000-0000-00003EC10000}"/>
    <cellStyle name="SAPBEXaggItemX 4 2" xfId="49477" xr:uid="{00000000-0005-0000-0000-00003FC10000}"/>
    <cellStyle name="SAPBEXaggItemX 5" xfId="49478" xr:uid="{00000000-0005-0000-0000-000040C10000}"/>
    <cellStyle name="SAPBEXaggItemX 5 2" xfId="49479" xr:uid="{00000000-0005-0000-0000-000041C10000}"/>
    <cellStyle name="SAPBEXaggItemX 6" xfId="49480" xr:uid="{00000000-0005-0000-0000-000042C10000}"/>
    <cellStyle name="SAPBEXaggItemX 6 2" xfId="49481" xr:uid="{00000000-0005-0000-0000-000043C10000}"/>
    <cellStyle name="SAPBEXaggItemX 7" xfId="49482" xr:uid="{00000000-0005-0000-0000-000044C10000}"/>
    <cellStyle name="SAPBEXaggItemX 7 2" xfId="49483" xr:uid="{00000000-0005-0000-0000-000045C10000}"/>
    <cellStyle name="SAPBEXaggItemX 8" xfId="49484" xr:uid="{00000000-0005-0000-0000-000046C10000}"/>
    <cellStyle name="SAPBEXaggItemX 8 2" xfId="49485" xr:uid="{00000000-0005-0000-0000-000047C10000}"/>
    <cellStyle name="SAPBEXaggItemX 9" xfId="49486" xr:uid="{00000000-0005-0000-0000-000048C10000}"/>
    <cellStyle name="SAPBEXaggItemX 9 2" xfId="49487" xr:uid="{00000000-0005-0000-0000-000049C10000}"/>
    <cellStyle name="SAPBEXchaText" xfId="49488" xr:uid="{00000000-0005-0000-0000-00004AC10000}"/>
    <cellStyle name="SAPBEXchaText 10" xfId="49489" xr:uid="{00000000-0005-0000-0000-00004BC10000}"/>
    <cellStyle name="SAPBEXchaText 10 2" xfId="49490" xr:uid="{00000000-0005-0000-0000-00004CC10000}"/>
    <cellStyle name="SAPBEXchaText 11" xfId="49491" xr:uid="{00000000-0005-0000-0000-00004DC10000}"/>
    <cellStyle name="SAPBEXchaText 11 2" xfId="49492" xr:uid="{00000000-0005-0000-0000-00004EC10000}"/>
    <cellStyle name="SAPBEXchaText 12" xfId="49493" xr:uid="{00000000-0005-0000-0000-00004FC10000}"/>
    <cellStyle name="SAPBEXchaText 12 2" xfId="49494" xr:uid="{00000000-0005-0000-0000-000050C10000}"/>
    <cellStyle name="SAPBEXchaText 13" xfId="49495" xr:uid="{00000000-0005-0000-0000-000051C10000}"/>
    <cellStyle name="SAPBEXchaText 13 2" xfId="49496" xr:uid="{00000000-0005-0000-0000-000052C10000}"/>
    <cellStyle name="SAPBEXchaText 14" xfId="49497" xr:uid="{00000000-0005-0000-0000-000053C10000}"/>
    <cellStyle name="SAPBEXchaText 14 2" xfId="49498" xr:uid="{00000000-0005-0000-0000-000054C10000}"/>
    <cellStyle name="SAPBEXchaText 15" xfId="49499" xr:uid="{00000000-0005-0000-0000-000055C10000}"/>
    <cellStyle name="SAPBEXchaText 15 2" xfId="49500" xr:uid="{00000000-0005-0000-0000-000056C10000}"/>
    <cellStyle name="SAPBEXchaText 16" xfId="49501" xr:uid="{00000000-0005-0000-0000-000057C10000}"/>
    <cellStyle name="SAPBEXchaText 16 2" xfId="49502" xr:uid="{00000000-0005-0000-0000-000058C10000}"/>
    <cellStyle name="SAPBEXchaText 17" xfId="49503" xr:uid="{00000000-0005-0000-0000-000059C10000}"/>
    <cellStyle name="SAPBEXchaText 17 2" xfId="49504" xr:uid="{00000000-0005-0000-0000-00005AC10000}"/>
    <cellStyle name="SAPBEXchaText 18" xfId="49505" xr:uid="{00000000-0005-0000-0000-00005BC10000}"/>
    <cellStyle name="SAPBEXchaText 18 2" xfId="49506" xr:uid="{00000000-0005-0000-0000-00005CC10000}"/>
    <cellStyle name="SAPBEXchaText 19" xfId="49507" xr:uid="{00000000-0005-0000-0000-00005DC10000}"/>
    <cellStyle name="SAPBEXchaText 19 2" xfId="49508" xr:uid="{00000000-0005-0000-0000-00005EC10000}"/>
    <cellStyle name="SAPBEXchaText 2" xfId="49509" xr:uid="{00000000-0005-0000-0000-00005FC10000}"/>
    <cellStyle name="SAPBEXchaText 2 2" xfId="49510" xr:uid="{00000000-0005-0000-0000-000060C10000}"/>
    <cellStyle name="SAPBEXchaText 2 2 2" xfId="49511" xr:uid="{00000000-0005-0000-0000-000061C10000}"/>
    <cellStyle name="SAPBEXchaText 2 3" xfId="49512" xr:uid="{00000000-0005-0000-0000-000062C10000}"/>
    <cellStyle name="SAPBEXchaText 2 3 2" xfId="49513" xr:uid="{00000000-0005-0000-0000-000063C10000}"/>
    <cellStyle name="SAPBEXchaText 2 4" xfId="49514" xr:uid="{00000000-0005-0000-0000-000064C10000}"/>
    <cellStyle name="SAPBEXchaText 2 4 2" xfId="49515" xr:uid="{00000000-0005-0000-0000-000065C10000}"/>
    <cellStyle name="SAPBEXchaText 2 5" xfId="49516" xr:uid="{00000000-0005-0000-0000-000066C10000}"/>
    <cellStyle name="SAPBEXchaText 20" xfId="49517" xr:uid="{00000000-0005-0000-0000-000067C10000}"/>
    <cellStyle name="SAPBEXchaText 20 2" xfId="49518" xr:uid="{00000000-0005-0000-0000-000068C10000}"/>
    <cellStyle name="SAPBEXchaText 21" xfId="49519" xr:uid="{00000000-0005-0000-0000-000069C10000}"/>
    <cellStyle name="SAPBEXchaText 21 2" xfId="49520" xr:uid="{00000000-0005-0000-0000-00006AC10000}"/>
    <cellStyle name="SAPBEXchaText 22" xfId="49521" xr:uid="{00000000-0005-0000-0000-00006BC10000}"/>
    <cellStyle name="SAPBEXchaText 3" xfId="49522" xr:uid="{00000000-0005-0000-0000-00006CC10000}"/>
    <cellStyle name="SAPBEXchaText 3 2" xfId="49523" xr:uid="{00000000-0005-0000-0000-00006DC10000}"/>
    <cellStyle name="SAPBEXchaText 4" xfId="49524" xr:uid="{00000000-0005-0000-0000-00006EC10000}"/>
    <cellStyle name="SAPBEXchaText 4 2" xfId="49525" xr:uid="{00000000-0005-0000-0000-00006FC10000}"/>
    <cellStyle name="SAPBEXchaText 5" xfId="49526" xr:uid="{00000000-0005-0000-0000-000070C10000}"/>
    <cellStyle name="SAPBEXchaText 5 2" xfId="49527" xr:uid="{00000000-0005-0000-0000-000071C10000}"/>
    <cellStyle name="SAPBEXchaText 6" xfId="49528" xr:uid="{00000000-0005-0000-0000-000072C10000}"/>
    <cellStyle name="SAPBEXchaText 6 2" xfId="49529" xr:uid="{00000000-0005-0000-0000-000073C10000}"/>
    <cellStyle name="SAPBEXchaText 7" xfId="49530" xr:uid="{00000000-0005-0000-0000-000074C10000}"/>
    <cellStyle name="SAPBEXchaText 7 2" xfId="49531" xr:uid="{00000000-0005-0000-0000-000075C10000}"/>
    <cellStyle name="SAPBEXchaText 8" xfId="49532" xr:uid="{00000000-0005-0000-0000-000076C10000}"/>
    <cellStyle name="SAPBEXchaText 8 2" xfId="49533" xr:uid="{00000000-0005-0000-0000-000077C10000}"/>
    <cellStyle name="SAPBEXchaText 9" xfId="49534" xr:uid="{00000000-0005-0000-0000-000078C10000}"/>
    <cellStyle name="SAPBEXchaText 9 2" xfId="49535" xr:uid="{00000000-0005-0000-0000-000079C10000}"/>
    <cellStyle name="SAPBEXexcBad7" xfId="49536" xr:uid="{00000000-0005-0000-0000-00007AC10000}"/>
    <cellStyle name="SAPBEXexcBad7 10" xfId="49537" xr:uid="{00000000-0005-0000-0000-00007BC10000}"/>
    <cellStyle name="SAPBEXexcBad7 10 2" xfId="49538" xr:uid="{00000000-0005-0000-0000-00007CC10000}"/>
    <cellStyle name="SAPBEXexcBad7 11" xfId="49539" xr:uid="{00000000-0005-0000-0000-00007DC10000}"/>
    <cellStyle name="SAPBEXexcBad7 11 2" xfId="49540" xr:uid="{00000000-0005-0000-0000-00007EC10000}"/>
    <cellStyle name="SAPBEXexcBad7 12" xfId="49541" xr:uid="{00000000-0005-0000-0000-00007FC10000}"/>
    <cellStyle name="SAPBEXexcBad7 12 2" xfId="49542" xr:uid="{00000000-0005-0000-0000-000080C10000}"/>
    <cellStyle name="SAPBEXexcBad7 13" xfId="49543" xr:uid="{00000000-0005-0000-0000-000081C10000}"/>
    <cellStyle name="SAPBEXexcBad7 13 2" xfId="49544" xr:uid="{00000000-0005-0000-0000-000082C10000}"/>
    <cellStyle name="SAPBEXexcBad7 14" xfId="49545" xr:uid="{00000000-0005-0000-0000-000083C10000}"/>
    <cellStyle name="SAPBEXexcBad7 14 2" xfId="49546" xr:uid="{00000000-0005-0000-0000-000084C10000}"/>
    <cellStyle name="SAPBEXexcBad7 15" xfId="49547" xr:uid="{00000000-0005-0000-0000-000085C10000}"/>
    <cellStyle name="SAPBEXexcBad7 15 2" xfId="49548" xr:uid="{00000000-0005-0000-0000-000086C10000}"/>
    <cellStyle name="SAPBEXexcBad7 16" xfId="49549" xr:uid="{00000000-0005-0000-0000-000087C10000}"/>
    <cellStyle name="SAPBEXexcBad7 16 2" xfId="49550" xr:uid="{00000000-0005-0000-0000-000088C10000}"/>
    <cellStyle name="SAPBEXexcBad7 17" xfId="49551" xr:uid="{00000000-0005-0000-0000-000089C10000}"/>
    <cellStyle name="SAPBEXexcBad7 17 2" xfId="49552" xr:uid="{00000000-0005-0000-0000-00008AC10000}"/>
    <cellStyle name="SAPBEXexcBad7 18" xfId="49553" xr:uid="{00000000-0005-0000-0000-00008BC10000}"/>
    <cellStyle name="SAPBEXexcBad7 18 2" xfId="49554" xr:uid="{00000000-0005-0000-0000-00008CC10000}"/>
    <cellStyle name="SAPBEXexcBad7 19" xfId="49555" xr:uid="{00000000-0005-0000-0000-00008DC10000}"/>
    <cellStyle name="SAPBEXexcBad7 19 2" xfId="49556" xr:uid="{00000000-0005-0000-0000-00008EC10000}"/>
    <cellStyle name="SAPBEXexcBad7 2" xfId="49557" xr:uid="{00000000-0005-0000-0000-00008FC10000}"/>
    <cellStyle name="SAPBEXexcBad7 2 2" xfId="49558" xr:uid="{00000000-0005-0000-0000-000090C10000}"/>
    <cellStyle name="SAPBEXexcBad7 2 2 2" xfId="49559" xr:uid="{00000000-0005-0000-0000-000091C10000}"/>
    <cellStyle name="SAPBEXexcBad7 2 3" xfId="49560" xr:uid="{00000000-0005-0000-0000-000092C10000}"/>
    <cellStyle name="SAPBEXexcBad7 2 3 2" xfId="49561" xr:uid="{00000000-0005-0000-0000-000093C10000}"/>
    <cellStyle name="SAPBEXexcBad7 2 4" xfId="49562" xr:uid="{00000000-0005-0000-0000-000094C10000}"/>
    <cellStyle name="SAPBEXexcBad7 2 4 2" xfId="49563" xr:uid="{00000000-0005-0000-0000-000095C10000}"/>
    <cellStyle name="SAPBEXexcBad7 2 5" xfId="49564" xr:uid="{00000000-0005-0000-0000-000096C10000}"/>
    <cellStyle name="SAPBEXexcBad7 20" xfId="49565" xr:uid="{00000000-0005-0000-0000-000097C10000}"/>
    <cellStyle name="SAPBEXexcBad7 20 2" xfId="49566" xr:uid="{00000000-0005-0000-0000-000098C10000}"/>
    <cellStyle name="SAPBEXexcBad7 21" xfId="49567" xr:uid="{00000000-0005-0000-0000-000099C10000}"/>
    <cellStyle name="SAPBEXexcBad7 3" xfId="49568" xr:uid="{00000000-0005-0000-0000-00009AC10000}"/>
    <cellStyle name="SAPBEXexcBad7 3 2" xfId="49569" xr:uid="{00000000-0005-0000-0000-00009BC10000}"/>
    <cellStyle name="SAPBEXexcBad7 4" xfId="49570" xr:uid="{00000000-0005-0000-0000-00009CC10000}"/>
    <cellStyle name="SAPBEXexcBad7 4 2" xfId="49571" xr:uid="{00000000-0005-0000-0000-00009DC10000}"/>
    <cellStyle name="SAPBEXexcBad7 5" xfId="49572" xr:uid="{00000000-0005-0000-0000-00009EC10000}"/>
    <cellStyle name="SAPBEXexcBad7 5 2" xfId="49573" xr:uid="{00000000-0005-0000-0000-00009FC10000}"/>
    <cellStyle name="SAPBEXexcBad7 6" xfId="49574" xr:uid="{00000000-0005-0000-0000-0000A0C10000}"/>
    <cellStyle name="SAPBEXexcBad7 6 2" xfId="49575" xr:uid="{00000000-0005-0000-0000-0000A1C10000}"/>
    <cellStyle name="SAPBEXexcBad7 7" xfId="49576" xr:uid="{00000000-0005-0000-0000-0000A2C10000}"/>
    <cellStyle name="SAPBEXexcBad7 7 2" xfId="49577" xr:uid="{00000000-0005-0000-0000-0000A3C10000}"/>
    <cellStyle name="SAPBEXexcBad7 8" xfId="49578" xr:uid="{00000000-0005-0000-0000-0000A4C10000}"/>
    <cellStyle name="SAPBEXexcBad7 8 2" xfId="49579" xr:uid="{00000000-0005-0000-0000-0000A5C10000}"/>
    <cellStyle name="SAPBEXexcBad7 9" xfId="49580" xr:uid="{00000000-0005-0000-0000-0000A6C10000}"/>
    <cellStyle name="SAPBEXexcBad7 9 2" xfId="49581" xr:uid="{00000000-0005-0000-0000-0000A7C10000}"/>
    <cellStyle name="SAPBEXexcBad8" xfId="49582" xr:uid="{00000000-0005-0000-0000-0000A8C10000}"/>
    <cellStyle name="SAPBEXexcBad8 10" xfId="49583" xr:uid="{00000000-0005-0000-0000-0000A9C10000}"/>
    <cellStyle name="SAPBEXexcBad8 10 2" xfId="49584" xr:uid="{00000000-0005-0000-0000-0000AAC10000}"/>
    <cellStyle name="SAPBEXexcBad8 11" xfId="49585" xr:uid="{00000000-0005-0000-0000-0000ABC10000}"/>
    <cellStyle name="SAPBEXexcBad8 11 2" xfId="49586" xr:uid="{00000000-0005-0000-0000-0000ACC10000}"/>
    <cellStyle name="SAPBEXexcBad8 12" xfId="49587" xr:uid="{00000000-0005-0000-0000-0000ADC10000}"/>
    <cellStyle name="SAPBEXexcBad8 12 2" xfId="49588" xr:uid="{00000000-0005-0000-0000-0000AEC10000}"/>
    <cellStyle name="SAPBEXexcBad8 13" xfId="49589" xr:uid="{00000000-0005-0000-0000-0000AFC10000}"/>
    <cellStyle name="SAPBEXexcBad8 13 2" xfId="49590" xr:uid="{00000000-0005-0000-0000-0000B0C10000}"/>
    <cellStyle name="SAPBEXexcBad8 14" xfId="49591" xr:uid="{00000000-0005-0000-0000-0000B1C10000}"/>
    <cellStyle name="SAPBEXexcBad8 14 2" xfId="49592" xr:uid="{00000000-0005-0000-0000-0000B2C10000}"/>
    <cellStyle name="SAPBEXexcBad8 15" xfId="49593" xr:uid="{00000000-0005-0000-0000-0000B3C10000}"/>
    <cellStyle name="SAPBEXexcBad8 15 2" xfId="49594" xr:uid="{00000000-0005-0000-0000-0000B4C10000}"/>
    <cellStyle name="SAPBEXexcBad8 16" xfId="49595" xr:uid="{00000000-0005-0000-0000-0000B5C10000}"/>
    <cellStyle name="SAPBEXexcBad8 16 2" xfId="49596" xr:uid="{00000000-0005-0000-0000-0000B6C10000}"/>
    <cellStyle name="SAPBEXexcBad8 17" xfId="49597" xr:uid="{00000000-0005-0000-0000-0000B7C10000}"/>
    <cellStyle name="SAPBEXexcBad8 17 2" xfId="49598" xr:uid="{00000000-0005-0000-0000-0000B8C10000}"/>
    <cellStyle name="SAPBEXexcBad8 18" xfId="49599" xr:uid="{00000000-0005-0000-0000-0000B9C10000}"/>
    <cellStyle name="SAPBEXexcBad8 18 2" xfId="49600" xr:uid="{00000000-0005-0000-0000-0000BAC10000}"/>
    <cellStyle name="SAPBEXexcBad8 19" xfId="49601" xr:uid="{00000000-0005-0000-0000-0000BBC10000}"/>
    <cellStyle name="SAPBEXexcBad8 19 2" xfId="49602" xr:uid="{00000000-0005-0000-0000-0000BCC10000}"/>
    <cellStyle name="SAPBEXexcBad8 2" xfId="49603" xr:uid="{00000000-0005-0000-0000-0000BDC10000}"/>
    <cellStyle name="SAPBEXexcBad8 2 2" xfId="49604" xr:uid="{00000000-0005-0000-0000-0000BEC10000}"/>
    <cellStyle name="SAPBEXexcBad8 2 2 2" xfId="49605" xr:uid="{00000000-0005-0000-0000-0000BFC10000}"/>
    <cellStyle name="SAPBEXexcBad8 2 3" xfId="49606" xr:uid="{00000000-0005-0000-0000-0000C0C10000}"/>
    <cellStyle name="SAPBEXexcBad8 2 3 2" xfId="49607" xr:uid="{00000000-0005-0000-0000-0000C1C10000}"/>
    <cellStyle name="SAPBEXexcBad8 2 4" xfId="49608" xr:uid="{00000000-0005-0000-0000-0000C2C10000}"/>
    <cellStyle name="SAPBEXexcBad8 2 4 2" xfId="49609" xr:uid="{00000000-0005-0000-0000-0000C3C10000}"/>
    <cellStyle name="SAPBEXexcBad8 2 5" xfId="49610" xr:uid="{00000000-0005-0000-0000-0000C4C10000}"/>
    <cellStyle name="SAPBEXexcBad8 20" xfId="49611" xr:uid="{00000000-0005-0000-0000-0000C5C10000}"/>
    <cellStyle name="SAPBEXexcBad8 20 2" xfId="49612" xr:uid="{00000000-0005-0000-0000-0000C6C10000}"/>
    <cellStyle name="SAPBEXexcBad8 21" xfId="49613" xr:uid="{00000000-0005-0000-0000-0000C7C10000}"/>
    <cellStyle name="SAPBEXexcBad8 3" xfId="49614" xr:uid="{00000000-0005-0000-0000-0000C8C10000}"/>
    <cellStyle name="SAPBEXexcBad8 3 2" xfId="49615" xr:uid="{00000000-0005-0000-0000-0000C9C10000}"/>
    <cellStyle name="SAPBEXexcBad8 4" xfId="49616" xr:uid="{00000000-0005-0000-0000-0000CAC10000}"/>
    <cellStyle name="SAPBEXexcBad8 4 2" xfId="49617" xr:uid="{00000000-0005-0000-0000-0000CBC10000}"/>
    <cellStyle name="SAPBEXexcBad8 5" xfId="49618" xr:uid="{00000000-0005-0000-0000-0000CCC10000}"/>
    <cellStyle name="SAPBEXexcBad8 5 2" xfId="49619" xr:uid="{00000000-0005-0000-0000-0000CDC10000}"/>
    <cellStyle name="SAPBEXexcBad8 6" xfId="49620" xr:uid="{00000000-0005-0000-0000-0000CEC10000}"/>
    <cellStyle name="SAPBEXexcBad8 6 2" xfId="49621" xr:uid="{00000000-0005-0000-0000-0000CFC10000}"/>
    <cellStyle name="SAPBEXexcBad8 7" xfId="49622" xr:uid="{00000000-0005-0000-0000-0000D0C10000}"/>
    <cellStyle name="SAPBEXexcBad8 7 2" xfId="49623" xr:uid="{00000000-0005-0000-0000-0000D1C10000}"/>
    <cellStyle name="SAPBEXexcBad8 8" xfId="49624" xr:uid="{00000000-0005-0000-0000-0000D2C10000}"/>
    <cellStyle name="SAPBEXexcBad8 8 2" xfId="49625" xr:uid="{00000000-0005-0000-0000-0000D3C10000}"/>
    <cellStyle name="SAPBEXexcBad8 9" xfId="49626" xr:uid="{00000000-0005-0000-0000-0000D4C10000}"/>
    <cellStyle name="SAPBEXexcBad8 9 2" xfId="49627" xr:uid="{00000000-0005-0000-0000-0000D5C10000}"/>
    <cellStyle name="SAPBEXexcBad9" xfId="49628" xr:uid="{00000000-0005-0000-0000-0000D6C10000}"/>
    <cellStyle name="SAPBEXexcBad9 10" xfId="49629" xr:uid="{00000000-0005-0000-0000-0000D7C10000}"/>
    <cellStyle name="SAPBEXexcBad9 10 2" xfId="49630" xr:uid="{00000000-0005-0000-0000-0000D8C10000}"/>
    <cellStyle name="SAPBEXexcBad9 11" xfId="49631" xr:uid="{00000000-0005-0000-0000-0000D9C10000}"/>
    <cellStyle name="SAPBEXexcBad9 11 2" xfId="49632" xr:uid="{00000000-0005-0000-0000-0000DAC10000}"/>
    <cellStyle name="SAPBEXexcBad9 12" xfId="49633" xr:uid="{00000000-0005-0000-0000-0000DBC10000}"/>
    <cellStyle name="SAPBEXexcBad9 12 2" xfId="49634" xr:uid="{00000000-0005-0000-0000-0000DCC10000}"/>
    <cellStyle name="SAPBEXexcBad9 13" xfId="49635" xr:uid="{00000000-0005-0000-0000-0000DDC10000}"/>
    <cellStyle name="SAPBEXexcBad9 13 2" xfId="49636" xr:uid="{00000000-0005-0000-0000-0000DEC10000}"/>
    <cellStyle name="SAPBEXexcBad9 14" xfId="49637" xr:uid="{00000000-0005-0000-0000-0000DFC10000}"/>
    <cellStyle name="SAPBEXexcBad9 14 2" xfId="49638" xr:uid="{00000000-0005-0000-0000-0000E0C10000}"/>
    <cellStyle name="SAPBEXexcBad9 15" xfId="49639" xr:uid="{00000000-0005-0000-0000-0000E1C10000}"/>
    <cellStyle name="SAPBEXexcBad9 15 2" xfId="49640" xr:uid="{00000000-0005-0000-0000-0000E2C10000}"/>
    <cellStyle name="SAPBEXexcBad9 16" xfId="49641" xr:uid="{00000000-0005-0000-0000-0000E3C10000}"/>
    <cellStyle name="SAPBEXexcBad9 16 2" xfId="49642" xr:uid="{00000000-0005-0000-0000-0000E4C10000}"/>
    <cellStyle name="SAPBEXexcBad9 17" xfId="49643" xr:uid="{00000000-0005-0000-0000-0000E5C10000}"/>
    <cellStyle name="SAPBEXexcBad9 17 2" xfId="49644" xr:uid="{00000000-0005-0000-0000-0000E6C10000}"/>
    <cellStyle name="SAPBEXexcBad9 18" xfId="49645" xr:uid="{00000000-0005-0000-0000-0000E7C10000}"/>
    <cellStyle name="SAPBEXexcBad9 18 2" xfId="49646" xr:uid="{00000000-0005-0000-0000-0000E8C10000}"/>
    <cellStyle name="SAPBEXexcBad9 19" xfId="49647" xr:uid="{00000000-0005-0000-0000-0000E9C10000}"/>
    <cellStyle name="SAPBEXexcBad9 19 2" xfId="49648" xr:uid="{00000000-0005-0000-0000-0000EAC10000}"/>
    <cellStyle name="SAPBEXexcBad9 2" xfId="49649" xr:uid="{00000000-0005-0000-0000-0000EBC10000}"/>
    <cellStyle name="SAPBEXexcBad9 2 2" xfId="49650" xr:uid="{00000000-0005-0000-0000-0000ECC10000}"/>
    <cellStyle name="SAPBEXexcBad9 2 2 2" xfId="49651" xr:uid="{00000000-0005-0000-0000-0000EDC10000}"/>
    <cellStyle name="SAPBEXexcBad9 2 3" xfId="49652" xr:uid="{00000000-0005-0000-0000-0000EEC10000}"/>
    <cellStyle name="SAPBEXexcBad9 2 3 2" xfId="49653" xr:uid="{00000000-0005-0000-0000-0000EFC10000}"/>
    <cellStyle name="SAPBEXexcBad9 2 4" xfId="49654" xr:uid="{00000000-0005-0000-0000-0000F0C10000}"/>
    <cellStyle name="SAPBEXexcBad9 2 4 2" xfId="49655" xr:uid="{00000000-0005-0000-0000-0000F1C10000}"/>
    <cellStyle name="SAPBEXexcBad9 2 5" xfId="49656" xr:uid="{00000000-0005-0000-0000-0000F2C10000}"/>
    <cellStyle name="SAPBEXexcBad9 20" xfId="49657" xr:uid="{00000000-0005-0000-0000-0000F3C10000}"/>
    <cellStyle name="SAPBEXexcBad9 20 2" xfId="49658" xr:uid="{00000000-0005-0000-0000-0000F4C10000}"/>
    <cellStyle name="SAPBEXexcBad9 21" xfId="49659" xr:uid="{00000000-0005-0000-0000-0000F5C10000}"/>
    <cellStyle name="SAPBEXexcBad9 3" xfId="49660" xr:uid="{00000000-0005-0000-0000-0000F6C10000}"/>
    <cellStyle name="SAPBEXexcBad9 3 2" xfId="49661" xr:uid="{00000000-0005-0000-0000-0000F7C10000}"/>
    <cellStyle name="SAPBEXexcBad9 4" xfId="49662" xr:uid="{00000000-0005-0000-0000-0000F8C10000}"/>
    <cellStyle name="SAPBEXexcBad9 4 2" xfId="49663" xr:uid="{00000000-0005-0000-0000-0000F9C10000}"/>
    <cellStyle name="SAPBEXexcBad9 5" xfId="49664" xr:uid="{00000000-0005-0000-0000-0000FAC10000}"/>
    <cellStyle name="SAPBEXexcBad9 5 2" xfId="49665" xr:uid="{00000000-0005-0000-0000-0000FBC10000}"/>
    <cellStyle name="SAPBEXexcBad9 6" xfId="49666" xr:uid="{00000000-0005-0000-0000-0000FCC10000}"/>
    <cellStyle name="SAPBEXexcBad9 6 2" xfId="49667" xr:uid="{00000000-0005-0000-0000-0000FDC10000}"/>
    <cellStyle name="SAPBEXexcBad9 7" xfId="49668" xr:uid="{00000000-0005-0000-0000-0000FEC10000}"/>
    <cellStyle name="SAPBEXexcBad9 7 2" xfId="49669" xr:uid="{00000000-0005-0000-0000-0000FFC10000}"/>
    <cellStyle name="SAPBEXexcBad9 8" xfId="49670" xr:uid="{00000000-0005-0000-0000-000000C20000}"/>
    <cellStyle name="SAPBEXexcBad9 8 2" xfId="49671" xr:uid="{00000000-0005-0000-0000-000001C20000}"/>
    <cellStyle name="SAPBEXexcBad9 9" xfId="49672" xr:uid="{00000000-0005-0000-0000-000002C20000}"/>
    <cellStyle name="SAPBEXexcBad9 9 2" xfId="49673" xr:uid="{00000000-0005-0000-0000-000003C20000}"/>
    <cellStyle name="SAPBEXexcCritical4" xfId="49674" xr:uid="{00000000-0005-0000-0000-000004C20000}"/>
    <cellStyle name="SAPBEXexcCritical4 10" xfId="49675" xr:uid="{00000000-0005-0000-0000-000005C20000}"/>
    <cellStyle name="SAPBEXexcCritical4 10 2" xfId="49676" xr:uid="{00000000-0005-0000-0000-000006C20000}"/>
    <cellStyle name="SAPBEXexcCritical4 11" xfId="49677" xr:uid="{00000000-0005-0000-0000-000007C20000}"/>
    <cellStyle name="SAPBEXexcCritical4 11 2" xfId="49678" xr:uid="{00000000-0005-0000-0000-000008C20000}"/>
    <cellStyle name="SAPBEXexcCritical4 12" xfId="49679" xr:uid="{00000000-0005-0000-0000-000009C20000}"/>
    <cellStyle name="SAPBEXexcCritical4 12 2" xfId="49680" xr:uid="{00000000-0005-0000-0000-00000AC20000}"/>
    <cellStyle name="SAPBEXexcCritical4 13" xfId="49681" xr:uid="{00000000-0005-0000-0000-00000BC20000}"/>
    <cellStyle name="SAPBEXexcCritical4 13 2" xfId="49682" xr:uid="{00000000-0005-0000-0000-00000CC20000}"/>
    <cellStyle name="SAPBEXexcCritical4 14" xfId="49683" xr:uid="{00000000-0005-0000-0000-00000DC20000}"/>
    <cellStyle name="SAPBEXexcCritical4 14 2" xfId="49684" xr:uid="{00000000-0005-0000-0000-00000EC20000}"/>
    <cellStyle name="SAPBEXexcCritical4 15" xfId="49685" xr:uid="{00000000-0005-0000-0000-00000FC20000}"/>
    <cellStyle name="SAPBEXexcCritical4 15 2" xfId="49686" xr:uid="{00000000-0005-0000-0000-000010C20000}"/>
    <cellStyle name="SAPBEXexcCritical4 16" xfId="49687" xr:uid="{00000000-0005-0000-0000-000011C20000}"/>
    <cellStyle name="SAPBEXexcCritical4 16 2" xfId="49688" xr:uid="{00000000-0005-0000-0000-000012C20000}"/>
    <cellStyle name="SAPBEXexcCritical4 17" xfId="49689" xr:uid="{00000000-0005-0000-0000-000013C20000}"/>
    <cellStyle name="SAPBEXexcCritical4 17 2" xfId="49690" xr:uid="{00000000-0005-0000-0000-000014C20000}"/>
    <cellStyle name="SAPBEXexcCritical4 18" xfId="49691" xr:uid="{00000000-0005-0000-0000-000015C20000}"/>
    <cellStyle name="SAPBEXexcCritical4 18 2" xfId="49692" xr:uid="{00000000-0005-0000-0000-000016C20000}"/>
    <cellStyle name="SAPBEXexcCritical4 19" xfId="49693" xr:uid="{00000000-0005-0000-0000-000017C20000}"/>
    <cellStyle name="SAPBEXexcCritical4 19 2" xfId="49694" xr:uid="{00000000-0005-0000-0000-000018C20000}"/>
    <cellStyle name="SAPBEXexcCritical4 2" xfId="49695" xr:uid="{00000000-0005-0000-0000-000019C20000}"/>
    <cellStyle name="SAPBEXexcCritical4 2 2" xfId="49696" xr:uid="{00000000-0005-0000-0000-00001AC20000}"/>
    <cellStyle name="SAPBEXexcCritical4 2 2 2" xfId="49697" xr:uid="{00000000-0005-0000-0000-00001BC20000}"/>
    <cellStyle name="SAPBEXexcCritical4 2 3" xfId="49698" xr:uid="{00000000-0005-0000-0000-00001CC20000}"/>
    <cellStyle name="SAPBEXexcCritical4 2 3 2" xfId="49699" xr:uid="{00000000-0005-0000-0000-00001DC20000}"/>
    <cellStyle name="SAPBEXexcCritical4 2 4" xfId="49700" xr:uid="{00000000-0005-0000-0000-00001EC20000}"/>
    <cellStyle name="SAPBEXexcCritical4 2 4 2" xfId="49701" xr:uid="{00000000-0005-0000-0000-00001FC20000}"/>
    <cellStyle name="SAPBEXexcCritical4 2 5" xfId="49702" xr:uid="{00000000-0005-0000-0000-000020C20000}"/>
    <cellStyle name="SAPBEXexcCritical4 20" xfId="49703" xr:uid="{00000000-0005-0000-0000-000021C20000}"/>
    <cellStyle name="SAPBEXexcCritical4 20 2" xfId="49704" xr:uid="{00000000-0005-0000-0000-000022C20000}"/>
    <cellStyle name="SAPBEXexcCritical4 21" xfId="49705" xr:uid="{00000000-0005-0000-0000-000023C20000}"/>
    <cellStyle name="SAPBEXexcCritical4 3" xfId="49706" xr:uid="{00000000-0005-0000-0000-000024C20000}"/>
    <cellStyle name="SAPBEXexcCritical4 3 2" xfId="49707" xr:uid="{00000000-0005-0000-0000-000025C20000}"/>
    <cellStyle name="SAPBEXexcCritical4 4" xfId="49708" xr:uid="{00000000-0005-0000-0000-000026C20000}"/>
    <cellStyle name="SAPBEXexcCritical4 4 2" xfId="49709" xr:uid="{00000000-0005-0000-0000-000027C20000}"/>
    <cellStyle name="SAPBEXexcCritical4 5" xfId="49710" xr:uid="{00000000-0005-0000-0000-000028C20000}"/>
    <cellStyle name="SAPBEXexcCritical4 5 2" xfId="49711" xr:uid="{00000000-0005-0000-0000-000029C20000}"/>
    <cellStyle name="SAPBEXexcCritical4 6" xfId="49712" xr:uid="{00000000-0005-0000-0000-00002AC20000}"/>
    <cellStyle name="SAPBEXexcCritical4 6 2" xfId="49713" xr:uid="{00000000-0005-0000-0000-00002BC20000}"/>
    <cellStyle name="SAPBEXexcCritical4 7" xfId="49714" xr:uid="{00000000-0005-0000-0000-00002CC20000}"/>
    <cellStyle name="SAPBEXexcCritical4 7 2" xfId="49715" xr:uid="{00000000-0005-0000-0000-00002DC20000}"/>
    <cellStyle name="SAPBEXexcCritical4 8" xfId="49716" xr:uid="{00000000-0005-0000-0000-00002EC20000}"/>
    <cellStyle name="SAPBEXexcCritical4 8 2" xfId="49717" xr:uid="{00000000-0005-0000-0000-00002FC20000}"/>
    <cellStyle name="SAPBEXexcCritical4 9" xfId="49718" xr:uid="{00000000-0005-0000-0000-000030C20000}"/>
    <cellStyle name="SAPBEXexcCritical4 9 2" xfId="49719" xr:uid="{00000000-0005-0000-0000-000031C20000}"/>
    <cellStyle name="SAPBEXexcCritical5" xfId="49720" xr:uid="{00000000-0005-0000-0000-000032C20000}"/>
    <cellStyle name="SAPBEXexcCritical5 10" xfId="49721" xr:uid="{00000000-0005-0000-0000-000033C20000}"/>
    <cellStyle name="SAPBEXexcCritical5 10 2" xfId="49722" xr:uid="{00000000-0005-0000-0000-000034C20000}"/>
    <cellStyle name="SAPBEXexcCritical5 11" xfId="49723" xr:uid="{00000000-0005-0000-0000-000035C20000}"/>
    <cellStyle name="SAPBEXexcCritical5 11 2" xfId="49724" xr:uid="{00000000-0005-0000-0000-000036C20000}"/>
    <cellStyle name="SAPBEXexcCritical5 12" xfId="49725" xr:uid="{00000000-0005-0000-0000-000037C20000}"/>
    <cellStyle name="SAPBEXexcCritical5 12 2" xfId="49726" xr:uid="{00000000-0005-0000-0000-000038C20000}"/>
    <cellStyle name="SAPBEXexcCritical5 13" xfId="49727" xr:uid="{00000000-0005-0000-0000-000039C20000}"/>
    <cellStyle name="SAPBEXexcCritical5 13 2" xfId="49728" xr:uid="{00000000-0005-0000-0000-00003AC20000}"/>
    <cellStyle name="SAPBEXexcCritical5 14" xfId="49729" xr:uid="{00000000-0005-0000-0000-00003BC20000}"/>
    <cellStyle name="SAPBEXexcCritical5 14 2" xfId="49730" xr:uid="{00000000-0005-0000-0000-00003CC20000}"/>
    <cellStyle name="SAPBEXexcCritical5 15" xfId="49731" xr:uid="{00000000-0005-0000-0000-00003DC20000}"/>
    <cellStyle name="SAPBEXexcCritical5 15 2" xfId="49732" xr:uid="{00000000-0005-0000-0000-00003EC20000}"/>
    <cellStyle name="SAPBEXexcCritical5 16" xfId="49733" xr:uid="{00000000-0005-0000-0000-00003FC20000}"/>
    <cellStyle name="SAPBEXexcCritical5 16 2" xfId="49734" xr:uid="{00000000-0005-0000-0000-000040C20000}"/>
    <cellStyle name="SAPBEXexcCritical5 17" xfId="49735" xr:uid="{00000000-0005-0000-0000-000041C20000}"/>
    <cellStyle name="SAPBEXexcCritical5 17 2" xfId="49736" xr:uid="{00000000-0005-0000-0000-000042C20000}"/>
    <cellStyle name="SAPBEXexcCritical5 18" xfId="49737" xr:uid="{00000000-0005-0000-0000-000043C20000}"/>
    <cellStyle name="SAPBEXexcCritical5 18 2" xfId="49738" xr:uid="{00000000-0005-0000-0000-000044C20000}"/>
    <cellStyle name="SAPBEXexcCritical5 19" xfId="49739" xr:uid="{00000000-0005-0000-0000-000045C20000}"/>
    <cellStyle name="SAPBEXexcCritical5 19 2" xfId="49740" xr:uid="{00000000-0005-0000-0000-000046C20000}"/>
    <cellStyle name="SAPBEXexcCritical5 2" xfId="49741" xr:uid="{00000000-0005-0000-0000-000047C20000}"/>
    <cellStyle name="SAPBEXexcCritical5 2 2" xfId="49742" xr:uid="{00000000-0005-0000-0000-000048C20000}"/>
    <cellStyle name="SAPBEXexcCritical5 2 2 2" xfId="49743" xr:uid="{00000000-0005-0000-0000-000049C20000}"/>
    <cellStyle name="SAPBEXexcCritical5 2 3" xfId="49744" xr:uid="{00000000-0005-0000-0000-00004AC20000}"/>
    <cellStyle name="SAPBEXexcCritical5 2 3 2" xfId="49745" xr:uid="{00000000-0005-0000-0000-00004BC20000}"/>
    <cellStyle name="SAPBEXexcCritical5 2 4" xfId="49746" xr:uid="{00000000-0005-0000-0000-00004CC20000}"/>
    <cellStyle name="SAPBEXexcCritical5 2 4 2" xfId="49747" xr:uid="{00000000-0005-0000-0000-00004DC20000}"/>
    <cellStyle name="SAPBEXexcCritical5 2 5" xfId="49748" xr:uid="{00000000-0005-0000-0000-00004EC20000}"/>
    <cellStyle name="SAPBEXexcCritical5 20" xfId="49749" xr:uid="{00000000-0005-0000-0000-00004FC20000}"/>
    <cellStyle name="SAPBEXexcCritical5 20 2" xfId="49750" xr:uid="{00000000-0005-0000-0000-000050C20000}"/>
    <cellStyle name="SAPBEXexcCritical5 21" xfId="49751" xr:uid="{00000000-0005-0000-0000-000051C20000}"/>
    <cellStyle name="SAPBEXexcCritical5 3" xfId="49752" xr:uid="{00000000-0005-0000-0000-000052C20000}"/>
    <cellStyle name="SAPBEXexcCritical5 3 2" xfId="49753" xr:uid="{00000000-0005-0000-0000-000053C20000}"/>
    <cellStyle name="SAPBEXexcCritical5 4" xfId="49754" xr:uid="{00000000-0005-0000-0000-000054C20000}"/>
    <cellStyle name="SAPBEXexcCritical5 4 2" xfId="49755" xr:uid="{00000000-0005-0000-0000-000055C20000}"/>
    <cellStyle name="SAPBEXexcCritical5 5" xfId="49756" xr:uid="{00000000-0005-0000-0000-000056C20000}"/>
    <cellStyle name="SAPBEXexcCritical5 5 2" xfId="49757" xr:uid="{00000000-0005-0000-0000-000057C20000}"/>
    <cellStyle name="SAPBEXexcCritical5 6" xfId="49758" xr:uid="{00000000-0005-0000-0000-000058C20000}"/>
    <cellStyle name="SAPBEXexcCritical5 6 2" xfId="49759" xr:uid="{00000000-0005-0000-0000-000059C20000}"/>
    <cellStyle name="SAPBEXexcCritical5 7" xfId="49760" xr:uid="{00000000-0005-0000-0000-00005AC20000}"/>
    <cellStyle name="SAPBEXexcCritical5 7 2" xfId="49761" xr:uid="{00000000-0005-0000-0000-00005BC20000}"/>
    <cellStyle name="SAPBEXexcCritical5 8" xfId="49762" xr:uid="{00000000-0005-0000-0000-00005CC20000}"/>
    <cellStyle name="SAPBEXexcCritical5 8 2" xfId="49763" xr:uid="{00000000-0005-0000-0000-00005DC20000}"/>
    <cellStyle name="SAPBEXexcCritical5 9" xfId="49764" xr:uid="{00000000-0005-0000-0000-00005EC20000}"/>
    <cellStyle name="SAPBEXexcCritical5 9 2" xfId="49765" xr:uid="{00000000-0005-0000-0000-00005FC20000}"/>
    <cellStyle name="SAPBEXexcCritical6" xfId="49766" xr:uid="{00000000-0005-0000-0000-000060C20000}"/>
    <cellStyle name="SAPBEXexcCritical6 10" xfId="49767" xr:uid="{00000000-0005-0000-0000-000061C20000}"/>
    <cellStyle name="SAPBEXexcCritical6 10 2" xfId="49768" xr:uid="{00000000-0005-0000-0000-000062C20000}"/>
    <cellStyle name="SAPBEXexcCritical6 11" xfId="49769" xr:uid="{00000000-0005-0000-0000-000063C20000}"/>
    <cellStyle name="SAPBEXexcCritical6 11 2" xfId="49770" xr:uid="{00000000-0005-0000-0000-000064C20000}"/>
    <cellStyle name="SAPBEXexcCritical6 12" xfId="49771" xr:uid="{00000000-0005-0000-0000-000065C20000}"/>
    <cellStyle name="SAPBEXexcCritical6 12 2" xfId="49772" xr:uid="{00000000-0005-0000-0000-000066C20000}"/>
    <cellStyle name="SAPBEXexcCritical6 13" xfId="49773" xr:uid="{00000000-0005-0000-0000-000067C20000}"/>
    <cellStyle name="SAPBEXexcCritical6 13 2" xfId="49774" xr:uid="{00000000-0005-0000-0000-000068C20000}"/>
    <cellStyle name="SAPBEXexcCritical6 14" xfId="49775" xr:uid="{00000000-0005-0000-0000-000069C20000}"/>
    <cellStyle name="SAPBEXexcCritical6 14 2" xfId="49776" xr:uid="{00000000-0005-0000-0000-00006AC20000}"/>
    <cellStyle name="SAPBEXexcCritical6 15" xfId="49777" xr:uid="{00000000-0005-0000-0000-00006BC20000}"/>
    <cellStyle name="SAPBEXexcCritical6 15 2" xfId="49778" xr:uid="{00000000-0005-0000-0000-00006CC20000}"/>
    <cellStyle name="SAPBEXexcCritical6 16" xfId="49779" xr:uid="{00000000-0005-0000-0000-00006DC20000}"/>
    <cellStyle name="SAPBEXexcCritical6 16 2" xfId="49780" xr:uid="{00000000-0005-0000-0000-00006EC20000}"/>
    <cellStyle name="SAPBEXexcCritical6 17" xfId="49781" xr:uid="{00000000-0005-0000-0000-00006FC20000}"/>
    <cellStyle name="SAPBEXexcCritical6 17 2" xfId="49782" xr:uid="{00000000-0005-0000-0000-000070C20000}"/>
    <cellStyle name="SAPBEXexcCritical6 18" xfId="49783" xr:uid="{00000000-0005-0000-0000-000071C20000}"/>
    <cellStyle name="SAPBEXexcCritical6 18 2" xfId="49784" xr:uid="{00000000-0005-0000-0000-000072C20000}"/>
    <cellStyle name="SAPBEXexcCritical6 19" xfId="49785" xr:uid="{00000000-0005-0000-0000-000073C20000}"/>
    <cellStyle name="SAPBEXexcCritical6 19 2" xfId="49786" xr:uid="{00000000-0005-0000-0000-000074C20000}"/>
    <cellStyle name="SAPBEXexcCritical6 2" xfId="49787" xr:uid="{00000000-0005-0000-0000-000075C20000}"/>
    <cellStyle name="SAPBEXexcCritical6 2 2" xfId="49788" xr:uid="{00000000-0005-0000-0000-000076C20000}"/>
    <cellStyle name="SAPBEXexcCritical6 2 2 2" xfId="49789" xr:uid="{00000000-0005-0000-0000-000077C20000}"/>
    <cellStyle name="SAPBEXexcCritical6 2 3" xfId="49790" xr:uid="{00000000-0005-0000-0000-000078C20000}"/>
    <cellStyle name="SAPBEXexcCritical6 2 3 2" xfId="49791" xr:uid="{00000000-0005-0000-0000-000079C20000}"/>
    <cellStyle name="SAPBEXexcCritical6 2 4" xfId="49792" xr:uid="{00000000-0005-0000-0000-00007AC20000}"/>
    <cellStyle name="SAPBEXexcCritical6 2 4 2" xfId="49793" xr:uid="{00000000-0005-0000-0000-00007BC20000}"/>
    <cellStyle name="SAPBEXexcCritical6 2 5" xfId="49794" xr:uid="{00000000-0005-0000-0000-00007CC20000}"/>
    <cellStyle name="SAPBEXexcCritical6 20" xfId="49795" xr:uid="{00000000-0005-0000-0000-00007DC20000}"/>
    <cellStyle name="SAPBEXexcCritical6 20 2" xfId="49796" xr:uid="{00000000-0005-0000-0000-00007EC20000}"/>
    <cellStyle name="SAPBEXexcCritical6 21" xfId="49797" xr:uid="{00000000-0005-0000-0000-00007FC20000}"/>
    <cellStyle name="SAPBEXexcCritical6 3" xfId="49798" xr:uid="{00000000-0005-0000-0000-000080C20000}"/>
    <cellStyle name="SAPBEXexcCritical6 3 2" xfId="49799" xr:uid="{00000000-0005-0000-0000-000081C20000}"/>
    <cellStyle name="SAPBEXexcCritical6 4" xfId="49800" xr:uid="{00000000-0005-0000-0000-000082C20000}"/>
    <cellStyle name="SAPBEXexcCritical6 4 2" xfId="49801" xr:uid="{00000000-0005-0000-0000-000083C20000}"/>
    <cellStyle name="SAPBEXexcCritical6 5" xfId="49802" xr:uid="{00000000-0005-0000-0000-000084C20000}"/>
    <cellStyle name="SAPBEXexcCritical6 5 2" xfId="49803" xr:uid="{00000000-0005-0000-0000-000085C20000}"/>
    <cellStyle name="SAPBEXexcCritical6 6" xfId="49804" xr:uid="{00000000-0005-0000-0000-000086C20000}"/>
    <cellStyle name="SAPBEXexcCritical6 6 2" xfId="49805" xr:uid="{00000000-0005-0000-0000-000087C20000}"/>
    <cellStyle name="SAPBEXexcCritical6 7" xfId="49806" xr:uid="{00000000-0005-0000-0000-000088C20000}"/>
    <cellStyle name="SAPBEXexcCritical6 7 2" xfId="49807" xr:uid="{00000000-0005-0000-0000-000089C20000}"/>
    <cellStyle name="SAPBEXexcCritical6 8" xfId="49808" xr:uid="{00000000-0005-0000-0000-00008AC20000}"/>
    <cellStyle name="SAPBEXexcCritical6 8 2" xfId="49809" xr:uid="{00000000-0005-0000-0000-00008BC20000}"/>
    <cellStyle name="SAPBEXexcCritical6 9" xfId="49810" xr:uid="{00000000-0005-0000-0000-00008CC20000}"/>
    <cellStyle name="SAPBEXexcCritical6 9 2" xfId="49811" xr:uid="{00000000-0005-0000-0000-00008DC20000}"/>
    <cellStyle name="SAPBEXexcGood1" xfId="49812" xr:uid="{00000000-0005-0000-0000-00008EC20000}"/>
    <cellStyle name="SAPBEXexcGood1 10" xfId="49813" xr:uid="{00000000-0005-0000-0000-00008FC20000}"/>
    <cellStyle name="SAPBEXexcGood1 10 2" xfId="49814" xr:uid="{00000000-0005-0000-0000-000090C20000}"/>
    <cellStyle name="SAPBEXexcGood1 11" xfId="49815" xr:uid="{00000000-0005-0000-0000-000091C20000}"/>
    <cellStyle name="SAPBEXexcGood1 11 2" xfId="49816" xr:uid="{00000000-0005-0000-0000-000092C20000}"/>
    <cellStyle name="SAPBEXexcGood1 12" xfId="49817" xr:uid="{00000000-0005-0000-0000-000093C20000}"/>
    <cellStyle name="SAPBEXexcGood1 12 2" xfId="49818" xr:uid="{00000000-0005-0000-0000-000094C20000}"/>
    <cellStyle name="SAPBEXexcGood1 13" xfId="49819" xr:uid="{00000000-0005-0000-0000-000095C20000}"/>
    <cellStyle name="SAPBEXexcGood1 13 2" xfId="49820" xr:uid="{00000000-0005-0000-0000-000096C20000}"/>
    <cellStyle name="SAPBEXexcGood1 14" xfId="49821" xr:uid="{00000000-0005-0000-0000-000097C20000}"/>
    <cellStyle name="SAPBEXexcGood1 14 2" xfId="49822" xr:uid="{00000000-0005-0000-0000-000098C20000}"/>
    <cellStyle name="SAPBEXexcGood1 15" xfId="49823" xr:uid="{00000000-0005-0000-0000-000099C20000}"/>
    <cellStyle name="SAPBEXexcGood1 15 2" xfId="49824" xr:uid="{00000000-0005-0000-0000-00009AC20000}"/>
    <cellStyle name="SAPBEXexcGood1 16" xfId="49825" xr:uid="{00000000-0005-0000-0000-00009BC20000}"/>
    <cellStyle name="SAPBEXexcGood1 16 2" xfId="49826" xr:uid="{00000000-0005-0000-0000-00009CC20000}"/>
    <cellStyle name="SAPBEXexcGood1 17" xfId="49827" xr:uid="{00000000-0005-0000-0000-00009DC20000}"/>
    <cellStyle name="SAPBEXexcGood1 17 2" xfId="49828" xr:uid="{00000000-0005-0000-0000-00009EC20000}"/>
    <cellStyle name="SAPBEXexcGood1 18" xfId="49829" xr:uid="{00000000-0005-0000-0000-00009FC20000}"/>
    <cellStyle name="SAPBEXexcGood1 18 2" xfId="49830" xr:uid="{00000000-0005-0000-0000-0000A0C20000}"/>
    <cellStyle name="SAPBEXexcGood1 19" xfId="49831" xr:uid="{00000000-0005-0000-0000-0000A1C20000}"/>
    <cellStyle name="SAPBEXexcGood1 19 2" xfId="49832" xr:uid="{00000000-0005-0000-0000-0000A2C20000}"/>
    <cellStyle name="SAPBEXexcGood1 2" xfId="49833" xr:uid="{00000000-0005-0000-0000-0000A3C20000}"/>
    <cellStyle name="SAPBEXexcGood1 2 2" xfId="49834" xr:uid="{00000000-0005-0000-0000-0000A4C20000}"/>
    <cellStyle name="SAPBEXexcGood1 2 2 2" xfId="49835" xr:uid="{00000000-0005-0000-0000-0000A5C20000}"/>
    <cellStyle name="SAPBEXexcGood1 2 3" xfId="49836" xr:uid="{00000000-0005-0000-0000-0000A6C20000}"/>
    <cellStyle name="SAPBEXexcGood1 2 3 2" xfId="49837" xr:uid="{00000000-0005-0000-0000-0000A7C20000}"/>
    <cellStyle name="SAPBEXexcGood1 2 4" xfId="49838" xr:uid="{00000000-0005-0000-0000-0000A8C20000}"/>
    <cellStyle name="SAPBEXexcGood1 2 4 2" xfId="49839" xr:uid="{00000000-0005-0000-0000-0000A9C20000}"/>
    <cellStyle name="SAPBEXexcGood1 2 5" xfId="49840" xr:uid="{00000000-0005-0000-0000-0000AAC20000}"/>
    <cellStyle name="SAPBEXexcGood1 20" xfId="49841" xr:uid="{00000000-0005-0000-0000-0000ABC20000}"/>
    <cellStyle name="SAPBEXexcGood1 20 2" xfId="49842" xr:uid="{00000000-0005-0000-0000-0000ACC20000}"/>
    <cellStyle name="SAPBEXexcGood1 21" xfId="49843" xr:uid="{00000000-0005-0000-0000-0000ADC20000}"/>
    <cellStyle name="SAPBEXexcGood1 3" xfId="49844" xr:uid="{00000000-0005-0000-0000-0000AEC20000}"/>
    <cellStyle name="SAPBEXexcGood1 3 2" xfId="49845" xr:uid="{00000000-0005-0000-0000-0000AFC20000}"/>
    <cellStyle name="SAPBEXexcGood1 4" xfId="49846" xr:uid="{00000000-0005-0000-0000-0000B0C20000}"/>
    <cellStyle name="SAPBEXexcGood1 4 2" xfId="49847" xr:uid="{00000000-0005-0000-0000-0000B1C20000}"/>
    <cellStyle name="SAPBEXexcGood1 5" xfId="49848" xr:uid="{00000000-0005-0000-0000-0000B2C20000}"/>
    <cellStyle name="SAPBEXexcGood1 5 2" xfId="49849" xr:uid="{00000000-0005-0000-0000-0000B3C20000}"/>
    <cellStyle name="SAPBEXexcGood1 6" xfId="49850" xr:uid="{00000000-0005-0000-0000-0000B4C20000}"/>
    <cellStyle name="SAPBEXexcGood1 6 2" xfId="49851" xr:uid="{00000000-0005-0000-0000-0000B5C20000}"/>
    <cellStyle name="SAPBEXexcGood1 7" xfId="49852" xr:uid="{00000000-0005-0000-0000-0000B6C20000}"/>
    <cellStyle name="SAPBEXexcGood1 7 2" xfId="49853" xr:uid="{00000000-0005-0000-0000-0000B7C20000}"/>
    <cellStyle name="SAPBEXexcGood1 8" xfId="49854" xr:uid="{00000000-0005-0000-0000-0000B8C20000}"/>
    <cellStyle name="SAPBEXexcGood1 8 2" xfId="49855" xr:uid="{00000000-0005-0000-0000-0000B9C20000}"/>
    <cellStyle name="SAPBEXexcGood1 9" xfId="49856" xr:uid="{00000000-0005-0000-0000-0000BAC20000}"/>
    <cellStyle name="SAPBEXexcGood1 9 2" xfId="49857" xr:uid="{00000000-0005-0000-0000-0000BBC20000}"/>
    <cellStyle name="SAPBEXexcGood2" xfId="49858" xr:uid="{00000000-0005-0000-0000-0000BCC20000}"/>
    <cellStyle name="SAPBEXexcGood2 10" xfId="49859" xr:uid="{00000000-0005-0000-0000-0000BDC20000}"/>
    <cellStyle name="SAPBEXexcGood2 10 2" xfId="49860" xr:uid="{00000000-0005-0000-0000-0000BEC20000}"/>
    <cellStyle name="SAPBEXexcGood2 11" xfId="49861" xr:uid="{00000000-0005-0000-0000-0000BFC20000}"/>
    <cellStyle name="SAPBEXexcGood2 11 2" xfId="49862" xr:uid="{00000000-0005-0000-0000-0000C0C20000}"/>
    <cellStyle name="SAPBEXexcGood2 12" xfId="49863" xr:uid="{00000000-0005-0000-0000-0000C1C20000}"/>
    <cellStyle name="SAPBEXexcGood2 12 2" xfId="49864" xr:uid="{00000000-0005-0000-0000-0000C2C20000}"/>
    <cellStyle name="SAPBEXexcGood2 13" xfId="49865" xr:uid="{00000000-0005-0000-0000-0000C3C20000}"/>
    <cellStyle name="SAPBEXexcGood2 13 2" xfId="49866" xr:uid="{00000000-0005-0000-0000-0000C4C20000}"/>
    <cellStyle name="SAPBEXexcGood2 14" xfId="49867" xr:uid="{00000000-0005-0000-0000-0000C5C20000}"/>
    <cellStyle name="SAPBEXexcGood2 14 2" xfId="49868" xr:uid="{00000000-0005-0000-0000-0000C6C20000}"/>
    <cellStyle name="SAPBEXexcGood2 15" xfId="49869" xr:uid="{00000000-0005-0000-0000-0000C7C20000}"/>
    <cellStyle name="SAPBEXexcGood2 15 2" xfId="49870" xr:uid="{00000000-0005-0000-0000-0000C8C20000}"/>
    <cellStyle name="SAPBEXexcGood2 16" xfId="49871" xr:uid="{00000000-0005-0000-0000-0000C9C20000}"/>
    <cellStyle name="SAPBEXexcGood2 16 2" xfId="49872" xr:uid="{00000000-0005-0000-0000-0000CAC20000}"/>
    <cellStyle name="SAPBEXexcGood2 17" xfId="49873" xr:uid="{00000000-0005-0000-0000-0000CBC20000}"/>
    <cellStyle name="SAPBEXexcGood2 17 2" xfId="49874" xr:uid="{00000000-0005-0000-0000-0000CCC20000}"/>
    <cellStyle name="SAPBEXexcGood2 18" xfId="49875" xr:uid="{00000000-0005-0000-0000-0000CDC20000}"/>
    <cellStyle name="SAPBEXexcGood2 18 2" xfId="49876" xr:uid="{00000000-0005-0000-0000-0000CEC20000}"/>
    <cellStyle name="SAPBEXexcGood2 19" xfId="49877" xr:uid="{00000000-0005-0000-0000-0000CFC20000}"/>
    <cellStyle name="SAPBEXexcGood2 19 2" xfId="49878" xr:uid="{00000000-0005-0000-0000-0000D0C20000}"/>
    <cellStyle name="SAPBEXexcGood2 2" xfId="49879" xr:uid="{00000000-0005-0000-0000-0000D1C20000}"/>
    <cellStyle name="SAPBEXexcGood2 2 2" xfId="49880" xr:uid="{00000000-0005-0000-0000-0000D2C20000}"/>
    <cellStyle name="SAPBEXexcGood2 2 2 2" xfId="49881" xr:uid="{00000000-0005-0000-0000-0000D3C20000}"/>
    <cellStyle name="SAPBEXexcGood2 2 3" xfId="49882" xr:uid="{00000000-0005-0000-0000-0000D4C20000}"/>
    <cellStyle name="SAPBEXexcGood2 2 3 2" xfId="49883" xr:uid="{00000000-0005-0000-0000-0000D5C20000}"/>
    <cellStyle name="SAPBEXexcGood2 2 4" xfId="49884" xr:uid="{00000000-0005-0000-0000-0000D6C20000}"/>
    <cellStyle name="SAPBEXexcGood2 2 4 2" xfId="49885" xr:uid="{00000000-0005-0000-0000-0000D7C20000}"/>
    <cellStyle name="SAPBEXexcGood2 2 5" xfId="49886" xr:uid="{00000000-0005-0000-0000-0000D8C20000}"/>
    <cellStyle name="SAPBEXexcGood2 20" xfId="49887" xr:uid="{00000000-0005-0000-0000-0000D9C20000}"/>
    <cellStyle name="SAPBEXexcGood2 20 2" xfId="49888" xr:uid="{00000000-0005-0000-0000-0000DAC20000}"/>
    <cellStyle name="SAPBEXexcGood2 21" xfId="49889" xr:uid="{00000000-0005-0000-0000-0000DBC20000}"/>
    <cellStyle name="SAPBEXexcGood2 3" xfId="49890" xr:uid="{00000000-0005-0000-0000-0000DCC20000}"/>
    <cellStyle name="SAPBEXexcGood2 3 2" xfId="49891" xr:uid="{00000000-0005-0000-0000-0000DDC20000}"/>
    <cellStyle name="SAPBEXexcGood2 4" xfId="49892" xr:uid="{00000000-0005-0000-0000-0000DEC20000}"/>
    <cellStyle name="SAPBEXexcGood2 4 2" xfId="49893" xr:uid="{00000000-0005-0000-0000-0000DFC20000}"/>
    <cellStyle name="SAPBEXexcGood2 5" xfId="49894" xr:uid="{00000000-0005-0000-0000-0000E0C20000}"/>
    <cellStyle name="SAPBEXexcGood2 5 2" xfId="49895" xr:uid="{00000000-0005-0000-0000-0000E1C20000}"/>
    <cellStyle name="SAPBEXexcGood2 6" xfId="49896" xr:uid="{00000000-0005-0000-0000-0000E2C20000}"/>
    <cellStyle name="SAPBEXexcGood2 6 2" xfId="49897" xr:uid="{00000000-0005-0000-0000-0000E3C20000}"/>
    <cellStyle name="SAPBEXexcGood2 7" xfId="49898" xr:uid="{00000000-0005-0000-0000-0000E4C20000}"/>
    <cellStyle name="SAPBEXexcGood2 7 2" xfId="49899" xr:uid="{00000000-0005-0000-0000-0000E5C20000}"/>
    <cellStyle name="SAPBEXexcGood2 8" xfId="49900" xr:uid="{00000000-0005-0000-0000-0000E6C20000}"/>
    <cellStyle name="SAPBEXexcGood2 8 2" xfId="49901" xr:uid="{00000000-0005-0000-0000-0000E7C20000}"/>
    <cellStyle name="SAPBEXexcGood2 9" xfId="49902" xr:uid="{00000000-0005-0000-0000-0000E8C20000}"/>
    <cellStyle name="SAPBEXexcGood2 9 2" xfId="49903" xr:uid="{00000000-0005-0000-0000-0000E9C20000}"/>
    <cellStyle name="SAPBEXexcGood3" xfId="49904" xr:uid="{00000000-0005-0000-0000-0000EAC20000}"/>
    <cellStyle name="SAPBEXexcGood3 10" xfId="49905" xr:uid="{00000000-0005-0000-0000-0000EBC20000}"/>
    <cellStyle name="SAPBEXexcGood3 10 2" xfId="49906" xr:uid="{00000000-0005-0000-0000-0000ECC20000}"/>
    <cellStyle name="SAPBEXexcGood3 11" xfId="49907" xr:uid="{00000000-0005-0000-0000-0000EDC20000}"/>
    <cellStyle name="SAPBEXexcGood3 11 2" xfId="49908" xr:uid="{00000000-0005-0000-0000-0000EEC20000}"/>
    <cellStyle name="SAPBEXexcGood3 12" xfId="49909" xr:uid="{00000000-0005-0000-0000-0000EFC20000}"/>
    <cellStyle name="SAPBEXexcGood3 12 2" xfId="49910" xr:uid="{00000000-0005-0000-0000-0000F0C20000}"/>
    <cellStyle name="SAPBEXexcGood3 13" xfId="49911" xr:uid="{00000000-0005-0000-0000-0000F1C20000}"/>
    <cellStyle name="SAPBEXexcGood3 13 2" xfId="49912" xr:uid="{00000000-0005-0000-0000-0000F2C20000}"/>
    <cellStyle name="SAPBEXexcGood3 14" xfId="49913" xr:uid="{00000000-0005-0000-0000-0000F3C20000}"/>
    <cellStyle name="SAPBEXexcGood3 14 2" xfId="49914" xr:uid="{00000000-0005-0000-0000-0000F4C20000}"/>
    <cellStyle name="SAPBEXexcGood3 15" xfId="49915" xr:uid="{00000000-0005-0000-0000-0000F5C20000}"/>
    <cellStyle name="SAPBEXexcGood3 15 2" xfId="49916" xr:uid="{00000000-0005-0000-0000-0000F6C20000}"/>
    <cellStyle name="SAPBEXexcGood3 16" xfId="49917" xr:uid="{00000000-0005-0000-0000-0000F7C20000}"/>
    <cellStyle name="SAPBEXexcGood3 16 2" xfId="49918" xr:uid="{00000000-0005-0000-0000-0000F8C20000}"/>
    <cellStyle name="SAPBEXexcGood3 17" xfId="49919" xr:uid="{00000000-0005-0000-0000-0000F9C20000}"/>
    <cellStyle name="SAPBEXexcGood3 17 2" xfId="49920" xr:uid="{00000000-0005-0000-0000-0000FAC20000}"/>
    <cellStyle name="SAPBEXexcGood3 18" xfId="49921" xr:uid="{00000000-0005-0000-0000-0000FBC20000}"/>
    <cellStyle name="SAPBEXexcGood3 18 2" xfId="49922" xr:uid="{00000000-0005-0000-0000-0000FCC20000}"/>
    <cellStyle name="SAPBEXexcGood3 19" xfId="49923" xr:uid="{00000000-0005-0000-0000-0000FDC20000}"/>
    <cellStyle name="SAPBEXexcGood3 19 2" xfId="49924" xr:uid="{00000000-0005-0000-0000-0000FEC20000}"/>
    <cellStyle name="SAPBEXexcGood3 2" xfId="49925" xr:uid="{00000000-0005-0000-0000-0000FFC20000}"/>
    <cellStyle name="SAPBEXexcGood3 2 2" xfId="49926" xr:uid="{00000000-0005-0000-0000-000000C30000}"/>
    <cellStyle name="SAPBEXexcGood3 2 2 2" xfId="49927" xr:uid="{00000000-0005-0000-0000-000001C30000}"/>
    <cellStyle name="SAPBEXexcGood3 2 3" xfId="49928" xr:uid="{00000000-0005-0000-0000-000002C30000}"/>
    <cellStyle name="SAPBEXexcGood3 2 3 2" xfId="49929" xr:uid="{00000000-0005-0000-0000-000003C30000}"/>
    <cellStyle name="SAPBEXexcGood3 2 4" xfId="49930" xr:uid="{00000000-0005-0000-0000-000004C30000}"/>
    <cellStyle name="SAPBEXexcGood3 2 4 2" xfId="49931" xr:uid="{00000000-0005-0000-0000-000005C30000}"/>
    <cellStyle name="SAPBEXexcGood3 2 5" xfId="49932" xr:uid="{00000000-0005-0000-0000-000006C30000}"/>
    <cellStyle name="SAPBEXexcGood3 20" xfId="49933" xr:uid="{00000000-0005-0000-0000-000007C30000}"/>
    <cellStyle name="SAPBEXexcGood3 20 2" xfId="49934" xr:uid="{00000000-0005-0000-0000-000008C30000}"/>
    <cellStyle name="SAPBEXexcGood3 21" xfId="49935" xr:uid="{00000000-0005-0000-0000-000009C30000}"/>
    <cellStyle name="SAPBEXexcGood3 3" xfId="49936" xr:uid="{00000000-0005-0000-0000-00000AC30000}"/>
    <cellStyle name="SAPBEXexcGood3 3 2" xfId="49937" xr:uid="{00000000-0005-0000-0000-00000BC30000}"/>
    <cellStyle name="SAPBEXexcGood3 4" xfId="49938" xr:uid="{00000000-0005-0000-0000-00000CC30000}"/>
    <cellStyle name="SAPBEXexcGood3 4 2" xfId="49939" xr:uid="{00000000-0005-0000-0000-00000DC30000}"/>
    <cellStyle name="SAPBEXexcGood3 5" xfId="49940" xr:uid="{00000000-0005-0000-0000-00000EC30000}"/>
    <cellStyle name="SAPBEXexcGood3 5 2" xfId="49941" xr:uid="{00000000-0005-0000-0000-00000FC30000}"/>
    <cellStyle name="SAPBEXexcGood3 6" xfId="49942" xr:uid="{00000000-0005-0000-0000-000010C30000}"/>
    <cellStyle name="SAPBEXexcGood3 6 2" xfId="49943" xr:uid="{00000000-0005-0000-0000-000011C30000}"/>
    <cellStyle name="SAPBEXexcGood3 7" xfId="49944" xr:uid="{00000000-0005-0000-0000-000012C30000}"/>
    <cellStyle name="SAPBEXexcGood3 7 2" xfId="49945" xr:uid="{00000000-0005-0000-0000-000013C30000}"/>
    <cellStyle name="SAPBEXexcGood3 8" xfId="49946" xr:uid="{00000000-0005-0000-0000-000014C30000}"/>
    <cellStyle name="SAPBEXexcGood3 8 2" xfId="49947" xr:uid="{00000000-0005-0000-0000-000015C30000}"/>
    <cellStyle name="SAPBEXexcGood3 9" xfId="49948" xr:uid="{00000000-0005-0000-0000-000016C30000}"/>
    <cellStyle name="SAPBEXexcGood3 9 2" xfId="49949" xr:uid="{00000000-0005-0000-0000-000017C30000}"/>
    <cellStyle name="SAPBEXfilterDrill" xfId="49950" xr:uid="{00000000-0005-0000-0000-000018C30000}"/>
    <cellStyle name="SAPBEXfilterItem" xfId="49951" xr:uid="{00000000-0005-0000-0000-000019C30000}"/>
    <cellStyle name="SAPBEXfilterText" xfId="49952" xr:uid="{00000000-0005-0000-0000-00001AC30000}"/>
    <cellStyle name="SAPBEXformats" xfId="49953" xr:uid="{00000000-0005-0000-0000-00001BC30000}"/>
    <cellStyle name="SAPBEXformats 10" xfId="49954" xr:uid="{00000000-0005-0000-0000-00001CC30000}"/>
    <cellStyle name="SAPBEXformats 10 2" xfId="49955" xr:uid="{00000000-0005-0000-0000-00001DC30000}"/>
    <cellStyle name="SAPBEXformats 11" xfId="49956" xr:uid="{00000000-0005-0000-0000-00001EC30000}"/>
    <cellStyle name="SAPBEXformats 11 2" xfId="49957" xr:uid="{00000000-0005-0000-0000-00001FC30000}"/>
    <cellStyle name="SAPBEXformats 12" xfId="49958" xr:uid="{00000000-0005-0000-0000-000020C30000}"/>
    <cellStyle name="SAPBEXformats 12 2" xfId="49959" xr:uid="{00000000-0005-0000-0000-000021C30000}"/>
    <cellStyle name="SAPBEXformats 13" xfId="49960" xr:uid="{00000000-0005-0000-0000-000022C30000}"/>
    <cellStyle name="SAPBEXformats 13 2" xfId="49961" xr:uid="{00000000-0005-0000-0000-000023C30000}"/>
    <cellStyle name="SAPBEXformats 14" xfId="49962" xr:uid="{00000000-0005-0000-0000-000024C30000}"/>
    <cellStyle name="SAPBEXformats 14 2" xfId="49963" xr:uid="{00000000-0005-0000-0000-000025C30000}"/>
    <cellStyle name="SAPBEXformats 15" xfId="49964" xr:uid="{00000000-0005-0000-0000-000026C30000}"/>
    <cellStyle name="SAPBEXformats 15 2" xfId="49965" xr:uid="{00000000-0005-0000-0000-000027C30000}"/>
    <cellStyle name="SAPBEXformats 16" xfId="49966" xr:uid="{00000000-0005-0000-0000-000028C30000}"/>
    <cellStyle name="SAPBEXformats 16 2" xfId="49967" xr:uid="{00000000-0005-0000-0000-000029C30000}"/>
    <cellStyle name="SAPBEXformats 17" xfId="49968" xr:uid="{00000000-0005-0000-0000-00002AC30000}"/>
    <cellStyle name="SAPBEXformats 17 2" xfId="49969" xr:uid="{00000000-0005-0000-0000-00002BC30000}"/>
    <cellStyle name="SAPBEXformats 18" xfId="49970" xr:uid="{00000000-0005-0000-0000-00002CC30000}"/>
    <cellStyle name="SAPBEXformats 18 2" xfId="49971" xr:uid="{00000000-0005-0000-0000-00002DC30000}"/>
    <cellStyle name="SAPBEXformats 19" xfId="49972" xr:uid="{00000000-0005-0000-0000-00002EC30000}"/>
    <cellStyle name="SAPBEXformats 19 2" xfId="49973" xr:uid="{00000000-0005-0000-0000-00002FC30000}"/>
    <cellStyle name="SAPBEXformats 2" xfId="49974" xr:uid="{00000000-0005-0000-0000-000030C30000}"/>
    <cellStyle name="SAPBEXformats 2 2" xfId="49975" xr:uid="{00000000-0005-0000-0000-000031C30000}"/>
    <cellStyle name="SAPBEXformats 2 2 2" xfId="49976" xr:uid="{00000000-0005-0000-0000-000032C30000}"/>
    <cellStyle name="SAPBEXformats 2 3" xfId="49977" xr:uid="{00000000-0005-0000-0000-000033C30000}"/>
    <cellStyle name="SAPBEXformats 2 3 2" xfId="49978" xr:uid="{00000000-0005-0000-0000-000034C30000}"/>
    <cellStyle name="SAPBEXformats 2 4" xfId="49979" xr:uid="{00000000-0005-0000-0000-000035C30000}"/>
    <cellStyle name="SAPBEXformats 2 4 2" xfId="49980" xr:uid="{00000000-0005-0000-0000-000036C30000}"/>
    <cellStyle name="SAPBEXformats 2 5" xfId="49981" xr:uid="{00000000-0005-0000-0000-000037C30000}"/>
    <cellStyle name="SAPBEXformats 20" xfId="49982" xr:uid="{00000000-0005-0000-0000-000038C30000}"/>
    <cellStyle name="SAPBEXformats 20 2" xfId="49983" xr:uid="{00000000-0005-0000-0000-000039C30000}"/>
    <cellStyle name="SAPBEXformats 21" xfId="49984" xr:uid="{00000000-0005-0000-0000-00003AC30000}"/>
    <cellStyle name="SAPBEXformats 3" xfId="49985" xr:uid="{00000000-0005-0000-0000-00003BC30000}"/>
    <cellStyle name="SAPBEXformats 3 2" xfId="49986" xr:uid="{00000000-0005-0000-0000-00003CC30000}"/>
    <cellStyle name="SAPBEXformats 4" xfId="49987" xr:uid="{00000000-0005-0000-0000-00003DC30000}"/>
    <cellStyle name="SAPBEXformats 4 2" xfId="49988" xr:uid="{00000000-0005-0000-0000-00003EC30000}"/>
    <cellStyle name="SAPBEXformats 5" xfId="49989" xr:uid="{00000000-0005-0000-0000-00003FC30000}"/>
    <cellStyle name="SAPBEXformats 5 2" xfId="49990" xr:uid="{00000000-0005-0000-0000-000040C30000}"/>
    <cellStyle name="SAPBEXformats 6" xfId="49991" xr:uid="{00000000-0005-0000-0000-000041C30000}"/>
    <cellStyle name="SAPBEXformats 6 2" xfId="49992" xr:uid="{00000000-0005-0000-0000-000042C30000}"/>
    <cellStyle name="SAPBEXformats 7" xfId="49993" xr:uid="{00000000-0005-0000-0000-000043C30000}"/>
    <cellStyle name="SAPBEXformats 7 2" xfId="49994" xr:uid="{00000000-0005-0000-0000-000044C30000}"/>
    <cellStyle name="SAPBEXformats 8" xfId="49995" xr:uid="{00000000-0005-0000-0000-000045C30000}"/>
    <cellStyle name="SAPBEXformats 8 2" xfId="49996" xr:uid="{00000000-0005-0000-0000-000046C30000}"/>
    <cellStyle name="SAPBEXformats 9" xfId="49997" xr:uid="{00000000-0005-0000-0000-000047C30000}"/>
    <cellStyle name="SAPBEXformats 9 2" xfId="49998" xr:uid="{00000000-0005-0000-0000-000048C30000}"/>
    <cellStyle name="SAPBEXheaderItem" xfId="49999" xr:uid="{00000000-0005-0000-0000-000049C30000}"/>
    <cellStyle name="SAPBEXheaderText" xfId="50000" xr:uid="{00000000-0005-0000-0000-00004AC30000}"/>
    <cellStyle name="SAPBEXHLevel0" xfId="50001" xr:uid="{00000000-0005-0000-0000-00004BC30000}"/>
    <cellStyle name="SAPBEXHLevel0 10" xfId="50002" xr:uid="{00000000-0005-0000-0000-00004CC30000}"/>
    <cellStyle name="SAPBEXHLevel0 10 2" xfId="50003" xr:uid="{00000000-0005-0000-0000-00004DC30000}"/>
    <cellStyle name="SAPBEXHLevel0 11" xfId="50004" xr:uid="{00000000-0005-0000-0000-00004EC30000}"/>
    <cellStyle name="SAPBEXHLevel0 11 2" xfId="50005" xr:uid="{00000000-0005-0000-0000-00004FC30000}"/>
    <cellStyle name="SAPBEXHLevel0 12" xfId="50006" xr:uid="{00000000-0005-0000-0000-000050C30000}"/>
    <cellStyle name="SAPBEXHLevel0 12 2" xfId="50007" xr:uid="{00000000-0005-0000-0000-000051C30000}"/>
    <cellStyle name="SAPBEXHLevel0 13" xfId="50008" xr:uid="{00000000-0005-0000-0000-000052C30000}"/>
    <cellStyle name="SAPBEXHLevel0 13 2" xfId="50009" xr:uid="{00000000-0005-0000-0000-000053C30000}"/>
    <cellStyle name="SAPBEXHLevel0 14" xfId="50010" xr:uid="{00000000-0005-0000-0000-000054C30000}"/>
    <cellStyle name="SAPBEXHLevel0 14 2" xfId="50011" xr:uid="{00000000-0005-0000-0000-000055C30000}"/>
    <cellStyle name="SAPBEXHLevel0 15" xfId="50012" xr:uid="{00000000-0005-0000-0000-000056C30000}"/>
    <cellStyle name="SAPBEXHLevel0 15 2" xfId="50013" xr:uid="{00000000-0005-0000-0000-000057C30000}"/>
    <cellStyle name="SAPBEXHLevel0 16" xfId="50014" xr:uid="{00000000-0005-0000-0000-000058C30000}"/>
    <cellStyle name="SAPBEXHLevel0 16 2" xfId="50015" xr:uid="{00000000-0005-0000-0000-000059C30000}"/>
    <cellStyle name="SAPBEXHLevel0 17" xfId="50016" xr:uid="{00000000-0005-0000-0000-00005AC30000}"/>
    <cellStyle name="SAPBEXHLevel0 17 2" xfId="50017" xr:uid="{00000000-0005-0000-0000-00005BC30000}"/>
    <cellStyle name="SAPBEXHLevel0 18" xfId="50018" xr:uid="{00000000-0005-0000-0000-00005CC30000}"/>
    <cellStyle name="SAPBEXHLevel0 18 2" xfId="50019" xr:uid="{00000000-0005-0000-0000-00005DC30000}"/>
    <cellStyle name="SAPBEXHLevel0 19" xfId="50020" xr:uid="{00000000-0005-0000-0000-00005EC30000}"/>
    <cellStyle name="SAPBEXHLevel0 19 2" xfId="50021" xr:uid="{00000000-0005-0000-0000-00005FC30000}"/>
    <cellStyle name="SAPBEXHLevel0 2" xfId="50022" xr:uid="{00000000-0005-0000-0000-000060C30000}"/>
    <cellStyle name="SAPBEXHLevel0 2 2" xfId="50023" xr:uid="{00000000-0005-0000-0000-000061C30000}"/>
    <cellStyle name="SAPBEXHLevel0 2 2 2" xfId="50024" xr:uid="{00000000-0005-0000-0000-000062C30000}"/>
    <cellStyle name="SAPBEXHLevel0 2 3" xfId="50025" xr:uid="{00000000-0005-0000-0000-000063C30000}"/>
    <cellStyle name="SAPBEXHLevel0 2 3 2" xfId="50026" xr:uid="{00000000-0005-0000-0000-000064C30000}"/>
    <cellStyle name="SAPBEXHLevel0 2 4" xfId="50027" xr:uid="{00000000-0005-0000-0000-000065C30000}"/>
    <cellStyle name="SAPBEXHLevel0 2 4 2" xfId="50028" xr:uid="{00000000-0005-0000-0000-000066C30000}"/>
    <cellStyle name="SAPBEXHLevel0 2 5" xfId="50029" xr:uid="{00000000-0005-0000-0000-000067C30000}"/>
    <cellStyle name="SAPBEXHLevel0 20" xfId="50030" xr:uid="{00000000-0005-0000-0000-000068C30000}"/>
    <cellStyle name="SAPBEXHLevel0 20 2" xfId="50031" xr:uid="{00000000-0005-0000-0000-000069C30000}"/>
    <cellStyle name="SAPBEXHLevel0 21" xfId="50032" xr:uid="{00000000-0005-0000-0000-00006AC30000}"/>
    <cellStyle name="SAPBEXHLevel0 3" xfId="50033" xr:uid="{00000000-0005-0000-0000-00006BC30000}"/>
    <cellStyle name="SAPBEXHLevel0 3 2" xfId="50034" xr:uid="{00000000-0005-0000-0000-00006CC30000}"/>
    <cellStyle name="SAPBEXHLevel0 4" xfId="50035" xr:uid="{00000000-0005-0000-0000-00006DC30000}"/>
    <cellStyle name="SAPBEXHLevel0 4 2" xfId="50036" xr:uid="{00000000-0005-0000-0000-00006EC30000}"/>
    <cellStyle name="SAPBEXHLevel0 5" xfId="50037" xr:uid="{00000000-0005-0000-0000-00006FC30000}"/>
    <cellStyle name="SAPBEXHLevel0 5 2" xfId="50038" xr:uid="{00000000-0005-0000-0000-000070C30000}"/>
    <cellStyle name="SAPBEXHLevel0 6" xfId="50039" xr:uid="{00000000-0005-0000-0000-000071C30000}"/>
    <cellStyle name="SAPBEXHLevel0 6 2" xfId="50040" xr:uid="{00000000-0005-0000-0000-000072C30000}"/>
    <cellStyle name="SAPBEXHLevel0 7" xfId="50041" xr:uid="{00000000-0005-0000-0000-000073C30000}"/>
    <cellStyle name="SAPBEXHLevel0 7 2" xfId="50042" xr:uid="{00000000-0005-0000-0000-000074C30000}"/>
    <cellStyle name="SAPBEXHLevel0 8" xfId="50043" xr:uid="{00000000-0005-0000-0000-000075C30000}"/>
    <cellStyle name="SAPBEXHLevel0 8 2" xfId="50044" xr:uid="{00000000-0005-0000-0000-000076C30000}"/>
    <cellStyle name="SAPBEXHLevel0 9" xfId="50045" xr:uid="{00000000-0005-0000-0000-000077C30000}"/>
    <cellStyle name="SAPBEXHLevel0 9 2" xfId="50046" xr:uid="{00000000-0005-0000-0000-000078C30000}"/>
    <cellStyle name="SAPBEXHLevel0X" xfId="50047" xr:uid="{00000000-0005-0000-0000-000079C30000}"/>
    <cellStyle name="SAPBEXHLevel0X 10" xfId="50048" xr:uid="{00000000-0005-0000-0000-00007AC30000}"/>
    <cellStyle name="SAPBEXHLevel0X 10 2" xfId="50049" xr:uid="{00000000-0005-0000-0000-00007BC30000}"/>
    <cellStyle name="SAPBEXHLevel0X 11" xfId="50050" xr:uid="{00000000-0005-0000-0000-00007CC30000}"/>
    <cellStyle name="SAPBEXHLevel0X 11 2" xfId="50051" xr:uid="{00000000-0005-0000-0000-00007DC30000}"/>
    <cellStyle name="SAPBEXHLevel0X 12" xfId="50052" xr:uid="{00000000-0005-0000-0000-00007EC30000}"/>
    <cellStyle name="SAPBEXHLevel0X 12 2" xfId="50053" xr:uid="{00000000-0005-0000-0000-00007FC30000}"/>
    <cellStyle name="SAPBEXHLevel0X 13" xfId="50054" xr:uid="{00000000-0005-0000-0000-000080C30000}"/>
    <cellStyle name="SAPBEXHLevel0X 13 2" xfId="50055" xr:uid="{00000000-0005-0000-0000-000081C30000}"/>
    <cellStyle name="SAPBEXHLevel0X 14" xfId="50056" xr:uid="{00000000-0005-0000-0000-000082C30000}"/>
    <cellStyle name="SAPBEXHLevel0X 14 2" xfId="50057" xr:uid="{00000000-0005-0000-0000-000083C30000}"/>
    <cellStyle name="SAPBEXHLevel0X 15" xfId="50058" xr:uid="{00000000-0005-0000-0000-000084C30000}"/>
    <cellStyle name="SAPBEXHLevel0X 15 2" xfId="50059" xr:uid="{00000000-0005-0000-0000-000085C30000}"/>
    <cellStyle name="SAPBEXHLevel0X 16" xfId="50060" xr:uid="{00000000-0005-0000-0000-000086C30000}"/>
    <cellStyle name="SAPBEXHLevel0X 16 2" xfId="50061" xr:uid="{00000000-0005-0000-0000-000087C30000}"/>
    <cellStyle name="SAPBEXHLevel0X 17" xfId="50062" xr:uid="{00000000-0005-0000-0000-000088C30000}"/>
    <cellStyle name="SAPBEXHLevel0X 17 2" xfId="50063" xr:uid="{00000000-0005-0000-0000-000089C30000}"/>
    <cellStyle name="SAPBEXHLevel0X 18" xfId="50064" xr:uid="{00000000-0005-0000-0000-00008AC30000}"/>
    <cellStyle name="SAPBEXHLevel0X 18 2" xfId="50065" xr:uid="{00000000-0005-0000-0000-00008BC30000}"/>
    <cellStyle name="SAPBEXHLevel0X 19" xfId="50066" xr:uid="{00000000-0005-0000-0000-00008CC30000}"/>
    <cellStyle name="SAPBEXHLevel0X 19 2" xfId="50067" xr:uid="{00000000-0005-0000-0000-00008DC30000}"/>
    <cellStyle name="SAPBEXHLevel0X 2" xfId="50068" xr:uid="{00000000-0005-0000-0000-00008EC30000}"/>
    <cellStyle name="SAPBEXHLevel0X 2 2" xfId="50069" xr:uid="{00000000-0005-0000-0000-00008FC30000}"/>
    <cellStyle name="SAPBEXHLevel0X 2 2 2" xfId="50070" xr:uid="{00000000-0005-0000-0000-000090C30000}"/>
    <cellStyle name="SAPBEXHLevel0X 2 3" xfId="50071" xr:uid="{00000000-0005-0000-0000-000091C30000}"/>
    <cellStyle name="SAPBEXHLevel0X 2 3 2" xfId="50072" xr:uid="{00000000-0005-0000-0000-000092C30000}"/>
    <cellStyle name="SAPBEXHLevel0X 2 4" xfId="50073" xr:uid="{00000000-0005-0000-0000-000093C30000}"/>
    <cellStyle name="SAPBEXHLevel0X 2 4 2" xfId="50074" xr:uid="{00000000-0005-0000-0000-000094C30000}"/>
    <cellStyle name="SAPBEXHLevel0X 2 5" xfId="50075" xr:uid="{00000000-0005-0000-0000-000095C30000}"/>
    <cellStyle name="SAPBEXHLevel0X 20" xfId="50076" xr:uid="{00000000-0005-0000-0000-000096C30000}"/>
    <cellStyle name="SAPBEXHLevel0X 20 2" xfId="50077" xr:uid="{00000000-0005-0000-0000-000097C30000}"/>
    <cellStyle name="SAPBEXHLevel0X 21" xfId="50078" xr:uid="{00000000-0005-0000-0000-000098C30000}"/>
    <cellStyle name="SAPBEXHLevel0X 3" xfId="50079" xr:uid="{00000000-0005-0000-0000-000099C30000}"/>
    <cellStyle name="SAPBEXHLevel0X 3 2" xfId="50080" xr:uid="{00000000-0005-0000-0000-00009AC30000}"/>
    <cellStyle name="SAPBEXHLevel0X 4" xfId="50081" xr:uid="{00000000-0005-0000-0000-00009BC30000}"/>
    <cellStyle name="SAPBEXHLevel0X 4 2" xfId="50082" xr:uid="{00000000-0005-0000-0000-00009CC30000}"/>
    <cellStyle name="SAPBEXHLevel0X 5" xfId="50083" xr:uid="{00000000-0005-0000-0000-00009DC30000}"/>
    <cellStyle name="SAPBEXHLevel0X 5 2" xfId="50084" xr:uid="{00000000-0005-0000-0000-00009EC30000}"/>
    <cellStyle name="SAPBEXHLevel0X 6" xfId="50085" xr:uid="{00000000-0005-0000-0000-00009FC30000}"/>
    <cellStyle name="SAPBEXHLevel0X 6 2" xfId="50086" xr:uid="{00000000-0005-0000-0000-0000A0C30000}"/>
    <cellStyle name="SAPBEXHLevel0X 7" xfId="50087" xr:uid="{00000000-0005-0000-0000-0000A1C30000}"/>
    <cellStyle name="SAPBEXHLevel0X 7 2" xfId="50088" xr:uid="{00000000-0005-0000-0000-0000A2C30000}"/>
    <cellStyle name="SAPBEXHLevel0X 8" xfId="50089" xr:uid="{00000000-0005-0000-0000-0000A3C30000}"/>
    <cellStyle name="SAPBEXHLevel0X 8 2" xfId="50090" xr:uid="{00000000-0005-0000-0000-0000A4C30000}"/>
    <cellStyle name="SAPBEXHLevel0X 9" xfId="50091" xr:uid="{00000000-0005-0000-0000-0000A5C30000}"/>
    <cellStyle name="SAPBEXHLevel0X 9 2" xfId="50092" xr:uid="{00000000-0005-0000-0000-0000A6C30000}"/>
    <cellStyle name="SAPBEXHLevel1" xfId="50093" xr:uid="{00000000-0005-0000-0000-0000A7C30000}"/>
    <cellStyle name="SAPBEXHLevel1 10" xfId="50094" xr:uid="{00000000-0005-0000-0000-0000A8C30000}"/>
    <cellStyle name="SAPBEXHLevel1 10 2" xfId="50095" xr:uid="{00000000-0005-0000-0000-0000A9C30000}"/>
    <cellStyle name="SAPBEXHLevel1 10 3" xfId="50096" xr:uid="{00000000-0005-0000-0000-0000AAC30000}"/>
    <cellStyle name="SAPBEXHLevel1 11" xfId="50097" xr:uid="{00000000-0005-0000-0000-0000ABC30000}"/>
    <cellStyle name="SAPBEXHLevel1 11 2" xfId="50098" xr:uid="{00000000-0005-0000-0000-0000ACC30000}"/>
    <cellStyle name="SAPBEXHLevel1 11 3" xfId="50099" xr:uid="{00000000-0005-0000-0000-0000ADC30000}"/>
    <cellStyle name="SAPBEXHLevel1 12" xfId="50100" xr:uid="{00000000-0005-0000-0000-0000AEC30000}"/>
    <cellStyle name="SAPBEXHLevel1 12 2" xfId="50101" xr:uid="{00000000-0005-0000-0000-0000AFC30000}"/>
    <cellStyle name="SAPBEXHLevel1 12 3" xfId="50102" xr:uid="{00000000-0005-0000-0000-0000B0C30000}"/>
    <cellStyle name="SAPBEXHLevel1 13" xfId="50103" xr:uid="{00000000-0005-0000-0000-0000B1C30000}"/>
    <cellStyle name="SAPBEXHLevel1 13 2" xfId="50104" xr:uid="{00000000-0005-0000-0000-0000B2C30000}"/>
    <cellStyle name="SAPBEXHLevel1 13 3" xfId="50105" xr:uid="{00000000-0005-0000-0000-0000B3C30000}"/>
    <cellStyle name="SAPBEXHLevel1 14" xfId="50106" xr:uid="{00000000-0005-0000-0000-0000B4C30000}"/>
    <cellStyle name="SAPBEXHLevel1 14 2" xfId="50107" xr:uid="{00000000-0005-0000-0000-0000B5C30000}"/>
    <cellStyle name="SAPBEXHLevel1 14 3" xfId="50108" xr:uid="{00000000-0005-0000-0000-0000B6C30000}"/>
    <cellStyle name="SAPBEXHLevel1 15" xfId="50109" xr:uid="{00000000-0005-0000-0000-0000B7C30000}"/>
    <cellStyle name="SAPBEXHLevel1 15 2" xfId="50110" xr:uid="{00000000-0005-0000-0000-0000B8C30000}"/>
    <cellStyle name="SAPBEXHLevel1 16" xfId="50111" xr:uid="{00000000-0005-0000-0000-0000B9C30000}"/>
    <cellStyle name="SAPBEXHLevel1 16 2" xfId="50112" xr:uid="{00000000-0005-0000-0000-0000BAC30000}"/>
    <cellStyle name="SAPBEXHLevel1 17" xfId="50113" xr:uid="{00000000-0005-0000-0000-0000BBC30000}"/>
    <cellStyle name="SAPBEXHLevel1 17 2" xfId="50114" xr:uid="{00000000-0005-0000-0000-0000BCC30000}"/>
    <cellStyle name="SAPBEXHLevel1 18" xfId="50115" xr:uid="{00000000-0005-0000-0000-0000BDC30000}"/>
    <cellStyle name="SAPBEXHLevel1 18 2" xfId="50116" xr:uid="{00000000-0005-0000-0000-0000BEC30000}"/>
    <cellStyle name="SAPBEXHLevel1 19" xfId="50117" xr:uid="{00000000-0005-0000-0000-0000BFC30000}"/>
    <cellStyle name="SAPBEXHLevel1 19 2" xfId="50118" xr:uid="{00000000-0005-0000-0000-0000C0C30000}"/>
    <cellStyle name="SAPBEXHLevel1 2" xfId="50119" xr:uid="{00000000-0005-0000-0000-0000C1C30000}"/>
    <cellStyle name="SAPBEXHLevel1 2 10" xfId="50120" xr:uid="{00000000-0005-0000-0000-0000C2C30000}"/>
    <cellStyle name="SAPBEXHLevel1 2 10 2" xfId="50121" xr:uid="{00000000-0005-0000-0000-0000C3C30000}"/>
    <cellStyle name="SAPBEXHLevel1 2 10 3" xfId="50122" xr:uid="{00000000-0005-0000-0000-0000C4C30000}"/>
    <cellStyle name="SAPBEXHLevel1 2 11" xfId="50123" xr:uid="{00000000-0005-0000-0000-0000C5C30000}"/>
    <cellStyle name="SAPBEXHLevel1 2 11 2" xfId="50124" xr:uid="{00000000-0005-0000-0000-0000C6C30000}"/>
    <cellStyle name="SAPBEXHLevel1 2 11 3" xfId="50125" xr:uid="{00000000-0005-0000-0000-0000C7C30000}"/>
    <cellStyle name="SAPBEXHLevel1 2 12" xfId="50126" xr:uid="{00000000-0005-0000-0000-0000C8C30000}"/>
    <cellStyle name="SAPBEXHLevel1 2 12 2" xfId="50127" xr:uid="{00000000-0005-0000-0000-0000C9C30000}"/>
    <cellStyle name="SAPBEXHLevel1 2 12 3" xfId="50128" xr:uid="{00000000-0005-0000-0000-0000CAC30000}"/>
    <cellStyle name="SAPBEXHLevel1 2 13" xfId="50129" xr:uid="{00000000-0005-0000-0000-0000CBC30000}"/>
    <cellStyle name="SAPBEXHLevel1 2 13 2" xfId="50130" xr:uid="{00000000-0005-0000-0000-0000CCC30000}"/>
    <cellStyle name="SAPBEXHLevel1 2 13 3" xfId="50131" xr:uid="{00000000-0005-0000-0000-0000CDC30000}"/>
    <cellStyle name="SAPBEXHLevel1 2 14" xfId="50132" xr:uid="{00000000-0005-0000-0000-0000CEC30000}"/>
    <cellStyle name="SAPBEXHLevel1 2 15" xfId="50133" xr:uid="{00000000-0005-0000-0000-0000CFC30000}"/>
    <cellStyle name="SAPBEXHLevel1 2 16" xfId="50134" xr:uid="{00000000-0005-0000-0000-0000D0C30000}"/>
    <cellStyle name="SAPBEXHLevel1 2 2" xfId="50135" xr:uid="{00000000-0005-0000-0000-0000D1C30000}"/>
    <cellStyle name="SAPBEXHLevel1 2 2 10" xfId="50136" xr:uid="{00000000-0005-0000-0000-0000D2C30000}"/>
    <cellStyle name="SAPBEXHLevel1 2 2 10 2" xfId="50137" xr:uid="{00000000-0005-0000-0000-0000D3C30000}"/>
    <cellStyle name="SAPBEXHLevel1 2 2 10 3" xfId="50138" xr:uid="{00000000-0005-0000-0000-0000D4C30000}"/>
    <cellStyle name="SAPBEXHLevel1 2 2 11" xfId="50139" xr:uid="{00000000-0005-0000-0000-0000D5C30000}"/>
    <cellStyle name="SAPBEXHLevel1 2 2 11 2" xfId="50140" xr:uid="{00000000-0005-0000-0000-0000D6C30000}"/>
    <cellStyle name="SAPBEXHLevel1 2 2 11 3" xfId="50141" xr:uid="{00000000-0005-0000-0000-0000D7C30000}"/>
    <cellStyle name="SAPBEXHLevel1 2 2 12" xfId="50142" xr:uid="{00000000-0005-0000-0000-0000D8C30000}"/>
    <cellStyle name="SAPBEXHLevel1 2 2 12 2" xfId="50143" xr:uid="{00000000-0005-0000-0000-0000D9C30000}"/>
    <cellStyle name="SAPBEXHLevel1 2 2 12 3" xfId="50144" xr:uid="{00000000-0005-0000-0000-0000DAC30000}"/>
    <cellStyle name="SAPBEXHLevel1 2 2 13" xfId="50145" xr:uid="{00000000-0005-0000-0000-0000DBC30000}"/>
    <cellStyle name="SAPBEXHLevel1 2 2 13 2" xfId="50146" xr:uid="{00000000-0005-0000-0000-0000DCC30000}"/>
    <cellStyle name="SAPBEXHLevel1 2 2 13 3" xfId="50147" xr:uid="{00000000-0005-0000-0000-0000DDC30000}"/>
    <cellStyle name="SAPBEXHLevel1 2 2 14" xfId="50148" xr:uid="{00000000-0005-0000-0000-0000DEC30000}"/>
    <cellStyle name="SAPBEXHLevel1 2 2 14 2" xfId="50149" xr:uid="{00000000-0005-0000-0000-0000DFC30000}"/>
    <cellStyle name="SAPBEXHLevel1 2 2 14 3" xfId="50150" xr:uid="{00000000-0005-0000-0000-0000E0C30000}"/>
    <cellStyle name="SAPBEXHLevel1 2 2 15" xfId="50151" xr:uid="{00000000-0005-0000-0000-0000E1C30000}"/>
    <cellStyle name="SAPBEXHLevel1 2 2 15 2" xfId="50152" xr:uid="{00000000-0005-0000-0000-0000E2C30000}"/>
    <cellStyle name="SAPBEXHLevel1 2 2 15 3" xfId="50153" xr:uid="{00000000-0005-0000-0000-0000E3C30000}"/>
    <cellStyle name="SAPBEXHLevel1 2 2 16" xfId="50154" xr:uid="{00000000-0005-0000-0000-0000E4C30000}"/>
    <cellStyle name="SAPBEXHLevel1 2 2 16 2" xfId="50155" xr:uid="{00000000-0005-0000-0000-0000E5C30000}"/>
    <cellStyle name="SAPBEXHLevel1 2 2 16 3" xfId="50156" xr:uid="{00000000-0005-0000-0000-0000E6C30000}"/>
    <cellStyle name="SAPBEXHLevel1 2 2 17" xfId="50157" xr:uid="{00000000-0005-0000-0000-0000E7C30000}"/>
    <cellStyle name="SAPBEXHLevel1 2 2 17 2" xfId="50158" xr:uid="{00000000-0005-0000-0000-0000E8C30000}"/>
    <cellStyle name="SAPBEXHLevel1 2 2 17 3" xfId="50159" xr:uid="{00000000-0005-0000-0000-0000E9C30000}"/>
    <cellStyle name="SAPBEXHLevel1 2 2 18" xfId="50160" xr:uid="{00000000-0005-0000-0000-0000EAC30000}"/>
    <cellStyle name="SAPBEXHLevel1 2 2 18 2" xfId="50161" xr:uid="{00000000-0005-0000-0000-0000EBC30000}"/>
    <cellStyle name="SAPBEXHLevel1 2 2 18 3" xfId="50162" xr:uid="{00000000-0005-0000-0000-0000ECC30000}"/>
    <cellStyle name="SAPBEXHLevel1 2 2 19" xfId="50163" xr:uid="{00000000-0005-0000-0000-0000EDC30000}"/>
    <cellStyle name="SAPBEXHLevel1 2 2 2" xfId="50164" xr:uid="{00000000-0005-0000-0000-0000EEC30000}"/>
    <cellStyle name="SAPBEXHLevel1 2 2 2 10" xfId="50165" xr:uid="{00000000-0005-0000-0000-0000EFC30000}"/>
    <cellStyle name="SAPBEXHLevel1 2 2 2 10 2" xfId="50166" xr:uid="{00000000-0005-0000-0000-0000F0C30000}"/>
    <cellStyle name="SAPBEXHLevel1 2 2 2 10 3" xfId="50167" xr:uid="{00000000-0005-0000-0000-0000F1C30000}"/>
    <cellStyle name="SAPBEXHLevel1 2 2 2 11" xfId="50168" xr:uid="{00000000-0005-0000-0000-0000F2C30000}"/>
    <cellStyle name="SAPBEXHLevel1 2 2 2 11 2" xfId="50169" xr:uid="{00000000-0005-0000-0000-0000F3C30000}"/>
    <cellStyle name="SAPBEXHLevel1 2 2 2 11 3" xfId="50170" xr:uid="{00000000-0005-0000-0000-0000F4C30000}"/>
    <cellStyle name="SAPBEXHLevel1 2 2 2 12" xfId="50171" xr:uid="{00000000-0005-0000-0000-0000F5C30000}"/>
    <cellStyle name="SAPBEXHLevel1 2 2 2 12 2" xfId="50172" xr:uid="{00000000-0005-0000-0000-0000F6C30000}"/>
    <cellStyle name="SAPBEXHLevel1 2 2 2 12 3" xfId="50173" xr:uid="{00000000-0005-0000-0000-0000F7C30000}"/>
    <cellStyle name="SAPBEXHLevel1 2 2 2 13" xfId="50174" xr:uid="{00000000-0005-0000-0000-0000F8C30000}"/>
    <cellStyle name="SAPBEXHLevel1 2 2 2 13 2" xfId="50175" xr:uid="{00000000-0005-0000-0000-0000F9C30000}"/>
    <cellStyle name="SAPBEXHLevel1 2 2 2 13 3" xfId="50176" xr:uid="{00000000-0005-0000-0000-0000FAC30000}"/>
    <cellStyle name="SAPBEXHLevel1 2 2 2 14" xfId="50177" xr:uid="{00000000-0005-0000-0000-0000FBC30000}"/>
    <cellStyle name="SAPBEXHLevel1 2 2 2 14 2" xfId="50178" xr:uid="{00000000-0005-0000-0000-0000FCC30000}"/>
    <cellStyle name="SAPBEXHLevel1 2 2 2 14 3" xfId="50179" xr:uid="{00000000-0005-0000-0000-0000FDC30000}"/>
    <cellStyle name="SAPBEXHLevel1 2 2 2 15" xfId="50180" xr:uid="{00000000-0005-0000-0000-0000FEC30000}"/>
    <cellStyle name="SAPBEXHLevel1 2 2 2 15 2" xfId="50181" xr:uid="{00000000-0005-0000-0000-0000FFC30000}"/>
    <cellStyle name="SAPBEXHLevel1 2 2 2 15 3" xfId="50182" xr:uid="{00000000-0005-0000-0000-000000C40000}"/>
    <cellStyle name="SAPBEXHLevel1 2 2 2 16" xfId="50183" xr:uid="{00000000-0005-0000-0000-000001C40000}"/>
    <cellStyle name="SAPBEXHLevel1 2 2 2 16 2" xfId="50184" xr:uid="{00000000-0005-0000-0000-000002C40000}"/>
    <cellStyle name="SAPBEXHLevel1 2 2 2 16 3" xfId="50185" xr:uid="{00000000-0005-0000-0000-000003C40000}"/>
    <cellStyle name="SAPBEXHLevel1 2 2 2 17" xfId="50186" xr:uid="{00000000-0005-0000-0000-000004C40000}"/>
    <cellStyle name="SAPBEXHLevel1 2 2 2 17 2" xfId="50187" xr:uid="{00000000-0005-0000-0000-000005C40000}"/>
    <cellStyle name="SAPBEXHLevel1 2 2 2 17 3" xfId="50188" xr:uid="{00000000-0005-0000-0000-000006C40000}"/>
    <cellStyle name="SAPBEXHLevel1 2 2 2 18" xfId="50189" xr:uid="{00000000-0005-0000-0000-000007C40000}"/>
    <cellStyle name="SAPBEXHLevel1 2 2 2 18 2" xfId="50190" xr:uid="{00000000-0005-0000-0000-000008C40000}"/>
    <cellStyle name="SAPBEXHLevel1 2 2 2 18 3" xfId="50191" xr:uid="{00000000-0005-0000-0000-000009C40000}"/>
    <cellStyle name="SAPBEXHLevel1 2 2 2 19" xfId="50192" xr:uid="{00000000-0005-0000-0000-00000AC40000}"/>
    <cellStyle name="SAPBEXHLevel1 2 2 2 2" xfId="50193" xr:uid="{00000000-0005-0000-0000-00000BC40000}"/>
    <cellStyle name="SAPBEXHLevel1 2 2 2 2 10" xfId="50194" xr:uid="{00000000-0005-0000-0000-00000CC40000}"/>
    <cellStyle name="SAPBEXHLevel1 2 2 2 2 10 2" xfId="50195" xr:uid="{00000000-0005-0000-0000-00000DC40000}"/>
    <cellStyle name="SAPBEXHLevel1 2 2 2 2 10 3" xfId="50196" xr:uid="{00000000-0005-0000-0000-00000EC40000}"/>
    <cellStyle name="SAPBEXHLevel1 2 2 2 2 11" xfId="50197" xr:uid="{00000000-0005-0000-0000-00000FC40000}"/>
    <cellStyle name="SAPBEXHLevel1 2 2 2 2 11 2" xfId="50198" xr:uid="{00000000-0005-0000-0000-000010C40000}"/>
    <cellStyle name="SAPBEXHLevel1 2 2 2 2 11 3" xfId="50199" xr:uid="{00000000-0005-0000-0000-000011C40000}"/>
    <cellStyle name="SAPBEXHLevel1 2 2 2 2 12" xfId="50200" xr:uid="{00000000-0005-0000-0000-000012C40000}"/>
    <cellStyle name="SAPBEXHLevel1 2 2 2 2 12 2" xfId="50201" xr:uid="{00000000-0005-0000-0000-000013C40000}"/>
    <cellStyle name="SAPBEXHLevel1 2 2 2 2 12 3" xfId="50202" xr:uid="{00000000-0005-0000-0000-000014C40000}"/>
    <cellStyle name="SAPBEXHLevel1 2 2 2 2 13" xfId="50203" xr:uid="{00000000-0005-0000-0000-000015C40000}"/>
    <cellStyle name="SAPBEXHLevel1 2 2 2 2 14" xfId="50204" xr:uid="{00000000-0005-0000-0000-000016C40000}"/>
    <cellStyle name="SAPBEXHLevel1 2 2 2 2 2" xfId="50205" xr:uid="{00000000-0005-0000-0000-000017C40000}"/>
    <cellStyle name="SAPBEXHLevel1 2 2 2 2 2 2" xfId="50206" xr:uid="{00000000-0005-0000-0000-000018C40000}"/>
    <cellStyle name="SAPBEXHLevel1 2 2 2 2 2 3" xfId="50207" xr:uid="{00000000-0005-0000-0000-000019C40000}"/>
    <cellStyle name="SAPBEXHLevel1 2 2 2 2 3" xfId="50208" xr:uid="{00000000-0005-0000-0000-00001AC40000}"/>
    <cellStyle name="SAPBEXHLevel1 2 2 2 2 3 2" xfId="50209" xr:uid="{00000000-0005-0000-0000-00001BC40000}"/>
    <cellStyle name="SAPBEXHLevel1 2 2 2 2 3 3" xfId="50210" xr:uid="{00000000-0005-0000-0000-00001CC40000}"/>
    <cellStyle name="SAPBEXHLevel1 2 2 2 2 4" xfId="50211" xr:uid="{00000000-0005-0000-0000-00001DC40000}"/>
    <cellStyle name="SAPBEXHLevel1 2 2 2 2 4 2" xfId="50212" xr:uid="{00000000-0005-0000-0000-00001EC40000}"/>
    <cellStyle name="SAPBEXHLevel1 2 2 2 2 4 3" xfId="50213" xr:uid="{00000000-0005-0000-0000-00001FC40000}"/>
    <cellStyle name="SAPBEXHLevel1 2 2 2 2 5" xfId="50214" xr:uid="{00000000-0005-0000-0000-000020C40000}"/>
    <cellStyle name="SAPBEXHLevel1 2 2 2 2 5 2" xfId="50215" xr:uid="{00000000-0005-0000-0000-000021C40000}"/>
    <cellStyle name="SAPBEXHLevel1 2 2 2 2 5 3" xfId="50216" xr:uid="{00000000-0005-0000-0000-000022C40000}"/>
    <cellStyle name="SAPBEXHLevel1 2 2 2 2 6" xfId="50217" xr:uid="{00000000-0005-0000-0000-000023C40000}"/>
    <cellStyle name="SAPBEXHLevel1 2 2 2 2 6 2" xfId="50218" xr:uid="{00000000-0005-0000-0000-000024C40000}"/>
    <cellStyle name="SAPBEXHLevel1 2 2 2 2 6 3" xfId="50219" xr:uid="{00000000-0005-0000-0000-000025C40000}"/>
    <cellStyle name="SAPBEXHLevel1 2 2 2 2 7" xfId="50220" xr:uid="{00000000-0005-0000-0000-000026C40000}"/>
    <cellStyle name="SAPBEXHLevel1 2 2 2 2 7 2" xfId="50221" xr:uid="{00000000-0005-0000-0000-000027C40000}"/>
    <cellStyle name="SAPBEXHLevel1 2 2 2 2 7 3" xfId="50222" xr:uid="{00000000-0005-0000-0000-000028C40000}"/>
    <cellStyle name="SAPBEXHLevel1 2 2 2 2 8" xfId="50223" xr:uid="{00000000-0005-0000-0000-000029C40000}"/>
    <cellStyle name="SAPBEXHLevel1 2 2 2 2 8 2" xfId="50224" xr:uid="{00000000-0005-0000-0000-00002AC40000}"/>
    <cellStyle name="SAPBEXHLevel1 2 2 2 2 8 3" xfId="50225" xr:uid="{00000000-0005-0000-0000-00002BC40000}"/>
    <cellStyle name="SAPBEXHLevel1 2 2 2 2 9" xfId="50226" xr:uid="{00000000-0005-0000-0000-00002CC40000}"/>
    <cellStyle name="SAPBEXHLevel1 2 2 2 2 9 2" xfId="50227" xr:uid="{00000000-0005-0000-0000-00002DC40000}"/>
    <cellStyle name="SAPBEXHLevel1 2 2 2 2 9 3" xfId="50228" xr:uid="{00000000-0005-0000-0000-00002EC40000}"/>
    <cellStyle name="SAPBEXHLevel1 2 2 2 20" xfId="50229" xr:uid="{00000000-0005-0000-0000-00002FC40000}"/>
    <cellStyle name="SAPBEXHLevel1 2 2 2 3" xfId="50230" xr:uid="{00000000-0005-0000-0000-000030C40000}"/>
    <cellStyle name="SAPBEXHLevel1 2 2 2 3 10" xfId="50231" xr:uid="{00000000-0005-0000-0000-000031C40000}"/>
    <cellStyle name="SAPBEXHLevel1 2 2 2 3 10 2" xfId="50232" xr:uid="{00000000-0005-0000-0000-000032C40000}"/>
    <cellStyle name="SAPBEXHLevel1 2 2 2 3 10 3" xfId="50233" xr:uid="{00000000-0005-0000-0000-000033C40000}"/>
    <cellStyle name="SAPBEXHLevel1 2 2 2 3 11" xfId="50234" xr:uid="{00000000-0005-0000-0000-000034C40000}"/>
    <cellStyle name="SAPBEXHLevel1 2 2 2 3 11 2" xfId="50235" xr:uid="{00000000-0005-0000-0000-000035C40000}"/>
    <cellStyle name="SAPBEXHLevel1 2 2 2 3 11 3" xfId="50236" xr:uid="{00000000-0005-0000-0000-000036C40000}"/>
    <cellStyle name="SAPBEXHLevel1 2 2 2 3 12" xfId="50237" xr:uid="{00000000-0005-0000-0000-000037C40000}"/>
    <cellStyle name="SAPBEXHLevel1 2 2 2 3 12 2" xfId="50238" xr:uid="{00000000-0005-0000-0000-000038C40000}"/>
    <cellStyle name="SAPBEXHLevel1 2 2 2 3 12 3" xfId="50239" xr:uid="{00000000-0005-0000-0000-000039C40000}"/>
    <cellStyle name="SAPBEXHLevel1 2 2 2 3 13" xfId="50240" xr:uid="{00000000-0005-0000-0000-00003AC40000}"/>
    <cellStyle name="SAPBEXHLevel1 2 2 2 3 14" xfId="50241" xr:uid="{00000000-0005-0000-0000-00003BC40000}"/>
    <cellStyle name="SAPBEXHLevel1 2 2 2 3 2" xfId="50242" xr:uid="{00000000-0005-0000-0000-00003CC40000}"/>
    <cellStyle name="SAPBEXHLevel1 2 2 2 3 2 2" xfId="50243" xr:uid="{00000000-0005-0000-0000-00003DC40000}"/>
    <cellStyle name="SAPBEXHLevel1 2 2 2 3 2 3" xfId="50244" xr:uid="{00000000-0005-0000-0000-00003EC40000}"/>
    <cellStyle name="SAPBEXHLevel1 2 2 2 3 3" xfId="50245" xr:uid="{00000000-0005-0000-0000-00003FC40000}"/>
    <cellStyle name="SAPBEXHLevel1 2 2 2 3 3 2" xfId="50246" xr:uid="{00000000-0005-0000-0000-000040C40000}"/>
    <cellStyle name="SAPBEXHLevel1 2 2 2 3 3 3" xfId="50247" xr:uid="{00000000-0005-0000-0000-000041C40000}"/>
    <cellStyle name="SAPBEXHLevel1 2 2 2 3 4" xfId="50248" xr:uid="{00000000-0005-0000-0000-000042C40000}"/>
    <cellStyle name="SAPBEXHLevel1 2 2 2 3 4 2" xfId="50249" xr:uid="{00000000-0005-0000-0000-000043C40000}"/>
    <cellStyle name="SAPBEXHLevel1 2 2 2 3 4 3" xfId="50250" xr:uid="{00000000-0005-0000-0000-000044C40000}"/>
    <cellStyle name="SAPBEXHLevel1 2 2 2 3 5" xfId="50251" xr:uid="{00000000-0005-0000-0000-000045C40000}"/>
    <cellStyle name="SAPBEXHLevel1 2 2 2 3 5 2" xfId="50252" xr:uid="{00000000-0005-0000-0000-000046C40000}"/>
    <cellStyle name="SAPBEXHLevel1 2 2 2 3 5 3" xfId="50253" xr:uid="{00000000-0005-0000-0000-000047C40000}"/>
    <cellStyle name="SAPBEXHLevel1 2 2 2 3 6" xfId="50254" xr:uid="{00000000-0005-0000-0000-000048C40000}"/>
    <cellStyle name="SAPBEXHLevel1 2 2 2 3 6 2" xfId="50255" xr:uid="{00000000-0005-0000-0000-000049C40000}"/>
    <cellStyle name="SAPBEXHLevel1 2 2 2 3 6 3" xfId="50256" xr:uid="{00000000-0005-0000-0000-00004AC40000}"/>
    <cellStyle name="SAPBEXHLevel1 2 2 2 3 7" xfId="50257" xr:uid="{00000000-0005-0000-0000-00004BC40000}"/>
    <cellStyle name="SAPBEXHLevel1 2 2 2 3 7 2" xfId="50258" xr:uid="{00000000-0005-0000-0000-00004CC40000}"/>
    <cellStyle name="SAPBEXHLevel1 2 2 2 3 7 3" xfId="50259" xr:uid="{00000000-0005-0000-0000-00004DC40000}"/>
    <cellStyle name="SAPBEXHLevel1 2 2 2 3 8" xfId="50260" xr:uid="{00000000-0005-0000-0000-00004EC40000}"/>
    <cellStyle name="SAPBEXHLevel1 2 2 2 3 8 2" xfId="50261" xr:uid="{00000000-0005-0000-0000-00004FC40000}"/>
    <cellStyle name="SAPBEXHLevel1 2 2 2 3 8 3" xfId="50262" xr:uid="{00000000-0005-0000-0000-000050C40000}"/>
    <cellStyle name="SAPBEXHLevel1 2 2 2 3 9" xfId="50263" xr:uid="{00000000-0005-0000-0000-000051C40000}"/>
    <cellStyle name="SAPBEXHLevel1 2 2 2 3 9 2" xfId="50264" xr:uid="{00000000-0005-0000-0000-000052C40000}"/>
    <cellStyle name="SAPBEXHLevel1 2 2 2 3 9 3" xfId="50265" xr:uid="{00000000-0005-0000-0000-000053C40000}"/>
    <cellStyle name="SAPBEXHLevel1 2 2 2 4" xfId="50266" xr:uid="{00000000-0005-0000-0000-000054C40000}"/>
    <cellStyle name="SAPBEXHLevel1 2 2 2 4 10" xfId="50267" xr:uid="{00000000-0005-0000-0000-000055C40000}"/>
    <cellStyle name="SAPBEXHLevel1 2 2 2 4 10 2" xfId="50268" xr:uid="{00000000-0005-0000-0000-000056C40000}"/>
    <cellStyle name="SAPBEXHLevel1 2 2 2 4 10 3" xfId="50269" xr:uid="{00000000-0005-0000-0000-000057C40000}"/>
    <cellStyle name="SAPBEXHLevel1 2 2 2 4 11" xfId="50270" xr:uid="{00000000-0005-0000-0000-000058C40000}"/>
    <cellStyle name="SAPBEXHLevel1 2 2 2 4 11 2" xfId="50271" xr:uid="{00000000-0005-0000-0000-000059C40000}"/>
    <cellStyle name="SAPBEXHLevel1 2 2 2 4 11 3" xfId="50272" xr:uid="{00000000-0005-0000-0000-00005AC40000}"/>
    <cellStyle name="SAPBEXHLevel1 2 2 2 4 12" xfId="50273" xr:uid="{00000000-0005-0000-0000-00005BC40000}"/>
    <cellStyle name="SAPBEXHLevel1 2 2 2 4 13" xfId="50274" xr:uid="{00000000-0005-0000-0000-00005CC40000}"/>
    <cellStyle name="SAPBEXHLevel1 2 2 2 4 2" xfId="50275" xr:uid="{00000000-0005-0000-0000-00005DC40000}"/>
    <cellStyle name="SAPBEXHLevel1 2 2 2 4 2 2" xfId="50276" xr:uid="{00000000-0005-0000-0000-00005EC40000}"/>
    <cellStyle name="SAPBEXHLevel1 2 2 2 4 2 3" xfId="50277" xr:uid="{00000000-0005-0000-0000-00005FC40000}"/>
    <cellStyle name="SAPBEXHLevel1 2 2 2 4 3" xfId="50278" xr:uid="{00000000-0005-0000-0000-000060C40000}"/>
    <cellStyle name="SAPBEXHLevel1 2 2 2 4 3 2" xfId="50279" xr:uid="{00000000-0005-0000-0000-000061C40000}"/>
    <cellStyle name="SAPBEXHLevel1 2 2 2 4 3 3" xfId="50280" xr:uid="{00000000-0005-0000-0000-000062C40000}"/>
    <cellStyle name="SAPBEXHLevel1 2 2 2 4 4" xfId="50281" xr:uid="{00000000-0005-0000-0000-000063C40000}"/>
    <cellStyle name="SAPBEXHLevel1 2 2 2 4 4 2" xfId="50282" xr:uid="{00000000-0005-0000-0000-000064C40000}"/>
    <cellStyle name="SAPBEXHLevel1 2 2 2 4 4 3" xfId="50283" xr:uid="{00000000-0005-0000-0000-000065C40000}"/>
    <cellStyle name="SAPBEXHLevel1 2 2 2 4 5" xfId="50284" xr:uid="{00000000-0005-0000-0000-000066C40000}"/>
    <cellStyle name="SAPBEXHLevel1 2 2 2 4 5 2" xfId="50285" xr:uid="{00000000-0005-0000-0000-000067C40000}"/>
    <cellStyle name="SAPBEXHLevel1 2 2 2 4 5 3" xfId="50286" xr:uid="{00000000-0005-0000-0000-000068C40000}"/>
    <cellStyle name="SAPBEXHLevel1 2 2 2 4 6" xfId="50287" xr:uid="{00000000-0005-0000-0000-000069C40000}"/>
    <cellStyle name="SAPBEXHLevel1 2 2 2 4 6 2" xfId="50288" xr:uid="{00000000-0005-0000-0000-00006AC40000}"/>
    <cellStyle name="SAPBEXHLevel1 2 2 2 4 6 3" xfId="50289" xr:uid="{00000000-0005-0000-0000-00006BC40000}"/>
    <cellStyle name="SAPBEXHLevel1 2 2 2 4 7" xfId="50290" xr:uid="{00000000-0005-0000-0000-00006CC40000}"/>
    <cellStyle name="SAPBEXHLevel1 2 2 2 4 7 2" xfId="50291" xr:uid="{00000000-0005-0000-0000-00006DC40000}"/>
    <cellStyle name="SAPBEXHLevel1 2 2 2 4 7 3" xfId="50292" xr:uid="{00000000-0005-0000-0000-00006EC40000}"/>
    <cellStyle name="SAPBEXHLevel1 2 2 2 4 8" xfId="50293" xr:uid="{00000000-0005-0000-0000-00006FC40000}"/>
    <cellStyle name="SAPBEXHLevel1 2 2 2 4 8 2" xfId="50294" xr:uid="{00000000-0005-0000-0000-000070C40000}"/>
    <cellStyle name="SAPBEXHLevel1 2 2 2 4 8 3" xfId="50295" xr:uid="{00000000-0005-0000-0000-000071C40000}"/>
    <cellStyle name="SAPBEXHLevel1 2 2 2 4 9" xfId="50296" xr:uid="{00000000-0005-0000-0000-000072C40000}"/>
    <cellStyle name="SAPBEXHLevel1 2 2 2 4 9 2" xfId="50297" xr:uid="{00000000-0005-0000-0000-000073C40000}"/>
    <cellStyle name="SAPBEXHLevel1 2 2 2 4 9 3" xfId="50298" xr:uid="{00000000-0005-0000-0000-000074C40000}"/>
    <cellStyle name="SAPBEXHLevel1 2 2 2 5" xfId="50299" xr:uid="{00000000-0005-0000-0000-000075C40000}"/>
    <cellStyle name="SAPBEXHLevel1 2 2 2 5 10" xfId="50300" xr:uid="{00000000-0005-0000-0000-000076C40000}"/>
    <cellStyle name="SAPBEXHLevel1 2 2 2 5 10 2" xfId="50301" xr:uid="{00000000-0005-0000-0000-000077C40000}"/>
    <cellStyle name="SAPBEXHLevel1 2 2 2 5 10 3" xfId="50302" xr:uid="{00000000-0005-0000-0000-000078C40000}"/>
    <cellStyle name="SAPBEXHLevel1 2 2 2 5 11" xfId="50303" xr:uid="{00000000-0005-0000-0000-000079C40000}"/>
    <cellStyle name="SAPBEXHLevel1 2 2 2 5 11 2" xfId="50304" xr:uid="{00000000-0005-0000-0000-00007AC40000}"/>
    <cellStyle name="SAPBEXHLevel1 2 2 2 5 11 3" xfId="50305" xr:uid="{00000000-0005-0000-0000-00007BC40000}"/>
    <cellStyle name="SAPBEXHLevel1 2 2 2 5 12" xfId="50306" xr:uid="{00000000-0005-0000-0000-00007CC40000}"/>
    <cellStyle name="SAPBEXHLevel1 2 2 2 5 13" xfId="50307" xr:uid="{00000000-0005-0000-0000-00007DC40000}"/>
    <cellStyle name="SAPBEXHLevel1 2 2 2 5 2" xfId="50308" xr:uid="{00000000-0005-0000-0000-00007EC40000}"/>
    <cellStyle name="SAPBEXHLevel1 2 2 2 5 2 2" xfId="50309" xr:uid="{00000000-0005-0000-0000-00007FC40000}"/>
    <cellStyle name="SAPBEXHLevel1 2 2 2 5 2 3" xfId="50310" xr:uid="{00000000-0005-0000-0000-000080C40000}"/>
    <cellStyle name="SAPBEXHLevel1 2 2 2 5 3" xfId="50311" xr:uid="{00000000-0005-0000-0000-000081C40000}"/>
    <cellStyle name="SAPBEXHLevel1 2 2 2 5 3 2" xfId="50312" xr:uid="{00000000-0005-0000-0000-000082C40000}"/>
    <cellStyle name="SAPBEXHLevel1 2 2 2 5 3 3" xfId="50313" xr:uid="{00000000-0005-0000-0000-000083C40000}"/>
    <cellStyle name="SAPBEXHLevel1 2 2 2 5 4" xfId="50314" xr:uid="{00000000-0005-0000-0000-000084C40000}"/>
    <cellStyle name="SAPBEXHLevel1 2 2 2 5 4 2" xfId="50315" xr:uid="{00000000-0005-0000-0000-000085C40000}"/>
    <cellStyle name="SAPBEXHLevel1 2 2 2 5 4 3" xfId="50316" xr:uid="{00000000-0005-0000-0000-000086C40000}"/>
    <cellStyle name="SAPBEXHLevel1 2 2 2 5 5" xfId="50317" xr:uid="{00000000-0005-0000-0000-000087C40000}"/>
    <cellStyle name="SAPBEXHLevel1 2 2 2 5 5 2" xfId="50318" xr:uid="{00000000-0005-0000-0000-000088C40000}"/>
    <cellStyle name="SAPBEXHLevel1 2 2 2 5 5 3" xfId="50319" xr:uid="{00000000-0005-0000-0000-000089C40000}"/>
    <cellStyle name="SAPBEXHLevel1 2 2 2 5 6" xfId="50320" xr:uid="{00000000-0005-0000-0000-00008AC40000}"/>
    <cellStyle name="SAPBEXHLevel1 2 2 2 5 6 2" xfId="50321" xr:uid="{00000000-0005-0000-0000-00008BC40000}"/>
    <cellStyle name="SAPBEXHLevel1 2 2 2 5 6 3" xfId="50322" xr:uid="{00000000-0005-0000-0000-00008CC40000}"/>
    <cellStyle name="SAPBEXHLevel1 2 2 2 5 7" xfId="50323" xr:uid="{00000000-0005-0000-0000-00008DC40000}"/>
    <cellStyle name="SAPBEXHLevel1 2 2 2 5 7 2" xfId="50324" xr:uid="{00000000-0005-0000-0000-00008EC40000}"/>
    <cellStyle name="SAPBEXHLevel1 2 2 2 5 7 3" xfId="50325" xr:uid="{00000000-0005-0000-0000-00008FC40000}"/>
    <cellStyle name="SAPBEXHLevel1 2 2 2 5 8" xfId="50326" xr:uid="{00000000-0005-0000-0000-000090C40000}"/>
    <cellStyle name="SAPBEXHLevel1 2 2 2 5 8 2" xfId="50327" xr:uid="{00000000-0005-0000-0000-000091C40000}"/>
    <cellStyle name="SAPBEXHLevel1 2 2 2 5 8 3" xfId="50328" xr:uid="{00000000-0005-0000-0000-000092C40000}"/>
    <cellStyle name="SAPBEXHLevel1 2 2 2 5 9" xfId="50329" xr:uid="{00000000-0005-0000-0000-000093C40000}"/>
    <cellStyle name="SAPBEXHLevel1 2 2 2 5 9 2" xfId="50330" xr:uid="{00000000-0005-0000-0000-000094C40000}"/>
    <cellStyle name="SAPBEXHLevel1 2 2 2 5 9 3" xfId="50331" xr:uid="{00000000-0005-0000-0000-000095C40000}"/>
    <cellStyle name="SAPBEXHLevel1 2 2 2 6" xfId="50332" xr:uid="{00000000-0005-0000-0000-000096C40000}"/>
    <cellStyle name="SAPBEXHLevel1 2 2 2 6 10" xfId="50333" xr:uid="{00000000-0005-0000-0000-000097C40000}"/>
    <cellStyle name="SAPBEXHLevel1 2 2 2 6 10 2" xfId="50334" xr:uid="{00000000-0005-0000-0000-000098C40000}"/>
    <cellStyle name="SAPBEXHLevel1 2 2 2 6 10 3" xfId="50335" xr:uid="{00000000-0005-0000-0000-000099C40000}"/>
    <cellStyle name="SAPBEXHLevel1 2 2 2 6 11" xfId="50336" xr:uid="{00000000-0005-0000-0000-00009AC40000}"/>
    <cellStyle name="SAPBEXHLevel1 2 2 2 6 11 2" xfId="50337" xr:uid="{00000000-0005-0000-0000-00009BC40000}"/>
    <cellStyle name="SAPBEXHLevel1 2 2 2 6 11 3" xfId="50338" xr:uid="{00000000-0005-0000-0000-00009CC40000}"/>
    <cellStyle name="SAPBEXHLevel1 2 2 2 6 12" xfId="50339" xr:uid="{00000000-0005-0000-0000-00009DC40000}"/>
    <cellStyle name="SAPBEXHLevel1 2 2 2 6 13" xfId="50340" xr:uid="{00000000-0005-0000-0000-00009EC40000}"/>
    <cellStyle name="SAPBEXHLevel1 2 2 2 6 2" xfId="50341" xr:uid="{00000000-0005-0000-0000-00009FC40000}"/>
    <cellStyle name="SAPBEXHLevel1 2 2 2 6 2 2" xfId="50342" xr:uid="{00000000-0005-0000-0000-0000A0C40000}"/>
    <cellStyle name="SAPBEXHLevel1 2 2 2 6 2 3" xfId="50343" xr:uid="{00000000-0005-0000-0000-0000A1C40000}"/>
    <cellStyle name="SAPBEXHLevel1 2 2 2 6 3" xfId="50344" xr:uid="{00000000-0005-0000-0000-0000A2C40000}"/>
    <cellStyle name="SAPBEXHLevel1 2 2 2 6 3 2" xfId="50345" xr:uid="{00000000-0005-0000-0000-0000A3C40000}"/>
    <cellStyle name="SAPBEXHLevel1 2 2 2 6 3 3" xfId="50346" xr:uid="{00000000-0005-0000-0000-0000A4C40000}"/>
    <cellStyle name="SAPBEXHLevel1 2 2 2 6 4" xfId="50347" xr:uid="{00000000-0005-0000-0000-0000A5C40000}"/>
    <cellStyle name="SAPBEXHLevel1 2 2 2 6 4 2" xfId="50348" xr:uid="{00000000-0005-0000-0000-0000A6C40000}"/>
    <cellStyle name="SAPBEXHLevel1 2 2 2 6 4 3" xfId="50349" xr:uid="{00000000-0005-0000-0000-0000A7C40000}"/>
    <cellStyle name="SAPBEXHLevel1 2 2 2 6 5" xfId="50350" xr:uid="{00000000-0005-0000-0000-0000A8C40000}"/>
    <cellStyle name="SAPBEXHLevel1 2 2 2 6 5 2" xfId="50351" xr:uid="{00000000-0005-0000-0000-0000A9C40000}"/>
    <cellStyle name="SAPBEXHLevel1 2 2 2 6 5 3" xfId="50352" xr:uid="{00000000-0005-0000-0000-0000AAC40000}"/>
    <cellStyle name="SAPBEXHLevel1 2 2 2 6 6" xfId="50353" xr:uid="{00000000-0005-0000-0000-0000ABC40000}"/>
    <cellStyle name="SAPBEXHLevel1 2 2 2 6 6 2" xfId="50354" xr:uid="{00000000-0005-0000-0000-0000ACC40000}"/>
    <cellStyle name="SAPBEXHLevel1 2 2 2 6 6 3" xfId="50355" xr:uid="{00000000-0005-0000-0000-0000ADC40000}"/>
    <cellStyle name="SAPBEXHLevel1 2 2 2 6 7" xfId="50356" xr:uid="{00000000-0005-0000-0000-0000AEC40000}"/>
    <cellStyle name="SAPBEXHLevel1 2 2 2 6 7 2" xfId="50357" xr:uid="{00000000-0005-0000-0000-0000AFC40000}"/>
    <cellStyle name="SAPBEXHLevel1 2 2 2 6 7 3" xfId="50358" xr:uid="{00000000-0005-0000-0000-0000B0C40000}"/>
    <cellStyle name="SAPBEXHLevel1 2 2 2 6 8" xfId="50359" xr:uid="{00000000-0005-0000-0000-0000B1C40000}"/>
    <cellStyle name="SAPBEXHLevel1 2 2 2 6 8 2" xfId="50360" xr:uid="{00000000-0005-0000-0000-0000B2C40000}"/>
    <cellStyle name="SAPBEXHLevel1 2 2 2 6 8 3" xfId="50361" xr:uid="{00000000-0005-0000-0000-0000B3C40000}"/>
    <cellStyle name="SAPBEXHLevel1 2 2 2 6 9" xfId="50362" xr:uid="{00000000-0005-0000-0000-0000B4C40000}"/>
    <cellStyle name="SAPBEXHLevel1 2 2 2 6 9 2" xfId="50363" xr:uid="{00000000-0005-0000-0000-0000B5C40000}"/>
    <cellStyle name="SAPBEXHLevel1 2 2 2 6 9 3" xfId="50364" xr:uid="{00000000-0005-0000-0000-0000B6C40000}"/>
    <cellStyle name="SAPBEXHLevel1 2 2 2 7" xfId="50365" xr:uid="{00000000-0005-0000-0000-0000B7C40000}"/>
    <cellStyle name="SAPBEXHLevel1 2 2 2 7 10" xfId="50366" xr:uid="{00000000-0005-0000-0000-0000B8C40000}"/>
    <cellStyle name="SAPBEXHLevel1 2 2 2 7 10 2" xfId="50367" xr:uid="{00000000-0005-0000-0000-0000B9C40000}"/>
    <cellStyle name="SAPBEXHLevel1 2 2 2 7 10 3" xfId="50368" xr:uid="{00000000-0005-0000-0000-0000BAC40000}"/>
    <cellStyle name="SAPBEXHLevel1 2 2 2 7 11" xfId="50369" xr:uid="{00000000-0005-0000-0000-0000BBC40000}"/>
    <cellStyle name="SAPBEXHLevel1 2 2 2 7 11 2" xfId="50370" xr:uid="{00000000-0005-0000-0000-0000BCC40000}"/>
    <cellStyle name="SAPBEXHLevel1 2 2 2 7 11 3" xfId="50371" xr:uid="{00000000-0005-0000-0000-0000BDC40000}"/>
    <cellStyle name="SAPBEXHLevel1 2 2 2 7 12" xfId="50372" xr:uid="{00000000-0005-0000-0000-0000BEC40000}"/>
    <cellStyle name="SAPBEXHLevel1 2 2 2 7 13" xfId="50373" xr:uid="{00000000-0005-0000-0000-0000BFC40000}"/>
    <cellStyle name="SAPBEXHLevel1 2 2 2 7 2" xfId="50374" xr:uid="{00000000-0005-0000-0000-0000C0C40000}"/>
    <cellStyle name="SAPBEXHLevel1 2 2 2 7 2 2" xfId="50375" xr:uid="{00000000-0005-0000-0000-0000C1C40000}"/>
    <cellStyle name="SAPBEXHLevel1 2 2 2 7 2 3" xfId="50376" xr:uid="{00000000-0005-0000-0000-0000C2C40000}"/>
    <cellStyle name="SAPBEXHLevel1 2 2 2 7 3" xfId="50377" xr:uid="{00000000-0005-0000-0000-0000C3C40000}"/>
    <cellStyle name="SAPBEXHLevel1 2 2 2 7 3 2" xfId="50378" xr:uid="{00000000-0005-0000-0000-0000C4C40000}"/>
    <cellStyle name="SAPBEXHLevel1 2 2 2 7 3 3" xfId="50379" xr:uid="{00000000-0005-0000-0000-0000C5C40000}"/>
    <cellStyle name="SAPBEXHLevel1 2 2 2 7 4" xfId="50380" xr:uid="{00000000-0005-0000-0000-0000C6C40000}"/>
    <cellStyle name="SAPBEXHLevel1 2 2 2 7 4 2" xfId="50381" xr:uid="{00000000-0005-0000-0000-0000C7C40000}"/>
    <cellStyle name="SAPBEXHLevel1 2 2 2 7 4 3" xfId="50382" xr:uid="{00000000-0005-0000-0000-0000C8C40000}"/>
    <cellStyle name="SAPBEXHLevel1 2 2 2 7 5" xfId="50383" xr:uid="{00000000-0005-0000-0000-0000C9C40000}"/>
    <cellStyle name="SAPBEXHLevel1 2 2 2 7 5 2" xfId="50384" xr:uid="{00000000-0005-0000-0000-0000CAC40000}"/>
    <cellStyle name="SAPBEXHLevel1 2 2 2 7 5 3" xfId="50385" xr:uid="{00000000-0005-0000-0000-0000CBC40000}"/>
    <cellStyle name="SAPBEXHLevel1 2 2 2 7 6" xfId="50386" xr:uid="{00000000-0005-0000-0000-0000CCC40000}"/>
    <cellStyle name="SAPBEXHLevel1 2 2 2 7 6 2" xfId="50387" xr:uid="{00000000-0005-0000-0000-0000CDC40000}"/>
    <cellStyle name="SAPBEXHLevel1 2 2 2 7 6 3" xfId="50388" xr:uid="{00000000-0005-0000-0000-0000CEC40000}"/>
    <cellStyle name="SAPBEXHLevel1 2 2 2 7 7" xfId="50389" xr:uid="{00000000-0005-0000-0000-0000CFC40000}"/>
    <cellStyle name="SAPBEXHLevel1 2 2 2 7 7 2" xfId="50390" xr:uid="{00000000-0005-0000-0000-0000D0C40000}"/>
    <cellStyle name="SAPBEXHLevel1 2 2 2 7 7 3" xfId="50391" xr:uid="{00000000-0005-0000-0000-0000D1C40000}"/>
    <cellStyle name="SAPBEXHLevel1 2 2 2 7 8" xfId="50392" xr:uid="{00000000-0005-0000-0000-0000D2C40000}"/>
    <cellStyle name="SAPBEXHLevel1 2 2 2 7 8 2" xfId="50393" xr:uid="{00000000-0005-0000-0000-0000D3C40000}"/>
    <cellStyle name="SAPBEXHLevel1 2 2 2 7 8 3" xfId="50394" xr:uid="{00000000-0005-0000-0000-0000D4C40000}"/>
    <cellStyle name="SAPBEXHLevel1 2 2 2 7 9" xfId="50395" xr:uid="{00000000-0005-0000-0000-0000D5C40000}"/>
    <cellStyle name="SAPBEXHLevel1 2 2 2 7 9 2" xfId="50396" xr:uid="{00000000-0005-0000-0000-0000D6C40000}"/>
    <cellStyle name="SAPBEXHLevel1 2 2 2 7 9 3" xfId="50397" xr:uid="{00000000-0005-0000-0000-0000D7C40000}"/>
    <cellStyle name="SAPBEXHLevel1 2 2 2 8" xfId="50398" xr:uid="{00000000-0005-0000-0000-0000D8C40000}"/>
    <cellStyle name="SAPBEXHLevel1 2 2 2 8 2" xfId="50399" xr:uid="{00000000-0005-0000-0000-0000D9C40000}"/>
    <cellStyle name="SAPBEXHLevel1 2 2 2 8 3" xfId="50400" xr:uid="{00000000-0005-0000-0000-0000DAC40000}"/>
    <cellStyle name="SAPBEXHLevel1 2 2 2 9" xfId="50401" xr:uid="{00000000-0005-0000-0000-0000DBC40000}"/>
    <cellStyle name="SAPBEXHLevel1 2 2 2 9 2" xfId="50402" xr:uid="{00000000-0005-0000-0000-0000DCC40000}"/>
    <cellStyle name="SAPBEXHLevel1 2 2 2 9 3" xfId="50403" xr:uid="{00000000-0005-0000-0000-0000DDC40000}"/>
    <cellStyle name="SAPBEXHLevel1 2 2 20" xfId="50404" xr:uid="{00000000-0005-0000-0000-0000DEC40000}"/>
    <cellStyle name="SAPBEXHLevel1 2 2 3" xfId="50405" xr:uid="{00000000-0005-0000-0000-0000DFC40000}"/>
    <cellStyle name="SAPBEXHLevel1 2 2 3 10" xfId="50406" xr:uid="{00000000-0005-0000-0000-0000E0C40000}"/>
    <cellStyle name="SAPBEXHLevel1 2 2 3 10 2" xfId="50407" xr:uid="{00000000-0005-0000-0000-0000E1C40000}"/>
    <cellStyle name="SAPBEXHLevel1 2 2 3 10 3" xfId="50408" xr:uid="{00000000-0005-0000-0000-0000E2C40000}"/>
    <cellStyle name="SAPBEXHLevel1 2 2 3 11" xfId="50409" xr:uid="{00000000-0005-0000-0000-0000E3C40000}"/>
    <cellStyle name="SAPBEXHLevel1 2 2 3 11 2" xfId="50410" xr:uid="{00000000-0005-0000-0000-0000E4C40000}"/>
    <cellStyle name="SAPBEXHLevel1 2 2 3 11 3" xfId="50411" xr:uid="{00000000-0005-0000-0000-0000E5C40000}"/>
    <cellStyle name="SAPBEXHLevel1 2 2 3 12" xfId="50412" xr:uid="{00000000-0005-0000-0000-0000E6C40000}"/>
    <cellStyle name="SAPBEXHLevel1 2 2 3 12 2" xfId="50413" xr:uid="{00000000-0005-0000-0000-0000E7C40000}"/>
    <cellStyle name="SAPBEXHLevel1 2 2 3 12 3" xfId="50414" xr:uid="{00000000-0005-0000-0000-0000E8C40000}"/>
    <cellStyle name="SAPBEXHLevel1 2 2 3 13" xfId="50415" xr:uid="{00000000-0005-0000-0000-0000E9C40000}"/>
    <cellStyle name="SAPBEXHLevel1 2 2 3 14" xfId="50416" xr:uid="{00000000-0005-0000-0000-0000EAC40000}"/>
    <cellStyle name="SAPBEXHLevel1 2 2 3 2" xfId="50417" xr:uid="{00000000-0005-0000-0000-0000EBC40000}"/>
    <cellStyle name="SAPBEXHLevel1 2 2 3 2 2" xfId="50418" xr:uid="{00000000-0005-0000-0000-0000ECC40000}"/>
    <cellStyle name="SAPBEXHLevel1 2 2 3 2 3" xfId="50419" xr:uid="{00000000-0005-0000-0000-0000EDC40000}"/>
    <cellStyle name="SAPBEXHLevel1 2 2 3 3" xfId="50420" xr:uid="{00000000-0005-0000-0000-0000EEC40000}"/>
    <cellStyle name="SAPBEXHLevel1 2 2 3 3 2" xfId="50421" xr:uid="{00000000-0005-0000-0000-0000EFC40000}"/>
    <cellStyle name="SAPBEXHLevel1 2 2 3 3 3" xfId="50422" xr:uid="{00000000-0005-0000-0000-0000F0C40000}"/>
    <cellStyle name="SAPBEXHLevel1 2 2 3 4" xfId="50423" xr:uid="{00000000-0005-0000-0000-0000F1C40000}"/>
    <cellStyle name="SAPBEXHLevel1 2 2 3 4 2" xfId="50424" xr:uid="{00000000-0005-0000-0000-0000F2C40000}"/>
    <cellStyle name="SAPBEXHLevel1 2 2 3 4 3" xfId="50425" xr:uid="{00000000-0005-0000-0000-0000F3C40000}"/>
    <cellStyle name="SAPBEXHLevel1 2 2 3 5" xfId="50426" xr:uid="{00000000-0005-0000-0000-0000F4C40000}"/>
    <cellStyle name="SAPBEXHLevel1 2 2 3 5 2" xfId="50427" xr:uid="{00000000-0005-0000-0000-0000F5C40000}"/>
    <cellStyle name="SAPBEXHLevel1 2 2 3 5 3" xfId="50428" xr:uid="{00000000-0005-0000-0000-0000F6C40000}"/>
    <cellStyle name="SAPBEXHLevel1 2 2 3 6" xfId="50429" xr:uid="{00000000-0005-0000-0000-0000F7C40000}"/>
    <cellStyle name="SAPBEXHLevel1 2 2 3 6 2" xfId="50430" xr:uid="{00000000-0005-0000-0000-0000F8C40000}"/>
    <cellStyle name="SAPBEXHLevel1 2 2 3 6 3" xfId="50431" xr:uid="{00000000-0005-0000-0000-0000F9C40000}"/>
    <cellStyle name="SAPBEXHLevel1 2 2 3 7" xfId="50432" xr:uid="{00000000-0005-0000-0000-0000FAC40000}"/>
    <cellStyle name="SAPBEXHLevel1 2 2 3 7 2" xfId="50433" xr:uid="{00000000-0005-0000-0000-0000FBC40000}"/>
    <cellStyle name="SAPBEXHLevel1 2 2 3 7 3" xfId="50434" xr:uid="{00000000-0005-0000-0000-0000FCC40000}"/>
    <cellStyle name="SAPBEXHLevel1 2 2 3 8" xfId="50435" xr:uid="{00000000-0005-0000-0000-0000FDC40000}"/>
    <cellStyle name="SAPBEXHLevel1 2 2 3 8 2" xfId="50436" xr:uid="{00000000-0005-0000-0000-0000FEC40000}"/>
    <cellStyle name="SAPBEXHLevel1 2 2 3 8 3" xfId="50437" xr:uid="{00000000-0005-0000-0000-0000FFC40000}"/>
    <cellStyle name="SAPBEXHLevel1 2 2 3 9" xfId="50438" xr:uid="{00000000-0005-0000-0000-000000C50000}"/>
    <cellStyle name="SAPBEXHLevel1 2 2 3 9 2" xfId="50439" xr:uid="{00000000-0005-0000-0000-000001C50000}"/>
    <cellStyle name="SAPBEXHLevel1 2 2 3 9 3" xfId="50440" xr:uid="{00000000-0005-0000-0000-000002C50000}"/>
    <cellStyle name="SAPBEXHLevel1 2 2 4" xfId="50441" xr:uid="{00000000-0005-0000-0000-000003C50000}"/>
    <cellStyle name="SAPBEXHLevel1 2 2 4 10" xfId="50442" xr:uid="{00000000-0005-0000-0000-000004C50000}"/>
    <cellStyle name="SAPBEXHLevel1 2 2 4 10 2" xfId="50443" xr:uid="{00000000-0005-0000-0000-000005C50000}"/>
    <cellStyle name="SAPBEXHLevel1 2 2 4 10 3" xfId="50444" xr:uid="{00000000-0005-0000-0000-000006C50000}"/>
    <cellStyle name="SAPBEXHLevel1 2 2 4 11" xfId="50445" xr:uid="{00000000-0005-0000-0000-000007C50000}"/>
    <cellStyle name="SAPBEXHLevel1 2 2 4 11 2" xfId="50446" xr:uid="{00000000-0005-0000-0000-000008C50000}"/>
    <cellStyle name="SAPBEXHLevel1 2 2 4 11 3" xfId="50447" xr:uid="{00000000-0005-0000-0000-000009C50000}"/>
    <cellStyle name="SAPBEXHLevel1 2 2 4 12" xfId="50448" xr:uid="{00000000-0005-0000-0000-00000AC50000}"/>
    <cellStyle name="SAPBEXHLevel1 2 2 4 13" xfId="50449" xr:uid="{00000000-0005-0000-0000-00000BC50000}"/>
    <cellStyle name="SAPBEXHLevel1 2 2 4 2" xfId="50450" xr:uid="{00000000-0005-0000-0000-00000CC50000}"/>
    <cellStyle name="SAPBEXHLevel1 2 2 4 2 2" xfId="50451" xr:uid="{00000000-0005-0000-0000-00000DC50000}"/>
    <cellStyle name="SAPBEXHLevel1 2 2 4 2 3" xfId="50452" xr:uid="{00000000-0005-0000-0000-00000EC50000}"/>
    <cellStyle name="SAPBEXHLevel1 2 2 4 3" xfId="50453" xr:uid="{00000000-0005-0000-0000-00000FC50000}"/>
    <cellStyle name="SAPBEXHLevel1 2 2 4 3 2" xfId="50454" xr:uid="{00000000-0005-0000-0000-000010C50000}"/>
    <cellStyle name="SAPBEXHLevel1 2 2 4 3 3" xfId="50455" xr:uid="{00000000-0005-0000-0000-000011C50000}"/>
    <cellStyle name="SAPBEXHLevel1 2 2 4 4" xfId="50456" xr:uid="{00000000-0005-0000-0000-000012C50000}"/>
    <cellStyle name="SAPBEXHLevel1 2 2 4 4 2" xfId="50457" xr:uid="{00000000-0005-0000-0000-000013C50000}"/>
    <cellStyle name="SAPBEXHLevel1 2 2 4 4 3" xfId="50458" xr:uid="{00000000-0005-0000-0000-000014C50000}"/>
    <cellStyle name="SAPBEXHLevel1 2 2 4 5" xfId="50459" xr:uid="{00000000-0005-0000-0000-000015C50000}"/>
    <cellStyle name="SAPBEXHLevel1 2 2 4 5 2" xfId="50460" xr:uid="{00000000-0005-0000-0000-000016C50000}"/>
    <cellStyle name="SAPBEXHLevel1 2 2 4 5 3" xfId="50461" xr:uid="{00000000-0005-0000-0000-000017C50000}"/>
    <cellStyle name="SAPBEXHLevel1 2 2 4 6" xfId="50462" xr:uid="{00000000-0005-0000-0000-000018C50000}"/>
    <cellStyle name="SAPBEXHLevel1 2 2 4 6 2" xfId="50463" xr:uid="{00000000-0005-0000-0000-000019C50000}"/>
    <cellStyle name="SAPBEXHLevel1 2 2 4 6 3" xfId="50464" xr:uid="{00000000-0005-0000-0000-00001AC50000}"/>
    <cellStyle name="SAPBEXHLevel1 2 2 4 7" xfId="50465" xr:uid="{00000000-0005-0000-0000-00001BC50000}"/>
    <cellStyle name="SAPBEXHLevel1 2 2 4 7 2" xfId="50466" xr:uid="{00000000-0005-0000-0000-00001CC50000}"/>
    <cellStyle name="SAPBEXHLevel1 2 2 4 7 3" xfId="50467" xr:uid="{00000000-0005-0000-0000-00001DC50000}"/>
    <cellStyle name="SAPBEXHLevel1 2 2 4 8" xfId="50468" xr:uid="{00000000-0005-0000-0000-00001EC50000}"/>
    <cellStyle name="SAPBEXHLevel1 2 2 4 8 2" xfId="50469" xr:uid="{00000000-0005-0000-0000-00001FC50000}"/>
    <cellStyle name="SAPBEXHLevel1 2 2 4 8 3" xfId="50470" xr:uid="{00000000-0005-0000-0000-000020C50000}"/>
    <cellStyle name="SAPBEXHLevel1 2 2 4 9" xfId="50471" xr:uid="{00000000-0005-0000-0000-000021C50000}"/>
    <cellStyle name="SAPBEXHLevel1 2 2 4 9 2" xfId="50472" xr:uid="{00000000-0005-0000-0000-000022C50000}"/>
    <cellStyle name="SAPBEXHLevel1 2 2 4 9 3" xfId="50473" xr:uid="{00000000-0005-0000-0000-000023C50000}"/>
    <cellStyle name="SAPBEXHLevel1 2 2 5" xfId="50474" xr:uid="{00000000-0005-0000-0000-000024C50000}"/>
    <cellStyle name="SAPBEXHLevel1 2 2 5 10" xfId="50475" xr:uid="{00000000-0005-0000-0000-000025C50000}"/>
    <cellStyle name="SAPBEXHLevel1 2 2 5 10 2" xfId="50476" xr:uid="{00000000-0005-0000-0000-000026C50000}"/>
    <cellStyle name="SAPBEXHLevel1 2 2 5 10 3" xfId="50477" xr:uid="{00000000-0005-0000-0000-000027C50000}"/>
    <cellStyle name="SAPBEXHLevel1 2 2 5 11" xfId="50478" xr:uid="{00000000-0005-0000-0000-000028C50000}"/>
    <cellStyle name="SAPBEXHLevel1 2 2 5 11 2" xfId="50479" xr:uid="{00000000-0005-0000-0000-000029C50000}"/>
    <cellStyle name="SAPBEXHLevel1 2 2 5 11 3" xfId="50480" xr:uid="{00000000-0005-0000-0000-00002AC50000}"/>
    <cellStyle name="SAPBEXHLevel1 2 2 5 12" xfId="50481" xr:uid="{00000000-0005-0000-0000-00002BC50000}"/>
    <cellStyle name="SAPBEXHLevel1 2 2 5 13" xfId="50482" xr:uid="{00000000-0005-0000-0000-00002CC50000}"/>
    <cellStyle name="SAPBEXHLevel1 2 2 5 2" xfId="50483" xr:uid="{00000000-0005-0000-0000-00002DC50000}"/>
    <cellStyle name="SAPBEXHLevel1 2 2 5 2 2" xfId="50484" xr:uid="{00000000-0005-0000-0000-00002EC50000}"/>
    <cellStyle name="SAPBEXHLevel1 2 2 5 2 3" xfId="50485" xr:uid="{00000000-0005-0000-0000-00002FC50000}"/>
    <cellStyle name="SAPBEXHLevel1 2 2 5 3" xfId="50486" xr:uid="{00000000-0005-0000-0000-000030C50000}"/>
    <cellStyle name="SAPBEXHLevel1 2 2 5 3 2" xfId="50487" xr:uid="{00000000-0005-0000-0000-000031C50000}"/>
    <cellStyle name="SAPBEXHLevel1 2 2 5 3 3" xfId="50488" xr:uid="{00000000-0005-0000-0000-000032C50000}"/>
    <cellStyle name="SAPBEXHLevel1 2 2 5 4" xfId="50489" xr:uid="{00000000-0005-0000-0000-000033C50000}"/>
    <cellStyle name="SAPBEXHLevel1 2 2 5 4 2" xfId="50490" xr:uid="{00000000-0005-0000-0000-000034C50000}"/>
    <cellStyle name="SAPBEXHLevel1 2 2 5 4 3" xfId="50491" xr:uid="{00000000-0005-0000-0000-000035C50000}"/>
    <cellStyle name="SAPBEXHLevel1 2 2 5 5" xfId="50492" xr:uid="{00000000-0005-0000-0000-000036C50000}"/>
    <cellStyle name="SAPBEXHLevel1 2 2 5 5 2" xfId="50493" xr:uid="{00000000-0005-0000-0000-000037C50000}"/>
    <cellStyle name="SAPBEXHLevel1 2 2 5 5 3" xfId="50494" xr:uid="{00000000-0005-0000-0000-000038C50000}"/>
    <cellStyle name="SAPBEXHLevel1 2 2 5 6" xfId="50495" xr:uid="{00000000-0005-0000-0000-000039C50000}"/>
    <cellStyle name="SAPBEXHLevel1 2 2 5 6 2" xfId="50496" xr:uid="{00000000-0005-0000-0000-00003AC50000}"/>
    <cellStyle name="SAPBEXHLevel1 2 2 5 6 3" xfId="50497" xr:uid="{00000000-0005-0000-0000-00003BC50000}"/>
    <cellStyle name="SAPBEXHLevel1 2 2 5 7" xfId="50498" xr:uid="{00000000-0005-0000-0000-00003CC50000}"/>
    <cellStyle name="SAPBEXHLevel1 2 2 5 7 2" xfId="50499" xr:uid="{00000000-0005-0000-0000-00003DC50000}"/>
    <cellStyle name="SAPBEXHLevel1 2 2 5 7 3" xfId="50500" xr:uid="{00000000-0005-0000-0000-00003EC50000}"/>
    <cellStyle name="SAPBEXHLevel1 2 2 5 8" xfId="50501" xr:uid="{00000000-0005-0000-0000-00003FC50000}"/>
    <cellStyle name="SAPBEXHLevel1 2 2 5 8 2" xfId="50502" xr:uid="{00000000-0005-0000-0000-000040C50000}"/>
    <cellStyle name="SAPBEXHLevel1 2 2 5 8 3" xfId="50503" xr:uid="{00000000-0005-0000-0000-000041C50000}"/>
    <cellStyle name="SAPBEXHLevel1 2 2 5 9" xfId="50504" xr:uid="{00000000-0005-0000-0000-000042C50000}"/>
    <cellStyle name="SAPBEXHLevel1 2 2 5 9 2" xfId="50505" xr:uid="{00000000-0005-0000-0000-000043C50000}"/>
    <cellStyle name="SAPBEXHLevel1 2 2 5 9 3" xfId="50506" xr:uid="{00000000-0005-0000-0000-000044C50000}"/>
    <cellStyle name="SAPBEXHLevel1 2 2 6" xfId="50507" xr:uid="{00000000-0005-0000-0000-000045C50000}"/>
    <cellStyle name="SAPBEXHLevel1 2 2 6 10" xfId="50508" xr:uid="{00000000-0005-0000-0000-000046C50000}"/>
    <cellStyle name="SAPBEXHLevel1 2 2 6 10 2" xfId="50509" xr:uid="{00000000-0005-0000-0000-000047C50000}"/>
    <cellStyle name="SAPBEXHLevel1 2 2 6 10 3" xfId="50510" xr:uid="{00000000-0005-0000-0000-000048C50000}"/>
    <cellStyle name="SAPBEXHLevel1 2 2 6 11" xfId="50511" xr:uid="{00000000-0005-0000-0000-000049C50000}"/>
    <cellStyle name="SAPBEXHLevel1 2 2 6 11 2" xfId="50512" xr:uid="{00000000-0005-0000-0000-00004AC50000}"/>
    <cellStyle name="SAPBEXHLevel1 2 2 6 11 3" xfId="50513" xr:uid="{00000000-0005-0000-0000-00004BC50000}"/>
    <cellStyle name="SAPBEXHLevel1 2 2 6 12" xfId="50514" xr:uid="{00000000-0005-0000-0000-00004CC50000}"/>
    <cellStyle name="SAPBEXHLevel1 2 2 6 13" xfId="50515" xr:uid="{00000000-0005-0000-0000-00004DC50000}"/>
    <cellStyle name="SAPBEXHLevel1 2 2 6 2" xfId="50516" xr:uid="{00000000-0005-0000-0000-00004EC50000}"/>
    <cellStyle name="SAPBEXHLevel1 2 2 6 2 2" xfId="50517" xr:uid="{00000000-0005-0000-0000-00004FC50000}"/>
    <cellStyle name="SAPBEXHLevel1 2 2 6 2 3" xfId="50518" xr:uid="{00000000-0005-0000-0000-000050C50000}"/>
    <cellStyle name="SAPBEXHLevel1 2 2 6 3" xfId="50519" xr:uid="{00000000-0005-0000-0000-000051C50000}"/>
    <cellStyle name="SAPBEXHLevel1 2 2 6 3 2" xfId="50520" xr:uid="{00000000-0005-0000-0000-000052C50000}"/>
    <cellStyle name="SAPBEXHLevel1 2 2 6 3 3" xfId="50521" xr:uid="{00000000-0005-0000-0000-000053C50000}"/>
    <cellStyle name="SAPBEXHLevel1 2 2 6 4" xfId="50522" xr:uid="{00000000-0005-0000-0000-000054C50000}"/>
    <cellStyle name="SAPBEXHLevel1 2 2 6 4 2" xfId="50523" xr:uid="{00000000-0005-0000-0000-000055C50000}"/>
    <cellStyle name="SAPBEXHLevel1 2 2 6 4 3" xfId="50524" xr:uid="{00000000-0005-0000-0000-000056C50000}"/>
    <cellStyle name="SAPBEXHLevel1 2 2 6 5" xfId="50525" xr:uid="{00000000-0005-0000-0000-000057C50000}"/>
    <cellStyle name="SAPBEXHLevel1 2 2 6 5 2" xfId="50526" xr:uid="{00000000-0005-0000-0000-000058C50000}"/>
    <cellStyle name="SAPBEXHLevel1 2 2 6 5 3" xfId="50527" xr:uid="{00000000-0005-0000-0000-000059C50000}"/>
    <cellStyle name="SAPBEXHLevel1 2 2 6 6" xfId="50528" xr:uid="{00000000-0005-0000-0000-00005AC50000}"/>
    <cellStyle name="SAPBEXHLevel1 2 2 6 6 2" xfId="50529" xr:uid="{00000000-0005-0000-0000-00005BC50000}"/>
    <cellStyle name="SAPBEXHLevel1 2 2 6 6 3" xfId="50530" xr:uid="{00000000-0005-0000-0000-00005CC50000}"/>
    <cellStyle name="SAPBEXHLevel1 2 2 6 7" xfId="50531" xr:uid="{00000000-0005-0000-0000-00005DC50000}"/>
    <cellStyle name="SAPBEXHLevel1 2 2 6 7 2" xfId="50532" xr:uid="{00000000-0005-0000-0000-00005EC50000}"/>
    <cellStyle name="SAPBEXHLevel1 2 2 6 7 3" xfId="50533" xr:uid="{00000000-0005-0000-0000-00005FC50000}"/>
    <cellStyle name="SAPBEXHLevel1 2 2 6 8" xfId="50534" xr:uid="{00000000-0005-0000-0000-000060C50000}"/>
    <cellStyle name="SAPBEXHLevel1 2 2 6 8 2" xfId="50535" xr:uid="{00000000-0005-0000-0000-000061C50000}"/>
    <cellStyle name="SAPBEXHLevel1 2 2 6 8 3" xfId="50536" xr:uid="{00000000-0005-0000-0000-000062C50000}"/>
    <cellStyle name="SAPBEXHLevel1 2 2 6 9" xfId="50537" xr:uid="{00000000-0005-0000-0000-000063C50000}"/>
    <cellStyle name="SAPBEXHLevel1 2 2 6 9 2" xfId="50538" xr:uid="{00000000-0005-0000-0000-000064C50000}"/>
    <cellStyle name="SAPBEXHLevel1 2 2 6 9 3" xfId="50539" xr:uid="{00000000-0005-0000-0000-000065C50000}"/>
    <cellStyle name="SAPBEXHLevel1 2 2 7" xfId="50540" xr:uid="{00000000-0005-0000-0000-000066C50000}"/>
    <cellStyle name="SAPBEXHLevel1 2 2 7 10" xfId="50541" xr:uid="{00000000-0005-0000-0000-000067C50000}"/>
    <cellStyle name="SAPBEXHLevel1 2 2 7 10 2" xfId="50542" xr:uid="{00000000-0005-0000-0000-000068C50000}"/>
    <cellStyle name="SAPBEXHLevel1 2 2 7 10 3" xfId="50543" xr:uid="{00000000-0005-0000-0000-000069C50000}"/>
    <cellStyle name="SAPBEXHLevel1 2 2 7 11" xfId="50544" xr:uid="{00000000-0005-0000-0000-00006AC50000}"/>
    <cellStyle name="SAPBEXHLevel1 2 2 7 11 2" xfId="50545" xr:uid="{00000000-0005-0000-0000-00006BC50000}"/>
    <cellStyle name="SAPBEXHLevel1 2 2 7 11 3" xfId="50546" xr:uid="{00000000-0005-0000-0000-00006CC50000}"/>
    <cellStyle name="SAPBEXHLevel1 2 2 7 12" xfId="50547" xr:uid="{00000000-0005-0000-0000-00006DC50000}"/>
    <cellStyle name="SAPBEXHLevel1 2 2 7 13" xfId="50548" xr:uid="{00000000-0005-0000-0000-00006EC50000}"/>
    <cellStyle name="SAPBEXHLevel1 2 2 7 2" xfId="50549" xr:uid="{00000000-0005-0000-0000-00006FC50000}"/>
    <cellStyle name="SAPBEXHLevel1 2 2 7 2 2" xfId="50550" xr:uid="{00000000-0005-0000-0000-000070C50000}"/>
    <cellStyle name="SAPBEXHLevel1 2 2 7 2 3" xfId="50551" xr:uid="{00000000-0005-0000-0000-000071C50000}"/>
    <cellStyle name="SAPBEXHLevel1 2 2 7 3" xfId="50552" xr:uid="{00000000-0005-0000-0000-000072C50000}"/>
    <cellStyle name="SAPBEXHLevel1 2 2 7 3 2" xfId="50553" xr:uid="{00000000-0005-0000-0000-000073C50000}"/>
    <cellStyle name="SAPBEXHLevel1 2 2 7 3 3" xfId="50554" xr:uid="{00000000-0005-0000-0000-000074C50000}"/>
    <cellStyle name="SAPBEXHLevel1 2 2 7 4" xfId="50555" xr:uid="{00000000-0005-0000-0000-000075C50000}"/>
    <cellStyle name="SAPBEXHLevel1 2 2 7 4 2" xfId="50556" xr:uid="{00000000-0005-0000-0000-000076C50000}"/>
    <cellStyle name="SAPBEXHLevel1 2 2 7 4 3" xfId="50557" xr:uid="{00000000-0005-0000-0000-000077C50000}"/>
    <cellStyle name="SAPBEXHLevel1 2 2 7 5" xfId="50558" xr:uid="{00000000-0005-0000-0000-000078C50000}"/>
    <cellStyle name="SAPBEXHLevel1 2 2 7 5 2" xfId="50559" xr:uid="{00000000-0005-0000-0000-000079C50000}"/>
    <cellStyle name="SAPBEXHLevel1 2 2 7 5 3" xfId="50560" xr:uid="{00000000-0005-0000-0000-00007AC50000}"/>
    <cellStyle name="SAPBEXHLevel1 2 2 7 6" xfId="50561" xr:uid="{00000000-0005-0000-0000-00007BC50000}"/>
    <cellStyle name="SAPBEXHLevel1 2 2 7 6 2" xfId="50562" xr:uid="{00000000-0005-0000-0000-00007CC50000}"/>
    <cellStyle name="SAPBEXHLevel1 2 2 7 6 3" xfId="50563" xr:uid="{00000000-0005-0000-0000-00007DC50000}"/>
    <cellStyle name="SAPBEXHLevel1 2 2 7 7" xfId="50564" xr:uid="{00000000-0005-0000-0000-00007EC50000}"/>
    <cellStyle name="SAPBEXHLevel1 2 2 7 7 2" xfId="50565" xr:uid="{00000000-0005-0000-0000-00007FC50000}"/>
    <cellStyle name="SAPBEXHLevel1 2 2 7 7 3" xfId="50566" xr:uid="{00000000-0005-0000-0000-000080C50000}"/>
    <cellStyle name="SAPBEXHLevel1 2 2 7 8" xfId="50567" xr:uid="{00000000-0005-0000-0000-000081C50000}"/>
    <cellStyle name="SAPBEXHLevel1 2 2 7 8 2" xfId="50568" xr:uid="{00000000-0005-0000-0000-000082C50000}"/>
    <cellStyle name="SAPBEXHLevel1 2 2 7 8 3" xfId="50569" xr:uid="{00000000-0005-0000-0000-000083C50000}"/>
    <cellStyle name="SAPBEXHLevel1 2 2 7 9" xfId="50570" xr:uid="{00000000-0005-0000-0000-000084C50000}"/>
    <cellStyle name="SAPBEXHLevel1 2 2 7 9 2" xfId="50571" xr:uid="{00000000-0005-0000-0000-000085C50000}"/>
    <cellStyle name="SAPBEXHLevel1 2 2 7 9 3" xfId="50572" xr:uid="{00000000-0005-0000-0000-000086C50000}"/>
    <cellStyle name="SAPBEXHLevel1 2 2 8" xfId="50573" xr:uid="{00000000-0005-0000-0000-000087C50000}"/>
    <cellStyle name="SAPBEXHLevel1 2 2 8 2" xfId="50574" xr:uid="{00000000-0005-0000-0000-000088C50000}"/>
    <cellStyle name="SAPBEXHLevel1 2 2 8 3" xfId="50575" xr:uid="{00000000-0005-0000-0000-000089C50000}"/>
    <cellStyle name="SAPBEXHLevel1 2 2 9" xfId="50576" xr:uid="{00000000-0005-0000-0000-00008AC50000}"/>
    <cellStyle name="SAPBEXHLevel1 2 2 9 2" xfId="50577" xr:uid="{00000000-0005-0000-0000-00008BC50000}"/>
    <cellStyle name="SAPBEXHLevel1 2 2 9 3" xfId="50578" xr:uid="{00000000-0005-0000-0000-00008CC50000}"/>
    <cellStyle name="SAPBEXHLevel1 2 3" xfId="50579" xr:uid="{00000000-0005-0000-0000-00008DC50000}"/>
    <cellStyle name="SAPBEXHLevel1 2 3 10" xfId="50580" xr:uid="{00000000-0005-0000-0000-00008EC50000}"/>
    <cellStyle name="SAPBEXHLevel1 2 3 10 2" xfId="50581" xr:uid="{00000000-0005-0000-0000-00008FC50000}"/>
    <cellStyle name="SAPBEXHLevel1 2 3 10 3" xfId="50582" xr:uid="{00000000-0005-0000-0000-000090C50000}"/>
    <cellStyle name="SAPBEXHLevel1 2 3 11" xfId="50583" xr:uid="{00000000-0005-0000-0000-000091C50000}"/>
    <cellStyle name="SAPBEXHLevel1 2 3 11 2" xfId="50584" xr:uid="{00000000-0005-0000-0000-000092C50000}"/>
    <cellStyle name="SAPBEXHLevel1 2 3 11 3" xfId="50585" xr:uid="{00000000-0005-0000-0000-000093C50000}"/>
    <cellStyle name="SAPBEXHLevel1 2 3 12" xfId="50586" xr:uid="{00000000-0005-0000-0000-000094C50000}"/>
    <cellStyle name="SAPBEXHLevel1 2 3 12 2" xfId="50587" xr:uid="{00000000-0005-0000-0000-000095C50000}"/>
    <cellStyle name="SAPBEXHLevel1 2 3 12 3" xfId="50588" xr:uid="{00000000-0005-0000-0000-000096C50000}"/>
    <cellStyle name="SAPBEXHLevel1 2 3 13" xfId="50589" xr:uid="{00000000-0005-0000-0000-000097C50000}"/>
    <cellStyle name="SAPBEXHLevel1 2 3 13 2" xfId="50590" xr:uid="{00000000-0005-0000-0000-000098C50000}"/>
    <cellStyle name="SAPBEXHLevel1 2 3 13 3" xfId="50591" xr:uid="{00000000-0005-0000-0000-000099C50000}"/>
    <cellStyle name="SAPBEXHLevel1 2 3 14" xfId="50592" xr:uid="{00000000-0005-0000-0000-00009AC50000}"/>
    <cellStyle name="SAPBEXHLevel1 2 3 14 2" xfId="50593" xr:uid="{00000000-0005-0000-0000-00009BC50000}"/>
    <cellStyle name="SAPBEXHLevel1 2 3 14 3" xfId="50594" xr:uid="{00000000-0005-0000-0000-00009CC50000}"/>
    <cellStyle name="SAPBEXHLevel1 2 3 15" xfId="50595" xr:uid="{00000000-0005-0000-0000-00009DC50000}"/>
    <cellStyle name="SAPBEXHLevel1 2 3 15 2" xfId="50596" xr:uid="{00000000-0005-0000-0000-00009EC50000}"/>
    <cellStyle name="SAPBEXHLevel1 2 3 15 3" xfId="50597" xr:uid="{00000000-0005-0000-0000-00009FC50000}"/>
    <cellStyle name="SAPBEXHLevel1 2 3 16" xfId="50598" xr:uid="{00000000-0005-0000-0000-0000A0C50000}"/>
    <cellStyle name="SAPBEXHLevel1 2 3 16 2" xfId="50599" xr:uid="{00000000-0005-0000-0000-0000A1C50000}"/>
    <cellStyle name="SAPBEXHLevel1 2 3 16 3" xfId="50600" xr:uid="{00000000-0005-0000-0000-0000A2C50000}"/>
    <cellStyle name="SAPBEXHLevel1 2 3 17" xfId="50601" xr:uid="{00000000-0005-0000-0000-0000A3C50000}"/>
    <cellStyle name="SAPBEXHLevel1 2 3 17 2" xfId="50602" xr:uid="{00000000-0005-0000-0000-0000A4C50000}"/>
    <cellStyle name="SAPBEXHLevel1 2 3 17 3" xfId="50603" xr:uid="{00000000-0005-0000-0000-0000A5C50000}"/>
    <cellStyle name="SAPBEXHLevel1 2 3 18" xfId="50604" xr:uid="{00000000-0005-0000-0000-0000A6C50000}"/>
    <cellStyle name="SAPBEXHLevel1 2 3 18 2" xfId="50605" xr:uid="{00000000-0005-0000-0000-0000A7C50000}"/>
    <cellStyle name="SAPBEXHLevel1 2 3 18 3" xfId="50606" xr:uid="{00000000-0005-0000-0000-0000A8C50000}"/>
    <cellStyle name="SAPBEXHLevel1 2 3 19" xfId="50607" xr:uid="{00000000-0005-0000-0000-0000A9C50000}"/>
    <cellStyle name="SAPBEXHLevel1 2 3 2" xfId="50608" xr:uid="{00000000-0005-0000-0000-0000AAC50000}"/>
    <cellStyle name="SAPBEXHLevel1 2 3 2 10" xfId="50609" xr:uid="{00000000-0005-0000-0000-0000ABC50000}"/>
    <cellStyle name="SAPBEXHLevel1 2 3 2 10 2" xfId="50610" xr:uid="{00000000-0005-0000-0000-0000ACC50000}"/>
    <cellStyle name="SAPBEXHLevel1 2 3 2 10 3" xfId="50611" xr:uid="{00000000-0005-0000-0000-0000ADC50000}"/>
    <cellStyle name="SAPBEXHLevel1 2 3 2 11" xfId="50612" xr:uid="{00000000-0005-0000-0000-0000AEC50000}"/>
    <cellStyle name="SAPBEXHLevel1 2 3 2 11 2" xfId="50613" xr:uid="{00000000-0005-0000-0000-0000AFC50000}"/>
    <cellStyle name="SAPBEXHLevel1 2 3 2 11 3" xfId="50614" xr:uid="{00000000-0005-0000-0000-0000B0C50000}"/>
    <cellStyle name="SAPBEXHLevel1 2 3 2 12" xfId="50615" xr:uid="{00000000-0005-0000-0000-0000B1C50000}"/>
    <cellStyle name="SAPBEXHLevel1 2 3 2 12 2" xfId="50616" xr:uid="{00000000-0005-0000-0000-0000B2C50000}"/>
    <cellStyle name="SAPBEXHLevel1 2 3 2 12 3" xfId="50617" xr:uid="{00000000-0005-0000-0000-0000B3C50000}"/>
    <cellStyle name="SAPBEXHLevel1 2 3 2 13" xfId="50618" xr:uid="{00000000-0005-0000-0000-0000B4C50000}"/>
    <cellStyle name="SAPBEXHLevel1 2 3 2 14" xfId="50619" xr:uid="{00000000-0005-0000-0000-0000B5C50000}"/>
    <cellStyle name="SAPBEXHLevel1 2 3 2 2" xfId="50620" xr:uid="{00000000-0005-0000-0000-0000B6C50000}"/>
    <cellStyle name="SAPBEXHLevel1 2 3 2 2 2" xfId="50621" xr:uid="{00000000-0005-0000-0000-0000B7C50000}"/>
    <cellStyle name="SAPBEXHLevel1 2 3 2 2 3" xfId="50622" xr:uid="{00000000-0005-0000-0000-0000B8C50000}"/>
    <cellStyle name="SAPBEXHLevel1 2 3 2 3" xfId="50623" xr:uid="{00000000-0005-0000-0000-0000B9C50000}"/>
    <cellStyle name="SAPBEXHLevel1 2 3 2 3 2" xfId="50624" xr:uid="{00000000-0005-0000-0000-0000BAC50000}"/>
    <cellStyle name="SAPBEXHLevel1 2 3 2 3 3" xfId="50625" xr:uid="{00000000-0005-0000-0000-0000BBC50000}"/>
    <cellStyle name="SAPBEXHLevel1 2 3 2 4" xfId="50626" xr:uid="{00000000-0005-0000-0000-0000BCC50000}"/>
    <cellStyle name="SAPBEXHLevel1 2 3 2 4 2" xfId="50627" xr:uid="{00000000-0005-0000-0000-0000BDC50000}"/>
    <cellStyle name="SAPBEXHLevel1 2 3 2 4 3" xfId="50628" xr:uid="{00000000-0005-0000-0000-0000BEC50000}"/>
    <cellStyle name="SAPBEXHLevel1 2 3 2 5" xfId="50629" xr:uid="{00000000-0005-0000-0000-0000BFC50000}"/>
    <cellStyle name="SAPBEXHLevel1 2 3 2 5 2" xfId="50630" xr:uid="{00000000-0005-0000-0000-0000C0C50000}"/>
    <cellStyle name="SAPBEXHLevel1 2 3 2 5 3" xfId="50631" xr:uid="{00000000-0005-0000-0000-0000C1C50000}"/>
    <cellStyle name="SAPBEXHLevel1 2 3 2 6" xfId="50632" xr:uid="{00000000-0005-0000-0000-0000C2C50000}"/>
    <cellStyle name="SAPBEXHLevel1 2 3 2 6 2" xfId="50633" xr:uid="{00000000-0005-0000-0000-0000C3C50000}"/>
    <cellStyle name="SAPBEXHLevel1 2 3 2 6 3" xfId="50634" xr:uid="{00000000-0005-0000-0000-0000C4C50000}"/>
    <cellStyle name="SAPBEXHLevel1 2 3 2 7" xfId="50635" xr:uid="{00000000-0005-0000-0000-0000C5C50000}"/>
    <cellStyle name="SAPBEXHLevel1 2 3 2 7 2" xfId="50636" xr:uid="{00000000-0005-0000-0000-0000C6C50000}"/>
    <cellStyle name="SAPBEXHLevel1 2 3 2 7 3" xfId="50637" xr:uid="{00000000-0005-0000-0000-0000C7C50000}"/>
    <cellStyle name="SAPBEXHLevel1 2 3 2 8" xfId="50638" xr:uid="{00000000-0005-0000-0000-0000C8C50000}"/>
    <cellStyle name="SAPBEXHLevel1 2 3 2 8 2" xfId="50639" xr:uid="{00000000-0005-0000-0000-0000C9C50000}"/>
    <cellStyle name="SAPBEXHLevel1 2 3 2 8 3" xfId="50640" xr:uid="{00000000-0005-0000-0000-0000CAC50000}"/>
    <cellStyle name="SAPBEXHLevel1 2 3 2 9" xfId="50641" xr:uid="{00000000-0005-0000-0000-0000CBC50000}"/>
    <cellStyle name="SAPBEXHLevel1 2 3 2 9 2" xfId="50642" xr:uid="{00000000-0005-0000-0000-0000CCC50000}"/>
    <cellStyle name="SAPBEXHLevel1 2 3 2 9 3" xfId="50643" xr:uid="{00000000-0005-0000-0000-0000CDC50000}"/>
    <cellStyle name="SAPBEXHLevel1 2 3 20" xfId="50644" xr:uid="{00000000-0005-0000-0000-0000CEC50000}"/>
    <cellStyle name="SAPBEXHLevel1 2 3 3" xfId="50645" xr:uid="{00000000-0005-0000-0000-0000CFC50000}"/>
    <cellStyle name="SAPBEXHLevel1 2 3 3 10" xfId="50646" xr:uid="{00000000-0005-0000-0000-0000D0C50000}"/>
    <cellStyle name="SAPBEXHLevel1 2 3 3 10 2" xfId="50647" xr:uid="{00000000-0005-0000-0000-0000D1C50000}"/>
    <cellStyle name="SAPBEXHLevel1 2 3 3 10 3" xfId="50648" xr:uid="{00000000-0005-0000-0000-0000D2C50000}"/>
    <cellStyle name="SAPBEXHLevel1 2 3 3 11" xfId="50649" xr:uid="{00000000-0005-0000-0000-0000D3C50000}"/>
    <cellStyle name="SAPBEXHLevel1 2 3 3 11 2" xfId="50650" xr:uid="{00000000-0005-0000-0000-0000D4C50000}"/>
    <cellStyle name="SAPBEXHLevel1 2 3 3 11 3" xfId="50651" xr:uid="{00000000-0005-0000-0000-0000D5C50000}"/>
    <cellStyle name="SAPBEXHLevel1 2 3 3 12" xfId="50652" xr:uid="{00000000-0005-0000-0000-0000D6C50000}"/>
    <cellStyle name="SAPBEXHLevel1 2 3 3 12 2" xfId="50653" xr:uid="{00000000-0005-0000-0000-0000D7C50000}"/>
    <cellStyle name="SAPBEXHLevel1 2 3 3 12 3" xfId="50654" xr:uid="{00000000-0005-0000-0000-0000D8C50000}"/>
    <cellStyle name="SAPBEXHLevel1 2 3 3 13" xfId="50655" xr:uid="{00000000-0005-0000-0000-0000D9C50000}"/>
    <cellStyle name="SAPBEXHLevel1 2 3 3 14" xfId="50656" xr:uid="{00000000-0005-0000-0000-0000DAC50000}"/>
    <cellStyle name="SAPBEXHLevel1 2 3 3 2" xfId="50657" xr:uid="{00000000-0005-0000-0000-0000DBC50000}"/>
    <cellStyle name="SAPBEXHLevel1 2 3 3 2 2" xfId="50658" xr:uid="{00000000-0005-0000-0000-0000DCC50000}"/>
    <cellStyle name="SAPBEXHLevel1 2 3 3 2 3" xfId="50659" xr:uid="{00000000-0005-0000-0000-0000DDC50000}"/>
    <cellStyle name="SAPBEXHLevel1 2 3 3 3" xfId="50660" xr:uid="{00000000-0005-0000-0000-0000DEC50000}"/>
    <cellStyle name="SAPBEXHLevel1 2 3 3 3 2" xfId="50661" xr:uid="{00000000-0005-0000-0000-0000DFC50000}"/>
    <cellStyle name="SAPBEXHLevel1 2 3 3 3 3" xfId="50662" xr:uid="{00000000-0005-0000-0000-0000E0C50000}"/>
    <cellStyle name="SAPBEXHLevel1 2 3 3 4" xfId="50663" xr:uid="{00000000-0005-0000-0000-0000E1C50000}"/>
    <cellStyle name="SAPBEXHLevel1 2 3 3 4 2" xfId="50664" xr:uid="{00000000-0005-0000-0000-0000E2C50000}"/>
    <cellStyle name="SAPBEXHLevel1 2 3 3 4 3" xfId="50665" xr:uid="{00000000-0005-0000-0000-0000E3C50000}"/>
    <cellStyle name="SAPBEXHLevel1 2 3 3 5" xfId="50666" xr:uid="{00000000-0005-0000-0000-0000E4C50000}"/>
    <cellStyle name="SAPBEXHLevel1 2 3 3 5 2" xfId="50667" xr:uid="{00000000-0005-0000-0000-0000E5C50000}"/>
    <cellStyle name="SAPBEXHLevel1 2 3 3 5 3" xfId="50668" xr:uid="{00000000-0005-0000-0000-0000E6C50000}"/>
    <cellStyle name="SAPBEXHLevel1 2 3 3 6" xfId="50669" xr:uid="{00000000-0005-0000-0000-0000E7C50000}"/>
    <cellStyle name="SAPBEXHLevel1 2 3 3 6 2" xfId="50670" xr:uid="{00000000-0005-0000-0000-0000E8C50000}"/>
    <cellStyle name="SAPBEXHLevel1 2 3 3 6 3" xfId="50671" xr:uid="{00000000-0005-0000-0000-0000E9C50000}"/>
    <cellStyle name="SAPBEXHLevel1 2 3 3 7" xfId="50672" xr:uid="{00000000-0005-0000-0000-0000EAC50000}"/>
    <cellStyle name="SAPBEXHLevel1 2 3 3 7 2" xfId="50673" xr:uid="{00000000-0005-0000-0000-0000EBC50000}"/>
    <cellStyle name="SAPBEXHLevel1 2 3 3 7 3" xfId="50674" xr:uid="{00000000-0005-0000-0000-0000ECC50000}"/>
    <cellStyle name="SAPBEXHLevel1 2 3 3 8" xfId="50675" xr:uid="{00000000-0005-0000-0000-0000EDC50000}"/>
    <cellStyle name="SAPBEXHLevel1 2 3 3 8 2" xfId="50676" xr:uid="{00000000-0005-0000-0000-0000EEC50000}"/>
    <cellStyle name="SAPBEXHLevel1 2 3 3 8 3" xfId="50677" xr:uid="{00000000-0005-0000-0000-0000EFC50000}"/>
    <cellStyle name="SAPBEXHLevel1 2 3 3 9" xfId="50678" xr:uid="{00000000-0005-0000-0000-0000F0C50000}"/>
    <cellStyle name="SAPBEXHLevel1 2 3 3 9 2" xfId="50679" xr:uid="{00000000-0005-0000-0000-0000F1C50000}"/>
    <cellStyle name="SAPBEXHLevel1 2 3 3 9 3" xfId="50680" xr:uid="{00000000-0005-0000-0000-0000F2C50000}"/>
    <cellStyle name="SAPBEXHLevel1 2 3 4" xfId="50681" xr:uid="{00000000-0005-0000-0000-0000F3C50000}"/>
    <cellStyle name="SAPBEXHLevel1 2 3 4 10" xfId="50682" xr:uid="{00000000-0005-0000-0000-0000F4C50000}"/>
    <cellStyle name="SAPBEXHLevel1 2 3 4 10 2" xfId="50683" xr:uid="{00000000-0005-0000-0000-0000F5C50000}"/>
    <cellStyle name="SAPBEXHLevel1 2 3 4 10 3" xfId="50684" xr:uid="{00000000-0005-0000-0000-0000F6C50000}"/>
    <cellStyle name="SAPBEXHLevel1 2 3 4 11" xfId="50685" xr:uid="{00000000-0005-0000-0000-0000F7C50000}"/>
    <cellStyle name="SAPBEXHLevel1 2 3 4 11 2" xfId="50686" xr:uid="{00000000-0005-0000-0000-0000F8C50000}"/>
    <cellStyle name="SAPBEXHLevel1 2 3 4 11 3" xfId="50687" xr:uid="{00000000-0005-0000-0000-0000F9C50000}"/>
    <cellStyle name="SAPBEXHLevel1 2 3 4 12" xfId="50688" xr:uid="{00000000-0005-0000-0000-0000FAC50000}"/>
    <cellStyle name="SAPBEXHLevel1 2 3 4 13" xfId="50689" xr:uid="{00000000-0005-0000-0000-0000FBC50000}"/>
    <cellStyle name="SAPBEXHLevel1 2 3 4 2" xfId="50690" xr:uid="{00000000-0005-0000-0000-0000FCC50000}"/>
    <cellStyle name="SAPBEXHLevel1 2 3 4 2 2" xfId="50691" xr:uid="{00000000-0005-0000-0000-0000FDC50000}"/>
    <cellStyle name="SAPBEXHLevel1 2 3 4 2 3" xfId="50692" xr:uid="{00000000-0005-0000-0000-0000FEC50000}"/>
    <cellStyle name="SAPBEXHLevel1 2 3 4 3" xfId="50693" xr:uid="{00000000-0005-0000-0000-0000FFC50000}"/>
    <cellStyle name="SAPBEXHLevel1 2 3 4 3 2" xfId="50694" xr:uid="{00000000-0005-0000-0000-000000C60000}"/>
    <cellStyle name="SAPBEXHLevel1 2 3 4 3 3" xfId="50695" xr:uid="{00000000-0005-0000-0000-000001C60000}"/>
    <cellStyle name="SAPBEXHLevel1 2 3 4 4" xfId="50696" xr:uid="{00000000-0005-0000-0000-000002C60000}"/>
    <cellStyle name="SAPBEXHLevel1 2 3 4 4 2" xfId="50697" xr:uid="{00000000-0005-0000-0000-000003C60000}"/>
    <cellStyle name="SAPBEXHLevel1 2 3 4 4 3" xfId="50698" xr:uid="{00000000-0005-0000-0000-000004C60000}"/>
    <cellStyle name="SAPBEXHLevel1 2 3 4 5" xfId="50699" xr:uid="{00000000-0005-0000-0000-000005C60000}"/>
    <cellStyle name="SAPBEXHLevel1 2 3 4 5 2" xfId="50700" xr:uid="{00000000-0005-0000-0000-000006C60000}"/>
    <cellStyle name="SAPBEXHLevel1 2 3 4 5 3" xfId="50701" xr:uid="{00000000-0005-0000-0000-000007C60000}"/>
    <cellStyle name="SAPBEXHLevel1 2 3 4 6" xfId="50702" xr:uid="{00000000-0005-0000-0000-000008C60000}"/>
    <cellStyle name="SAPBEXHLevel1 2 3 4 6 2" xfId="50703" xr:uid="{00000000-0005-0000-0000-000009C60000}"/>
    <cellStyle name="SAPBEXHLevel1 2 3 4 6 3" xfId="50704" xr:uid="{00000000-0005-0000-0000-00000AC60000}"/>
    <cellStyle name="SAPBEXHLevel1 2 3 4 7" xfId="50705" xr:uid="{00000000-0005-0000-0000-00000BC60000}"/>
    <cellStyle name="SAPBEXHLevel1 2 3 4 7 2" xfId="50706" xr:uid="{00000000-0005-0000-0000-00000CC60000}"/>
    <cellStyle name="SAPBEXHLevel1 2 3 4 7 3" xfId="50707" xr:uid="{00000000-0005-0000-0000-00000DC60000}"/>
    <cellStyle name="SAPBEXHLevel1 2 3 4 8" xfId="50708" xr:uid="{00000000-0005-0000-0000-00000EC60000}"/>
    <cellStyle name="SAPBEXHLevel1 2 3 4 8 2" xfId="50709" xr:uid="{00000000-0005-0000-0000-00000FC60000}"/>
    <cellStyle name="SAPBEXHLevel1 2 3 4 8 3" xfId="50710" xr:uid="{00000000-0005-0000-0000-000010C60000}"/>
    <cellStyle name="SAPBEXHLevel1 2 3 4 9" xfId="50711" xr:uid="{00000000-0005-0000-0000-000011C60000}"/>
    <cellStyle name="SAPBEXHLevel1 2 3 4 9 2" xfId="50712" xr:uid="{00000000-0005-0000-0000-000012C60000}"/>
    <cellStyle name="SAPBEXHLevel1 2 3 4 9 3" xfId="50713" xr:uid="{00000000-0005-0000-0000-000013C60000}"/>
    <cellStyle name="SAPBEXHLevel1 2 3 5" xfId="50714" xr:uid="{00000000-0005-0000-0000-000014C60000}"/>
    <cellStyle name="SAPBEXHLevel1 2 3 5 10" xfId="50715" xr:uid="{00000000-0005-0000-0000-000015C60000}"/>
    <cellStyle name="SAPBEXHLevel1 2 3 5 10 2" xfId="50716" xr:uid="{00000000-0005-0000-0000-000016C60000}"/>
    <cellStyle name="SAPBEXHLevel1 2 3 5 10 3" xfId="50717" xr:uid="{00000000-0005-0000-0000-000017C60000}"/>
    <cellStyle name="SAPBEXHLevel1 2 3 5 11" xfId="50718" xr:uid="{00000000-0005-0000-0000-000018C60000}"/>
    <cellStyle name="SAPBEXHLevel1 2 3 5 11 2" xfId="50719" xr:uid="{00000000-0005-0000-0000-000019C60000}"/>
    <cellStyle name="SAPBEXHLevel1 2 3 5 11 3" xfId="50720" xr:uid="{00000000-0005-0000-0000-00001AC60000}"/>
    <cellStyle name="SAPBEXHLevel1 2 3 5 12" xfId="50721" xr:uid="{00000000-0005-0000-0000-00001BC60000}"/>
    <cellStyle name="SAPBEXHLevel1 2 3 5 13" xfId="50722" xr:uid="{00000000-0005-0000-0000-00001CC60000}"/>
    <cellStyle name="SAPBEXHLevel1 2 3 5 2" xfId="50723" xr:uid="{00000000-0005-0000-0000-00001DC60000}"/>
    <cellStyle name="SAPBEXHLevel1 2 3 5 2 2" xfId="50724" xr:uid="{00000000-0005-0000-0000-00001EC60000}"/>
    <cellStyle name="SAPBEXHLevel1 2 3 5 2 3" xfId="50725" xr:uid="{00000000-0005-0000-0000-00001FC60000}"/>
    <cellStyle name="SAPBEXHLevel1 2 3 5 3" xfId="50726" xr:uid="{00000000-0005-0000-0000-000020C60000}"/>
    <cellStyle name="SAPBEXHLevel1 2 3 5 3 2" xfId="50727" xr:uid="{00000000-0005-0000-0000-000021C60000}"/>
    <cellStyle name="SAPBEXHLevel1 2 3 5 3 3" xfId="50728" xr:uid="{00000000-0005-0000-0000-000022C60000}"/>
    <cellStyle name="SAPBEXHLevel1 2 3 5 4" xfId="50729" xr:uid="{00000000-0005-0000-0000-000023C60000}"/>
    <cellStyle name="SAPBEXHLevel1 2 3 5 4 2" xfId="50730" xr:uid="{00000000-0005-0000-0000-000024C60000}"/>
    <cellStyle name="SAPBEXHLevel1 2 3 5 4 3" xfId="50731" xr:uid="{00000000-0005-0000-0000-000025C60000}"/>
    <cellStyle name="SAPBEXHLevel1 2 3 5 5" xfId="50732" xr:uid="{00000000-0005-0000-0000-000026C60000}"/>
    <cellStyle name="SAPBEXHLevel1 2 3 5 5 2" xfId="50733" xr:uid="{00000000-0005-0000-0000-000027C60000}"/>
    <cellStyle name="SAPBEXHLevel1 2 3 5 5 3" xfId="50734" xr:uid="{00000000-0005-0000-0000-000028C60000}"/>
    <cellStyle name="SAPBEXHLevel1 2 3 5 6" xfId="50735" xr:uid="{00000000-0005-0000-0000-000029C60000}"/>
    <cellStyle name="SAPBEXHLevel1 2 3 5 6 2" xfId="50736" xr:uid="{00000000-0005-0000-0000-00002AC60000}"/>
    <cellStyle name="SAPBEXHLevel1 2 3 5 6 3" xfId="50737" xr:uid="{00000000-0005-0000-0000-00002BC60000}"/>
    <cellStyle name="SAPBEXHLevel1 2 3 5 7" xfId="50738" xr:uid="{00000000-0005-0000-0000-00002CC60000}"/>
    <cellStyle name="SAPBEXHLevel1 2 3 5 7 2" xfId="50739" xr:uid="{00000000-0005-0000-0000-00002DC60000}"/>
    <cellStyle name="SAPBEXHLevel1 2 3 5 7 3" xfId="50740" xr:uid="{00000000-0005-0000-0000-00002EC60000}"/>
    <cellStyle name="SAPBEXHLevel1 2 3 5 8" xfId="50741" xr:uid="{00000000-0005-0000-0000-00002FC60000}"/>
    <cellStyle name="SAPBEXHLevel1 2 3 5 8 2" xfId="50742" xr:uid="{00000000-0005-0000-0000-000030C60000}"/>
    <cellStyle name="SAPBEXHLevel1 2 3 5 8 3" xfId="50743" xr:uid="{00000000-0005-0000-0000-000031C60000}"/>
    <cellStyle name="SAPBEXHLevel1 2 3 5 9" xfId="50744" xr:uid="{00000000-0005-0000-0000-000032C60000}"/>
    <cellStyle name="SAPBEXHLevel1 2 3 5 9 2" xfId="50745" xr:uid="{00000000-0005-0000-0000-000033C60000}"/>
    <cellStyle name="SAPBEXHLevel1 2 3 5 9 3" xfId="50746" xr:uid="{00000000-0005-0000-0000-000034C60000}"/>
    <cellStyle name="SAPBEXHLevel1 2 3 6" xfId="50747" xr:uid="{00000000-0005-0000-0000-000035C60000}"/>
    <cellStyle name="SAPBEXHLevel1 2 3 6 10" xfId="50748" xr:uid="{00000000-0005-0000-0000-000036C60000}"/>
    <cellStyle name="SAPBEXHLevel1 2 3 6 10 2" xfId="50749" xr:uid="{00000000-0005-0000-0000-000037C60000}"/>
    <cellStyle name="SAPBEXHLevel1 2 3 6 10 3" xfId="50750" xr:uid="{00000000-0005-0000-0000-000038C60000}"/>
    <cellStyle name="SAPBEXHLevel1 2 3 6 11" xfId="50751" xr:uid="{00000000-0005-0000-0000-000039C60000}"/>
    <cellStyle name="SAPBEXHLevel1 2 3 6 11 2" xfId="50752" xr:uid="{00000000-0005-0000-0000-00003AC60000}"/>
    <cellStyle name="SAPBEXHLevel1 2 3 6 11 3" xfId="50753" xr:uid="{00000000-0005-0000-0000-00003BC60000}"/>
    <cellStyle name="SAPBEXHLevel1 2 3 6 12" xfId="50754" xr:uid="{00000000-0005-0000-0000-00003CC60000}"/>
    <cellStyle name="SAPBEXHLevel1 2 3 6 13" xfId="50755" xr:uid="{00000000-0005-0000-0000-00003DC60000}"/>
    <cellStyle name="SAPBEXHLevel1 2 3 6 2" xfId="50756" xr:uid="{00000000-0005-0000-0000-00003EC60000}"/>
    <cellStyle name="SAPBEXHLevel1 2 3 6 2 2" xfId="50757" xr:uid="{00000000-0005-0000-0000-00003FC60000}"/>
    <cellStyle name="SAPBEXHLevel1 2 3 6 2 3" xfId="50758" xr:uid="{00000000-0005-0000-0000-000040C60000}"/>
    <cellStyle name="SAPBEXHLevel1 2 3 6 3" xfId="50759" xr:uid="{00000000-0005-0000-0000-000041C60000}"/>
    <cellStyle name="SAPBEXHLevel1 2 3 6 3 2" xfId="50760" xr:uid="{00000000-0005-0000-0000-000042C60000}"/>
    <cellStyle name="SAPBEXHLevel1 2 3 6 3 3" xfId="50761" xr:uid="{00000000-0005-0000-0000-000043C60000}"/>
    <cellStyle name="SAPBEXHLevel1 2 3 6 4" xfId="50762" xr:uid="{00000000-0005-0000-0000-000044C60000}"/>
    <cellStyle name="SAPBEXHLevel1 2 3 6 4 2" xfId="50763" xr:uid="{00000000-0005-0000-0000-000045C60000}"/>
    <cellStyle name="SAPBEXHLevel1 2 3 6 4 3" xfId="50764" xr:uid="{00000000-0005-0000-0000-000046C60000}"/>
    <cellStyle name="SAPBEXHLevel1 2 3 6 5" xfId="50765" xr:uid="{00000000-0005-0000-0000-000047C60000}"/>
    <cellStyle name="SAPBEXHLevel1 2 3 6 5 2" xfId="50766" xr:uid="{00000000-0005-0000-0000-000048C60000}"/>
    <cellStyle name="SAPBEXHLevel1 2 3 6 5 3" xfId="50767" xr:uid="{00000000-0005-0000-0000-000049C60000}"/>
    <cellStyle name="SAPBEXHLevel1 2 3 6 6" xfId="50768" xr:uid="{00000000-0005-0000-0000-00004AC60000}"/>
    <cellStyle name="SAPBEXHLevel1 2 3 6 6 2" xfId="50769" xr:uid="{00000000-0005-0000-0000-00004BC60000}"/>
    <cellStyle name="SAPBEXHLevel1 2 3 6 6 3" xfId="50770" xr:uid="{00000000-0005-0000-0000-00004CC60000}"/>
    <cellStyle name="SAPBEXHLevel1 2 3 6 7" xfId="50771" xr:uid="{00000000-0005-0000-0000-00004DC60000}"/>
    <cellStyle name="SAPBEXHLevel1 2 3 6 7 2" xfId="50772" xr:uid="{00000000-0005-0000-0000-00004EC60000}"/>
    <cellStyle name="SAPBEXHLevel1 2 3 6 7 3" xfId="50773" xr:uid="{00000000-0005-0000-0000-00004FC60000}"/>
    <cellStyle name="SAPBEXHLevel1 2 3 6 8" xfId="50774" xr:uid="{00000000-0005-0000-0000-000050C60000}"/>
    <cellStyle name="SAPBEXHLevel1 2 3 6 8 2" xfId="50775" xr:uid="{00000000-0005-0000-0000-000051C60000}"/>
    <cellStyle name="SAPBEXHLevel1 2 3 6 8 3" xfId="50776" xr:uid="{00000000-0005-0000-0000-000052C60000}"/>
    <cellStyle name="SAPBEXHLevel1 2 3 6 9" xfId="50777" xr:uid="{00000000-0005-0000-0000-000053C60000}"/>
    <cellStyle name="SAPBEXHLevel1 2 3 6 9 2" xfId="50778" xr:uid="{00000000-0005-0000-0000-000054C60000}"/>
    <cellStyle name="SAPBEXHLevel1 2 3 6 9 3" xfId="50779" xr:uid="{00000000-0005-0000-0000-000055C60000}"/>
    <cellStyle name="SAPBEXHLevel1 2 3 7" xfId="50780" xr:uid="{00000000-0005-0000-0000-000056C60000}"/>
    <cellStyle name="SAPBEXHLevel1 2 3 7 10" xfId="50781" xr:uid="{00000000-0005-0000-0000-000057C60000}"/>
    <cellStyle name="SAPBEXHLevel1 2 3 7 10 2" xfId="50782" xr:uid="{00000000-0005-0000-0000-000058C60000}"/>
    <cellStyle name="SAPBEXHLevel1 2 3 7 10 3" xfId="50783" xr:uid="{00000000-0005-0000-0000-000059C60000}"/>
    <cellStyle name="SAPBEXHLevel1 2 3 7 11" xfId="50784" xr:uid="{00000000-0005-0000-0000-00005AC60000}"/>
    <cellStyle name="SAPBEXHLevel1 2 3 7 11 2" xfId="50785" xr:uid="{00000000-0005-0000-0000-00005BC60000}"/>
    <cellStyle name="SAPBEXHLevel1 2 3 7 11 3" xfId="50786" xr:uid="{00000000-0005-0000-0000-00005CC60000}"/>
    <cellStyle name="SAPBEXHLevel1 2 3 7 12" xfId="50787" xr:uid="{00000000-0005-0000-0000-00005DC60000}"/>
    <cellStyle name="SAPBEXHLevel1 2 3 7 13" xfId="50788" xr:uid="{00000000-0005-0000-0000-00005EC60000}"/>
    <cellStyle name="SAPBEXHLevel1 2 3 7 2" xfId="50789" xr:uid="{00000000-0005-0000-0000-00005FC60000}"/>
    <cellStyle name="SAPBEXHLevel1 2 3 7 2 2" xfId="50790" xr:uid="{00000000-0005-0000-0000-000060C60000}"/>
    <cellStyle name="SAPBEXHLevel1 2 3 7 2 3" xfId="50791" xr:uid="{00000000-0005-0000-0000-000061C60000}"/>
    <cellStyle name="SAPBEXHLevel1 2 3 7 3" xfId="50792" xr:uid="{00000000-0005-0000-0000-000062C60000}"/>
    <cellStyle name="SAPBEXHLevel1 2 3 7 3 2" xfId="50793" xr:uid="{00000000-0005-0000-0000-000063C60000}"/>
    <cellStyle name="SAPBEXHLevel1 2 3 7 3 3" xfId="50794" xr:uid="{00000000-0005-0000-0000-000064C60000}"/>
    <cellStyle name="SAPBEXHLevel1 2 3 7 4" xfId="50795" xr:uid="{00000000-0005-0000-0000-000065C60000}"/>
    <cellStyle name="SAPBEXHLevel1 2 3 7 4 2" xfId="50796" xr:uid="{00000000-0005-0000-0000-000066C60000}"/>
    <cellStyle name="SAPBEXHLevel1 2 3 7 4 3" xfId="50797" xr:uid="{00000000-0005-0000-0000-000067C60000}"/>
    <cellStyle name="SAPBEXHLevel1 2 3 7 5" xfId="50798" xr:uid="{00000000-0005-0000-0000-000068C60000}"/>
    <cellStyle name="SAPBEXHLevel1 2 3 7 5 2" xfId="50799" xr:uid="{00000000-0005-0000-0000-000069C60000}"/>
    <cellStyle name="SAPBEXHLevel1 2 3 7 5 3" xfId="50800" xr:uid="{00000000-0005-0000-0000-00006AC60000}"/>
    <cellStyle name="SAPBEXHLevel1 2 3 7 6" xfId="50801" xr:uid="{00000000-0005-0000-0000-00006BC60000}"/>
    <cellStyle name="SAPBEXHLevel1 2 3 7 6 2" xfId="50802" xr:uid="{00000000-0005-0000-0000-00006CC60000}"/>
    <cellStyle name="SAPBEXHLevel1 2 3 7 6 3" xfId="50803" xr:uid="{00000000-0005-0000-0000-00006DC60000}"/>
    <cellStyle name="SAPBEXHLevel1 2 3 7 7" xfId="50804" xr:uid="{00000000-0005-0000-0000-00006EC60000}"/>
    <cellStyle name="SAPBEXHLevel1 2 3 7 7 2" xfId="50805" xr:uid="{00000000-0005-0000-0000-00006FC60000}"/>
    <cellStyle name="SAPBEXHLevel1 2 3 7 7 3" xfId="50806" xr:uid="{00000000-0005-0000-0000-000070C60000}"/>
    <cellStyle name="SAPBEXHLevel1 2 3 7 8" xfId="50807" xr:uid="{00000000-0005-0000-0000-000071C60000}"/>
    <cellStyle name="SAPBEXHLevel1 2 3 7 8 2" xfId="50808" xr:uid="{00000000-0005-0000-0000-000072C60000}"/>
    <cellStyle name="SAPBEXHLevel1 2 3 7 8 3" xfId="50809" xr:uid="{00000000-0005-0000-0000-000073C60000}"/>
    <cellStyle name="SAPBEXHLevel1 2 3 7 9" xfId="50810" xr:uid="{00000000-0005-0000-0000-000074C60000}"/>
    <cellStyle name="SAPBEXHLevel1 2 3 7 9 2" xfId="50811" xr:uid="{00000000-0005-0000-0000-000075C60000}"/>
    <cellStyle name="SAPBEXHLevel1 2 3 7 9 3" xfId="50812" xr:uid="{00000000-0005-0000-0000-000076C60000}"/>
    <cellStyle name="SAPBEXHLevel1 2 3 8" xfId="50813" xr:uid="{00000000-0005-0000-0000-000077C60000}"/>
    <cellStyle name="SAPBEXHLevel1 2 3 8 2" xfId="50814" xr:uid="{00000000-0005-0000-0000-000078C60000}"/>
    <cellStyle name="SAPBEXHLevel1 2 3 8 3" xfId="50815" xr:uid="{00000000-0005-0000-0000-000079C60000}"/>
    <cellStyle name="SAPBEXHLevel1 2 3 9" xfId="50816" xr:uid="{00000000-0005-0000-0000-00007AC60000}"/>
    <cellStyle name="SAPBEXHLevel1 2 3 9 2" xfId="50817" xr:uid="{00000000-0005-0000-0000-00007BC60000}"/>
    <cellStyle name="SAPBEXHLevel1 2 3 9 3" xfId="50818" xr:uid="{00000000-0005-0000-0000-00007CC60000}"/>
    <cellStyle name="SAPBEXHLevel1 2 4" xfId="50819" xr:uid="{00000000-0005-0000-0000-00007DC60000}"/>
    <cellStyle name="SAPBEXHLevel1 2 4 10" xfId="50820" xr:uid="{00000000-0005-0000-0000-00007EC60000}"/>
    <cellStyle name="SAPBEXHLevel1 2 4 10 2" xfId="50821" xr:uid="{00000000-0005-0000-0000-00007FC60000}"/>
    <cellStyle name="SAPBEXHLevel1 2 4 10 3" xfId="50822" xr:uid="{00000000-0005-0000-0000-000080C60000}"/>
    <cellStyle name="SAPBEXHLevel1 2 4 11" xfId="50823" xr:uid="{00000000-0005-0000-0000-000081C60000}"/>
    <cellStyle name="SAPBEXHLevel1 2 4 11 2" xfId="50824" xr:uid="{00000000-0005-0000-0000-000082C60000}"/>
    <cellStyle name="SAPBEXHLevel1 2 4 11 3" xfId="50825" xr:uid="{00000000-0005-0000-0000-000083C60000}"/>
    <cellStyle name="SAPBEXHLevel1 2 4 12" xfId="50826" xr:uid="{00000000-0005-0000-0000-000084C60000}"/>
    <cellStyle name="SAPBEXHLevel1 2 4 12 2" xfId="50827" xr:uid="{00000000-0005-0000-0000-000085C60000}"/>
    <cellStyle name="SAPBEXHLevel1 2 4 12 3" xfId="50828" xr:uid="{00000000-0005-0000-0000-000086C60000}"/>
    <cellStyle name="SAPBEXHLevel1 2 4 13" xfId="50829" xr:uid="{00000000-0005-0000-0000-000087C60000}"/>
    <cellStyle name="SAPBEXHLevel1 2 4 13 2" xfId="50830" xr:uid="{00000000-0005-0000-0000-000088C60000}"/>
    <cellStyle name="SAPBEXHLevel1 2 4 13 3" xfId="50831" xr:uid="{00000000-0005-0000-0000-000089C60000}"/>
    <cellStyle name="SAPBEXHLevel1 2 4 14" xfId="50832" xr:uid="{00000000-0005-0000-0000-00008AC60000}"/>
    <cellStyle name="SAPBEXHLevel1 2 4 14 2" xfId="50833" xr:uid="{00000000-0005-0000-0000-00008BC60000}"/>
    <cellStyle name="SAPBEXHLevel1 2 4 14 3" xfId="50834" xr:uid="{00000000-0005-0000-0000-00008CC60000}"/>
    <cellStyle name="SAPBEXHLevel1 2 4 15" xfId="50835" xr:uid="{00000000-0005-0000-0000-00008DC60000}"/>
    <cellStyle name="SAPBEXHLevel1 2 4 15 2" xfId="50836" xr:uid="{00000000-0005-0000-0000-00008EC60000}"/>
    <cellStyle name="SAPBEXHLevel1 2 4 15 3" xfId="50837" xr:uid="{00000000-0005-0000-0000-00008FC60000}"/>
    <cellStyle name="SAPBEXHLevel1 2 4 16" xfId="50838" xr:uid="{00000000-0005-0000-0000-000090C60000}"/>
    <cellStyle name="SAPBEXHLevel1 2 4 16 2" xfId="50839" xr:uid="{00000000-0005-0000-0000-000091C60000}"/>
    <cellStyle name="SAPBEXHLevel1 2 4 16 3" xfId="50840" xr:uid="{00000000-0005-0000-0000-000092C60000}"/>
    <cellStyle name="SAPBEXHLevel1 2 4 17" xfId="50841" xr:uid="{00000000-0005-0000-0000-000093C60000}"/>
    <cellStyle name="SAPBEXHLevel1 2 4 17 2" xfId="50842" xr:uid="{00000000-0005-0000-0000-000094C60000}"/>
    <cellStyle name="SAPBEXHLevel1 2 4 17 3" xfId="50843" xr:uid="{00000000-0005-0000-0000-000095C60000}"/>
    <cellStyle name="SAPBEXHLevel1 2 4 18" xfId="50844" xr:uid="{00000000-0005-0000-0000-000096C60000}"/>
    <cellStyle name="SAPBEXHLevel1 2 4 18 2" xfId="50845" xr:uid="{00000000-0005-0000-0000-000097C60000}"/>
    <cellStyle name="SAPBEXHLevel1 2 4 18 3" xfId="50846" xr:uid="{00000000-0005-0000-0000-000098C60000}"/>
    <cellStyle name="SAPBEXHLevel1 2 4 19" xfId="50847" xr:uid="{00000000-0005-0000-0000-000099C60000}"/>
    <cellStyle name="SAPBEXHLevel1 2 4 2" xfId="50848" xr:uid="{00000000-0005-0000-0000-00009AC60000}"/>
    <cellStyle name="SAPBEXHLevel1 2 4 2 10" xfId="50849" xr:uid="{00000000-0005-0000-0000-00009BC60000}"/>
    <cellStyle name="SAPBEXHLevel1 2 4 2 10 2" xfId="50850" xr:uid="{00000000-0005-0000-0000-00009CC60000}"/>
    <cellStyle name="SAPBEXHLevel1 2 4 2 10 3" xfId="50851" xr:uid="{00000000-0005-0000-0000-00009DC60000}"/>
    <cellStyle name="SAPBEXHLevel1 2 4 2 11" xfId="50852" xr:uid="{00000000-0005-0000-0000-00009EC60000}"/>
    <cellStyle name="SAPBEXHLevel1 2 4 2 11 2" xfId="50853" xr:uid="{00000000-0005-0000-0000-00009FC60000}"/>
    <cellStyle name="SAPBEXHLevel1 2 4 2 11 3" xfId="50854" xr:uid="{00000000-0005-0000-0000-0000A0C60000}"/>
    <cellStyle name="SAPBEXHLevel1 2 4 2 12" xfId="50855" xr:uid="{00000000-0005-0000-0000-0000A1C60000}"/>
    <cellStyle name="SAPBEXHLevel1 2 4 2 12 2" xfId="50856" xr:uid="{00000000-0005-0000-0000-0000A2C60000}"/>
    <cellStyle name="SAPBEXHLevel1 2 4 2 12 3" xfId="50857" xr:uid="{00000000-0005-0000-0000-0000A3C60000}"/>
    <cellStyle name="SAPBEXHLevel1 2 4 2 13" xfId="50858" xr:uid="{00000000-0005-0000-0000-0000A4C60000}"/>
    <cellStyle name="SAPBEXHLevel1 2 4 2 14" xfId="50859" xr:uid="{00000000-0005-0000-0000-0000A5C60000}"/>
    <cellStyle name="SAPBEXHLevel1 2 4 2 2" xfId="50860" xr:uid="{00000000-0005-0000-0000-0000A6C60000}"/>
    <cellStyle name="SAPBEXHLevel1 2 4 2 2 2" xfId="50861" xr:uid="{00000000-0005-0000-0000-0000A7C60000}"/>
    <cellStyle name="SAPBEXHLevel1 2 4 2 2 3" xfId="50862" xr:uid="{00000000-0005-0000-0000-0000A8C60000}"/>
    <cellStyle name="SAPBEXHLevel1 2 4 2 3" xfId="50863" xr:uid="{00000000-0005-0000-0000-0000A9C60000}"/>
    <cellStyle name="SAPBEXHLevel1 2 4 2 3 2" xfId="50864" xr:uid="{00000000-0005-0000-0000-0000AAC60000}"/>
    <cellStyle name="SAPBEXHLevel1 2 4 2 3 3" xfId="50865" xr:uid="{00000000-0005-0000-0000-0000ABC60000}"/>
    <cellStyle name="SAPBEXHLevel1 2 4 2 4" xfId="50866" xr:uid="{00000000-0005-0000-0000-0000ACC60000}"/>
    <cellStyle name="SAPBEXHLevel1 2 4 2 4 2" xfId="50867" xr:uid="{00000000-0005-0000-0000-0000ADC60000}"/>
    <cellStyle name="SAPBEXHLevel1 2 4 2 4 3" xfId="50868" xr:uid="{00000000-0005-0000-0000-0000AEC60000}"/>
    <cellStyle name="SAPBEXHLevel1 2 4 2 5" xfId="50869" xr:uid="{00000000-0005-0000-0000-0000AFC60000}"/>
    <cellStyle name="SAPBEXHLevel1 2 4 2 5 2" xfId="50870" xr:uid="{00000000-0005-0000-0000-0000B0C60000}"/>
    <cellStyle name="SAPBEXHLevel1 2 4 2 5 3" xfId="50871" xr:uid="{00000000-0005-0000-0000-0000B1C60000}"/>
    <cellStyle name="SAPBEXHLevel1 2 4 2 6" xfId="50872" xr:uid="{00000000-0005-0000-0000-0000B2C60000}"/>
    <cellStyle name="SAPBEXHLevel1 2 4 2 6 2" xfId="50873" xr:uid="{00000000-0005-0000-0000-0000B3C60000}"/>
    <cellStyle name="SAPBEXHLevel1 2 4 2 6 3" xfId="50874" xr:uid="{00000000-0005-0000-0000-0000B4C60000}"/>
    <cellStyle name="SAPBEXHLevel1 2 4 2 7" xfId="50875" xr:uid="{00000000-0005-0000-0000-0000B5C60000}"/>
    <cellStyle name="SAPBEXHLevel1 2 4 2 7 2" xfId="50876" xr:uid="{00000000-0005-0000-0000-0000B6C60000}"/>
    <cellStyle name="SAPBEXHLevel1 2 4 2 7 3" xfId="50877" xr:uid="{00000000-0005-0000-0000-0000B7C60000}"/>
    <cellStyle name="SAPBEXHLevel1 2 4 2 8" xfId="50878" xr:uid="{00000000-0005-0000-0000-0000B8C60000}"/>
    <cellStyle name="SAPBEXHLevel1 2 4 2 8 2" xfId="50879" xr:uid="{00000000-0005-0000-0000-0000B9C60000}"/>
    <cellStyle name="SAPBEXHLevel1 2 4 2 8 3" xfId="50880" xr:uid="{00000000-0005-0000-0000-0000BAC60000}"/>
    <cellStyle name="SAPBEXHLevel1 2 4 2 9" xfId="50881" xr:uid="{00000000-0005-0000-0000-0000BBC60000}"/>
    <cellStyle name="SAPBEXHLevel1 2 4 2 9 2" xfId="50882" xr:uid="{00000000-0005-0000-0000-0000BCC60000}"/>
    <cellStyle name="SAPBEXHLevel1 2 4 2 9 3" xfId="50883" xr:uid="{00000000-0005-0000-0000-0000BDC60000}"/>
    <cellStyle name="SAPBEXHLevel1 2 4 20" xfId="50884" xr:uid="{00000000-0005-0000-0000-0000BEC60000}"/>
    <cellStyle name="SAPBEXHLevel1 2 4 3" xfId="50885" xr:uid="{00000000-0005-0000-0000-0000BFC60000}"/>
    <cellStyle name="SAPBEXHLevel1 2 4 3 10" xfId="50886" xr:uid="{00000000-0005-0000-0000-0000C0C60000}"/>
    <cellStyle name="SAPBEXHLevel1 2 4 3 10 2" xfId="50887" xr:uid="{00000000-0005-0000-0000-0000C1C60000}"/>
    <cellStyle name="SAPBEXHLevel1 2 4 3 10 3" xfId="50888" xr:uid="{00000000-0005-0000-0000-0000C2C60000}"/>
    <cellStyle name="SAPBEXHLevel1 2 4 3 11" xfId="50889" xr:uid="{00000000-0005-0000-0000-0000C3C60000}"/>
    <cellStyle name="SAPBEXHLevel1 2 4 3 11 2" xfId="50890" xr:uid="{00000000-0005-0000-0000-0000C4C60000}"/>
    <cellStyle name="SAPBEXHLevel1 2 4 3 11 3" xfId="50891" xr:uid="{00000000-0005-0000-0000-0000C5C60000}"/>
    <cellStyle name="SAPBEXHLevel1 2 4 3 12" xfId="50892" xr:uid="{00000000-0005-0000-0000-0000C6C60000}"/>
    <cellStyle name="SAPBEXHLevel1 2 4 3 12 2" xfId="50893" xr:uid="{00000000-0005-0000-0000-0000C7C60000}"/>
    <cellStyle name="SAPBEXHLevel1 2 4 3 12 3" xfId="50894" xr:uid="{00000000-0005-0000-0000-0000C8C60000}"/>
    <cellStyle name="SAPBEXHLevel1 2 4 3 13" xfId="50895" xr:uid="{00000000-0005-0000-0000-0000C9C60000}"/>
    <cellStyle name="SAPBEXHLevel1 2 4 3 14" xfId="50896" xr:uid="{00000000-0005-0000-0000-0000CAC60000}"/>
    <cellStyle name="SAPBEXHLevel1 2 4 3 2" xfId="50897" xr:uid="{00000000-0005-0000-0000-0000CBC60000}"/>
    <cellStyle name="SAPBEXHLevel1 2 4 3 2 2" xfId="50898" xr:uid="{00000000-0005-0000-0000-0000CCC60000}"/>
    <cellStyle name="SAPBEXHLevel1 2 4 3 2 3" xfId="50899" xr:uid="{00000000-0005-0000-0000-0000CDC60000}"/>
    <cellStyle name="SAPBEXHLevel1 2 4 3 3" xfId="50900" xr:uid="{00000000-0005-0000-0000-0000CEC60000}"/>
    <cellStyle name="SAPBEXHLevel1 2 4 3 3 2" xfId="50901" xr:uid="{00000000-0005-0000-0000-0000CFC60000}"/>
    <cellStyle name="SAPBEXHLevel1 2 4 3 3 3" xfId="50902" xr:uid="{00000000-0005-0000-0000-0000D0C60000}"/>
    <cellStyle name="SAPBEXHLevel1 2 4 3 4" xfId="50903" xr:uid="{00000000-0005-0000-0000-0000D1C60000}"/>
    <cellStyle name="SAPBEXHLevel1 2 4 3 4 2" xfId="50904" xr:uid="{00000000-0005-0000-0000-0000D2C60000}"/>
    <cellStyle name="SAPBEXHLevel1 2 4 3 4 3" xfId="50905" xr:uid="{00000000-0005-0000-0000-0000D3C60000}"/>
    <cellStyle name="SAPBEXHLevel1 2 4 3 5" xfId="50906" xr:uid="{00000000-0005-0000-0000-0000D4C60000}"/>
    <cellStyle name="SAPBEXHLevel1 2 4 3 5 2" xfId="50907" xr:uid="{00000000-0005-0000-0000-0000D5C60000}"/>
    <cellStyle name="SAPBEXHLevel1 2 4 3 5 3" xfId="50908" xr:uid="{00000000-0005-0000-0000-0000D6C60000}"/>
    <cellStyle name="SAPBEXHLevel1 2 4 3 6" xfId="50909" xr:uid="{00000000-0005-0000-0000-0000D7C60000}"/>
    <cellStyle name="SAPBEXHLevel1 2 4 3 6 2" xfId="50910" xr:uid="{00000000-0005-0000-0000-0000D8C60000}"/>
    <cellStyle name="SAPBEXHLevel1 2 4 3 6 3" xfId="50911" xr:uid="{00000000-0005-0000-0000-0000D9C60000}"/>
    <cellStyle name="SAPBEXHLevel1 2 4 3 7" xfId="50912" xr:uid="{00000000-0005-0000-0000-0000DAC60000}"/>
    <cellStyle name="SAPBEXHLevel1 2 4 3 7 2" xfId="50913" xr:uid="{00000000-0005-0000-0000-0000DBC60000}"/>
    <cellStyle name="SAPBEXHLevel1 2 4 3 7 3" xfId="50914" xr:uid="{00000000-0005-0000-0000-0000DCC60000}"/>
    <cellStyle name="SAPBEXHLevel1 2 4 3 8" xfId="50915" xr:uid="{00000000-0005-0000-0000-0000DDC60000}"/>
    <cellStyle name="SAPBEXHLevel1 2 4 3 8 2" xfId="50916" xr:uid="{00000000-0005-0000-0000-0000DEC60000}"/>
    <cellStyle name="SAPBEXHLevel1 2 4 3 8 3" xfId="50917" xr:uid="{00000000-0005-0000-0000-0000DFC60000}"/>
    <cellStyle name="SAPBEXHLevel1 2 4 3 9" xfId="50918" xr:uid="{00000000-0005-0000-0000-0000E0C60000}"/>
    <cellStyle name="SAPBEXHLevel1 2 4 3 9 2" xfId="50919" xr:uid="{00000000-0005-0000-0000-0000E1C60000}"/>
    <cellStyle name="SAPBEXHLevel1 2 4 3 9 3" xfId="50920" xr:uid="{00000000-0005-0000-0000-0000E2C60000}"/>
    <cellStyle name="SAPBEXHLevel1 2 4 4" xfId="50921" xr:uid="{00000000-0005-0000-0000-0000E3C60000}"/>
    <cellStyle name="SAPBEXHLevel1 2 4 4 10" xfId="50922" xr:uid="{00000000-0005-0000-0000-0000E4C60000}"/>
    <cellStyle name="SAPBEXHLevel1 2 4 4 10 2" xfId="50923" xr:uid="{00000000-0005-0000-0000-0000E5C60000}"/>
    <cellStyle name="SAPBEXHLevel1 2 4 4 10 3" xfId="50924" xr:uid="{00000000-0005-0000-0000-0000E6C60000}"/>
    <cellStyle name="SAPBEXHLevel1 2 4 4 11" xfId="50925" xr:uid="{00000000-0005-0000-0000-0000E7C60000}"/>
    <cellStyle name="SAPBEXHLevel1 2 4 4 11 2" xfId="50926" xr:uid="{00000000-0005-0000-0000-0000E8C60000}"/>
    <cellStyle name="SAPBEXHLevel1 2 4 4 11 3" xfId="50927" xr:uid="{00000000-0005-0000-0000-0000E9C60000}"/>
    <cellStyle name="SAPBEXHLevel1 2 4 4 12" xfId="50928" xr:uid="{00000000-0005-0000-0000-0000EAC60000}"/>
    <cellStyle name="SAPBEXHLevel1 2 4 4 13" xfId="50929" xr:uid="{00000000-0005-0000-0000-0000EBC60000}"/>
    <cellStyle name="SAPBEXHLevel1 2 4 4 2" xfId="50930" xr:uid="{00000000-0005-0000-0000-0000ECC60000}"/>
    <cellStyle name="SAPBEXHLevel1 2 4 4 2 2" xfId="50931" xr:uid="{00000000-0005-0000-0000-0000EDC60000}"/>
    <cellStyle name="SAPBEXHLevel1 2 4 4 2 3" xfId="50932" xr:uid="{00000000-0005-0000-0000-0000EEC60000}"/>
    <cellStyle name="SAPBEXHLevel1 2 4 4 3" xfId="50933" xr:uid="{00000000-0005-0000-0000-0000EFC60000}"/>
    <cellStyle name="SAPBEXHLevel1 2 4 4 3 2" xfId="50934" xr:uid="{00000000-0005-0000-0000-0000F0C60000}"/>
    <cellStyle name="SAPBEXHLevel1 2 4 4 3 3" xfId="50935" xr:uid="{00000000-0005-0000-0000-0000F1C60000}"/>
    <cellStyle name="SAPBEXHLevel1 2 4 4 4" xfId="50936" xr:uid="{00000000-0005-0000-0000-0000F2C60000}"/>
    <cellStyle name="SAPBEXHLevel1 2 4 4 4 2" xfId="50937" xr:uid="{00000000-0005-0000-0000-0000F3C60000}"/>
    <cellStyle name="SAPBEXHLevel1 2 4 4 4 3" xfId="50938" xr:uid="{00000000-0005-0000-0000-0000F4C60000}"/>
    <cellStyle name="SAPBEXHLevel1 2 4 4 5" xfId="50939" xr:uid="{00000000-0005-0000-0000-0000F5C60000}"/>
    <cellStyle name="SAPBEXHLevel1 2 4 4 5 2" xfId="50940" xr:uid="{00000000-0005-0000-0000-0000F6C60000}"/>
    <cellStyle name="SAPBEXHLevel1 2 4 4 5 3" xfId="50941" xr:uid="{00000000-0005-0000-0000-0000F7C60000}"/>
    <cellStyle name="SAPBEXHLevel1 2 4 4 6" xfId="50942" xr:uid="{00000000-0005-0000-0000-0000F8C60000}"/>
    <cellStyle name="SAPBEXHLevel1 2 4 4 6 2" xfId="50943" xr:uid="{00000000-0005-0000-0000-0000F9C60000}"/>
    <cellStyle name="SAPBEXHLevel1 2 4 4 6 3" xfId="50944" xr:uid="{00000000-0005-0000-0000-0000FAC60000}"/>
    <cellStyle name="SAPBEXHLevel1 2 4 4 7" xfId="50945" xr:uid="{00000000-0005-0000-0000-0000FBC60000}"/>
    <cellStyle name="SAPBEXHLevel1 2 4 4 7 2" xfId="50946" xr:uid="{00000000-0005-0000-0000-0000FCC60000}"/>
    <cellStyle name="SAPBEXHLevel1 2 4 4 7 3" xfId="50947" xr:uid="{00000000-0005-0000-0000-0000FDC60000}"/>
    <cellStyle name="SAPBEXHLevel1 2 4 4 8" xfId="50948" xr:uid="{00000000-0005-0000-0000-0000FEC60000}"/>
    <cellStyle name="SAPBEXHLevel1 2 4 4 8 2" xfId="50949" xr:uid="{00000000-0005-0000-0000-0000FFC60000}"/>
    <cellStyle name="SAPBEXHLevel1 2 4 4 8 3" xfId="50950" xr:uid="{00000000-0005-0000-0000-000000C70000}"/>
    <cellStyle name="SAPBEXHLevel1 2 4 4 9" xfId="50951" xr:uid="{00000000-0005-0000-0000-000001C70000}"/>
    <cellStyle name="SAPBEXHLevel1 2 4 4 9 2" xfId="50952" xr:uid="{00000000-0005-0000-0000-000002C70000}"/>
    <cellStyle name="SAPBEXHLevel1 2 4 4 9 3" xfId="50953" xr:uid="{00000000-0005-0000-0000-000003C70000}"/>
    <cellStyle name="SAPBEXHLevel1 2 4 5" xfId="50954" xr:uid="{00000000-0005-0000-0000-000004C70000}"/>
    <cellStyle name="SAPBEXHLevel1 2 4 5 10" xfId="50955" xr:uid="{00000000-0005-0000-0000-000005C70000}"/>
    <cellStyle name="SAPBEXHLevel1 2 4 5 10 2" xfId="50956" xr:uid="{00000000-0005-0000-0000-000006C70000}"/>
    <cellStyle name="SAPBEXHLevel1 2 4 5 10 3" xfId="50957" xr:uid="{00000000-0005-0000-0000-000007C70000}"/>
    <cellStyle name="SAPBEXHLevel1 2 4 5 11" xfId="50958" xr:uid="{00000000-0005-0000-0000-000008C70000}"/>
    <cellStyle name="SAPBEXHLevel1 2 4 5 11 2" xfId="50959" xr:uid="{00000000-0005-0000-0000-000009C70000}"/>
    <cellStyle name="SAPBEXHLevel1 2 4 5 11 3" xfId="50960" xr:uid="{00000000-0005-0000-0000-00000AC70000}"/>
    <cellStyle name="SAPBEXHLevel1 2 4 5 12" xfId="50961" xr:uid="{00000000-0005-0000-0000-00000BC70000}"/>
    <cellStyle name="SAPBEXHLevel1 2 4 5 13" xfId="50962" xr:uid="{00000000-0005-0000-0000-00000CC70000}"/>
    <cellStyle name="SAPBEXHLevel1 2 4 5 2" xfId="50963" xr:uid="{00000000-0005-0000-0000-00000DC70000}"/>
    <cellStyle name="SAPBEXHLevel1 2 4 5 2 2" xfId="50964" xr:uid="{00000000-0005-0000-0000-00000EC70000}"/>
    <cellStyle name="SAPBEXHLevel1 2 4 5 2 3" xfId="50965" xr:uid="{00000000-0005-0000-0000-00000FC70000}"/>
    <cellStyle name="SAPBEXHLevel1 2 4 5 3" xfId="50966" xr:uid="{00000000-0005-0000-0000-000010C70000}"/>
    <cellStyle name="SAPBEXHLevel1 2 4 5 3 2" xfId="50967" xr:uid="{00000000-0005-0000-0000-000011C70000}"/>
    <cellStyle name="SAPBEXHLevel1 2 4 5 3 3" xfId="50968" xr:uid="{00000000-0005-0000-0000-000012C70000}"/>
    <cellStyle name="SAPBEXHLevel1 2 4 5 4" xfId="50969" xr:uid="{00000000-0005-0000-0000-000013C70000}"/>
    <cellStyle name="SAPBEXHLevel1 2 4 5 4 2" xfId="50970" xr:uid="{00000000-0005-0000-0000-000014C70000}"/>
    <cellStyle name="SAPBEXHLevel1 2 4 5 4 3" xfId="50971" xr:uid="{00000000-0005-0000-0000-000015C70000}"/>
    <cellStyle name="SAPBEXHLevel1 2 4 5 5" xfId="50972" xr:uid="{00000000-0005-0000-0000-000016C70000}"/>
    <cellStyle name="SAPBEXHLevel1 2 4 5 5 2" xfId="50973" xr:uid="{00000000-0005-0000-0000-000017C70000}"/>
    <cellStyle name="SAPBEXHLevel1 2 4 5 5 3" xfId="50974" xr:uid="{00000000-0005-0000-0000-000018C70000}"/>
    <cellStyle name="SAPBEXHLevel1 2 4 5 6" xfId="50975" xr:uid="{00000000-0005-0000-0000-000019C70000}"/>
    <cellStyle name="SAPBEXHLevel1 2 4 5 6 2" xfId="50976" xr:uid="{00000000-0005-0000-0000-00001AC70000}"/>
    <cellStyle name="SAPBEXHLevel1 2 4 5 6 3" xfId="50977" xr:uid="{00000000-0005-0000-0000-00001BC70000}"/>
    <cellStyle name="SAPBEXHLevel1 2 4 5 7" xfId="50978" xr:uid="{00000000-0005-0000-0000-00001CC70000}"/>
    <cellStyle name="SAPBEXHLevel1 2 4 5 7 2" xfId="50979" xr:uid="{00000000-0005-0000-0000-00001DC70000}"/>
    <cellStyle name="SAPBEXHLevel1 2 4 5 7 3" xfId="50980" xr:uid="{00000000-0005-0000-0000-00001EC70000}"/>
    <cellStyle name="SAPBEXHLevel1 2 4 5 8" xfId="50981" xr:uid="{00000000-0005-0000-0000-00001FC70000}"/>
    <cellStyle name="SAPBEXHLevel1 2 4 5 8 2" xfId="50982" xr:uid="{00000000-0005-0000-0000-000020C70000}"/>
    <cellStyle name="SAPBEXHLevel1 2 4 5 8 3" xfId="50983" xr:uid="{00000000-0005-0000-0000-000021C70000}"/>
    <cellStyle name="SAPBEXHLevel1 2 4 5 9" xfId="50984" xr:uid="{00000000-0005-0000-0000-000022C70000}"/>
    <cellStyle name="SAPBEXHLevel1 2 4 5 9 2" xfId="50985" xr:uid="{00000000-0005-0000-0000-000023C70000}"/>
    <cellStyle name="SAPBEXHLevel1 2 4 5 9 3" xfId="50986" xr:uid="{00000000-0005-0000-0000-000024C70000}"/>
    <cellStyle name="SAPBEXHLevel1 2 4 6" xfId="50987" xr:uid="{00000000-0005-0000-0000-000025C70000}"/>
    <cellStyle name="SAPBEXHLevel1 2 4 6 10" xfId="50988" xr:uid="{00000000-0005-0000-0000-000026C70000}"/>
    <cellStyle name="SAPBEXHLevel1 2 4 6 10 2" xfId="50989" xr:uid="{00000000-0005-0000-0000-000027C70000}"/>
    <cellStyle name="SAPBEXHLevel1 2 4 6 10 3" xfId="50990" xr:uid="{00000000-0005-0000-0000-000028C70000}"/>
    <cellStyle name="SAPBEXHLevel1 2 4 6 11" xfId="50991" xr:uid="{00000000-0005-0000-0000-000029C70000}"/>
    <cellStyle name="SAPBEXHLevel1 2 4 6 11 2" xfId="50992" xr:uid="{00000000-0005-0000-0000-00002AC70000}"/>
    <cellStyle name="SAPBEXHLevel1 2 4 6 11 3" xfId="50993" xr:uid="{00000000-0005-0000-0000-00002BC70000}"/>
    <cellStyle name="SAPBEXHLevel1 2 4 6 12" xfId="50994" xr:uid="{00000000-0005-0000-0000-00002CC70000}"/>
    <cellStyle name="SAPBEXHLevel1 2 4 6 13" xfId="50995" xr:uid="{00000000-0005-0000-0000-00002DC70000}"/>
    <cellStyle name="SAPBEXHLevel1 2 4 6 2" xfId="50996" xr:uid="{00000000-0005-0000-0000-00002EC70000}"/>
    <cellStyle name="SAPBEXHLevel1 2 4 6 2 2" xfId="50997" xr:uid="{00000000-0005-0000-0000-00002FC70000}"/>
    <cellStyle name="SAPBEXHLevel1 2 4 6 2 3" xfId="50998" xr:uid="{00000000-0005-0000-0000-000030C70000}"/>
    <cellStyle name="SAPBEXHLevel1 2 4 6 3" xfId="50999" xr:uid="{00000000-0005-0000-0000-000031C70000}"/>
    <cellStyle name="SAPBEXHLevel1 2 4 6 3 2" xfId="51000" xr:uid="{00000000-0005-0000-0000-000032C70000}"/>
    <cellStyle name="SAPBEXHLevel1 2 4 6 3 3" xfId="51001" xr:uid="{00000000-0005-0000-0000-000033C70000}"/>
    <cellStyle name="SAPBEXHLevel1 2 4 6 4" xfId="51002" xr:uid="{00000000-0005-0000-0000-000034C70000}"/>
    <cellStyle name="SAPBEXHLevel1 2 4 6 4 2" xfId="51003" xr:uid="{00000000-0005-0000-0000-000035C70000}"/>
    <cellStyle name="SAPBEXHLevel1 2 4 6 4 3" xfId="51004" xr:uid="{00000000-0005-0000-0000-000036C70000}"/>
    <cellStyle name="SAPBEXHLevel1 2 4 6 5" xfId="51005" xr:uid="{00000000-0005-0000-0000-000037C70000}"/>
    <cellStyle name="SAPBEXHLevel1 2 4 6 5 2" xfId="51006" xr:uid="{00000000-0005-0000-0000-000038C70000}"/>
    <cellStyle name="SAPBEXHLevel1 2 4 6 5 3" xfId="51007" xr:uid="{00000000-0005-0000-0000-000039C70000}"/>
    <cellStyle name="SAPBEXHLevel1 2 4 6 6" xfId="51008" xr:uid="{00000000-0005-0000-0000-00003AC70000}"/>
    <cellStyle name="SAPBEXHLevel1 2 4 6 6 2" xfId="51009" xr:uid="{00000000-0005-0000-0000-00003BC70000}"/>
    <cellStyle name="SAPBEXHLevel1 2 4 6 6 3" xfId="51010" xr:uid="{00000000-0005-0000-0000-00003CC70000}"/>
    <cellStyle name="SAPBEXHLevel1 2 4 6 7" xfId="51011" xr:uid="{00000000-0005-0000-0000-00003DC70000}"/>
    <cellStyle name="SAPBEXHLevel1 2 4 6 7 2" xfId="51012" xr:uid="{00000000-0005-0000-0000-00003EC70000}"/>
    <cellStyle name="SAPBEXHLevel1 2 4 6 7 3" xfId="51013" xr:uid="{00000000-0005-0000-0000-00003FC70000}"/>
    <cellStyle name="SAPBEXHLevel1 2 4 6 8" xfId="51014" xr:uid="{00000000-0005-0000-0000-000040C70000}"/>
    <cellStyle name="SAPBEXHLevel1 2 4 6 8 2" xfId="51015" xr:uid="{00000000-0005-0000-0000-000041C70000}"/>
    <cellStyle name="SAPBEXHLevel1 2 4 6 8 3" xfId="51016" xr:uid="{00000000-0005-0000-0000-000042C70000}"/>
    <cellStyle name="SAPBEXHLevel1 2 4 6 9" xfId="51017" xr:uid="{00000000-0005-0000-0000-000043C70000}"/>
    <cellStyle name="SAPBEXHLevel1 2 4 6 9 2" xfId="51018" xr:uid="{00000000-0005-0000-0000-000044C70000}"/>
    <cellStyle name="SAPBEXHLevel1 2 4 6 9 3" xfId="51019" xr:uid="{00000000-0005-0000-0000-000045C70000}"/>
    <cellStyle name="SAPBEXHLevel1 2 4 7" xfId="51020" xr:uid="{00000000-0005-0000-0000-000046C70000}"/>
    <cellStyle name="SAPBEXHLevel1 2 4 7 10" xfId="51021" xr:uid="{00000000-0005-0000-0000-000047C70000}"/>
    <cellStyle name="SAPBEXHLevel1 2 4 7 10 2" xfId="51022" xr:uid="{00000000-0005-0000-0000-000048C70000}"/>
    <cellStyle name="SAPBEXHLevel1 2 4 7 10 3" xfId="51023" xr:uid="{00000000-0005-0000-0000-000049C70000}"/>
    <cellStyle name="SAPBEXHLevel1 2 4 7 11" xfId="51024" xr:uid="{00000000-0005-0000-0000-00004AC70000}"/>
    <cellStyle name="SAPBEXHLevel1 2 4 7 11 2" xfId="51025" xr:uid="{00000000-0005-0000-0000-00004BC70000}"/>
    <cellStyle name="SAPBEXHLevel1 2 4 7 11 3" xfId="51026" xr:uid="{00000000-0005-0000-0000-00004CC70000}"/>
    <cellStyle name="SAPBEXHLevel1 2 4 7 12" xfId="51027" xr:uid="{00000000-0005-0000-0000-00004DC70000}"/>
    <cellStyle name="SAPBEXHLevel1 2 4 7 13" xfId="51028" xr:uid="{00000000-0005-0000-0000-00004EC70000}"/>
    <cellStyle name="SAPBEXHLevel1 2 4 7 2" xfId="51029" xr:uid="{00000000-0005-0000-0000-00004FC70000}"/>
    <cellStyle name="SAPBEXHLevel1 2 4 7 2 2" xfId="51030" xr:uid="{00000000-0005-0000-0000-000050C70000}"/>
    <cellStyle name="SAPBEXHLevel1 2 4 7 2 3" xfId="51031" xr:uid="{00000000-0005-0000-0000-000051C70000}"/>
    <cellStyle name="SAPBEXHLevel1 2 4 7 3" xfId="51032" xr:uid="{00000000-0005-0000-0000-000052C70000}"/>
    <cellStyle name="SAPBEXHLevel1 2 4 7 3 2" xfId="51033" xr:uid="{00000000-0005-0000-0000-000053C70000}"/>
    <cellStyle name="SAPBEXHLevel1 2 4 7 3 3" xfId="51034" xr:uid="{00000000-0005-0000-0000-000054C70000}"/>
    <cellStyle name="SAPBEXHLevel1 2 4 7 4" xfId="51035" xr:uid="{00000000-0005-0000-0000-000055C70000}"/>
    <cellStyle name="SAPBEXHLevel1 2 4 7 4 2" xfId="51036" xr:uid="{00000000-0005-0000-0000-000056C70000}"/>
    <cellStyle name="SAPBEXHLevel1 2 4 7 4 3" xfId="51037" xr:uid="{00000000-0005-0000-0000-000057C70000}"/>
    <cellStyle name="SAPBEXHLevel1 2 4 7 5" xfId="51038" xr:uid="{00000000-0005-0000-0000-000058C70000}"/>
    <cellStyle name="SAPBEXHLevel1 2 4 7 5 2" xfId="51039" xr:uid="{00000000-0005-0000-0000-000059C70000}"/>
    <cellStyle name="SAPBEXHLevel1 2 4 7 5 3" xfId="51040" xr:uid="{00000000-0005-0000-0000-00005AC70000}"/>
    <cellStyle name="SAPBEXHLevel1 2 4 7 6" xfId="51041" xr:uid="{00000000-0005-0000-0000-00005BC70000}"/>
    <cellStyle name="SAPBEXHLevel1 2 4 7 6 2" xfId="51042" xr:uid="{00000000-0005-0000-0000-00005CC70000}"/>
    <cellStyle name="SAPBEXHLevel1 2 4 7 6 3" xfId="51043" xr:uid="{00000000-0005-0000-0000-00005DC70000}"/>
    <cellStyle name="SAPBEXHLevel1 2 4 7 7" xfId="51044" xr:uid="{00000000-0005-0000-0000-00005EC70000}"/>
    <cellStyle name="SAPBEXHLevel1 2 4 7 7 2" xfId="51045" xr:uid="{00000000-0005-0000-0000-00005FC70000}"/>
    <cellStyle name="SAPBEXHLevel1 2 4 7 7 3" xfId="51046" xr:uid="{00000000-0005-0000-0000-000060C70000}"/>
    <cellStyle name="SAPBEXHLevel1 2 4 7 8" xfId="51047" xr:uid="{00000000-0005-0000-0000-000061C70000}"/>
    <cellStyle name="SAPBEXHLevel1 2 4 7 8 2" xfId="51048" xr:uid="{00000000-0005-0000-0000-000062C70000}"/>
    <cellStyle name="SAPBEXHLevel1 2 4 7 8 3" xfId="51049" xr:uid="{00000000-0005-0000-0000-000063C70000}"/>
    <cellStyle name="SAPBEXHLevel1 2 4 7 9" xfId="51050" xr:uid="{00000000-0005-0000-0000-000064C70000}"/>
    <cellStyle name="SAPBEXHLevel1 2 4 7 9 2" xfId="51051" xr:uid="{00000000-0005-0000-0000-000065C70000}"/>
    <cellStyle name="SAPBEXHLevel1 2 4 7 9 3" xfId="51052" xr:uid="{00000000-0005-0000-0000-000066C70000}"/>
    <cellStyle name="SAPBEXHLevel1 2 4 8" xfId="51053" xr:uid="{00000000-0005-0000-0000-000067C70000}"/>
    <cellStyle name="SAPBEXHLevel1 2 4 8 2" xfId="51054" xr:uid="{00000000-0005-0000-0000-000068C70000}"/>
    <cellStyle name="SAPBEXHLevel1 2 4 8 3" xfId="51055" xr:uid="{00000000-0005-0000-0000-000069C70000}"/>
    <cellStyle name="SAPBEXHLevel1 2 4 9" xfId="51056" xr:uid="{00000000-0005-0000-0000-00006AC70000}"/>
    <cellStyle name="SAPBEXHLevel1 2 4 9 2" xfId="51057" xr:uid="{00000000-0005-0000-0000-00006BC70000}"/>
    <cellStyle name="SAPBEXHLevel1 2 4 9 3" xfId="51058" xr:uid="{00000000-0005-0000-0000-00006CC70000}"/>
    <cellStyle name="SAPBEXHLevel1 2 5" xfId="51059" xr:uid="{00000000-0005-0000-0000-00006DC70000}"/>
    <cellStyle name="SAPBEXHLevel1 2 5 10" xfId="51060" xr:uid="{00000000-0005-0000-0000-00006EC70000}"/>
    <cellStyle name="SAPBEXHLevel1 2 5 10 2" xfId="51061" xr:uid="{00000000-0005-0000-0000-00006FC70000}"/>
    <cellStyle name="SAPBEXHLevel1 2 5 10 3" xfId="51062" xr:uid="{00000000-0005-0000-0000-000070C70000}"/>
    <cellStyle name="SAPBEXHLevel1 2 5 11" xfId="51063" xr:uid="{00000000-0005-0000-0000-000071C70000}"/>
    <cellStyle name="SAPBEXHLevel1 2 5 11 2" xfId="51064" xr:uid="{00000000-0005-0000-0000-000072C70000}"/>
    <cellStyle name="SAPBEXHLevel1 2 5 11 3" xfId="51065" xr:uid="{00000000-0005-0000-0000-000073C70000}"/>
    <cellStyle name="SAPBEXHLevel1 2 5 12" xfId="51066" xr:uid="{00000000-0005-0000-0000-000074C70000}"/>
    <cellStyle name="SAPBEXHLevel1 2 5 12 2" xfId="51067" xr:uid="{00000000-0005-0000-0000-000075C70000}"/>
    <cellStyle name="SAPBEXHLevel1 2 5 12 3" xfId="51068" xr:uid="{00000000-0005-0000-0000-000076C70000}"/>
    <cellStyle name="SAPBEXHLevel1 2 5 13" xfId="51069" xr:uid="{00000000-0005-0000-0000-000077C70000}"/>
    <cellStyle name="SAPBEXHLevel1 2 5 13 2" xfId="51070" xr:uid="{00000000-0005-0000-0000-000078C70000}"/>
    <cellStyle name="SAPBEXHLevel1 2 5 13 3" xfId="51071" xr:uid="{00000000-0005-0000-0000-000079C70000}"/>
    <cellStyle name="SAPBEXHLevel1 2 5 14" xfId="51072" xr:uid="{00000000-0005-0000-0000-00007AC70000}"/>
    <cellStyle name="SAPBEXHLevel1 2 5 14 2" xfId="51073" xr:uid="{00000000-0005-0000-0000-00007BC70000}"/>
    <cellStyle name="SAPBEXHLevel1 2 5 14 3" xfId="51074" xr:uid="{00000000-0005-0000-0000-00007CC70000}"/>
    <cellStyle name="SAPBEXHLevel1 2 5 15" xfId="51075" xr:uid="{00000000-0005-0000-0000-00007DC70000}"/>
    <cellStyle name="SAPBEXHLevel1 2 5 15 2" xfId="51076" xr:uid="{00000000-0005-0000-0000-00007EC70000}"/>
    <cellStyle name="SAPBEXHLevel1 2 5 15 3" xfId="51077" xr:uid="{00000000-0005-0000-0000-00007FC70000}"/>
    <cellStyle name="SAPBEXHLevel1 2 5 16" xfId="51078" xr:uid="{00000000-0005-0000-0000-000080C70000}"/>
    <cellStyle name="SAPBEXHLevel1 2 5 16 2" xfId="51079" xr:uid="{00000000-0005-0000-0000-000081C70000}"/>
    <cellStyle name="SAPBEXHLevel1 2 5 16 3" xfId="51080" xr:uid="{00000000-0005-0000-0000-000082C70000}"/>
    <cellStyle name="SAPBEXHLevel1 2 5 17" xfId="51081" xr:uid="{00000000-0005-0000-0000-000083C70000}"/>
    <cellStyle name="SAPBEXHLevel1 2 5 17 2" xfId="51082" xr:uid="{00000000-0005-0000-0000-000084C70000}"/>
    <cellStyle name="SAPBEXHLevel1 2 5 17 3" xfId="51083" xr:uid="{00000000-0005-0000-0000-000085C70000}"/>
    <cellStyle name="SAPBEXHLevel1 2 5 18" xfId="51084" xr:uid="{00000000-0005-0000-0000-000086C70000}"/>
    <cellStyle name="SAPBEXHLevel1 2 5 18 2" xfId="51085" xr:uid="{00000000-0005-0000-0000-000087C70000}"/>
    <cellStyle name="SAPBEXHLevel1 2 5 18 3" xfId="51086" xr:uid="{00000000-0005-0000-0000-000088C70000}"/>
    <cellStyle name="SAPBEXHLevel1 2 5 19" xfId="51087" xr:uid="{00000000-0005-0000-0000-000089C70000}"/>
    <cellStyle name="SAPBEXHLevel1 2 5 2" xfId="51088" xr:uid="{00000000-0005-0000-0000-00008AC70000}"/>
    <cellStyle name="SAPBEXHLevel1 2 5 2 10" xfId="51089" xr:uid="{00000000-0005-0000-0000-00008BC70000}"/>
    <cellStyle name="SAPBEXHLevel1 2 5 2 10 2" xfId="51090" xr:uid="{00000000-0005-0000-0000-00008CC70000}"/>
    <cellStyle name="SAPBEXHLevel1 2 5 2 10 3" xfId="51091" xr:uid="{00000000-0005-0000-0000-00008DC70000}"/>
    <cellStyle name="SAPBEXHLevel1 2 5 2 11" xfId="51092" xr:uid="{00000000-0005-0000-0000-00008EC70000}"/>
    <cellStyle name="SAPBEXHLevel1 2 5 2 11 2" xfId="51093" xr:uid="{00000000-0005-0000-0000-00008FC70000}"/>
    <cellStyle name="SAPBEXHLevel1 2 5 2 11 3" xfId="51094" xr:uid="{00000000-0005-0000-0000-000090C70000}"/>
    <cellStyle name="SAPBEXHLevel1 2 5 2 12" xfId="51095" xr:uid="{00000000-0005-0000-0000-000091C70000}"/>
    <cellStyle name="SAPBEXHLevel1 2 5 2 12 2" xfId="51096" xr:uid="{00000000-0005-0000-0000-000092C70000}"/>
    <cellStyle name="SAPBEXHLevel1 2 5 2 12 3" xfId="51097" xr:uid="{00000000-0005-0000-0000-000093C70000}"/>
    <cellStyle name="SAPBEXHLevel1 2 5 2 13" xfId="51098" xr:uid="{00000000-0005-0000-0000-000094C70000}"/>
    <cellStyle name="SAPBEXHLevel1 2 5 2 14" xfId="51099" xr:uid="{00000000-0005-0000-0000-000095C70000}"/>
    <cellStyle name="SAPBEXHLevel1 2 5 2 2" xfId="51100" xr:uid="{00000000-0005-0000-0000-000096C70000}"/>
    <cellStyle name="SAPBEXHLevel1 2 5 2 2 2" xfId="51101" xr:uid="{00000000-0005-0000-0000-000097C70000}"/>
    <cellStyle name="SAPBEXHLevel1 2 5 2 2 3" xfId="51102" xr:uid="{00000000-0005-0000-0000-000098C70000}"/>
    <cellStyle name="SAPBEXHLevel1 2 5 2 3" xfId="51103" xr:uid="{00000000-0005-0000-0000-000099C70000}"/>
    <cellStyle name="SAPBEXHLevel1 2 5 2 3 2" xfId="51104" xr:uid="{00000000-0005-0000-0000-00009AC70000}"/>
    <cellStyle name="SAPBEXHLevel1 2 5 2 3 3" xfId="51105" xr:uid="{00000000-0005-0000-0000-00009BC70000}"/>
    <cellStyle name="SAPBEXHLevel1 2 5 2 4" xfId="51106" xr:uid="{00000000-0005-0000-0000-00009CC70000}"/>
    <cellStyle name="SAPBEXHLevel1 2 5 2 4 2" xfId="51107" xr:uid="{00000000-0005-0000-0000-00009DC70000}"/>
    <cellStyle name="SAPBEXHLevel1 2 5 2 4 3" xfId="51108" xr:uid="{00000000-0005-0000-0000-00009EC70000}"/>
    <cellStyle name="SAPBEXHLevel1 2 5 2 5" xfId="51109" xr:uid="{00000000-0005-0000-0000-00009FC70000}"/>
    <cellStyle name="SAPBEXHLevel1 2 5 2 5 2" xfId="51110" xr:uid="{00000000-0005-0000-0000-0000A0C70000}"/>
    <cellStyle name="SAPBEXHLevel1 2 5 2 5 3" xfId="51111" xr:uid="{00000000-0005-0000-0000-0000A1C70000}"/>
    <cellStyle name="SAPBEXHLevel1 2 5 2 6" xfId="51112" xr:uid="{00000000-0005-0000-0000-0000A2C70000}"/>
    <cellStyle name="SAPBEXHLevel1 2 5 2 6 2" xfId="51113" xr:uid="{00000000-0005-0000-0000-0000A3C70000}"/>
    <cellStyle name="SAPBEXHLevel1 2 5 2 6 3" xfId="51114" xr:uid="{00000000-0005-0000-0000-0000A4C70000}"/>
    <cellStyle name="SAPBEXHLevel1 2 5 2 7" xfId="51115" xr:uid="{00000000-0005-0000-0000-0000A5C70000}"/>
    <cellStyle name="SAPBEXHLevel1 2 5 2 7 2" xfId="51116" xr:uid="{00000000-0005-0000-0000-0000A6C70000}"/>
    <cellStyle name="SAPBEXHLevel1 2 5 2 7 3" xfId="51117" xr:uid="{00000000-0005-0000-0000-0000A7C70000}"/>
    <cellStyle name="SAPBEXHLevel1 2 5 2 8" xfId="51118" xr:uid="{00000000-0005-0000-0000-0000A8C70000}"/>
    <cellStyle name="SAPBEXHLevel1 2 5 2 8 2" xfId="51119" xr:uid="{00000000-0005-0000-0000-0000A9C70000}"/>
    <cellStyle name="SAPBEXHLevel1 2 5 2 8 3" xfId="51120" xr:uid="{00000000-0005-0000-0000-0000AAC70000}"/>
    <cellStyle name="SAPBEXHLevel1 2 5 2 9" xfId="51121" xr:uid="{00000000-0005-0000-0000-0000ABC70000}"/>
    <cellStyle name="SAPBEXHLevel1 2 5 2 9 2" xfId="51122" xr:uid="{00000000-0005-0000-0000-0000ACC70000}"/>
    <cellStyle name="SAPBEXHLevel1 2 5 2 9 3" xfId="51123" xr:uid="{00000000-0005-0000-0000-0000ADC70000}"/>
    <cellStyle name="SAPBEXHLevel1 2 5 20" xfId="51124" xr:uid="{00000000-0005-0000-0000-0000AEC70000}"/>
    <cellStyle name="SAPBEXHLevel1 2 5 3" xfId="51125" xr:uid="{00000000-0005-0000-0000-0000AFC70000}"/>
    <cellStyle name="SAPBEXHLevel1 2 5 3 10" xfId="51126" xr:uid="{00000000-0005-0000-0000-0000B0C70000}"/>
    <cellStyle name="SAPBEXHLevel1 2 5 3 10 2" xfId="51127" xr:uid="{00000000-0005-0000-0000-0000B1C70000}"/>
    <cellStyle name="SAPBEXHLevel1 2 5 3 10 3" xfId="51128" xr:uid="{00000000-0005-0000-0000-0000B2C70000}"/>
    <cellStyle name="SAPBEXHLevel1 2 5 3 11" xfId="51129" xr:uid="{00000000-0005-0000-0000-0000B3C70000}"/>
    <cellStyle name="SAPBEXHLevel1 2 5 3 11 2" xfId="51130" xr:uid="{00000000-0005-0000-0000-0000B4C70000}"/>
    <cellStyle name="SAPBEXHLevel1 2 5 3 11 3" xfId="51131" xr:uid="{00000000-0005-0000-0000-0000B5C70000}"/>
    <cellStyle name="SAPBEXHLevel1 2 5 3 12" xfId="51132" xr:uid="{00000000-0005-0000-0000-0000B6C70000}"/>
    <cellStyle name="SAPBEXHLevel1 2 5 3 12 2" xfId="51133" xr:uid="{00000000-0005-0000-0000-0000B7C70000}"/>
    <cellStyle name="SAPBEXHLevel1 2 5 3 12 3" xfId="51134" xr:uid="{00000000-0005-0000-0000-0000B8C70000}"/>
    <cellStyle name="SAPBEXHLevel1 2 5 3 13" xfId="51135" xr:uid="{00000000-0005-0000-0000-0000B9C70000}"/>
    <cellStyle name="SAPBEXHLevel1 2 5 3 14" xfId="51136" xr:uid="{00000000-0005-0000-0000-0000BAC70000}"/>
    <cellStyle name="SAPBEXHLevel1 2 5 3 2" xfId="51137" xr:uid="{00000000-0005-0000-0000-0000BBC70000}"/>
    <cellStyle name="SAPBEXHLevel1 2 5 3 2 2" xfId="51138" xr:uid="{00000000-0005-0000-0000-0000BCC70000}"/>
    <cellStyle name="SAPBEXHLevel1 2 5 3 2 3" xfId="51139" xr:uid="{00000000-0005-0000-0000-0000BDC70000}"/>
    <cellStyle name="SAPBEXHLevel1 2 5 3 3" xfId="51140" xr:uid="{00000000-0005-0000-0000-0000BEC70000}"/>
    <cellStyle name="SAPBEXHLevel1 2 5 3 3 2" xfId="51141" xr:uid="{00000000-0005-0000-0000-0000BFC70000}"/>
    <cellStyle name="SAPBEXHLevel1 2 5 3 3 3" xfId="51142" xr:uid="{00000000-0005-0000-0000-0000C0C70000}"/>
    <cellStyle name="SAPBEXHLevel1 2 5 3 4" xfId="51143" xr:uid="{00000000-0005-0000-0000-0000C1C70000}"/>
    <cellStyle name="SAPBEXHLevel1 2 5 3 4 2" xfId="51144" xr:uid="{00000000-0005-0000-0000-0000C2C70000}"/>
    <cellStyle name="SAPBEXHLevel1 2 5 3 4 3" xfId="51145" xr:uid="{00000000-0005-0000-0000-0000C3C70000}"/>
    <cellStyle name="SAPBEXHLevel1 2 5 3 5" xfId="51146" xr:uid="{00000000-0005-0000-0000-0000C4C70000}"/>
    <cellStyle name="SAPBEXHLevel1 2 5 3 5 2" xfId="51147" xr:uid="{00000000-0005-0000-0000-0000C5C70000}"/>
    <cellStyle name="SAPBEXHLevel1 2 5 3 5 3" xfId="51148" xr:uid="{00000000-0005-0000-0000-0000C6C70000}"/>
    <cellStyle name="SAPBEXHLevel1 2 5 3 6" xfId="51149" xr:uid="{00000000-0005-0000-0000-0000C7C70000}"/>
    <cellStyle name="SAPBEXHLevel1 2 5 3 6 2" xfId="51150" xr:uid="{00000000-0005-0000-0000-0000C8C70000}"/>
    <cellStyle name="SAPBEXHLevel1 2 5 3 6 3" xfId="51151" xr:uid="{00000000-0005-0000-0000-0000C9C70000}"/>
    <cellStyle name="SAPBEXHLevel1 2 5 3 7" xfId="51152" xr:uid="{00000000-0005-0000-0000-0000CAC70000}"/>
    <cellStyle name="SAPBEXHLevel1 2 5 3 7 2" xfId="51153" xr:uid="{00000000-0005-0000-0000-0000CBC70000}"/>
    <cellStyle name="SAPBEXHLevel1 2 5 3 7 3" xfId="51154" xr:uid="{00000000-0005-0000-0000-0000CCC70000}"/>
    <cellStyle name="SAPBEXHLevel1 2 5 3 8" xfId="51155" xr:uid="{00000000-0005-0000-0000-0000CDC70000}"/>
    <cellStyle name="SAPBEXHLevel1 2 5 3 8 2" xfId="51156" xr:uid="{00000000-0005-0000-0000-0000CEC70000}"/>
    <cellStyle name="SAPBEXHLevel1 2 5 3 8 3" xfId="51157" xr:uid="{00000000-0005-0000-0000-0000CFC70000}"/>
    <cellStyle name="SAPBEXHLevel1 2 5 3 9" xfId="51158" xr:uid="{00000000-0005-0000-0000-0000D0C70000}"/>
    <cellStyle name="SAPBEXHLevel1 2 5 3 9 2" xfId="51159" xr:uid="{00000000-0005-0000-0000-0000D1C70000}"/>
    <cellStyle name="SAPBEXHLevel1 2 5 3 9 3" xfId="51160" xr:uid="{00000000-0005-0000-0000-0000D2C70000}"/>
    <cellStyle name="SAPBEXHLevel1 2 5 4" xfId="51161" xr:uid="{00000000-0005-0000-0000-0000D3C70000}"/>
    <cellStyle name="SAPBEXHLevel1 2 5 4 10" xfId="51162" xr:uid="{00000000-0005-0000-0000-0000D4C70000}"/>
    <cellStyle name="SAPBEXHLevel1 2 5 4 10 2" xfId="51163" xr:uid="{00000000-0005-0000-0000-0000D5C70000}"/>
    <cellStyle name="SAPBEXHLevel1 2 5 4 10 3" xfId="51164" xr:uid="{00000000-0005-0000-0000-0000D6C70000}"/>
    <cellStyle name="SAPBEXHLevel1 2 5 4 11" xfId="51165" xr:uid="{00000000-0005-0000-0000-0000D7C70000}"/>
    <cellStyle name="SAPBEXHLevel1 2 5 4 11 2" xfId="51166" xr:uid="{00000000-0005-0000-0000-0000D8C70000}"/>
    <cellStyle name="SAPBEXHLevel1 2 5 4 11 3" xfId="51167" xr:uid="{00000000-0005-0000-0000-0000D9C70000}"/>
    <cellStyle name="SAPBEXHLevel1 2 5 4 12" xfId="51168" xr:uid="{00000000-0005-0000-0000-0000DAC70000}"/>
    <cellStyle name="SAPBEXHLevel1 2 5 4 13" xfId="51169" xr:uid="{00000000-0005-0000-0000-0000DBC70000}"/>
    <cellStyle name="SAPBEXHLevel1 2 5 4 2" xfId="51170" xr:uid="{00000000-0005-0000-0000-0000DCC70000}"/>
    <cellStyle name="SAPBEXHLevel1 2 5 4 2 2" xfId="51171" xr:uid="{00000000-0005-0000-0000-0000DDC70000}"/>
    <cellStyle name="SAPBEXHLevel1 2 5 4 2 3" xfId="51172" xr:uid="{00000000-0005-0000-0000-0000DEC70000}"/>
    <cellStyle name="SAPBEXHLevel1 2 5 4 3" xfId="51173" xr:uid="{00000000-0005-0000-0000-0000DFC70000}"/>
    <cellStyle name="SAPBEXHLevel1 2 5 4 3 2" xfId="51174" xr:uid="{00000000-0005-0000-0000-0000E0C70000}"/>
    <cellStyle name="SAPBEXHLevel1 2 5 4 3 3" xfId="51175" xr:uid="{00000000-0005-0000-0000-0000E1C70000}"/>
    <cellStyle name="SAPBEXHLevel1 2 5 4 4" xfId="51176" xr:uid="{00000000-0005-0000-0000-0000E2C70000}"/>
    <cellStyle name="SAPBEXHLevel1 2 5 4 4 2" xfId="51177" xr:uid="{00000000-0005-0000-0000-0000E3C70000}"/>
    <cellStyle name="SAPBEXHLevel1 2 5 4 4 3" xfId="51178" xr:uid="{00000000-0005-0000-0000-0000E4C70000}"/>
    <cellStyle name="SAPBEXHLevel1 2 5 4 5" xfId="51179" xr:uid="{00000000-0005-0000-0000-0000E5C70000}"/>
    <cellStyle name="SAPBEXHLevel1 2 5 4 5 2" xfId="51180" xr:uid="{00000000-0005-0000-0000-0000E6C70000}"/>
    <cellStyle name="SAPBEXHLevel1 2 5 4 5 3" xfId="51181" xr:uid="{00000000-0005-0000-0000-0000E7C70000}"/>
    <cellStyle name="SAPBEXHLevel1 2 5 4 6" xfId="51182" xr:uid="{00000000-0005-0000-0000-0000E8C70000}"/>
    <cellStyle name="SAPBEXHLevel1 2 5 4 6 2" xfId="51183" xr:uid="{00000000-0005-0000-0000-0000E9C70000}"/>
    <cellStyle name="SAPBEXHLevel1 2 5 4 6 3" xfId="51184" xr:uid="{00000000-0005-0000-0000-0000EAC70000}"/>
    <cellStyle name="SAPBEXHLevel1 2 5 4 7" xfId="51185" xr:uid="{00000000-0005-0000-0000-0000EBC70000}"/>
    <cellStyle name="SAPBEXHLevel1 2 5 4 7 2" xfId="51186" xr:uid="{00000000-0005-0000-0000-0000ECC70000}"/>
    <cellStyle name="SAPBEXHLevel1 2 5 4 7 3" xfId="51187" xr:uid="{00000000-0005-0000-0000-0000EDC70000}"/>
    <cellStyle name="SAPBEXHLevel1 2 5 4 8" xfId="51188" xr:uid="{00000000-0005-0000-0000-0000EEC70000}"/>
    <cellStyle name="SAPBEXHLevel1 2 5 4 8 2" xfId="51189" xr:uid="{00000000-0005-0000-0000-0000EFC70000}"/>
    <cellStyle name="SAPBEXHLevel1 2 5 4 8 3" xfId="51190" xr:uid="{00000000-0005-0000-0000-0000F0C70000}"/>
    <cellStyle name="SAPBEXHLevel1 2 5 4 9" xfId="51191" xr:uid="{00000000-0005-0000-0000-0000F1C70000}"/>
    <cellStyle name="SAPBEXHLevel1 2 5 4 9 2" xfId="51192" xr:uid="{00000000-0005-0000-0000-0000F2C70000}"/>
    <cellStyle name="SAPBEXHLevel1 2 5 4 9 3" xfId="51193" xr:uid="{00000000-0005-0000-0000-0000F3C70000}"/>
    <cellStyle name="SAPBEXHLevel1 2 5 5" xfId="51194" xr:uid="{00000000-0005-0000-0000-0000F4C70000}"/>
    <cellStyle name="SAPBEXHLevel1 2 5 5 10" xfId="51195" xr:uid="{00000000-0005-0000-0000-0000F5C70000}"/>
    <cellStyle name="SAPBEXHLevel1 2 5 5 10 2" xfId="51196" xr:uid="{00000000-0005-0000-0000-0000F6C70000}"/>
    <cellStyle name="SAPBEXHLevel1 2 5 5 10 3" xfId="51197" xr:uid="{00000000-0005-0000-0000-0000F7C70000}"/>
    <cellStyle name="SAPBEXHLevel1 2 5 5 11" xfId="51198" xr:uid="{00000000-0005-0000-0000-0000F8C70000}"/>
    <cellStyle name="SAPBEXHLevel1 2 5 5 11 2" xfId="51199" xr:uid="{00000000-0005-0000-0000-0000F9C70000}"/>
    <cellStyle name="SAPBEXHLevel1 2 5 5 11 3" xfId="51200" xr:uid="{00000000-0005-0000-0000-0000FAC70000}"/>
    <cellStyle name="SAPBEXHLevel1 2 5 5 12" xfId="51201" xr:uid="{00000000-0005-0000-0000-0000FBC70000}"/>
    <cellStyle name="SAPBEXHLevel1 2 5 5 13" xfId="51202" xr:uid="{00000000-0005-0000-0000-0000FCC70000}"/>
    <cellStyle name="SAPBEXHLevel1 2 5 5 2" xfId="51203" xr:uid="{00000000-0005-0000-0000-0000FDC70000}"/>
    <cellStyle name="SAPBEXHLevel1 2 5 5 2 2" xfId="51204" xr:uid="{00000000-0005-0000-0000-0000FEC70000}"/>
    <cellStyle name="SAPBEXHLevel1 2 5 5 2 3" xfId="51205" xr:uid="{00000000-0005-0000-0000-0000FFC70000}"/>
    <cellStyle name="SAPBEXHLevel1 2 5 5 3" xfId="51206" xr:uid="{00000000-0005-0000-0000-000000C80000}"/>
    <cellStyle name="SAPBEXHLevel1 2 5 5 3 2" xfId="51207" xr:uid="{00000000-0005-0000-0000-000001C80000}"/>
    <cellStyle name="SAPBEXHLevel1 2 5 5 3 3" xfId="51208" xr:uid="{00000000-0005-0000-0000-000002C80000}"/>
    <cellStyle name="SAPBEXHLevel1 2 5 5 4" xfId="51209" xr:uid="{00000000-0005-0000-0000-000003C80000}"/>
    <cellStyle name="SAPBEXHLevel1 2 5 5 4 2" xfId="51210" xr:uid="{00000000-0005-0000-0000-000004C80000}"/>
    <cellStyle name="SAPBEXHLevel1 2 5 5 4 3" xfId="51211" xr:uid="{00000000-0005-0000-0000-000005C80000}"/>
    <cellStyle name="SAPBEXHLevel1 2 5 5 5" xfId="51212" xr:uid="{00000000-0005-0000-0000-000006C80000}"/>
    <cellStyle name="SAPBEXHLevel1 2 5 5 5 2" xfId="51213" xr:uid="{00000000-0005-0000-0000-000007C80000}"/>
    <cellStyle name="SAPBEXHLevel1 2 5 5 5 3" xfId="51214" xr:uid="{00000000-0005-0000-0000-000008C80000}"/>
    <cellStyle name="SAPBEXHLevel1 2 5 5 6" xfId="51215" xr:uid="{00000000-0005-0000-0000-000009C80000}"/>
    <cellStyle name="SAPBEXHLevel1 2 5 5 6 2" xfId="51216" xr:uid="{00000000-0005-0000-0000-00000AC80000}"/>
    <cellStyle name="SAPBEXHLevel1 2 5 5 6 3" xfId="51217" xr:uid="{00000000-0005-0000-0000-00000BC80000}"/>
    <cellStyle name="SAPBEXHLevel1 2 5 5 7" xfId="51218" xr:uid="{00000000-0005-0000-0000-00000CC80000}"/>
    <cellStyle name="SAPBEXHLevel1 2 5 5 7 2" xfId="51219" xr:uid="{00000000-0005-0000-0000-00000DC80000}"/>
    <cellStyle name="SAPBEXHLevel1 2 5 5 7 3" xfId="51220" xr:uid="{00000000-0005-0000-0000-00000EC80000}"/>
    <cellStyle name="SAPBEXHLevel1 2 5 5 8" xfId="51221" xr:uid="{00000000-0005-0000-0000-00000FC80000}"/>
    <cellStyle name="SAPBEXHLevel1 2 5 5 8 2" xfId="51222" xr:uid="{00000000-0005-0000-0000-000010C80000}"/>
    <cellStyle name="SAPBEXHLevel1 2 5 5 8 3" xfId="51223" xr:uid="{00000000-0005-0000-0000-000011C80000}"/>
    <cellStyle name="SAPBEXHLevel1 2 5 5 9" xfId="51224" xr:uid="{00000000-0005-0000-0000-000012C80000}"/>
    <cellStyle name="SAPBEXHLevel1 2 5 5 9 2" xfId="51225" xr:uid="{00000000-0005-0000-0000-000013C80000}"/>
    <cellStyle name="SAPBEXHLevel1 2 5 5 9 3" xfId="51226" xr:uid="{00000000-0005-0000-0000-000014C80000}"/>
    <cellStyle name="SAPBEXHLevel1 2 5 6" xfId="51227" xr:uid="{00000000-0005-0000-0000-000015C80000}"/>
    <cellStyle name="SAPBEXHLevel1 2 5 6 10" xfId="51228" xr:uid="{00000000-0005-0000-0000-000016C80000}"/>
    <cellStyle name="SAPBEXHLevel1 2 5 6 10 2" xfId="51229" xr:uid="{00000000-0005-0000-0000-000017C80000}"/>
    <cellStyle name="SAPBEXHLevel1 2 5 6 10 3" xfId="51230" xr:uid="{00000000-0005-0000-0000-000018C80000}"/>
    <cellStyle name="SAPBEXHLevel1 2 5 6 11" xfId="51231" xr:uid="{00000000-0005-0000-0000-000019C80000}"/>
    <cellStyle name="SAPBEXHLevel1 2 5 6 11 2" xfId="51232" xr:uid="{00000000-0005-0000-0000-00001AC80000}"/>
    <cellStyle name="SAPBEXHLevel1 2 5 6 11 3" xfId="51233" xr:uid="{00000000-0005-0000-0000-00001BC80000}"/>
    <cellStyle name="SAPBEXHLevel1 2 5 6 12" xfId="51234" xr:uid="{00000000-0005-0000-0000-00001CC80000}"/>
    <cellStyle name="SAPBEXHLevel1 2 5 6 13" xfId="51235" xr:uid="{00000000-0005-0000-0000-00001DC80000}"/>
    <cellStyle name="SAPBEXHLevel1 2 5 6 2" xfId="51236" xr:uid="{00000000-0005-0000-0000-00001EC80000}"/>
    <cellStyle name="SAPBEXHLevel1 2 5 6 2 2" xfId="51237" xr:uid="{00000000-0005-0000-0000-00001FC80000}"/>
    <cellStyle name="SAPBEXHLevel1 2 5 6 2 3" xfId="51238" xr:uid="{00000000-0005-0000-0000-000020C80000}"/>
    <cellStyle name="SAPBEXHLevel1 2 5 6 3" xfId="51239" xr:uid="{00000000-0005-0000-0000-000021C80000}"/>
    <cellStyle name="SAPBEXHLevel1 2 5 6 3 2" xfId="51240" xr:uid="{00000000-0005-0000-0000-000022C80000}"/>
    <cellStyle name="SAPBEXHLevel1 2 5 6 3 3" xfId="51241" xr:uid="{00000000-0005-0000-0000-000023C80000}"/>
    <cellStyle name="SAPBEXHLevel1 2 5 6 4" xfId="51242" xr:uid="{00000000-0005-0000-0000-000024C80000}"/>
    <cellStyle name="SAPBEXHLevel1 2 5 6 4 2" xfId="51243" xr:uid="{00000000-0005-0000-0000-000025C80000}"/>
    <cellStyle name="SAPBEXHLevel1 2 5 6 4 3" xfId="51244" xr:uid="{00000000-0005-0000-0000-000026C80000}"/>
    <cellStyle name="SAPBEXHLevel1 2 5 6 5" xfId="51245" xr:uid="{00000000-0005-0000-0000-000027C80000}"/>
    <cellStyle name="SAPBEXHLevel1 2 5 6 5 2" xfId="51246" xr:uid="{00000000-0005-0000-0000-000028C80000}"/>
    <cellStyle name="SAPBEXHLevel1 2 5 6 5 3" xfId="51247" xr:uid="{00000000-0005-0000-0000-000029C80000}"/>
    <cellStyle name="SAPBEXHLevel1 2 5 6 6" xfId="51248" xr:uid="{00000000-0005-0000-0000-00002AC80000}"/>
    <cellStyle name="SAPBEXHLevel1 2 5 6 6 2" xfId="51249" xr:uid="{00000000-0005-0000-0000-00002BC80000}"/>
    <cellStyle name="SAPBEXHLevel1 2 5 6 6 3" xfId="51250" xr:uid="{00000000-0005-0000-0000-00002CC80000}"/>
    <cellStyle name="SAPBEXHLevel1 2 5 6 7" xfId="51251" xr:uid="{00000000-0005-0000-0000-00002DC80000}"/>
    <cellStyle name="SAPBEXHLevel1 2 5 6 7 2" xfId="51252" xr:uid="{00000000-0005-0000-0000-00002EC80000}"/>
    <cellStyle name="SAPBEXHLevel1 2 5 6 7 3" xfId="51253" xr:uid="{00000000-0005-0000-0000-00002FC80000}"/>
    <cellStyle name="SAPBEXHLevel1 2 5 6 8" xfId="51254" xr:uid="{00000000-0005-0000-0000-000030C80000}"/>
    <cellStyle name="SAPBEXHLevel1 2 5 6 8 2" xfId="51255" xr:uid="{00000000-0005-0000-0000-000031C80000}"/>
    <cellStyle name="SAPBEXHLevel1 2 5 6 8 3" xfId="51256" xr:uid="{00000000-0005-0000-0000-000032C80000}"/>
    <cellStyle name="SAPBEXHLevel1 2 5 6 9" xfId="51257" xr:uid="{00000000-0005-0000-0000-000033C80000}"/>
    <cellStyle name="SAPBEXHLevel1 2 5 6 9 2" xfId="51258" xr:uid="{00000000-0005-0000-0000-000034C80000}"/>
    <cellStyle name="SAPBEXHLevel1 2 5 6 9 3" xfId="51259" xr:uid="{00000000-0005-0000-0000-000035C80000}"/>
    <cellStyle name="SAPBEXHLevel1 2 5 7" xfId="51260" xr:uid="{00000000-0005-0000-0000-000036C80000}"/>
    <cellStyle name="SAPBEXHLevel1 2 5 7 10" xfId="51261" xr:uid="{00000000-0005-0000-0000-000037C80000}"/>
    <cellStyle name="SAPBEXHLevel1 2 5 7 10 2" xfId="51262" xr:uid="{00000000-0005-0000-0000-000038C80000}"/>
    <cellStyle name="SAPBEXHLevel1 2 5 7 10 3" xfId="51263" xr:uid="{00000000-0005-0000-0000-000039C80000}"/>
    <cellStyle name="SAPBEXHLevel1 2 5 7 11" xfId="51264" xr:uid="{00000000-0005-0000-0000-00003AC80000}"/>
    <cellStyle name="SAPBEXHLevel1 2 5 7 11 2" xfId="51265" xr:uid="{00000000-0005-0000-0000-00003BC80000}"/>
    <cellStyle name="SAPBEXHLevel1 2 5 7 11 3" xfId="51266" xr:uid="{00000000-0005-0000-0000-00003CC80000}"/>
    <cellStyle name="SAPBEXHLevel1 2 5 7 12" xfId="51267" xr:uid="{00000000-0005-0000-0000-00003DC80000}"/>
    <cellStyle name="SAPBEXHLevel1 2 5 7 13" xfId="51268" xr:uid="{00000000-0005-0000-0000-00003EC80000}"/>
    <cellStyle name="SAPBEXHLevel1 2 5 7 2" xfId="51269" xr:uid="{00000000-0005-0000-0000-00003FC80000}"/>
    <cellStyle name="SAPBEXHLevel1 2 5 7 2 2" xfId="51270" xr:uid="{00000000-0005-0000-0000-000040C80000}"/>
    <cellStyle name="SAPBEXHLevel1 2 5 7 2 3" xfId="51271" xr:uid="{00000000-0005-0000-0000-000041C80000}"/>
    <cellStyle name="SAPBEXHLevel1 2 5 7 3" xfId="51272" xr:uid="{00000000-0005-0000-0000-000042C80000}"/>
    <cellStyle name="SAPBEXHLevel1 2 5 7 3 2" xfId="51273" xr:uid="{00000000-0005-0000-0000-000043C80000}"/>
    <cellStyle name="SAPBEXHLevel1 2 5 7 3 3" xfId="51274" xr:uid="{00000000-0005-0000-0000-000044C80000}"/>
    <cellStyle name="SAPBEXHLevel1 2 5 7 4" xfId="51275" xr:uid="{00000000-0005-0000-0000-000045C80000}"/>
    <cellStyle name="SAPBEXHLevel1 2 5 7 4 2" xfId="51276" xr:uid="{00000000-0005-0000-0000-000046C80000}"/>
    <cellStyle name="SAPBEXHLevel1 2 5 7 4 3" xfId="51277" xr:uid="{00000000-0005-0000-0000-000047C80000}"/>
    <cellStyle name="SAPBEXHLevel1 2 5 7 5" xfId="51278" xr:uid="{00000000-0005-0000-0000-000048C80000}"/>
    <cellStyle name="SAPBEXHLevel1 2 5 7 5 2" xfId="51279" xr:uid="{00000000-0005-0000-0000-000049C80000}"/>
    <cellStyle name="SAPBEXHLevel1 2 5 7 5 3" xfId="51280" xr:uid="{00000000-0005-0000-0000-00004AC80000}"/>
    <cellStyle name="SAPBEXHLevel1 2 5 7 6" xfId="51281" xr:uid="{00000000-0005-0000-0000-00004BC80000}"/>
    <cellStyle name="SAPBEXHLevel1 2 5 7 6 2" xfId="51282" xr:uid="{00000000-0005-0000-0000-00004CC80000}"/>
    <cellStyle name="SAPBEXHLevel1 2 5 7 6 3" xfId="51283" xr:uid="{00000000-0005-0000-0000-00004DC80000}"/>
    <cellStyle name="SAPBEXHLevel1 2 5 7 7" xfId="51284" xr:uid="{00000000-0005-0000-0000-00004EC80000}"/>
    <cellStyle name="SAPBEXHLevel1 2 5 7 7 2" xfId="51285" xr:uid="{00000000-0005-0000-0000-00004FC80000}"/>
    <cellStyle name="SAPBEXHLevel1 2 5 7 7 3" xfId="51286" xr:uid="{00000000-0005-0000-0000-000050C80000}"/>
    <cellStyle name="SAPBEXHLevel1 2 5 7 8" xfId="51287" xr:uid="{00000000-0005-0000-0000-000051C80000}"/>
    <cellStyle name="SAPBEXHLevel1 2 5 7 8 2" xfId="51288" xr:uid="{00000000-0005-0000-0000-000052C80000}"/>
    <cellStyle name="SAPBEXHLevel1 2 5 7 8 3" xfId="51289" xr:uid="{00000000-0005-0000-0000-000053C80000}"/>
    <cellStyle name="SAPBEXHLevel1 2 5 7 9" xfId="51290" xr:uid="{00000000-0005-0000-0000-000054C80000}"/>
    <cellStyle name="SAPBEXHLevel1 2 5 7 9 2" xfId="51291" xr:uid="{00000000-0005-0000-0000-000055C80000}"/>
    <cellStyle name="SAPBEXHLevel1 2 5 7 9 3" xfId="51292" xr:uid="{00000000-0005-0000-0000-000056C80000}"/>
    <cellStyle name="SAPBEXHLevel1 2 5 8" xfId="51293" xr:uid="{00000000-0005-0000-0000-000057C80000}"/>
    <cellStyle name="SAPBEXHLevel1 2 5 8 2" xfId="51294" xr:uid="{00000000-0005-0000-0000-000058C80000}"/>
    <cellStyle name="SAPBEXHLevel1 2 5 8 3" xfId="51295" xr:uid="{00000000-0005-0000-0000-000059C80000}"/>
    <cellStyle name="SAPBEXHLevel1 2 5 9" xfId="51296" xr:uid="{00000000-0005-0000-0000-00005AC80000}"/>
    <cellStyle name="SAPBEXHLevel1 2 5 9 2" xfId="51297" xr:uid="{00000000-0005-0000-0000-00005BC80000}"/>
    <cellStyle name="SAPBEXHLevel1 2 5 9 3" xfId="51298" xr:uid="{00000000-0005-0000-0000-00005CC80000}"/>
    <cellStyle name="SAPBEXHLevel1 2 6" xfId="51299" xr:uid="{00000000-0005-0000-0000-00005DC80000}"/>
    <cellStyle name="SAPBEXHLevel1 2 6 10" xfId="51300" xr:uid="{00000000-0005-0000-0000-00005EC80000}"/>
    <cellStyle name="SAPBEXHLevel1 2 6 10 2" xfId="51301" xr:uid="{00000000-0005-0000-0000-00005FC80000}"/>
    <cellStyle name="SAPBEXHLevel1 2 6 10 3" xfId="51302" xr:uid="{00000000-0005-0000-0000-000060C80000}"/>
    <cellStyle name="SAPBEXHLevel1 2 6 11" xfId="51303" xr:uid="{00000000-0005-0000-0000-000061C80000}"/>
    <cellStyle name="SAPBEXHLevel1 2 6 11 2" xfId="51304" xr:uid="{00000000-0005-0000-0000-000062C80000}"/>
    <cellStyle name="SAPBEXHLevel1 2 6 11 3" xfId="51305" xr:uid="{00000000-0005-0000-0000-000063C80000}"/>
    <cellStyle name="SAPBEXHLevel1 2 6 12" xfId="51306" xr:uid="{00000000-0005-0000-0000-000064C80000}"/>
    <cellStyle name="SAPBEXHLevel1 2 6 13" xfId="51307" xr:uid="{00000000-0005-0000-0000-000065C80000}"/>
    <cellStyle name="SAPBEXHLevel1 2 6 2" xfId="51308" xr:uid="{00000000-0005-0000-0000-000066C80000}"/>
    <cellStyle name="SAPBEXHLevel1 2 6 2 2" xfId="51309" xr:uid="{00000000-0005-0000-0000-000067C80000}"/>
    <cellStyle name="SAPBEXHLevel1 2 6 2 3" xfId="51310" xr:uid="{00000000-0005-0000-0000-000068C80000}"/>
    <cellStyle name="SAPBEXHLevel1 2 6 3" xfId="51311" xr:uid="{00000000-0005-0000-0000-000069C80000}"/>
    <cellStyle name="SAPBEXHLevel1 2 6 3 2" xfId="51312" xr:uid="{00000000-0005-0000-0000-00006AC80000}"/>
    <cellStyle name="SAPBEXHLevel1 2 6 3 3" xfId="51313" xr:uid="{00000000-0005-0000-0000-00006BC80000}"/>
    <cellStyle name="SAPBEXHLevel1 2 6 4" xfId="51314" xr:uid="{00000000-0005-0000-0000-00006CC80000}"/>
    <cellStyle name="SAPBEXHLevel1 2 6 4 2" xfId="51315" xr:uid="{00000000-0005-0000-0000-00006DC80000}"/>
    <cellStyle name="SAPBEXHLevel1 2 6 4 3" xfId="51316" xr:uid="{00000000-0005-0000-0000-00006EC80000}"/>
    <cellStyle name="SAPBEXHLevel1 2 6 5" xfId="51317" xr:uid="{00000000-0005-0000-0000-00006FC80000}"/>
    <cellStyle name="SAPBEXHLevel1 2 6 5 2" xfId="51318" xr:uid="{00000000-0005-0000-0000-000070C80000}"/>
    <cellStyle name="SAPBEXHLevel1 2 6 5 3" xfId="51319" xr:uid="{00000000-0005-0000-0000-000071C80000}"/>
    <cellStyle name="SAPBEXHLevel1 2 6 6" xfId="51320" xr:uid="{00000000-0005-0000-0000-000072C80000}"/>
    <cellStyle name="SAPBEXHLevel1 2 6 6 2" xfId="51321" xr:uid="{00000000-0005-0000-0000-000073C80000}"/>
    <cellStyle name="SAPBEXHLevel1 2 6 6 3" xfId="51322" xr:uid="{00000000-0005-0000-0000-000074C80000}"/>
    <cellStyle name="SAPBEXHLevel1 2 6 7" xfId="51323" xr:uid="{00000000-0005-0000-0000-000075C80000}"/>
    <cellStyle name="SAPBEXHLevel1 2 6 7 2" xfId="51324" xr:uid="{00000000-0005-0000-0000-000076C80000}"/>
    <cellStyle name="SAPBEXHLevel1 2 6 7 3" xfId="51325" xr:uid="{00000000-0005-0000-0000-000077C80000}"/>
    <cellStyle name="SAPBEXHLevel1 2 6 8" xfId="51326" xr:uid="{00000000-0005-0000-0000-000078C80000}"/>
    <cellStyle name="SAPBEXHLevel1 2 6 8 2" xfId="51327" xr:uid="{00000000-0005-0000-0000-000079C80000}"/>
    <cellStyle name="SAPBEXHLevel1 2 6 8 3" xfId="51328" xr:uid="{00000000-0005-0000-0000-00007AC80000}"/>
    <cellStyle name="SAPBEXHLevel1 2 6 9" xfId="51329" xr:uid="{00000000-0005-0000-0000-00007BC80000}"/>
    <cellStyle name="SAPBEXHLevel1 2 6 9 2" xfId="51330" xr:uid="{00000000-0005-0000-0000-00007CC80000}"/>
    <cellStyle name="SAPBEXHLevel1 2 6 9 3" xfId="51331" xr:uid="{00000000-0005-0000-0000-00007DC80000}"/>
    <cellStyle name="SAPBEXHLevel1 2 7" xfId="51332" xr:uid="{00000000-0005-0000-0000-00007EC80000}"/>
    <cellStyle name="SAPBEXHLevel1 2 7 2" xfId="51333" xr:uid="{00000000-0005-0000-0000-00007FC80000}"/>
    <cellStyle name="SAPBEXHLevel1 2 7 3" xfId="51334" xr:uid="{00000000-0005-0000-0000-000080C80000}"/>
    <cellStyle name="SAPBEXHLevel1 2 8" xfId="51335" xr:uid="{00000000-0005-0000-0000-000081C80000}"/>
    <cellStyle name="SAPBEXHLevel1 2 8 2" xfId="51336" xr:uid="{00000000-0005-0000-0000-000082C80000}"/>
    <cellStyle name="SAPBEXHLevel1 2 8 3" xfId="51337" xr:uid="{00000000-0005-0000-0000-000083C80000}"/>
    <cellStyle name="SAPBEXHLevel1 2 9" xfId="51338" xr:uid="{00000000-0005-0000-0000-000084C80000}"/>
    <cellStyle name="SAPBEXHLevel1 2 9 2" xfId="51339" xr:uid="{00000000-0005-0000-0000-000085C80000}"/>
    <cellStyle name="SAPBEXHLevel1 2 9 3" xfId="51340" xr:uid="{00000000-0005-0000-0000-000086C80000}"/>
    <cellStyle name="SAPBEXHLevel1 20" xfId="51341" xr:uid="{00000000-0005-0000-0000-000087C80000}"/>
    <cellStyle name="SAPBEXHLevel1 20 2" xfId="51342" xr:uid="{00000000-0005-0000-0000-000088C80000}"/>
    <cellStyle name="SAPBEXHLevel1 21" xfId="51343" xr:uid="{00000000-0005-0000-0000-000089C80000}"/>
    <cellStyle name="SAPBEXHLevel1 3" xfId="51344" xr:uid="{00000000-0005-0000-0000-00008AC80000}"/>
    <cellStyle name="SAPBEXHLevel1 3 10" xfId="51345" xr:uid="{00000000-0005-0000-0000-00008BC80000}"/>
    <cellStyle name="SAPBEXHLevel1 3 10 2" xfId="51346" xr:uid="{00000000-0005-0000-0000-00008CC80000}"/>
    <cellStyle name="SAPBEXHLevel1 3 10 3" xfId="51347" xr:uid="{00000000-0005-0000-0000-00008DC80000}"/>
    <cellStyle name="SAPBEXHLevel1 3 11" xfId="51348" xr:uid="{00000000-0005-0000-0000-00008EC80000}"/>
    <cellStyle name="SAPBEXHLevel1 3 11 2" xfId="51349" xr:uid="{00000000-0005-0000-0000-00008FC80000}"/>
    <cellStyle name="SAPBEXHLevel1 3 11 3" xfId="51350" xr:uid="{00000000-0005-0000-0000-000090C80000}"/>
    <cellStyle name="SAPBEXHLevel1 3 12" xfId="51351" xr:uid="{00000000-0005-0000-0000-000091C80000}"/>
    <cellStyle name="SAPBEXHLevel1 3 12 2" xfId="51352" xr:uid="{00000000-0005-0000-0000-000092C80000}"/>
    <cellStyle name="SAPBEXHLevel1 3 12 3" xfId="51353" xr:uid="{00000000-0005-0000-0000-000093C80000}"/>
    <cellStyle name="SAPBEXHLevel1 3 13" xfId="51354" xr:uid="{00000000-0005-0000-0000-000094C80000}"/>
    <cellStyle name="SAPBEXHLevel1 3 13 2" xfId="51355" xr:uid="{00000000-0005-0000-0000-000095C80000}"/>
    <cellStyle name="SAPBEXHLevel1 3 13 3" xfId="51356" xr:uid="{00000000-0005-0000-0000-000096C80000}"/>
    <cellStyle name="SAPBEXHLevel1 3 14" xfId="51357" xr:uid="{00000000-0005-0000-0000-000097C80000}"/>
    <cellStyle name="SAPBEXHLevel1 3 14 2" xfId="51358" xr:uid="{00000000-0005-0000-0000-000098C80000}"/>
    <cellStyle name="SAPBEXHLevel1 3 14 3" xfId="51359" xr:uid="{00000000-0005-0000-0000-000099C80000}"/>
    <cellStyle name="SAPBEXHLevel1 3 15" xfId="51360" xr:uid="{00000000-0005-0000-0000-00009AC80000}"/>
    <cellStyle name="SAPBEXHLevel1 3 15 2" xfId="51361" xr:uid="{00000000-0005-0000-0000-00009BC80000}"/>
    <cellStyle name="SAPBEXHLevel1 3 15 3" xfId="51362" xr:uid="{00000000-0005-0000-0000-00009CC80000}"/>
    <cellStyle name="SAPBEXHLevel1 3 16" xfId="51363" xr:uid="{00000000-0005-0000-0000-00009DC80000}"/>
    <cellStyle name="SAPBEXHLevel1 3 16 2" xfId="51364" xr:uid="{00000000-0005-0000-0000-00009EC80000}"/>
    <cellStyle name="SAPBEXHLevel1 3 16 3" xfId="51365" xr:uid="{00000000-0005-0000-0000-00009FC80000}"/>
    <cellStyle name="SAPBEXHLevel1 3 17" xfId="51366" xr:uid="{00000000-0005-0000-0000-0000A0C80000}"/>
    <cellStyle name="SAPBEXHLevel1 3 17 2" xfId="51367" xr:uid="{00000000-0005-0000-0000-0000A1C80000}"/>
    <cellStyle name="SAPBEXHLevel1 3 17 3" xfId="51368" xr:uid="{00000000-0005-0000-0000-0000A2C80000}"/>
    <cellStyle name="SAPBEXHLevel1 3 18" xfId="51369" xr:uid="{00000000-0005-0000-0000-0000A3C80000}"/>
    <cellStyle name="SAPBEXHLevel1 3 18 2" xfId="51370" xr:uid="{00000000-0005-0000-0000-0000A4C80000}"/>
    <cellStyle name="SAPBEXHLevel1 3 18 3" xfId="51371" xr:uid="{00000000-0005-0000-0000-0000A5C80000}"/>
    <cellStyle name="SAPBEXHLevel1 3 19" xfId="51372" xr:uid="{00000000-0005-0000-0000-0000A6C80000}"/>
    <cellStyle name="SAPBEXHLevel1 3 2" xfId="51373" xr:uid="{00000000-0005-0000-0000-0000A7C80000}"/>
    <cellStyle name="SAPBEXHLevel1 3 2 10" xfId="51374" xr:uid="{00000000-0005-0000-0000-0000A8C80000}"/>
    <cellStyle name="SAPBEXHLevel1 3 2 10 2" xfId="51375" xr:uid="{00000000-0005-0000-0000-0000A9C80000}"/>
    <cellStyle name="SAPBEXHLevel1 3 2 10 3" xfId="51376" xr:uid="{00000000-0005-0000-0000-0000AAC80000}"/>
    <cellStyle name="SAPBEXHLevel1 3 2 11" xfId="51377" xr:uid="{00000000-0005-0000-0000-0000ABC80000}"/>
    <cellStyle name="SAPBEXHLevel1 3 2 11 2" xfId="51378" xr:uid="{00000000-0005-0000-0000-0000ACC80000}"/>
    <cellStyle name="SAPBEXHLevel1 3 2 11 3" xfId="51379" xr:uid="{00000000-0005-0000-0000-0000ADC80000}"/>
    <cellStyle name="SAPBEXHLevel1 3 2 12" xfId="51380" xr:uid="{00000000-0005-0000-0000-0000AEC80000}"/>
    <cellStyle name="SAPBEXHLevel1 3 2 12 2" xfId="51381" xr:uid="{00000000-0005-0000-0000-0000AFC80000}"/>
    <cellStyle name="SAPBEXHLevel1 3 2 12 3" xfId="51382" xr:uid="{00000000-0005-0000-0000-0000B0C80000}"/>
    <cellStyle name="SAPBEXHLevel1 3 2 13" xfId="51383" xr:uid="{00000000-0005-0000-0000-0000B1C80000}"/>
    <cellStyle name="SAPBEXHLevel1 3 2 13 2" xfId="51384" xr:uid="{00000000-0005-0000-0000-0000B2C80000}"/>
    <cellStyle name="SAPBEXHLevel1 3 2 13 3" xfId="51385" xr:uid="{00000000-0005-0000-0000-0000B3C80000}"/>
    <cellStyle name="SAPBEXHLevel1 3 2 14" xfId="51386" xr:uid="{00000000-0005-0000-0000-0000B4C80000}"/>
    <cellStyle name="SAPBEXHLevel1 3 2 14 2" xfId="51387" xr:uid="{00000000-0005-0000-0000-0000B5C80000}"/>
    <cellStyle name="SAPBEXHLevel1 3 2 14 3" xfId="51388" xr:uid="{00000000-0005-0000-0000-0000B6C80000}"/>
    <cellStyle name="SAPBEXHLevel1 3 2 15" xfId="51389" xr:uid="{00000000-0005-0000-0000-0000B7C80000}"/>
    <cellStyle name="SAPBEXHLevel1 3 2 15 2" xfId="51390" xr:uid="{00000000-0005-0000-0000-0000B8C80000}"/>
    <cellStyle name="SAPBEXHLevel1 3 2 15 3" xfId="51391" xr:uid="{00000000-0005-0000-0000-0000B9C80000}"/>
    <cellStyle name="SAPBEXHLevel1 3 2 16" xfId="51392" xr:uid="{00000000-0005-0000-0000-0000BAC80000}"/>
    <cellStyle name="SAPBEXHLevel1 3 2 16 2" xfId="51393" xr:uid="{00000000-0005-0000-0000-0000BBC80000}"/>
    <cellStyle name="SAPBEXHLevel1 3 2 16 3" xfId="51394" xr:uid="{00000000-0005-0000-0000-0000BCC80000}"/>
    <cellStyle name="SAPBEXHLevel1 3 2 17" xfId="51395" xr:uid="{00000000-0005-0000-0000-0000BDC80000}"/>
    <cellStyle name="SAPBEXHLevel1 3 2 17 2" xfId="51396" xr:uid="{00000000-0005-0000-0000-0000BEC80000}"/>
    <cellStyle name="SAPBEXHLevel1 3 2 17 3" xfId="51397" xr:uid="{00000000-0005-0000-0000-0000BFC80000}"/>
    <cellStyle name="SAPBEXHLevel1 3 2 18" xfId="51398" xr:uid="{00000000-0005-0000-0000-0000C0C80000}"/>
    <cellStyle name="SAPBEXHLevel1 3 2 18 2" xfId="51399" xr:uid="{00000000-0005-0000-0000-0000C1C80000}"/>
    <cellStyle name="SAPBEXHLevel1 3 2 18 3" xfId="51400" xr:uid="{00000000-0005-0000-0000-0000C2C80000}"/>
    <cellStyle name="SAPBEXHLevel1 3 2 19" xfId="51401" xr:uid="{00000000-0005-0000-0000-0000C3C80000}"/>
    <cellStyle name="SAPBEXHLevel1 3 2 2" xfId="51402" xr:uid="{00000000-0005-0000-0000-0000C4C80000}"/>
    <cellStyle name="SAPBEXHLevel1 3 2 2 10" xfId="51403" xr:uid="{00000000-0005-0000-0000-0000C5C80000}"/>
    <cellStyle name="SAPBEXHLevel1 3 2 2 10 2" xfId="51404" xr:uid="{00000000-0005-0000-0000-0000C6C80000}"/>
    <cellStyle name="SAPBEXHLevel1 3 2 2 10 3" xfId="51405" xr:uid="{00000000-0005-0000-0000-0000C7C80000}"/>
    <cellStyle name="SAPBEXHLevel1 3 2 2 11" xfId="51406" xr:uid="{00000000-0005-0000-0000-0000C8C80000}"/>
    <cellStyle name="SAPBEXHLevel1 3 2 2 11 2" xfId="51407" xr:uid="{00000000-0005-0000-0000-0000C9C80000}"/>
    <cellStyle name="SAPBEXHLevel1 3 2 2 11 3" xfId="51408" xr:uid="{00000000-0005-0000-0000-0000CAC80000}"/>
    <cellStyle name="SAPBEXHLevel1 3 2 2 12" xfId="51409" xr:uid="{00000000-0005-0000-0000-0000CBC80000}"/>
    <cellStyle name="SAPBEXHLevel1 3 2 2 12 2" xfId="51410" xr:uid="{00000000-0005-0000-0000-0000CCC80000}"/>
    <cellStyle name="SAPBEXHLevel1 3 2 2 12 3" xfId="51411" xr:uid="{00000000-0005-0000-0000-0000CDC80000}"/>
    <cellStyle name="SAPBEXHLevel1 3 2 2 13" xfId="51412" xr:uid="{00000000-0005-0000-0000-0000CEC80000}"/>
    <cellStyle name="SAPBEXHLevel1 3 2 2 14" xfId="51413" xr:uid="{00000000-0005-0000-0000-0000CFC80000}"/>
    <cellStyle name="SAPBEXHLevel1 3 2 2 2" xfId="51414" xr:uid="{00000000-0005-0000-0000-0000D0C80000}"/>
    <cellStyle name="SAPBEXHLevel1 3 2 2 2 2" xfId="51415" xr:uid="{00000000-0005-0000-0000-0000D1C80000}"/>
    <cellStyle name="SAPBEXHLevel1 3 2 2 2 3" xfId="51416" xr:uid="{00000000-0005-0000-0000-0000D2C80000}"/>
    <cellStyle name="SAPBEXHLevel1 3 2 2 3" xfId="51417" xr:uid="{00000000-0005-0000-0000-0000D3C80000}"/>
    <cellStyle name="SAPBEXHLevel1 3 2 2 3 2" xfId="51418" xr:uid="{00000000-0005-0000-0000-0000D4C80000}"/>
    <cellStyle name="SAPBEXHLevel1 3 2 2 3 3" xfId="51419" xr:uid="{00000000-0005-0000-0000-0000D5C80000}"/>
    <cellStyle name="SAPBEXHLevel1 3 2 2 4" xfId="51420" xr:uid="{00000000-0005-0000-0000-0000D6C80000}"/>
    <cellStyle name="SAPBEXHLevel1 3 2 2 4 2" xfId="51421" xr:uid="{00000000-0005-0000-0000-0000D7C80000}"/>
    <cellStyle name="SAPBEXHLevel1 3 2 2 4 3" xfId="51422" xr:uid="{00000000-0005-0000-0000-0000D8C80000}"/>
    <cellStyle name="SAPBEXHLevel1 3 2 2 5" xfId="51423" xr:uid="{00000000-0005-0000-0000-0000D9C80000}"/>
    <cellStyle name="SAPBEXHLevel1 3 2 2 5 2" xfId="51424" xr:uid="{00000000-0005-0000-0000-0000DAC80000}"/>
    <cellStyle name="SAPBEXHLevel1 3 2 2 5 3" xfId="51425" xr:uid="{00000000-0005-0000-0000-0000DBC80000}"/>
    <cellStyle name="SAPBEXHLevel1 3 2 2 6" xfId="51426" xr:uid="{00000000-0005-0000-0000-0000DCC80000}"/>
    <cellStyle name="SAPBEXHLevel1 3 2 2 6 2" xfId="51427" xr:uid="{00000000-0005-0000-0000-0000DDC80000}"/>
    <cellStyle name="SAPBEXHLevel1 3 2 2 6 3" xfId="51428" xr:uid="{00000000-0005-0000-0000-0000DEC80000}"/>
    <cellStyle name="SAPBEXHLevel1 3 2 2 7" xfId="51429" xr:uid="{00000000-0005-0000-0000-0000DFC80000}"/>
    <cellStyle name="SAPBEXHLevel1 3 2 2 7 2" xfId="51430" xr:uid="{00000000-0005-0000-0000-0000E0C80000}"/>
    <cellStyle name="SAPBEXHLevel1 3 2 2 7 3" xfId="51431" xr:uid="{00000000-0005-0000-0000-0000E1C80000}"/>
    <cellStyle name="SAPBEXHLevel1 3 2 2 8" xfId="51432" xr:uid="{00000000-0005-0000-0000-0000E2C80000}"/>
    <cellStyle name="SAPBEXHLevel1 3 2 2 8 2" xfId="51433" xr:uid="{00000000-0005-0000-0000-0000E3C80000}"/>
    <cellStyle name="SAPBEXHLevel1 3 2 2 8 3" xfId="51434" xr:uid="{00000000-0005-0000-0000-0000E4C80000}"/>
    <cellStyle name="SAPBEXHLevel1 3 2 2 9" xfId="51435" xr:uid="{00000000-0005-0000-0000-0000E5C80000}"/>
    <cellStyle name="SAPBEXHLevel1 3 2 2 9 2" xfId="51436" xr:uid="{00000000-0005-0000-0000-0000E6C80000}"/>
    <cellStyle name="SAPBEXHLevel1 3 2 2 9 3" xfId="51437" xr:uid="{00000000-0005-0000-0000-0000E7C80000}"/>
    <cellStyle name="SAPBEXHLevel1 3 2 20" xfId="51438" xr:uid="{00000000-0005-0000-0000-0000E8C80000}"/>
    <cellStyle name="SAPBEXHLevel1 3 2 3" xfId="51439" xr:uid="{00000000-0005-0000-0000-0000E9C80000}"/>
    <cellStyle name="SAPBEXHLevel1 3 2 3 10" xfId="51440" xr:uid="{00000000-0005-0000-0000-0000EAC80000}"/>
    <cellStyle name="SAPBEXHLevel1 3 2 3 10 2" xfId="51441" xr:uid="{00000000-0005-0000-0000-0000EBC80000}"/>
    <cellStyle name="SAPBEXHLevel1 3 2 3 10 3" xfId="51442" xr:uid="{00000000-0005-0000-0000-0000ECC80000}"/>
    <cellStyle name="SAPBEXHLevel1 3 2 3 11" xfId="51443" xr:uid="{00000000-0005-0000-0000-0000EDC80000}"/>
    <cellStyle name="SAPBEXHLevel1 3 2 3 11 2" xfId="51444" xr:uid="{00000000-0005-0000-0000-0000EEC80000}"/>
    <cellStyle name="SAPBEXHLevel1 3 2 3 11 3" xfId="51445" xr:uid="{00000000-0005-0000-0000-0000EFC80000}"/>
    <cellStyle name="SAPBEXHLevel1 3 2 3 12" xfId="51446" xr:uid="{00000000-0005-0000-0000-0000F0C80000}"/>
    <cellStyle name="SAPBEXHLevel1 3 2 3 12 2" xfId="51447" xr:uid="{00000000-0005-0000-0000-0000F1C80000}"/>
    <cellStyle name="SAPBEXHLevel1 3 2 3 12 3" xfId="51448" xr:uid="{00000000-0005-0000-0000-0000F2C80000}"/>
    <cellStyle name="SAPBEXHLevel1 3 2 3 13" xfId="51449" xr:uid="{00000000-0005-0000-0000-0000F3C80000}"/>
    <cellStyle name="SAPBEXHLevel1 3 2 3 14" xfId="51450" xr:uid="{00000000-0005-0000-0000-0000F4C80000}"/>
    <cellStyle name="SAPBEXHLevel1 3 2 3 2" xfId="51451" xr:uid="{00000000-0005-0000-0000-0000F5C80000}"/>
    <cellStyle name="SAPBEXHLevel1 3 2 3 2 2" xfId="51452" xr:uid="{00000000-0005-0000-0000-0000F6C80000}"/>
    <cellStyle name="SAPBEXHLevel1 3 2 3 2 3" xfId="51453" xr:uid="{00000000-0005-0000-0000-0000F7C80000}"/>
    <cellStyle name="SAPBEXHLevel1 3 2 3 3" xfId="51454" xr:uid="{00000000-0005-0000-0000-0000F8C80000}"/>
    <cellStyle name="SAPBEXHLevel1 3 2 3 3 2" xfId="51455" xr:uid="{00000000-0005-0000-0000-0000F9C80000}"/>
    <cellStyle name="SAPBEXHLevel1 3 2 3 3 3" xfId="51456" xr:uid="{00000000-0005-0000-0000-0000FAC80000}"/>
    <cellStyle name="SAPBEXHLevel1 3 2 3 4" xfId="51457" xr:uid="{00000000-0005-0000-0000-0000FBC80000}"/>
    <cellStyle name="SAPBEXHLevel1 3 2 3 4 2" xfId="51458" xr:uid="{00000000-0005-0000-0000-0000FCC80000}"/>
    <cellStyle name="SAPBEXHLevel1 3 2 3 4 3" xfId="51459" xr:uid="{00000000-0005-0000-0000-0000FDC80000}"/>
    <cellStyle name="SAPBEXHLevel1 3 2 3 5" xfId="51460" xr:uid="{00000000-0005-0000-0000-0000FEC80000}"/>
    <cellStyle name="SAPBEXHLevel1 3 2 3 5 2" xfId="51461" xr:uid="{00000000-0005-0000-0000-0000FFC80000}"/>
    <cellStyle name="SAPBEXHLevel1 3 2 3 5 3" xfId="51462" xr:uid="{00000000-0005-0000-0000-000000C90000}"/>
    <cellStyle name="SAPBEXHLevel1 3 2 3 6" xfId="51463" xr:uid="{00000000-0005-0000-0000-000001C90000}"/>
    <cellStyle name="SAPBEXHLevel1 3 2 3 6 2" xfId="51464" xr:uid="{00000000-0005-0000-0000-000002C90000}"/>
    <cellStyle name="SAPBEXHLevel1 3 2 3 6 3" xfId="51465" xr:uid="{00000000-0005-0000-0000-000003C90000}"/>
    <cellStyle name="SAPBEXHLevel1 3 2 3 7" xfId="51466" xr:uid="{00000000-0005-0000-0000-000004C90000}"/>
    <cellStyle name="SAPBEXHLevel1 3 2 3 7 2" xfId="51467" xr:uid="{00000000-0005-0000-0000-000005C90000}"/>
    <cellStyle name="SAPBEXHLevel1 3 2 3 7 3" xfId="51468" xr:uid="{00000000-0005-0000-0000-000006C90000}"/>
    <cellStyle name="SAPBEXHLevel1 3 2 3 8" xfId="51469" xr:uid="{00000000-0005-0000-0000-000007C90000}"/>
    <cellStyle name="SAPBEXHLevel1 3 2 3 8 2" xfId="51470" xr:uid="{00000000-0005-0000-0000-000008C90000}"/>
    <cellStyle name="SAPBEXHLevel1 3 2 3 8 3" xfId="51471" xr:uid="{00000000-0005-0000-0000-000009C90000}"/>
    <cellStyle name="SAPBEXHLevel1 3 2 3 9" xfId="51472" xr:uid="{00000000-0005-0000-0000-00000AC90000}"/>
    <cellStyle name="SAPBEXHLevel1 3 2 3 9 2" xfId="51473" xr:uid="{00000000-0005-0000-0000-00000BC90000}"/>
    <cellStyle name="SAPBEXHLevel1 3 2 3 9 3" xfId="51474" xr:uid="{00000000-0005-0000-0000-00000CC90000}"/>
    <cellStyle name="SAPBEXHLevel1 3 2 4" xfId="51475" xr:uid="{00000000-0005-0000-0000-00000DC90000}"/>
    <cellStyle name="SAPBEXHLevel1 3 2 4 10" xfId="51476" xr:uid="{00000000-0005-0000-0000-00000EC90000}"/>
    <cellStyle name="SAPBEXHLevel1 3 2 4 10 2" xfId="51477" xr:uid="{00000000-0005-0000-0000-00000FC90000}"/>
    <cellStyle name="SAPBEXHLevel1 3 2 4 10 3" xfId="51478" xr:uid="{00000000-0005-0000-0000-000010C90000}"/>
    <cellStyle name="SAPBEXHLevel1 3 2 4 11" xfId="51479" xr:uid="{00000000-0005-0000-0000-000011C90000}"/>
    <cellStyle name="SAPBEXHLevel1 3 2 4 11 2" xfId="51480" xr:uid="{00000000-0005-0000-0000-000012C90000}"/>
    <cellStyle name="SAPBEXHLevel1 3 2 4 11 3" xfId="51481" xr:uid="{00000000-0005-0000-0000-000013C90000}"/>
    <cellStyle name="SAPBEXHLevel1 3 2 4 12" xfId="51482" xr:uid="{00000000-0005-0000-0000-000014C90000}"/>
    <cellStyle name="SAPBEXHLevel1 3 2 4 13" xfId="51483" xr:uid="{00000000-0005-0000-0000-000015C90000}"/>
    <cellStyle name="SAPBEXHLevel1 3 2 4 2" xfId="51484" xr:uid="{00000000-0005-0000-0000-000016C90000}"/>
    <cellStyle name="SAPBEXHLevel1 3 2 4 2 2" xfId="51485" xr:uid="{00000000-0005-0000-0000-000017C90000}"/>
    <cellStyle name="SAPBEXHLevel1 3 2 4 2 3" xfId="51486" xr:uid="{00000000-0005-0000-0000-000018C90000}"/>
    <cellStyle name="SAPBEXHLevel1 3 2 4 3" xfId="51487" xr:uid="{00000000-0005-0000-0000-000019C90000}"/>
    <cellStyle name="SAPBEXHLevel1 3 2 4 3 2" xfId="51488" xr:uid="{00000000-0005-0000-0000-00001AC90000}"/>
    <cellStyle name="SAPBEXHLevel1 3 2 4 3 3" xfId="51489" xr:uid="{00000000-0005-0000-0000-00001BC90000}"/>
    <cellStyle name="SAPBEXHLevel1 3 2 4 4" xfId="51490" xr:uid="{00000000-0005-0000-0000-00001CC90000}"/>
    <cellStyle name="SAPBEXHLevel1 3 2 4 4 2" xfId="51491" xr:uid="{00000000-0005-0000-0000-00001DC90000}"/>
    <cellStyle name="SAPBEXHLevel1 3 2 4 4 3" xfId="51492" xr:uid="{00000000-0005-0000-0000-00001EC90000}"/>
    <cellStyle name="SAPBEXHLevel1 3 2 4 5" xfId="51493" xr:uid="{00000000-0005-0000-0000-00001FC90000}"/>
    <cellStyle name="SAPBEXHLevel1 3 2 4 5 2" xfId="51494" xr:uid="{00000000-0005-0000-0000-000020C90000}"/>
    <cellStyle name="SAPBEXHLevel1 3 2 4 5 3" xfId="51495" xr:uid="{00000000-0005-0000-0000-000021C90000}"/>
    <cellStyle name="SAPBEXHLevel1 3 2 4 6" xfId="51496" xr:uid="{00000000-0005-0000-0000-000022C90000}"/>
    <cellStyle name="SAPBEXHLevel1 3 2 4 6 2" xfId="51497" xr:uid="{00000000-0005-0000-0000-000023C90000}"/>
    <cellStyle name="SAPBEXHLevel1 3 2 4 6 3" xfId="51498" xr:uid="{00000000-0005-0000-0000-000024C90000}"/>
    <cellStyle name="SAPBEXHLevel1 3 2 4 7" xfId="51499" xr:uid="{00000000-0005-0000-0000-000025C90000}"/>
    <cellStyle name="SAPBEXHLevel1 3 2 4 7 2" xfId="51500" xr:uid="{00000000-0005-0000-0000-000026C90000}"/>
    <cellStyle name="SAPBEXHLevel1 3 2 4 7 3" xfId="51501" xr:uid="{00000000-0005-0000-0000-000027C90000}"/>
    <cellStyle name="SAPBEXHLevel1 3 2 4 8" xfId="51502" xr:uid="{00000000-0005-0000-0000-000028C90000}"/>
    <cellStyle name="SAPBEXHLevel1 3 2 4 8 2" xfId="51503" xr:uid="{00000000-0005-0000-0000-000029C90000}"/>
    <cellStyle name="SAPBEXHLevel1 3 2 4 8 3" xfId="51504" xr:uid="{00000000-0005-0000-0000-00002AC90000}"/>
    <cellStyle name="SAPBEXHLevel1 3 2 4 9" xfId="51505" xr:uid="{00000000-0005-0000-0000-00002BC90000}"/>
    <cellStyle name="SAPBEXHLevel1 3 2 4 9 2" xfId="51506" xr:uid="{00000000-0005-0000-0000-00002CC90000}"/>
    <cellStyle name="SAPBEXHLevel1 3 2 4 9 3" xfId="51507" xr:uid="{00000000-0005-0000-0000-00002DC90000}"/>
    <cellStyle name="SAPBEXHLevel1 3 2 5" xfId="51508" xr:uid="{00000000-0005-0000-0000-00002EC90000}"/>
    <cellStyle name="SAPBEXHLevel1 3 2 5 10" xfId="51509" xr:uid="{00000000-0005-0000-0000-00002FC90000}"/>
    <cellStyle name="SAPBEXHLevel1 3 2 5 10 2" xfId="51510" xr:uid="{00000000-0005-0000-0000-000030C90000}"/>
    <cellStyle name="SAPBEXHLevel1 3 2 5 10 3" xfId="51511" xr:uid="{00000000-0005-0000-0000-000031C90000}"/>
    <cellStyle name="SAPBEXHLevel1 3 2 5 11" xfId="51512" xr:uid="{00000000-0005-0000-0000-000032C90000}"/>
    <cellStyle name="SAPBEXHLevel1 3 2 5 11 2" xfId="51513" xr:uid="{00000000-0005-0000-0000-000033C90000}"/>
    <cellStyle name="SAPBEXHLevel1 3 2 5 11 3" xfId="51514" xr:uid="{00000000-0005-0000-0000-000034C90000}"/>
    <cellStyle name="SAPBEXHLevel1 3 2 5 12" xfId="51515" xr:uid="{00000000-0005-0000-0000-000035C90000}"/>
    <cellStyle name="SAPBEXHLevel1 3 2 5 13" xfId="51516" xr:uid="{00000000-0005-0000-0000-000036C90000}"/>
    <cellStyle name="SAPBEXHLevel1 3 2 5 2" xfId="51517" xr:uid="{00000000-0005-0000-0000-000037C90000}"/>
    <cellStyle name="SAPBEXHLevel1 3 2 5 2 2" xfId="51518" xr:uid="{00000000-0005-0000-0000-000038C90000}"/>
    <cellStyle name="SAPBEXHLevel1 3 2 5 2 3" xfId="51519" xr:uid="{00000000-0005-0000-0000-000039C90000}"/>
    <cellStyle name="SAPBEXHLevel1 3 2 5 3" xfId="51520" xr:uid="{00000000-0005-0000-0000-00003AC90000}"/>
    <cellStyle name="SAPBEXHLevel1 3 2 5 3 2" xfId="51521" xr:uid="{00000000-0005-0000-0000-00003BC90000}"/>
    <cellStyle name="SAPBEXHLevel1 3 2 5 3 3" xfId="51522" xr:uid="{00000000-0005-0000-0000-00003CC90000}"/>
    <cellStyle name="SAPBEXHLevel1 3 2 5 4" xfId="51523" xr:uid="{00000000-0005-0000-0000-00003DC90000}"/>
    <cellStyle name="SAPBEXHLevel1 3 2 5 4 2" xfId="51524" xr:uid="{00000000-0005-0000-0000-00003EC90000}"/>
    <cellStyle name="SAPBEXHLevel1 3 2 5 4 3" xfId="51525" xr:uid="{00000000-0005-0000-0000-00003FC90000}"/>
    <cellStyle name="SAPBEXHLevel1 3 2 5 5" xfId="51526" xr:uid="{00000000-0005-0000-0000-000040C90000}"/>
    <cellStyle name="SAPBEXHLevel1 3 2 5 5 2" xfId="51527" xr:uid="{00000000-0005-0000-0000-000041C90000}"/>
    <cellStyle name="SAPBEXHLevel1 3 2 5 5 3" xfId="51528" xr:uid="{00000000-0005-0000-0000-000042C90000}"/>
    <cellStyle name="SAPBEXHLevel1 3 2 5 6" xfId="51529" xr:uid="{00000000-0005-0000-0000-000043C90000}"/>
    <cellStyle name="SAPBEXHLevel1 3 2 5 6 2" xfId="51530" xr:uid="{00000000-0005-0000-0000-000044C90000}"/>
    <cellStyle name="SAPBEXHLevel1 3 2 5 6 3" xfId="51531" xr:uid="{00000000-0005-0000-0000-000045C90000}"/>
    <cellStyle name="SAPBEXHLevel1 3 2 5 7" xfId="51532" xr:uid="{00000000-0005-0000-0000-000046C90000}"/>
    <cellStyle name="SAPBEXHLevel1 3 2 5 7 2" xfId="51533" xr:uid="{00000000-0005-0000-0000-000047C90000}"/>
    <cellStyle name="SAPBEXHLevel1 3 2 5 7 3" xfId="51534" xr:uid="{00000000-0005-0000-0000-000048C90000}"/>
    <cellStyle name="SAPBEXHLevel1 3 2 5 8" xfId="51535" xr:uid="{00000000-0005-0000-0000-000049C90000}"/>
    <cellStyle name="SAPBEXHLevel1 3 2 5 8 2" xfId="51536" xr:uid="{00000000-0005-0000-0000-00004AC90000}"/>
    <cellStyle name="SAPBEXHLevel1 3 2 5 8 3" xfId="51537" xr:uid="{00000000-0005-0000-0000-00004BC90000}"/>
    <cellStyle name="SAPBEXHLevel1 3 2 5 9" xfId="51538" xr:uid="{00000000-0005-0000-0000-00004CC90000}"/>
    <cellStyle name="SAPBEXHLevel1 3 2 5 9 2" xfId="51539" xr:uid="{00000000-0005-0000-0000-00004DC90000}"/>
    <cellStyle name="SAPBEXHLevel1 3 2 5 9 3" xfId="51540" xr:uid="{00000000-0005-0000-0000-00004EC90000}"/>
    <cellStyle name="SAPBEXHLevel1 3 2 6" xfId="51541" xr:uid="{00000000-0005-0000-0000-00004FC90000}"/>
    <cellStyle name="SAPBEXHLevel1 3 2 6 10" xfId="51542" xr:uid="{00000000-0005-0000-0000-000050C90000}"/>
    <cellStyle name="SAPBEXHLevel1 3 2 6 10 2" xfId="51543" xr:uid="{00000000-0005-0000-0000-000051C90000}"/>
    <cellStyle name="SAPBEXHLevel1 3 2 6 10 3" xfId="51544" xr:uid="{00000000-0005-0000-0000-000052C90000}"/>
    <cellStyle name="SAPBEXHLevel1 3 2 6 11" xfId="51545" xr:uid="{00000000-0005-0000-0000-000053C90000}"/>
    <cellStyle name="SAPBEXHLevel1 3 2 6 11 2" xfId="51546" xr:uid="{00000000-0005-0000-0000-000054C90000}"/>
    <cellStyle name="SAPBEXHLevel1 3 2 6 11 3" xfId="51547" xr:uid="{00000000-0005-0000-0000-000055C90000}"/>
    <cellStyle name="SAPBEXHLevel1 3 2 6 12" xfId="51548" xr:uid="{00000000-0005-0000-0000-000056C90000}"/>
    <cellStyle name="SAPBEXHLevel1 3 2 6 13" xfId="51549" xr:uid="{00000000-0005-0000-0000-000057C90000}"/>
    <cellStyle name="SAPBEXHLevel1 3 2 6 2" xfId="51550" xr:uid="{00000000-0005-0000-0000-000058C90000}"/>
    <cellStyle name="SAPBEXHLevel1 3 2 6 2 2" xfId="51551" xr:uid="{00000000-0005-0000-0000-000059C90000}"/>
    <cellStyle name="SAPBEXHLevel1 3 2 6 2 3" xfId="51552" xr:uid="{00000000-0005-0000-0000-00005AC90000}"/>
    <cellStyle name="SAPBEXHLevel1 3 2 6 3" xfId="51553" xr:uid="{00000000-0005-0000-0000-00005BC90000}"/>
    <cellStyle name="SAPBEXHLevel1 3 2 6 3 2" xfId="51554" xr:uid="{00000000-0005-0000-0000-00005CC90000}"/>
    <cellStyle name="SAPBEXHLevel1 3 2 6 3 3" xfId="51555" xr:uid="{00000000-0005-0000-0000-00005DC90000}"/>
    <cellStyle name="SAPBEXHLevel1 3 2 6 4" xfId="51556" xr:uid="{00000000-0005-0000-0000-00005EC90000}"/>
    <cellStyle name="SAPBEXHLevel1 3 2 6 4 2" xfId="51557" xr:uid="{00000000-0005-0000-0000-00005FC90000}"/>
    <cellStyle name="SAPBEXHLevel1 3 2 6 4 3" xfId="51558" xr:uid="{00000000-0005-0000-0000-000060C90000}"/>
    <cellStyle name="SAPBEXHLevel1 3 2 6 5" xfId="51559" xr:uid="{00000000-0005-0000-0000-000061C90000}"/>
    <cellStyle name="SAPBEXHLevel1 3 2 6 5 2" xfId="51560" xr:uid="{00000000-0005-0000-0000-000062C90000}"/>
    <cellStyle name="SAPBEXHLevel1 3 2 6 5 3" xfId="51561" xr:uid="{00000000-0005-0000-0000-000063C90000}"/>
    <cellStyle name="SAPBEXHLevel1 3 2 6 6" xfId="51562" xr:uid="{00000000-0005-0000-0000-000064C90000}"/>
    <cellStyle name="SAPBEXHLevel1 3 2 6 6 2" xfId="51563" xr:uid="{00000000-0005-0000-0000-000065C90000}"/>
    <cellStyle name="SAPBEXHLevel1 3 2 6 6 3" xfId="51564" xr:uid="{00000000-0005-0000-0000-000066C90000}"/>
    <cellStyle name="SAPBEXHLevel1 3 2 6 7" xfId="51565" xr:uid="{00000000-0005-0000-0000-000067C90000}"/>
    <cellStyle name="SAPBEXHLevel1 3 2 6 7 2" xfId="51566" xr:uid="{00000000-0005-0000-0000-000068C90000}"/>
    <cellStyle name="SAPBEXHLevel1 3 2 6 7 3" xfId="51567" xr:uid="{00000000-0005-0000-0000-000069C90000}"/>
    <cellStyle name="SAPBEXHLevel1 3 2 6 8" xfId="51568" xr:uid="{00000000-0005-0000-0000-00006AC90000}"/>
    <cellStyle name="SAPBEXHLevel1 3 2 6 8 2" xfId="51569" xr:uid="{00000000-0005-0000-0000-00006BC90000}"/>
    <cellStyle name="SAPBEXHLevel1 3 2 6 8 3" xfId="51570" xr:uid="{00000000-0005-0000-0000-00006CC90000}"/>
    <cellStyle name="SAPBEXHLevel1 3 2 6 9" xfId="51571" xr:uid="{00000000-0005-0000-0000-00006DC90000}"/>
    <cellStyle name="SAPBEXHLevel1 3 2 6 9 2" xfId="51572" xr:uid="{00000000-0005-0000-0000-00006EC90000}"/>
    <cellStyle name="SAPBEXHLevel1 3 2 6 9 3" xfId="51573" xr:uid="{00000000-0005-0000-0000-00006FC90000}"/>
    <cellStyle name="SAPBEXHLevel1 3 2 7" xfId="51574" xr:uid="{00000000-0005-0000-0000-000070C90000}"/>
    <cellStyle name="SAPBEXHLevel1 3 2 7 10" xfId="51575" xr:uid="{00000000-0005-0000-0000-000071C90000}"/>
    <cellStyle name="SAPBEXHLevel1 3 2 7 10 2" xfId="51576" xr:uid="{00000000-0005-0000-0000-000072C90000}"/>
    <cellStyle name="SAPBEXHLevel1 3 2 7 10 3" xfId="51577" xr:uid="{00000000-0005-0000-0000-000073C90000}"/>
    <cellStyle name="SAPBEXHLevel1 3 2 7 11" xfId="51578" xr:uid="{00000000-0005-0000-0000-000074C90000}"/>
    <cellStyle name="SAPBEXHLevel1 3 2 7 11 2" xfId="51579" xr:uid="{00000000-0005-0000-0000-000075C90000}"/>
    <cellStyle name="SAPBEXHLevel1 3 2 7 11 3" xfId="51580" xr:uid="{00000000-0005-0000-0000-000076C90000}"/>
    <cellStyle name="SAPBEXHLevel1 3 2 7 12" xfId="51581" xr:uid="{00000000-0005-0000-0000-000077C90000}"/>
    <cellStyle name="SAPBEXHLevel1 3 2 7 13" xfId="51582" xr:uid="{00000000-0005-0000-0000-000078C90000}"/>
    <cellStyle name="SAPBEXHLevel1 3 2 7 2" xfId="51583" xr:uid="{00000000-0005-0000-0000-000079C90000}"/>
    <cellStyle name="SAPBEXHLevel1 3 2 7 2 2" xfId="51584" xr:uid="{00000000-0005-0000-0000-00007AC90000}"/>
    <cellStyle name="SAPBEXHLevel1 3 2 7 2 3" xfId="51585" xr:uid="{00000000-0005-0000-0000-00007BC90000}"/>
    <cellStyle name="SAPBEXHLevel1 3 2 7 3" xfId="51586" xr:uid="{00000000-0005-0000-0000-00007CC90000}"/>
    <cellStyle name="SAPBEXHLevel1 3 2 7 3 2" xfId="51587" xr:uid="{00000000-0005-0000-0000-00007DC90000}"/>
    <cellStyle name="SAPBEXHLevel1 3 2 7 3 3" xfId="51588" xr:uid="{00000000-0005-0000-0000-00007EC90000}"/>
    <cellStyle name="SAPBEXHLevel1 3 2 7 4" xfId="51589" xr:uid="{00000000-0005-0000-0000-00007FC90000}"/>
    <cellStyle name="SAPBEXHLevel1 3 2 7 4 2" xfId="51590" xr:uid="{00000000-0005-0000-0000-000080C90000}"/>
    <cellStyle name="SAPBEXHLevel1 3 2 7 4 3" xfId="51591" xr:uid="{00000000-0005-0000-0000-000081C90000}"/>
    <cellStyle name="SAPBEXHLevel1 3 2 7 5" xfId="51592" xr:uid="{00000000-0005-0000-0000-000082C90000}"/>
    <cellStyle name="SAPBEXHLevel1 3 2 7 5 2" xfId="51593" xr:uid="{00000000-0005-0000-0000-000083C90000}"/>
    <cellStyle name="SAPBEXHLevel1 3 2 7 5 3" xfId="51594" xr:uid="{00000000-0005-0000-0000-000084C90000}"/>
    <cellStyle name="SAPBEXHLevel1 3 2 7 6" xfId="51595" xr:uid="{00000000-0005-0000-0000-000085C90000}"/>
    <cellStyle name="SAPBEXHLevel1 3 2 7 6 2" xfId="51596" xr:uid="{00000000-0005-0000-0000-000086C90000}"/>
    <cellStyle name="SAPBEXHLevel1 3 2 7 6 3" xfId="51597" xr:uid="{00000000-0005-0000-0000-000087C90000}"/>
    <cellStyle name="SAPBEXHLevel1 3 2 7 7" xfId="51598" xr:uid="{00000000-0005-0000-0000-000088C90000}"/>
    <cellStyle name="SAPBEXHLevel1 3 2 7 7 2" xfId="51599" xr:uid="{00000000-0005-0000-0000-000089C90000}"/>
    <cellStyle name="SAPBEXHLevel1 3 2 7 7 3" xfId="51600" xr:uid="{00000000-0005-0000-0000-00008AC90000}"/>
    <cellStyle name="SAPBEXHLevel1 3 2 7 8" xfId="51601" xr:uid="{00000000-0005-0000-0000-00008BC90000}"/>
    <cellStyle name="SAPBEXHLevel1 3 2 7 8 2" xfId="51602" xr:uid="{00000000-0005-0000-0000-00008CC90000}"/>
    <cellStyle name="SAPBEXHLevel1 3 2 7 8 3" xfId="51603" xr:uid="{00000000-0005-0000-0000-00008DC90000}"/>
    <cellStyle name="SAPBEXHLevel1 3 2 7 9" xfId="51604" xr:uid="{00000000-0005-0000-0000-00008EC90000}"/>
    <cellStyle name="SAPBEXHLevel1 3 2 7 9 2" xfId="51605" xr:uid="{00000000-0005-0000-0000-00008FC90000}"/>
    <cellStyle name="SAPBEXHLevel1 3 2 7 9 3" xfId="51606" xr:uid="{00000000-0005-0000-0000-000090C90000}"/>
    <cellStyle name="SAPBEXHLevel1 3 2 8" xfId="51607" xr:uid="{00000000-0005-0000-0000-000091C90000}"/>
    <cellStyle name="SAPBEXHLevel1 3 2 8 2" xfId="51608" xr:uid="{00000000-0005-0000-0000-000092C90000}"/>
    <cellStyle name="SAPBEXHLevel1 3 2 8 3" xfId="51609" xr:uid="{00000000-0005-0000-0000-000093C90000}"/>
    <cellStyle name="SAPBEXHLevel1 3 2 9" xfId="51610" xr:uid="{00000000-0005-0000-0000-000094C90000}"/>
    <cellStyle name="SAPBEXHLevel1 3 2 9 2" xfId="51611" xr:uid="{00000000-0005-0000-0000-000095C90000}"/>
    <cellStyle name="SAPBEXHLevel1 3 2 9 3" xfId="51612" xr:uid="{00000000-0005-0000-0000-000096C90000}"/>
    <cellStyle name="SAPBEXHLevel1 3 20" xfId="51613" xr:uid="{00000000-0005-0000-0000-000097C90000}"/>
    <cellStyle name="SAPBEXHLevel1 3 3" xfId="51614" xr:uid="{00000000-0005-0000-0000-000098C90000}"/>
    <cellStyle name="SAPBEXHLevel1 3 3 10" xfId="51615" xr:uid="{00000000-0005-0000-0000-000099C90000}"/>
    <cellStyle name="SAPBEXHLevel1 3 3 10 2" xfId="51616" xr:uid="{00000000-0005-0000-0000-00009AC90000}"/>
    <cellStyle name="SAPBEXHLevel1 3 3 10 3" xfId="51617" xr:uid="{00000000-0005-0000-0000-00009BC90000}"/>
    <cellStyle name="SAPBEXHLevel1 3 3 11" xfId="51618" xr:uid="{00000000-0005-0000-0000-00009CC90000}"/>
    <cellStyle name="SAPBEXHLevel1 3 3 11 2" xfId="51619" xr:uid="{00000000-0005-0000-0000-00009DC90000}"/>
    <cellStyle name="SAPBEXHLevel1 3 3 11 3" xfId="51620" xr:uid="{00000000-0005-0000-0000-00009EC90000}"/>
    <cellStyle name="SAPBEXHLevel1 3 3 12" xfId="51621" xr:uid="{00000000-0005-0000-0000-00009FC90000}"/>
    <cellStyle name="SAPBEXHLevel1 3 3 12 2" xfId="51622" xr:uid="{00000000-0005-0000-0000-0000A0C90000}"/>
    <cellStyle name="SAPBEXHLevel1 3 3 12 3" xfId="51623" xr:uid="{00000000-0005-0000-0000-0000A1C90000}"/>
    <cellStyle name="SAPBEXHLevel1 3 3 13" xfId="51624" xr:uid="{00000000-0005-0000-0000-0000A2C90000}"/>
    <cellStyle name="SAPBEXHLevel1 3 3 14" xfId="51625" xr:uid="{00000000-0005-0000-0000-0000A3C90000}"/>
    <cellStyle name="SAPBEXHLevel1 3 3 2" xfId="51626" xr:uid="{00000000-0005-0000-0000-0000A4C90000}"/>
    <cellStyle name="SAPBEXHLevel1 3 3 2 2" xfId="51627" xr:uid="{00000000-0005-0000-0000-0000A5C90000}"/>
    <cellStyle name="SAPBEXHLevel1 3 3 2 3" xfId="51628" xr:uid="{00000000-0005-0000-0000-0000A6C90000}"/>
    <cellStyle name="SAPBEXHLevel1 3 3 3" xfId="51629" xr:uid="{00000000-0005-0000-0000-0000A7C90000}"/>
    <cellStyle name="SAPBEXHLevel1 3 3 3 2" xfId="51630" xr:uid="{00000000-0005-0000-0000-0000A8C90000}"/>
    <cellStyle name="SAPBEXHLevel1 3 3 3 3" xfId="51631" xr:uid="{00000000-0005-0000-0000-0000A9C90000}"/>
    <cellStyle name="SAPBEXHLevel1 3 3 4" xfId="51632" xr:uid="{00000000-0005-0000-0000-0000AAC90000}"/>
    <cellStyle name="SAPBEXHLevel1 3 3 4 2" xfId="51633" xr:uid="{00000000-0005-0000-0000-0000ABC90000}"/>
    <cellStyle name="SAPBEXHLevel1 3 3 4 3" xfId="51634" xr:uid="{00000000-0005-0000-0000-0000ACC90000}"/>
    <cellStyle name="SAPBEXHLevel1 3 3 5" xfId="51635" xr:uid="{00000000-0005-0000-0000-0000ADC90000}"/>
    <cellStyle name="SAPBEXHLevel1 3 3 5 2" xfId="51636" xr:uid="{00000000-0005-0000-0000-0000AEC90000}"/>
    <cellStyle name="SAPBEXHLevel1 3 3 5 3" xfId="51637" xr:uid="{00000000-0005-0000-0000-0000AFC90000}"/>
    <cellStyle name="SAPBEXHLevel1 3 3 6" xfId="51638" xr:uid="{00000000-0005-0000-0000-0000B0C90000}"/>
    <cellStyle name="SAPBEXHLevel1 3 3 6 2" xfId="51639" xr:uid="{00000000-0005-0000-0000-0000B1C90000}"/>
    <cellStyle name="SAPBEXHLevel1 3 3 6 3" xfId="51640" xr:uid="{00000000-0005-0000-0000-0000B2C90000}"/>
    <cellStyle name="SAPBEXHLevel1 3 3 7" xfId="51641" xr:uid="{00000000-0005-0000-0000-0000B3C90000}"/>
    <cellStyle name="SAPBEXHLevel1 3 3 7 2" xfId="51642" xr:uid="{00000000-0005-0000-0000-0000B4C90000}"/>
    <cellStyle name="SAPBEXHLevel1 3 3 7 3" xfId="51643" xr:uid="{00000000-0005-0000-0000-0000B5C90000}"/>
    <cellStyle name="SAPBEXHLevel1 3 3 8" xfId="51644" xr:uid="{00000000-0005-0000-0000-0000B6C90000}"/>
    <cellStyle name="SAPBEXHLevel1 3 3 8 2" xfId="51645" xr:uid="{00000000-0005-0000-0000-0000B7C90000}"/>
    <cellStyle name="SAPBEXHLevel1 3 3 8 3" xfId="51646" xr:uid="{00000000-0005-0000-0000-0000B8C90000}"/>
    <cellStyle name="SAPBEXHLevel1 3 3 9" xfId="51647" xr:uid="{00000000-0005-0000-0000-0000B9C90000}"/>
    <cellStyle name="SAPBEXHLevel1 3 3 9 2" xfId="51648" xr:uid="{00000000-0005-0000-0000-0000BAC90000}"/>
    <cellStyle name="SAPBEXHLevel1 3 3 9 3" xfId="51649" xr:uid="{00000000-0005-0000-0000-0000BBC90000}"/>
    <cellStyle name="SAPBEXHLevel1 3 4" xfId="51650" xr:uid="{00000000-0005-0000-0000-0000BCC90000}"/>
    <cellStyle name="SAPBEXHLevel1 3 4 10" xfId="51651" xr:uid="{00000000-0005-0000-0000-0000BDC90000}"/>
    <cellStyle name="SAPBEXHLevel1 3 4 10 2" xfId="51652" xr:uid="{00000000-0005-0000-0000-0000BEC90000}"/>
    <cellStyle name="SAPBEXHLevel1 3 4 10 3" xfId="51653" xr:uid="{00000000-0005-0000-0000-0000BFC90000}"/>
    <cellStyle name="SAPBEXHLevel1 3 4 11" xfId="51654" xr:uid="{00000000-0005-0000-0000-0000C0C90000}"/>
    <cellStyle name="SAPBEXHLevel1 3 4 11 2" xfId="51655" xr:uid="{00000000-0005-0000-0000-0000C1C90000}"/>
    <cellStyle name="SAPBEXHLevel1 3 4 11 3" xfId="51656" xr:uid="{00000000-0005-0000-0000-0000C2C90000}"/>
    <cellStyle name="SAPBEXHLevel1 3 4 12" xfId="51657" xr:uid="{00000000-0005-0000-0000-0000C3C90000}"/>
    <cellStyle name="SAPBEXHLevel1 3 4 13" xfId="51658" xr:uid="{00000000-0005-0000-0000-0000C4C90000}"/>
    <cellStyle name="SAPBEXHLevel1 3 4 2" xfId="51659" xr:uid="{00000000-0005-0000-0000-0000C5C90000}"/>
    <cellStyle name="SAPBEXHLevel1 3 4 2 2" xfId="51660" xr:uid="{00000000-0005-0000-0000-0000C6C90000}"/>
    <cellStyle name="SAPBEXHLevel1 3 4 2 3" xfId="51661" xr:uid="{00000000-0005-0000-0000-0000C7C90000}"/>
    <cellStyle name="SAPBEXHLevel1 3 4 3" xfId="51662" xr:uid="{00000000-0005-0000-0000-0000C8C90000}"/>
    <cellStyle name="SAPBEXHLevel1 3 4 3 2" xfId="51663" xr:uid="{00000000-0005-0000-0000-0000C9C90000}"/>
    <cellStyle name="SAPBEXHLevel1 3 4 3 3" xfId="51664" xr:uid="{00000000-0005-0000-0000-0000CAC90000}"/>
    <cellStyle name="SAPBEXHLevel1 3 4 4" xfId="51665" xr:uid="{00000000-0005-0000-0000-0000CBC90000}"/>
    <cellStyle name="SAPBEXHLevel1 3 4 4 2" xfId="51666" xr:uid="{00000000-0005-0000-0000-0000CCC90000}"/>
    <cellStyle name="SAPBEXHLevel1 3 4 4 3" xfId="51667" xr:uid="{00000000-0005-0000-0000-0000CDC90000}"/>
    <cellStyle name="SAPBEXHLevel1 3 4 5" xfId="51668" xr:uid="{00000000-0005-0000-0000-0000CEC90000}"/>
    <cellStyle name="SAPBEXHLevel1 3 4 5 2" xfId="51669" xr:uid="{00000000-0005-0000-0000-0000CFC90000}"/>
    <cellStyle name="SAPBEXHLevel1 3 4 5 3" xfId="51670" xr:uid="{00000000-0005-0000-0000-0000D0C90000}"/>
    <cellStyle name="SAPBEXHLevel1 3 4 6" xfId="51671" xr:uid="{00000000-0005-0000-0000-0000D1C90000}"/>
    <cellStyle name="SAPBEXHLevel1 3 4 6 2" xfId="51672" xr:uid="{00000000-0005-0000-0000-0000D2C90000}"/>
    <cellStyle name="SAPBEXHLevel1 3 4 6 3" xfId="51673" xr:uid="{00000000-0005-0000-0000-0000D3C90000}"/>
    <cellStyle name="SAPBEXHLevel1 3 4 7" xfId="51674" xr:uid="{00000000-0005-0000-0000-0000D4C90000}"/>
    <cellStyle name="SAPBEXHLevel1 3 4 7 2" xfId="51675" xr:uid="{00000000-0005-0000-0000-0000D5C90000}"/>
    <cellStyle name="SAPBEXHLevel1 3 4 7 3" xfId="51676" xr:uid="{00000000-0005-0000-0000-0000D6C90000}"/>
    <cellStyle name="SAPBEXHLevel1 3 4 8" xfId="51677" xr:uid="{00000000-0005-0000-0000-0000D7C90000}"/>
    <cellStyle name="SAPBEXHLevel1 3 4 8 2" xfId="51678" xr:uid="{00000000-0005-0000-0000-0000D8C90000}"/>
    <cellStyle name="SAPBEXHLevel1 3 4 8 3" xfId="51679" xr:uid="{00000000-0005-0000-0000-0000D9C90000}"/>
    <cellStyle name="SAPBEXHLevel1 3 4 9" xfId="51680" xr:uid="{00000000-0005-0000-0000-0000DAC90000}"/>
    <cellStyle name="SAPBEXHLevel1 3 4 9 2" xfId="51681" xr:uid="{00000000-0005-0000-0000-0000DBC90000}"/>
    <cellStyle name="SAPBEXHLevel1 3 4 9 3" xfId="51682" xr:uid="{00000000-0005-0000-0000-0000DCC90000}"/>
    <cellStyle name="SAPBEXHLevel1 3 5" xfId="51683" xr:uid="{00000000-0005-0000-0000-0000DDC90000}"/>
    <cellStyle name="SAPBEXHLevel1 3 5 10" xfId="51684" xr:uid="{00000000-0005-0000-0000-0000DEC90000}"/>
    <cellStyle name="SAPBEXHLevel1 3 5 10 2" xfId="51685" xr:uid="{00000000-0005-0000-0000-0000DFC90000}"/>
    <cellStyle name="SAPBEXHLevel1 3 5 10 3" xfId="51686" xr:uid="{00000000-0005-0000-0000-0000E0C90000}"/>
    <cellStyle name="SAPBEXHLevel1 3 5 11" xfId="51687" xr:uid="{00000000-0005-0000-0000-0000E1C90000}"/>
    <cellStyle name="SAPBEXHLevel1 3 5 11 2" xfId="51688" xr:uid="{00000000-0005-0000-0000-0000E2C90000}"/>
    <cellStyle name="SAPBEXHLevel1 3 5 11 3" xfId="51689" xr:uid="{00000000-0005-0000-0000-0000E3C90000}"/>
    <cellStyle name="SAPBEXHLevel1 3 5 12" xfId="51690" xr:uid="{00000000-0005-0000-0000-0000E4C90000}"/>
    <cellStyle name="SAPBEXHLevel1 3 5 13" xfId="51691" xr:uid="{00000000-0005-0000-0000-0000E5C90000}"/>
    <cellStyle name="SAPBEXHLevel1 3 5 2" xfId="51692" xr:uid="{00000000-0005-0000-0000-0000E6C90000}"/>
    <cellStyle name="SAPBEXHLevel1 3 5 2 2" xfId="51693" xr:uid="{00000000-0005-0000-0000-0000E7C90000}"/>
    <cellStyle name="SAPBEXHLevel1 3 5 2 3" xfId="51694" xr:uid="{00000000-0005-0000-0000-0000E8C90000}"/>
    <cellStyle name="SAPBEXHLevel1 3 5 3" xfId="51695" xr:uid="{00000000-0005-0000-0000-0000E9C90000}"/>
    <cellStyle name="SAPBEXHLevel1 3 5 3 2" xfId="51696" xr:uid="{00000000-0005-0000-0000-0000EAC90000}"/>
    <cellStyle name="SAPBEXHLevel1 3 5 3 3" xfId="51697" xr:uid="{00000000-0005-0000-0000-0000EBC90000}"/>
    <cellStyle name="SAPBEXHLevel1 3 5 4" xfId="51698" xr:uid="{00000000-0005-0000-0000-0000ECC90000}"/>
    <cellStyle name="SAPBEXHLevel1 3 5 4 2" xfId="51699" xr:uid="{00000000-0005-0000-0000-0000EDC90000}"/>
    <cellStyle name="SAPBEXHLevel1 3 5 4 3" xfId="51700" xr:uid="{00000000-0005-0000-0000-0000EEC90000}"/>
    <cellStyle name="SAPBEXHLevel1 3 5 5" xfId="51701" xr:uid="{00000000-0005-0000-0000-0000EFC90000}"/>
    <cellStyle name="SAPBEXHLevel1 3 5 5 2" xfId="51702" xr:uid="{00000000-0005-0000-0000-0000F0C90000}"/>
    <cellStyle name="SAPBEXHLevel1 3 5 5 3" xfId="51703" xr:uid="{00000000-0005-0000-0000-0000F1C90000}"/>
    <cellStyle name="SAPBEXHLevel1 3 5 6" xfId="51704" xr:uid="{00000000-0005-0000-0000-0000F2C90000}"/>
    <cellStyle name="SAPBEXHLevel1 3 5 6 2" xfId="51705" xr:uid="{00000000-0005-0000-0000-0000F3C90000}"/>
    <cellStyle name="SAPBEXHLevel1 3 5 6 3" xfId="51706" xr:uid="{00000000-0005-0000-0000-0000F4C90000}"/>
    <cellStyle name="SAPBEXHLevel1 3 5 7" xfId="51707" xr:uid="{00000000-0005-0000-0000-0000F5C90000}"/>
    <cellStyle name="SAPBEXHLevel1 3 5 7 2" xfId="51708" xr:uid="{00000000-0005-0000-0000-0000F6C90000}"/>
    <cellStyle name="SAPBEXHLevel1 3 5 7 3" xfId="51709" xr:uid="{00000000-0005-0000-0000-0000F7C90000}"/>
    <cellStyle name="SAPBEXHLevel1 3 5 8" xfId="51710" xr:uid="{00000000-0005-0000-0000-0000F8C90000}"/>
    <cellStyle name="SAPBEXHLevel1 3 5 8 2" xfId="51711" xr:uid="{00000000-0005-0000-0000-0000F9C90000}"/>
    <cellStyle name="SAPBEXHLevel1 3 5 8 3" xfId="51712" xr:uid="{00000000-0005-0000-0000-0000FAC90000}"/>
    <cellStyle name="SAPBEXHLevel1 3 5 9" xfId="51713" xr:uid="{00000000-0005-0000-0000-0000FBC90000}"/>
    <cellStyle name="SAPBEXHLevel1 3 5 9 2" xfId="51714" xr:uid="{00000000-0005-0000-0000-0000FCC90000}"/>
    <cellStyle name="SAPBEXHLevel1 3 5 9 3" xfId="51715" xr:uid="{00000000-0005-0000-0000-0000FDC90000}"/>
    <cellStyle name="SAPBEXHLevel1 3 6" xfId="51716" xr:uid="{00000000-0005-0000-0000-0000FEC90000}"/>
    <cellStyle name="SAPBEXHLevel1 3 6 10" xfId="51717" xr:uid="{00000000-0005-0000-0000-0000FFC90000}"/>
    <cellStyle name="SAPBEXHLevel1 3 6 10 2" xfId="51718" xr:uid="{00000000-0005-0000-0000-000000CA0000}"/>
    <cellStyle name="SAPBEXHLevel1 3 6 10 3" xfId="51719" xr:uid="{00000000-0005-0000-0000-000001CA0000}"/>
    <cellStyle name="SAPBEXHLevel1 3 6 11" xfId="51720" xr:uid="{00000000-0005-0000-0000-000002CA0000}"/>
    <cellStyle name="SAPBEXHLevel1 3 6 11 2" xfId="51721" xr:uid="{00000000-0005-0000-0000-000003CA0000}"/>
    <cellStyle name="SAPBEXHLevel1 3 6 11 3" xfId="51722" xr:uid="{00000000-0005-0000-0000-000004CA0000}"/>
    <cellStyle name="SAPBEXHLevel1 3 6 12" xfId="51723" xr:uid="{00000000-0005-0000-0000-000005CA0000}"/>
    <cellStyle name="SAPBEXHLevel1 3 6 13" xfId="51724" xr:uid="{00000000-0005-0000-0000-000006CA0000}"/>
    <cellStyle name="SAPBEXHLevel1 3 6 2" xfId="51725" xr:uid="{00000000-0005-0000-0000-000007CA0000}"/>
    <cellStyle name="SAPBEXHLevel1 3 6 2 2" xfId="51726" xr:uid="{00000000-0005-0000-0000-000008CA0000}"/>
    <cellStyle name="SAPBEXHLevel1 3 6 2 3" xfId="51727" xr:uid="{00000000-0005-0000-0000-000009CA0000}"/>
    <cellStyle name="SAPBEXHLevel1 3 6 3" xfId="51728" xr:uid="{00000000-0005-0000-0000-00000ACA0000}"/>
    <cellStyle name="SAPBEXHLevel1 3 6 3 2" xfId="51729" xr:uid="{00000000-0005-0000-0000-00000BCA0000}"/>
    <cellStyle name="SAPBEXHLevel1 3 6 3 3" xfId="51730" xr:uid="{00000000-0005-0000-0000-00000CCA0000}"/>
    <cellStyle name="SAPBEXHLevel1 3 6 4" xfId="51731" xr:uid="{00000000-0005-0000-0000-00000DCA0000}"/>
    <cellStyle name="SAPBEXHLevel1 3 6 4 2" xfId="51732" xr:uid="{00000000-0005-0000-0000-00000ECA0000}"/>
    <cellStyle name="SAPBEXHLevel1 3 6 4 3" xfId="51733" xr:uid="{00000000-0005-0000-0000-00000FCA0000}"/>
    <cellStyle name="SAPBEXHLevel1 3 6 5" xfId="51734" xr:uid="{00000000-0005-0000-0000-000010CA0000}"/>
    <cellStyle name="SAPBEXHLevel1 3 6 5 2" xfId="51735" xr:uid="{00000000-0005-0000-0000-000011CA0000}"/>
    <cellStyle name="SAPBEXHLevel1 3 6 5 3" xfId="51736" xr:uid="{00000000-0005-0000-0000-000012CA0000}"/>
    <cellStyle name="SAPBEXHLevel1 3 6 6" xfId="51737" xr:uid="{00000000-0005-0000-0000-000013CA0000}"/>
    <cellStyle name="SAPBEXHLevel1 3 6 6 2" xfId="51738" xr:uid="{00000000-0005-0000-0000-000014CA0000}"/>
    <cellStyle name="SAPBEXHLevel1 3 6 6 3" xfId="51739" xr:uid="{00000000-0005-0000-0000-000015CA0000}"/>
    <cellStyle name="SAPBEXHLevel1 3 6 7" xfId="51740" xr:uid="{00000000-0005-0000-0000-000016CA0000}"/>
    <cellStyle name="SAPBEXHLevel1 3 6 7 2" xfId="51741" xr:uid="{00000000-0005-0000-0000-000017CA0000}"/>
    <cellStyle name="SAPBEXHLevel1 3 6 7 3" xfId="51742" xr:uid="{00000000-0005-0000-0000-000018CA0000}"/>
    <cellStyle name="SAPBEXHLevel1 3 6 8" xfId="51743" xr:uid="{00000000-0005-0000-0000-000019CA0000}"/>
    <cellStyle name="SAPBEXHLevel1 3 6 8 2" xfId="51744" xr:uid="{00000000-0005-0000-0000-00001ACA0000}"/>
    <cellStyle name="SAPBEXHLevel1 3 6 8 3" xfId="51745" xr:uid="{00000000-0005-0000-0000-00001BCA0000}"/>
    <cellStyle name="SAPBEXHLevel1 3 6 9" xfId="51746" xr:uid="{00000000-0005-0000-0000-00001CCA0000}"/>
    <cellStyle name="SAPBEXHLevel1 3 6 9 2" xfId="51747" xr:uid="{00000000-0005-0000-0000-00001DCA0000}"/>
    <cellStyle name="SAPBEXHLevel1 3 6 9 3" xfId="51748" xr:uid="{00000000-0005-0000-0000-00001ECA0000}"/>
    <cellStyle name="SAPBEXHLevel1 3 7" xfId="51749" xr:uid="{00000000-0005-0000-0000-00001FCA0000}"/>
    <cellStyle name="SAPBEXHLevel1 3 7 10" xfId="51750" xr:uid="{00000000-0005-0000-0000-000020CA0000}"/>
    <cellStyle name="SAPBEXHLevel1 3 7 10 2" xfId="51751" xr:uid="{00000000-0005-0000-0000-000021CA0000}"/>
    <cellStyle name="SAPBEXHLevel1 3 7 10 3" xfId="51752" xr:uid="{00000000-0005-0000-0000-000022CA0000}"/>
    <cellStyle name="SAPBEXHLevel1 3 7 11" xfId="51753" xr:uid="{00000000-0005-0000-0000-000023CA0000}"/>
    <cellStyle name="SAPBEXHLevel1 3 7 11 2" xfId="51754" xr:uid="{00000000-0005-0000-0000-000024CA0000}"/>
    <cellStyle name="SAPBEXHLevel1 3 7 11 3" xfId="51755" xr:uid="{00000000-0005-0000-0000-000025CA0000}"/>
    <cellStyle name="SAPBEXHLevel1 3 7 12" xfId="51756" xr:uid="{00000000-0005-0000-0000-000026CA0000}"/>
    <cellStyle name="SAPBEXHLevel1 3 7 13" xfId="51757" xr:uid="{00000000-0005-0000-0000-000027CA0000}"/>
    <cellStyle name="SAPBEXHLevel1 3 7 2" xfId="51758" xr:uid="{00000000-0005-0000-0000-000028CA0000}"/>
    <cellStyle name="SAPBEXHLevel1 3 7 2 2" xfId="51759" xr:uid="{00000000-0005-0000-0000-000029CA0000}"/>
    <cellStyle name="SAPBEXHLevel1 3 7 2 3" xfId="51760" xr:uid="{00000000-0005-0000-0000-00002ACA0000}"/>
    <cellStyle name="SAPBEXHLevel1 3 7 3" xfId="51761" xr:uid="{00000000-0005-0000-0000-00002BCA0000}"/>
    <cellStyle name="SAPBEXHLevel1 3 7 3 2" xfId="51762" xr:uid="{00000000-0005-0000-0000-00002CCA0000}"/>
    <cellStyle name="SAPBEXHLevel1 3 7 3 3" xfId="51763" xr:uid="{00000000-0005-0000-0000-00002DCA0000}"/>
    <cellStyle name="SAPBEXHLevel1 3 7 4" xfId="51764" xr:uid="{00000000-0005-0000-0000-00002ECA0000}"/>
    <cellStyle name="SAPBEXHLevel1 3 7 4 2" xfId="51765" xr:uid="{00000000-0005-0000-0000-00002FCA0000}"/>
    <cellStyle name="SAPBEXHLevel1 3 7 4 3" xfId="51766" xr:uid="{00000000-0005-0000-0000-000030CA0000}"/>
    <cellStyle name="SAPBEXHLevel1 3 7 5" xfId="51767" xr:uid="{00000000-0005-0000-0000-000031CA0000}"/>
    <cellStyle name="SAPBEXHLevel1 3 7 5 2" xfId="51768" xr:uid="{00000000-0005-0000-0000-000032CA0000}"/>
    <cellStyle name="SAPBEXHLevel1 3 7 5 3" xfId="51769" xr:uid="{00000000-0005-0000-0000-000033CA0000}"/>
    <cellStyle name="SAPBEXHLevel1 3 7 6" xfId="51770" xr:uid="{00000000-0005-0000-0000-000034CA0000}"/>
    <cellStyle name="SAPBEXHLevel1 3 7 6 2" xfId="51771" xr:uid="{00000000-0005-0000-0000-000035CA0000}"/>
    <cellStyle name="SAPBEXHLevel1 3 7 6 3" xfId="51772" xr:uid="{00000000-0005-0000-0000-000036CA0000}"/>
    <cellStyle name="SAPBEXHLevel1 3 7 7" xfId="51773" xr:uid="{00000000-0005-0000-0000-000037CA0000}"/>
    <cellStyle name="SAPBEXHLevel1 3 7 7 2" xfId="51774" xr:uid="{00000000-0005-0000-0000-000038CA0000}"/>
    <cellStyle name="SAPBEXHLevel1 3 7 7 3" xfId="51775" xr:uid="{00000000-0005-0000-0000-000039CA0000}"/>
    <cellStyle name="SAPBEXHLevel1 3 7 8" xfId="51776" xr:uid="{00000000-0005-0000-0000-00003ACA0000}"/>
    <cellStyle name="SAPBEXHLevel1 3 7 8 2" xfId="51777" xr:uid="{00000000-0005-0000-0000-00003BCA0000}"/>
    <cellStyle name="SAPBEXHLevel1 3 7 8 3" xfId="51778" xr:uid="{00000000-0005-0000-0000-00003CCA0000}"/>
    <cellStyle name="SAPBEXHLevel1 3 7 9" xfId="51779" xr:uid="{00000000-0005-0000-0000-00003DCA0000}"/>
    <cellStyle name="SAPBEXHLevel1 3 7 9 2" xfId="51780" xr:uid="{00000000-0005-0000-0000-00003ECA0000}"/>
    <cellStyle name="SAPBEXHLevel1 3 7 9 3" xfId="51781" xr:uid="{00000000-0005-0000-0000-00003FCA0000}"/>
    <cellStyle name="SAPBEXHLevel1 3 8" xfId="51782" xr:uid="{00000000-0005-0000-0000-000040CA0000}"/>
    <cellStyle name="SAPBEXHLevel1 3 8 2" xfId="51783" xr:uid="{00000000-0005-0000-0000-000041CA0000}"/>
    <cellStyle name="SAPBEXHLevel1 3 8 3" xfId="51784" xr:uid="{00000000-0005-0000-0000-000042CA0000}"/>
    <cellStyle name="SAPBEXHLevel1 3 9" xfId="51785" xr:uid="{00000000-0005-0000-0000-000043CA0000}"/>
    <cellStyle name="SAPBEXHLevel1 3 9 2" xfId="51786" xr:uid="{00000000-0005-0000-0000-000044CA0000}"/>
    <cellStyle name="SAPBEXHLevel1 3 9 3" xfId="51787" xr:uid="{00000000-0005-0000-0000-000045CA0000}"/>
    <cellStyle name="SAPBEXHLevel1 4" xfId="51788" xr:uid="{00000000-0005-0000-0000-000046CA0000}"/>
    <cellStyle name="SAPBEXHLevel1 4 10" xfId="51789" xr:uid="{00000000-0005-0000-0000-000047CA0000}"/>
    <cellStyle name="SAPBEXHLevel1 4 10 2" xfId="51790" xr:uid="{00000000-0005-0000-0000-000048CA0000}"/>
    <cellStyle name="SAPBEXHLevel1 4 10 3" xfId="51791" xr:uid="{00000000-0005-0000-0000-000049CA0000}"/>
    <cellStyle name="SAPBEXHLevel1 4 11" xfId="51792" xr:uid="{00000000-0005-0000-0000-00004ACA0000}"/>
    <cellStyle name="SAPBEXHLevel1 4 11 2" xfId="51793" xr:uid="{00000000-0005-0000-0000-00004BCA0000}"/>
    <cellStyle name="SAPBEXHLevel1 4 11 3" xfId="51794" xr:uid="{00000000-0005-0000-0000-00004CCA0000}"/>
    <cellStyle name="SAPBEXHLevel1 4 12" xfId="51795" xr:uid="{00000000-0005-0000-0000-00004DCA0000}"/>
    <cellStyle name="SAPBEXHLevel1 4 12 2" xfId="51796" xr:uid="{00000000-0005-0000-0000-00004ECA0000}"/>
    <cellStyle name="SAPBEXHLevel1 4 12 3" xfId="51797" xr:uid="{00000000-0005-0000-0000-00004FCA0000}"/>
    <cellStyle name="SAPBEXHLevel1 4 13" xfId="51798" xr:uid="{00000000-0005-0000-0000-000050CA0000}"/>
    <cellStyle name="SAPBEXHLevel1 4 13 2" xfId="51799" xr:uid="{00000000-0005-0000-0000-000051CA0000}"/>
    <cellStyle name="SAPBEXHLevel1 4 13 3" xfId="51800" xr:uid="{00000000-0005-0000-0000-000052CA0000}"/>
    <cellStyle name="SAPBEXHLevel1 4 14" xfId="51801" xr:uid="{00000000-0005-0000-0000-000053CA0000}"/>
    <cellStyle name="SAPBEXHLevel1 4 14 2" xfId="51802" xr:uid="{00000000-0005-0000-0000-000054CA0000}"/>
    <cellStyle name="SAPBEXHLevel1 4 14 3" xfId="51803" xr:uid="{00000000-0005-0000-0000-000055CA0000}"/>
    <cellStyle name="SAPBEXHLevel1 4 15" xfId="51804" xr:uid="{00000000-0005-0000-0000-000056CA0000}"/>
    <cellStyle name="SAPBEXHLevel1 4 15 2" xfId="51805" xr:uid="{00000000-0005-0000-0000-000057CA0000}"/>
    <cellStyle name="SAPBEXHLevel1 4 15 3" xfId="51806" xr:uid="{00000000-0005-0000-0000-000058CA0000}"/>
    <cellStyle name="SAPBEXHLevel1 4 16" xfId="51807" xr:uid="{00000000-0005-0000-0000-000059CA0000}"/>
    <cellStyle name="SAPBEXHLevel1 4 16 2" xfId="51808" xr:uid="{00000000-0005-0000-0000-00005ACA0000}"/>
    <cellStyle name="SAPBEXHLevel1 4 16 3" xfId="51809" xr:uid="{00000000-0005-0000-0000-00005BCA0000}"/>
    <cellStyle name="SAPBEXHLevel1 4 17" xfId="51810" xr:uid="{00000000-0005-0000-0000-00005CCA0000}"/>
    <cellStyle name="SAPBEXHLevel1 4 17 2" xfId="51811" xr:uid="{00000000-0005-0000-0000-00005DCA0000}"/>
    <cellStyle name="SAPBEXHLevel1 4 17 3" xfId="51812" xr:uid="{00000000-0005-0000-0000-00005ECA0000}"/>
    <cellStyle name="SAPBEXHLevel1 4 18" xfId="51813" xr:uid="{00000000-0005-0000-0000-00005FCA0000}"/>
    <cellStyle name="SAPBEXHLevel1 4 18 2" xfId="51814" xr:uid="{00000000-0005-0000-0000-000060CA0000}"/>
    <cellStyle name="SAPBEXHLevel1 4 18 3" xfId="51815" xr:uid="{00000000-0005-0000-0000-000061CA0000}"/>
    <cellStyle name="SAPBEXHLevel1 4 19" xfId="51816" xr:uid="{00000000-0005-0000-0000-000062CA0000}"/>
    <cellStyle name="SAPBEXHLevel1 4 2" xfId="51817" xr:uid="{00000000-0005-0000-0000-000063CA0000}"/>
    <cellStyle name="SAPBEXHLevel1 4 2 10" xfId="51818" xr:uid="{00000000-0005-0000-0000-000064CA0000}"/>
    <cellStyle name="SAPBEXHLevel1 4 2 10 2" xfId="51819" xr:uid="{00000000-0005-0000-0000-000065CA0000}"/>
    <cellStyle name="SAPBEXHLevel1 4 2 10 3" xfId="51820" xr:uid="{00000000-0005-0000-0000-000066CA0000}"/>
    <cellStyle name="SAPBEXHLevel1 4 2 11" xfId="51821" xr:uid="{00000000-0005-0000-0000-000067CA0000}"/>
    <cellStyle name="SAPBEXHLevel1 4 2 11 2" xfId="51822" xr:uid="{00000000-0005-0000-0000-000068CA0000}"/>
    <cellStyle name="SAPBEXHLevel1 4 2 11 3" xfId="51823" xr:uid="{00000000-0005-0000-0000-000069CA0000}"/>
    <cellStyle name="SAPBEXHLevel1 4 2 12" xfId="51824" xr:uid="{00000000-0005-0000-0000-00006ACA0000}"/>
    <cellStyle name="SAPBEXHLevel1 4 2 12 2" xfId="51825" xr:uid="{00000000-0005-0000-0000-00006BCA0000}"/>
    <cellStyle name="SAPBEXHLevel1 4 2 12 3" xfId="51826" xr:uid="{00000000-0005-0000-0000-00006CCA0000}"/>
    <cellStyle name="SAPBEXHLevel1 4 2 13" xfId="51827" xr:uid="{00000000-0005-0000-0000-00006DCA0000}"/>
    <cellStyle name="SAPBEXHLevel1 4 2 14" xfId="51828" xr:uid="{00000000-0005-0000-0000-00006ECA0000}"/>
    <cellStyle name="SAPBEXHLevel1 4 2 2" xfId="51829" xr:uid="{00000000-0005-0000-0000-00006FCA0000}"/>
    <cellStyle name="SAPBEXHLevel1 4 2 2 2" xfId="51830" xr:uid="{00000000-0005-0000-0000-000070CA0000}"/>
    <cellStyle name="SAPBEXHLevel1 4 2 2 3" xfId="51831" xr:uid="{00000000-0005-0000-0000-000071CA0000}"/>
    <cellStyle name="SAPBEXHLevel1 4 2 3" xfId="51832" xr:uid="{00000000-0005-0000-0000-000072CA0000}"/>
    <cellStyle name="SAPBEXHLevel1 4 2 3 2" xfId="51833" xr:uid="{00000000-0005-0000-0000-000073CA0000}"/>
    <cellStyle name="SAPBEXHLevel1 4 2 3 3" xfId="51834" xr:uid="{00000000-0005-0000-0000-000074CA0000}"/>
    <cellStyle name="SAPBEXHLevel1 4 2 4" xfId="51835" xr:uid="{00000000-0005-0000-0000-000075CA0000}"/>
    <cellStyle name="SAPBEXHLevel1 4 2 4 2" xfId="51836" xr:uid="{00000000-0005-0000-0000-000076CA0000}"/>
    <cellStyle name="SAPBEXHLevel1 4 2 4 3" xfId="51837" xr:uid="{00000000-0005-0000-0000-000077CA0000}"/>
    <cellStyle name="SAPBEXHLevel1 4 2 5" xfId="51838" xr:uid="{00000000-0005-0000-0000-000078CA0000}"/>
    <cellStyle name="SAPBEXHLevel1 4 2 5 2" xfId="51839" xr:uid="{00000000-0005-0000-0000-000079CA0000}"/>
    <cellStyle name="SAPBEXHLevel1 4 2 5 3" xfId="51840" xr:uid="{00000000-0005-0000-0000-00007ACA0000}"/>
    <cellStyle name="SAPBEXHLevel1 4 2 6" xfId="51841" xr:uid="{00000000-0005-0000-0000-00007BCA0000}"/>
    <cellStyle name="SAPBEXHLevel1 4 2 6 2" xfId="51842" xr:uid="{00000000-0005-0000-0000-00007CCA0000}"/>
    <cellStyle name="SAPBEXHLevel1 4 2 6 3" xfId="51843" xr:uid="{00000000-0005-0000-0000-00007DCA0000}"/>
    <cellStyle name="SAPBEXHLevel1 4 2 7" xfId="51844" xr:uid="{00000000-0005-0000-0000-00007ECA0000}"/>
    <cellStyle name="SAPBEXHLevel1 4 2 7 2" xfId="51845" xr:uid="{00000000-0005-0000-0000-00007FCA0000}"/>
    <cellStyle name="SAPBEXHLevel1 4 2 7 3" xfId="51846" xr:uid="{00000000-0005-0000-0000-000080CA0000}"/>
    <cellStyle name="SAPBEXHLevel1 4 2 8" xfId="51847" xr:uid="{00000000-0005-0000-0000-000081CA0000}"/>
    <cellStyle name="SAPBEXHLevel1 4 2 8 2" xfId="51848" xr:uid="{00000000-0005-0000-0000-000082CA0000}"/>
    <cellStyle name="SAPBEXHLevel1 4 2 8 3" xfId="51849" xr:uid="{00000000-0005-0000-0000-000083CA0000}"/>
    <cellStyle name="SAPBEXHLevel1 4 2 9" xfId="51850" xr:uid="{00000000-0005-0000-0000-000084CA0000}"/>
    <cellStyle name="SAPBEXHLevel1 4 2 9 2" xfId="51851" xr:uid="{00000000-0005-0000-0000-000085CA0000}"/>
    <cellStyle name="SAPBEXHLevel1 4 2 9 3" xfId="51852" xr:uid="{00000000-0005-0000-0000-000086CA0000}"/>
    <cellStyle name="SAPBEXHLevel1 4 20" xfId="51853" xr:uid="{00000000-0005-0000-0000-000087CA0000}"/>
    <cellStyle name="SAPBEXHLevel1 4 3" xfId="51854" xr:uid="{00000000-0005-0000-0000-000088CA0000}"/>
    <cellStyle name="SAPBEXHLevel1 4 3 10" xfId="51855" xr:uid="{00000000-0005-0000-0000-000089CA0000}"/>
    <cellStyle name="SAPBEXHLevel1 4 3 10 2" xfId="51856" xr:uid="{00000000-0005-0000-0000-00008ACA0000}"/>
    <cellStyle name="SAPBEXHLevel1 4 3 10 3" xfId="51857" xr:uid="{00000000-0005-0000-0000-00008BCA0000}"/>
    <cellStyle name="SAPBEXHLevel1 4 3 11" xfId="51858" xr:uid="{00000000-0005-0000-0000-00008CCA0000}"/>
    <cellStyle name="SAPBEXHLevel1 4 3 11 2" xfId="51859" xr:uid="{00000000-0005-0000-0000-00008DCA0000}"/>
    <cellStyle name="SAPBEXHLevel1 4 3 11 3" xfId="51860" xr:uid="{00000000-0005-0000-0000-00008ECA0000}"/>
    <cellStyle name="SAPBEXHLevel1 4 3 12" xfId="51861" xr:uid="{00000000-0005-0000-0000-00008FCA0000}"/>
    <cellStyle name="SAPBEXHLevel1 4 3 12 2" xfId="51862" xr:uid="{00000000-0005-0000-0000-000090CA0000}"/>
    <cellStyle name="SAPBEXHLevel1 4 3 12 3" xfId="51863" xr:uid="{00000000-0005-0000-0000-000091CA0000}"/>
    <cellStyle name="SAPBEXHLevel1 4 3 13" xfId="51864" xr:uid="{00000000-0005-0000-0000-000092CA0000}"/>
    <cellStyle name="SAPBEXHLevel1 4 3 14" xfId="51865" xr:uid="{00000000-0005-0000-0000-000093CA0000}"/>
    <cellStyle name="SAPBEXHLevel1 4 3 2" xfId="51866" xr:uid="{00000000-0005-0000-0000-000094CA0000}"/>
    <cellStyle name="SAPBEXHLevel1 4 3 2 2" xfId="51867" xr:uid="{00000000-0005-0000-0000-000095CA0000}"/>
    <cellStyle name="SAPBEXHLevel1 4 3 2 3" xfId="51868" xr:uid="{00000000-0005-0000-0000-000096CA0000}"/>
    <cellStyle name="SAPBEXHLevel1 4 3 3" xfId="51869" xr:uid="{00000000-0005-0000-0000-000097CA0000}"/>
    <cellStyle name="SAPBEXHLevel1 4 3 3 2" xfId="51870" xr:uid="{00000000-0005-0000-0000-000098CA0000}"/>
    <cellStyle name="SAPBEXHLevel1 4 3 3 3" xfId="51871" xr:uid="{00000000-0005-0000-0000-000099CA0000}"/>
    <cellStyle name="SAPBEXHLevel1 4 3 4" xfId="51872" xr:uid="{00000000-0005-0000-0000-00009ACA0000}"/>
    <cellStyle name="SAPBEXHLevel1 4 3 4 2" xfId="51873" xr:uid="{00000000-0005-0000-0000-00009BCA0000}"/>
    <cellStyle name="SAPBEXHLevel1 4 3 4 3" xfId="51874" xr:uid="{00000000-0005-0000-0000-00009CCA0000}"/>
    <cellStyle name="SAPBEXHLevel1 4 3 5" xfId="51875" xr:uid="{00000000-0005-0000-0000-00009DCA0000}"/>
    <cellStyle name="SAPBEXHLevel1 4 3 5 2" xfId="51876" xr:uid="{00000000-0005-0000-0000-00009ECA0000}"/>
    <cellStyle name="SAPBEXHLevel1 4 3 5 3" xfId="51877" xr:uid="{00000000-0005-0000-0000-00009FCA0000}"/>
    <cellStyle name="SAPBEXHLevel1 4 3 6" xfId="51878" xr:uid="{00000000-0005-0000-0000-0000A0CA0000}"/>
    <cellStyle name="SAPBEXHLevel1 4 3 6 2" xfId="51879" xr:uid="{00000000-0005-0000-0000-0000A1CA0000}"/>
    <cellStyle name="SAPBEXHLevel1 4 3 6 3" xfId="51880" xr:uid="{00000000-0005-0000-0000-0000A2CA0000}"/>
    <cellStyle name="SAPBEXHLevel1 4 3 7" xfId="51881" xr:uid="{00000000-0005-0000-0000-0000A3CA0000}"/>
    <cellStyle name="SAPBEXHLevel1 4 3 7 2" xfId="51882" xr:uid="{00000000-0005-0000-0000-0000A4CA0000}"/>
    <cellStyle name="SAPBEXHLevel1 4 3 7 3" xfId="51883" xr:uid="{00000000-0005-0000-0000-0000A5CA0000}"/>
    <cellStyle name="SAPBEXHLevel1 4 3 8" xfId="51884" xr:uid="{00000000-0005-0000-0000-0000A6CA0000}"/>
    <cellStyle name="SAPBEXHLevel1 4 3 8 2" xfId="51885" xr:uid="{00000000-0005-0000-0000-0000A7CA0000}"/>
    <cellStyle name="SAPBEXHLevel1 4 3 8 3" xfId="51886" xr:uid="{00000000-0005-0000-0000-0000A8CA0000}"/>
    <cellStyle name="SAPBEXHLevel1 4 3 9" xfId="51887" xr:uid="{00000000-0005-0000-0000-0000A9CA0000}"/>
    <cellStyle name="SAPBEXHLevel1 4 3 9 2" xfId="51888" xr:uid="{00000000-0005-0000-0000-0000AACA0000}"/>
    <cellStyle name="SAPBEXHLevel1 4 3 9 3" xfId="51889" xr:uid="{00000000-0005-0000-0000-0000ABCA0000}"/>
    <cellStyle name="SAPBEXHLevel1 4 4" xfId="51890" xr:uid="{00000000-0005-0000-0000-0000ACCA0000}"/>
    <cellStyle name="SAPBEXHLevel1 4 4 10" xfId="51891" xr:uid="{00000000-0005-0000-0000-0000ADCA0000}"/>
    <cellStyle name="SAPBEXHLevel1 4 4 10 2" xfId="51892" xr:uid="{00000000-0005-0000-0000-0000AECA0000}"/>
    <cellStyle name="SAPBEXHLevel1 4 4 10 3" xfId="51893" xr:uid="{00000000-0005-0000-0000-0000AFCA0000}"/>
    <cellStyle name="SAPBEXHLevel1 4 4 11" xfId="51894" xr:uid="{00000000-0005-0000-0000-0000B0CA0000}"/>
    <cellStyle name="SAPBEXHLevel1 4 4 11 2" xfId="51895" xr:uid="{00000000-0005-0000-0000-0000B1CA0000}"/>
    <cellStyle name="SAPBEXHLevel1 4 4 11 3" xfId="51896" xr:uid="{00000000-0005-0000-0000-0000B2CA0000}"/>
    <cellStyle name="SAPBEXHLevel1 4 4 12" xfId="51897" xr:uid="{00000000-0005-0000-0000-0000B3CA0000}"/>
    <cellStyle name="SAPBEXHLevel1 4 4 13" xfId="51898" xr:uid="{00000000-0005-0000-0000-0000B4CA0000}"/>
    <cellStyle name="SAPBEXHLevel1 4 4 2" xfId="51899" xr:uid="{00000000-0005-0000-0000-0000B5CA0000}"/>
    <cellStyle name="SAPBEXHLevel1 4 4 2 2" xfId="51900" xr:uid="{00000000-0005-0000-0000-0000B6CA0000}"/>
    <cellStyle name="SAPBEXHLevel1 4 4 2 3" xfId="51901" xr:uid="{00000000-0005-0000-0000-0000B7CA0000}"/>
    <cellStyle name="SAPBEXHLevel1 4 4 3" xfId="51902" xr:uid="{00000000-0005-0000-0000-0000B8CA0000}"/>
    <cellStyle name="SAPBEXHLevel1 4 4 3 2" xfId="51903" xr:uid="{00000000-0005-0000-0000-0000B9CA0000}"/>
    <cellStyle name="SAPBEXHLevel1 4 4 3 3" xfId="51904" xr:uid="{00000000-0005-0000-0000-0000BACA0000}"/>
    <cellStyle name="SAPBEXHLevel1 4 4 4" xfId="51905" xr:uid="{00000000-0005-0000-0000-0000BBCA0000}"/>
    <cellStyle name="SAPBEXHLevel1 4 4 4 2" xfId="51906" xr:uid="{00000000-0005-0000-0000-0000BCCA0000}"/>
    <cellStyle name="SAPBEXHLevel1 4 4 4 3" xfId="51907" xr:uid="{00000000-0005-0000-0000-0000BDCA0000}"/>
    <cellStyle name="SAPBEXHLevel1 4 4 5" xfId="51908" xr:uid="{00000000-0005-0000-0000-0000BECA0000}"/>
    <cellStyle name="SAPBEXHLevel1 4 4 5 2" xfId="51909" xr:uid="{00000000-0005-0000-0000-0000BFCA0000}"/>
    <cellStyle name="SAPBEXHLevel1 4 4 5 3" xfId="51910" xr:uid="{00000000-0005-0000-0000-0000C0CA0000}"/>
    <cellStyle name="SAPBEXHLevel1 4 4 6" xfId="51911" xr:uid="{00000000-0005-0000-0000-0000C1CA0000}"/>
    <cellStyle name="SAPBEXHLevel1 4 4 6 2" xfId="51912" xr:uid="{00000000-0005-0000-0000-0000C2CA0000}"/>
    <cellStyle name="SAPBEXHLevel1 4 4 6 3" xfId="51913" xr:uid="{00000000-0005-0000-0000-0000C3CA0000}"/>
    <cellStyle name="SAPBEXHLevel1 4 4 7" xfId="51914" xr:uid="{00000000-0005-0000-0000-0000C4CA0000}"/>
    <cellStyle name="SAPBEXHLevel1 4 4 7 2" xfId="51915" xr:uid="{00000000-0005-0000-0000-0000C5CA0000}"/>
    <cellStyle name="SAPBEXHLevel1 4 4 7 3" xfId="51916" xr:uid="{00000000-0005-0000-0000-0000C6CA0000}"/>
    <cellStyle name="SAPBEXHLevel1 4 4 8" xfId="51917" xr:uid="{00000000-0005-0000-0000-0000C7CA0000}"/>
    <cellStyle name="SAPBEXHLevel1 4 4 8 2" xfId="51918" xr:uid="{00000000-0005-0000-0000-0000C8CA0000}"/>
    <cellStyle name="SAPBEXHLevel1 4 4 8 3" xfId="51919" xr:uid="{00000000-0005-0000-0000-0000C9CA0000}"/>
    <cellStyle name="SAPBEXHLevel1 4 4 9" xfId="51920" xr:uid="{00000000-0005-0000-0000-0000CACA0000}"/>
    <cellStyle name="SAPBEXHLevel1 4 4 9 2" xfId="51921" xr:uid="{00000000-0005-0000-0000-0000CBCA0000}"/>
    <cellStyle name="SAPBEXHLevel1 4 4 9 3" xfId="51922" xr:uid="{00000000-0005-0000-0000-0000CCCA0000}"/>
    <cellStyle name="SAPBEXHLevel1 4 5" xfId="51923" xr:uid="{00000000-0005-0000-0000-0000CDCA0000}"/>
    <cellStyle name="SAPBEXHLevel1 4 5 10" xfId="51924" xr:uid="{00000000-0005-0000-0000-0000CECA0000}"/>
    <cellStyle name="SAPBEXHLevel1 4 5 10 2" xfId="51925" xr:uid="{00000000-0005-0000-0000-0000CFCA0000}"/>
    <cellStyle name="SAPBEXHLevel1 4 5 10 3" xfId="51926" xr:uid="{00000000-0005-0000-0000-0000D0CA0000}"/>
    <cellStyle name="SAPBEXHLevel1 4 5 11" xfId="51927" xr:uid="{00000000-0005-0000-0000-0000D1CA0000}"/>
    <cellStyle name="SAPBEXHLevel1 4 5 11 2" xfId="51928" xr:uid="{00000000-0005-0000-0000-0000D2CA0000}"/>
    <cellStyle name="SAPBEXHLevel1 4 5 11 3" xfId="51929" xr:uid="{00000000-0005-0000-0000-0000D3CA0000}"/>
    <cellStyle name="SAPBEXHLevel1 4 5 12" xfId="51930" xr:uid="{00000000-0005-0000-0000-0000D4CA0000}"/>
    <cellStyle name="SAPBEXHLevel1 4 5 13" xfId="51931" xr:uid="{00000000-0005-0000-0000-0000D5CA0000}"/>
    <cellStyle name="SAPBEXHLevel1 4 5 2" xfId="51932" xr:uid="{00000000-0005-0000-0000-0000D6CA0000}"/>
    <cellStyle name="SAPBEXHLevel1 4 5 2 2" xfId="51933" xr:uid="{00000000-0005-0000-0000-0000D7CA0000}"/>
    <cellStyle name="SAPBEXHLevel1 4 5 2 3" xfId="51934" xr:uid="{00000000-0005-0000-0000-0000D8CA0000}"/>
    <cellStyle name="SAPBEXHLevel1 4 5 3" xfId="51935" xr:uid="{00000000-0005-0000-0000-0000D9CA0000}"/>
    <cellStyle name="SAPBEXHLevel1 4 5 3 2" xfId="51936" xr:uid="{00000000-0005-0000-0000-0000DACA0000}"/>
    <cellStyle name="SAPBEXHLevel1 4 5 3 3" xfId="51937" xr:uid="{00000000-0005-0000-0000-0000DBCA0000}"/>
    <cellStyle name="SAPBEXHLevel1 4 5 4" xfId="51938" xr:uid="{00000000-0005-0000-0000-0000DCCA0000}"/>
    <cellStyle name="SAPBEXHLevel1 4 5 4 2" xfId="51939" xr:uid="{00000000-0005-0000-0000-0000DDCA0000}"/>
    <cellStyle name="SAPBEXHLevel1 4 5 4 3" xfId="51940" xr:uid="{00000000-0005-0000-0000-0000DECA0000}"/>
    <cellStyle name="SAPBEXHLevel1 4 5 5" xfId="51941" xr:uid="{00000000-0005-0000-0000-0000DFCA0000}"/>
    <cellStyle name="SAPBEXHLevel1 4 5 5 2" xfId="51942" xr:uid="{00000000-0005-0000-0000-0000E0CA0000}"/>
    <cellStyle name="SAPBEXHLevel1 4 5 5 3" xfId="51943" xr:uid="{00000000-0005-0000-0000-0000E1CA0000}"/>
    <cellStyle name="SAPBEXHLevel1 4 5 6" xfId="51944" xr:uid="{00000000-0005-0000-0000-0000E2CA0000}"/>
    <cellStyle name="SAPBEXHLevel1 4 5 6 2" xfId="51945" xr:uid="{00000000-0005-0000-0000-0000E3CA0000}"/>
    <cellStyle name="SAPBEXHLevel1 4 5 6 3" xfId="51946" xr:uid="{00000000-0005-0000-0000-0000E4CA0000}"/>
    <cellStyle name="SAPBEXHLevel1 4 5 7" xfId="51947" xr:uid="{00000000-0005-0000-0000-0000E5CA0000}"/>
    <cellStyle name="SAPBEXHLevel1 4 5 7 2" xfId="51948" xr:uid="{00000000-0005-0000-0000-0000E6CA0000}"/>
    <cellStyle name="SAPBEXHLevel1 4 5 7 3" xfId="51949" xr:uid="{00000000-0005-0000-0000-0000E7CA0000}"/>
    <cellStyle name="SAPBEXHLevel1 4 5 8" xfId="51950" xr:uid="{00000000-0005-0000-0000-0000E8CA0000}"/>
    <cellStyle name="SAPBEXHLevel1 4 5 8 2" xfId="51951" xr:uid="{00000000-0005-0000-0000-0000E9CA0000}"/>
    <cellStyle name="SAPBEXHLevel1 4 5 8 3" xfId="51952" xr:uid="{00000000-0005-0000-0000-0000EACA0000}"/>
    <cellStyle name="SAPBEXHLevel1 4 5 9" xfId="51953" xr:uid="{00000000-0005-0000-0000-0000EBCA0000}"/>
    <cellStyle name="SAPBEXHLevel1 4 5 9 2" xfId="51954" xr:uid="{00000000-0005-0000-0000-0000ECCA0000}"/>
    <cellStyle name="SAPBEXHLevel1 4 5 9 3" xfId="51955" xr:uid="{00000000-0005-0000-0000-0000EDCA0000}"/>
    <cellStyle name="SAPBEXHLevel1 4 6" xfId="51956" xr:uid="{00000000-0005-0000-0000-0000EECA0000}"/>
    <cellStyle name="SAPBEXHLevel1 4 6 10" xfId="51957" xr:uid="{00000000-0005-0000-0000-0000EFCA0000}"/>
    <cellStyle name="SAPBEXHLevel1 4 6 10 2" xfId="51958" xr:uid="{00000000-0005-0000-0000-0000F0CA0000}"/>
    <cellStyle name="SAPBEXHLevel1 4 6 10 3" xfId="51959" xr:uid="{00000000-0005-0000-0000-0000F1CA0000}"/>
    <cellStyle name="SAPBEXHLevel1 4 6 11" xfId="51960" xr:uid="{00000000-0005-0000-0000-0000F2CA0000}"/>
    <cellStyle name="SAPBEXHLevel1 4 6 11 2" xfId="51961" xr:uid="{00000000-0005-0000-0000-0000F3CA0000}"/>
    <cellStyle name="SAPBEXHLevel1 4 6 11 3" xfId="51962" xr:uid="{00000000-0005-0000-0000-0000F4CA0000}"/>
    <cellStyle name="SAPBEXHLevel1 4 6 12" xfId="51963" xr:uid="{00000000-0005-0000-0000-0000F5CA0000}"/>
    <cellStyle name="SAPBEXHLevel1 4 6 13" xfId="51964" xr:uid="{00000000-0005-0000-0000-0000F6CA0000}"/>
    <cellStyle name="SAPBEXHLevel1 4 6 2" xfId="51965" xr:uid="{00000000-0005-0000-0000-0000F7CA0000}"/>
    <cellStyle name="SAPBEXHLevel1 4 6 2 2" xfId="51966" xr:uid="{00000000-0005-0000-0000-0000F8CA0000}"/>
    <cellStyle name="SAPBEXHLevel1 4 6 2 3" xfId="51967" xr:uid="{00000000-0005-0000-0000-0000F9CA0000}"/>
    <cellStyle name="SAPBEXHLevel1 4 6 3" xfId="51968" xr:uid="{00000000-0005-0000-0000-0000FACA0000}"/>
    <cellStyle name="SAPBEXHLevel1 4 6 3 2" xfId="51969" xr:uid="{00000000-0005-0000-0000-0000FBCA0000}"/>
    <cellStyle name="SAPBEXHLevel1 4 6 3 3" xfId="51970" xr:uid="{00000000-0005-0000-0000-0000FCCA0000}"/>
    <cellStyle name="SAPBEXHLevel1 4 6 4" xfId="51971" xr:uid="{00000000-0005-0000-0000-0000FDCA0000}"/>
    <cellStyle name="SAPBEXHLevel1 4 6 4 2" xfId="51972" xr:uid="{00000000-0005-0000-0000-0000FECA0000}"/>
    <cellStyle name="SAPBEXHLevel1 4 6 4 3" xfId="51973" xr:uid="{00000000-0005-0000-0000-0000FFCA0000}"/>
    <cellStyle name="SAPBEXHLevel1 4 6 5" xfId="51974" xr:uid="{00000000-0005-0000-0000-000000CB0000}"/>
    <cellStyle name="SAPBEXHLevel1 4 6 5 2" xfId="51975" xr:uid="{00000000-0005-0000-0000-000001CB0000}"/>
    <cellStyle name="SAPBEXHLevel1 4 6 5 3" xfId="51976" xr:uid="{00000000-0005-0000-0000-000002CB0000}"/>
    <cellStyle name="SAPBEXHLevel1 4 6 6" xfId="51977" xr:uid="{00000000-0005-0000-0000-000003CB0000}"/>
    <cellStyle name="SAPBEXHLevel1 4 6 6 2" xfId="51978" xr:uid="{00000000-0005-0000-0000-000004CB0000}"/>
    <cellStyle name="SAPBEXHLevel1 4 6 6 3" xfId="51979" xr:uid="{00000000-0005-0000-0000-000005CB0000}"/>
    <cellStyle name="SAPBEXHLevel1 4 6 7" xfId="51980" xr:uid="{00000000-0005-0000-0000-000006CB0000}"/>
    <cellStyle name="SAPBEXHLevel1 4 6 7 2" xfId="51981" xr:uid="{00000000-0005-0000-0000-000007CB0000}"/>
    <cellStyle name="SAPBEXHLevel1 4 6 7 3" xfId="51982" xr:uid="{00000000-0005-0000-0000-000008CB0000}"/>
    <cellStyle name="SAPBEXHLevel1 4 6 8" xfId="51983" xr:uid="{00000000-0005-0000-0000-000009CB0000}"/>
    <cellStyle name="SAPBEXHLevel1 4 6 8 2" xfId="51984" xr:uid="{00000000-0005-0000-0000-00000ACB0000}"/>
    <cellStyle name="SAPBEXHLevel1 4 6 8 3" xfId="51985" xr:uid="{00000000-0005-0000-0000-00000BCB0000}"/>
    <cellStyle name="SAPBEXHLevel1 4 6 9" xfId="51986" xr:uid="{00000000-0005-0000-0000-00000CCB0000}"/>
    <cellStyle name="SAPBEXHLevel1 4 6 9 2" xfId="51987" xr:uid="{00000000-0005-0000-0000-00000DCB0000}"/>
    <cellStyle name="SAPBEXHLevel1 4 6 9 3" xfId="51988" xr:uid="{00000000-0005-0000-0000-00000ECB0000}"/>
    <cellStyle name="SAPBEXHLevel1 4 7" xfId="51989" xr:uid="{00000000-0005-0000-0000-00000FCB0000}"/>
    <cellStyle name="SAPBEXHLevel1 4 7 10" xfId="51990" xr:uid="{00000000-0005-0000-0000-000010CB0000}"/>
    <cellStyle name="SAPBEXHLevel1 4 7 10 2" xfId="51991" xr:uid="{00000000-0005-0000-0000-000011CB0000}"/>
    <cellStyle name="SAPBEXHLevel1 4 7 10 3" xfId="51992" xr:uid="{00000000-0005-0000-0000-000012CB0000}"/>
    <cellStyle name="SAPBEXHLevel1 4 7 11" xfId="51993" xr:uid="{00000000-0005-0000-0000-000013CB0000}"/>
    <cellStyle name="SAPBEXHLevel1 4 7 11 2" xfId="51994" xr:uid="{00000000-0005-0000-0000-000014CB0000}"/>
    <cellStyle name="SAPBEXHLevel1 4 7 11 3" xfId="51995" xr:uid="{00000000-0005-0000-0000-000015CB0000}"/>
    <cellStyle name="SAPBEXHLevel1 4 7 12" xfId="51996" xr:uid="{00000000-0005-0000-0000-000016CB0000}"/>
    <cellStyle name="SAPBEXHLevel1 4 7 13" xfId="51997" xr:uid="{00000000-0005-0000-0000-000017CB0000}"/>
    <cellStyle name="SAPBEXHLevel1 4 7 2" xfId="51998" xr:uid="{00000000-0005-0000-0000-000018CB0000}"/>
    <cellStyle name="SAPBEXHLevel1 4 7 2 2" xfId="51999" xr:uid="{00000000-0005-0000-0000-000019CB0000}"/>
    <cellStyle name="SAPBEXHLevel1 4 7 2 3" xfId="52000" xr:uid="{00000000-0005-0000-0000-00001ACB0000}"/>
    <cellStyle name="SAPBEXHLevel1 4 7 3" xfId="52001" xr:uid="{00000000-0005-0000-0000-00001BCB0000}"/>
    <cellStyle name="SAPBEXHLevel1 4 7 3 2" xfId="52002" xr:uid="{00000000-0005-0000-0000-00001CCB0000}"/>
    <cellStyle name="SAPBEXHLevel1 4 7 3 3" xfId="52003" xr:uid="{00000000-0005-0000-0000-00001DCB0000}"/>
    <cellStyle name="SAPBEXHLevel1 4 7 4" xfId="52004" xr:uid="{00000000-0005-0000-0000-00001ECB0000}"/>
    <cellStyle name="SAPBEXHLevel1 4 7 4 2" xfId="52005" xr:uid="{00000000-0005-0000-0000-00001FCB0000}"/>
    <cellStyle name="SAPBEXHLevel1 4 7 4 3" xfId="52006" xr:uid="{00000000-0005-0000-0000-000020CB0000}"/>
    <cellStyle name="SAPBEXHLevel1 4 7 5" xfId="52007" xr:uid="{00000000-0005-0000-0000-000021CB0000}"/>
    <cellStyle name="SAPBEXHLevel1 4 7 5 2" xfId="52008" xr:uid="{00000000-0005-0000-0000-000022CB0000}"/>
    <cellStyle name="SAPBEXHLevel1 4 7 5 3" xfId="52009" xr:uid="{00000000-0005-0000-0000-000023CB0000}"/>
    <cellStyle name="SAPBEXHLevel1 4 7 6" xfId="52010" xr:uid="{00000000-0005-0000-0000-000024CB0000}"/>
    <cellStyle name="SAPBEXHLevel1 4 7 6 2" xfId="52011" xr:uid="{00000000-0005-0000-0000-000025CB0000}"/>
    <cellStyle name="SAPBEXHLevel1 4 7 6 3" xfId="52012" xr:uid="{00000000-0005-0000-0000-000026CB0000}"/>
    <cellStyle name="SAPBEXHLevel1 4 7 7" xfId="52013" xr:uid="{00000000-0005-0000-0000-000027CB0000}"/>
    <cellStyle name="SAPBEXHLevel1 4 7 7 2" xfId="52014" xr:uid="{00000000-0005-0000-0000-000028CB0000}"/>
    <cellStyle name="SAPBEXHLevel1 4 7 7 3" xfId="52015" xr:uid="{00000000-0005-0000-0000-000029CB0000}"/>
    <cellStyle name="SAPBEXHLevel1 4 7 8" xfId="52016" xr:uid="{00000000-0005-0000-0000-00002ACB0000}"/>
    <cellStyle name="SAPBEXHLevel1 4 7 8 2" xfId="52017" xr:uid="{00000000-0005-0000-0000-00002BCB0000}"/>
    <cellStyle name="SAPBEXHLevel1 4 7 8 3" xfId="52018" xr:uid="{00000000-0005-0000-0000-00002CCB0000}"/>
    <cellStyle name="SAPBEXHLevel1 4 7 9" xfId="52019" xr:uid="{00000000-0005-0000-0000-00002DCB0000}"/>
    <cellStyle name="SAPBEXHLevel1 4 7 9 2" xfId="52020" xr:uid="{00000000-0005-0000-0000-00002ECB0000}"/>
    <cellStyle name="SAPBEXHLevel1 4 7 9 3" xfId="52021" xr:uid="{00000000-0005-0000-0000-00002FCB0000}"/>
    <cellStyle name="SAPBEXHLevel1 4 8" xfId="52022" xr:uid="{00000000-0005-0000-0000-000030CB0000}"/>
    <cellStyle name="SAPBEXHLevel1 4 8 2" xfId="52023" xr:uid="{00000000-0005-0000-0000-000031CB0000}"/>
    <cellStyle name="SAPBEXHLevel1 4 8 3" xfId="52024" xr:uid="{00000000-0005-0000-0000-000032CB0000}"/>
    <cellStyle name="SAPBEXHLevel1 4 9" xfId="52025" xr:uid="{00000000-0005-0000-0000-000033CB0000}"/>
    <cellStyle name="SAPBEXHLevel1 4 9 2" xfId="52026" xr:uid="{00000000-0005-0000-0000-000034CB0000}"/>
    <cellStyle name="SAPBEXHLevel1 4 9 3" xfId="52027" xr:uid="{00000000-0005-0000-0000-000035CB0000}"/>
    <cellStyle name="SAPBEXHLevel1 5" xfId="52028" xr:uid="{00000000-0005-0000-0000-000036CB0000}"/>
    <cellStyle name="SAPBEXHLevel1 5 10" xfId="52029" xr:uid="{00000000-0005-0000-0000-000037CB0000}"/>
    <cellStyle name="SAPBEXHLevel1 5 10 2" xfId="52030" xr:uid="{00000000-0005-0000-0000-000038CB0000}"/>
    <cellStyle name="SAPBEXHLevel1 5 10 3" xfId="52031" xr:uid="{00000000-0005-0000-0000-000039CB0000}"/>
    <cellStyle name="SAPBEXHLevel1 5 11" xfId="52032" xr:uid="{00000000-0005-0000-0000-00003ACB0000}"/>
    <cellStyle name="SAPBEXHLevel1 5 11 2" xfId="52033" xr:uid="{00000000-0005-0000-0000-00003BCB0000}"/>
    <cellStyle name="SAPBEXHLevel1 5 11 3" xfId="52034" xr:uid="{00000000-0005-0000-0000-00003CCB0000}"/>
    <cellStyle name="SAPBEXHLevel1 5 12" xfId="52035" xr:uid="{00000000-0005-0000-0000-00003DCB0000}"/>
    <cellStyle name="SAPBEXHLevel1 5 12 2" xfId="52036" xr:uid="{00000000-0005-0000-0000-00003ECB0000}"/>
    <cellStyle name="SAPBEXHLevel1 5 12 3" xfId="52037" xr:uid="{00000000-0005-0000-0000-00003FCB0000}"/>
    <cellStyle name="SAPBEXHLevel1 5 13" xfId="52038" xr:uid="{00000000-0005-0000-0000-000040CB0000}"/>
    <cellStyle name="SAPBEXHLevel1 5 13 2" xfId="52039" xr:uid="{00000000-0005-0000-0000-000041CB0000}"/>
    <cellStyle name="SAPBEXHLevel1 5 13 3" xfId="52040" xr:uid="{00000000-0005-0000-0000-000042CB0000}"/>
    <cellStyle name="SAPBEXHLevel1 5 14" xfId="52041" xr:uid="{00000000-0005-0000-0000-000043CB0000}"/>
    <cellStyle name="SAPBEXHLevel1 5 14 2" xfId="52042" xr:uid="{00000000-0005-0000-0000-000044CB0000}"/>
    <cellStyle name="SAPBEXHLevel1 5 14 3" xfId="52043" xr:uid="{00000000-0005-0000-0000-000045CB0000}"/>
    <cellStyle name="SAPBEXHLevel1 5 15" xfId="52044" xr:uid="{00000000-0005-0000-0000-000046CB0000}"/>
    <cellStyle name="SAPBEXHLevel1 5 15 2" xfId="52045" xr:uid="{00000000-0005-0000-0000-000047CB0000}"/>
    <cellStyle name="SAPBEXHLevel1 5 15 3" xfId="52046" xr:uid="{00000000-0005-0000-0000-000048CB0000}"/>
    <cellStyle name="SAPBEXHLevel1 5 16" xfId="52047" xr:uid="{00000000-0005-0000-0000-000049CB0000}"/>
    <cellStyle name="SAPBEXHLevel1 5 16 2" xfId="52048" xr:uid="{00000000-0005-0000-0000-00004ACB0000}"/>
    <cellStyle name="SAPBEXHLevel1 5 16 3" xfId="52049" xr:uid="{00000000-0005-0000-0000-00004BCB0000}"/>
    <cellStyle name="SAPBEXHLevel1 5 17" xfId="52050" xr:uid="{00000000-0005-0000-0000-00004CCB0000}"/>
    <cellStyle name="SAPBEXHLevel1 5 17 2" xfId="52051" xr:uid="{00000000-0005-0000-0000-00004DCB0000}"/>
    <cellStyle name="SAPBEXHLevel1 5 17 3" xfId="52052" xr:uid="{00000000-0005-0000-0000-00004ECB0000}"/>
    <cellStyle name="SAPBEXHLevel1 5 18" xfId="52053" xr:uid="{00000000-0005-0000-0000-00004FCB0000}"/>
    <cellStyle name="SAPBEXHLevel1 5 18 2" xfId="52054" xr:uid="{00000000-0005-0000-0000-000050CB0000}"/>
    <cellStyle name="SAPBEXHLevel1 5 18 3" xfId="52055" xr:uid="{00000000-0005-0000-0000-000051CB0000}"/>
    <cellStyle name="SAPBEXHLevel1 5 19" xfId="52056" xr:uid="{00000000-0005-0000-0000-000052CB0000}"/>
    <cellStyle name="SAPBEXHLevel1 5 2" xfId="52057" xr:uid="{00000000-0005-0000-0000-000053CB0000}"/>
    <cellStyle name="SAPBEXHLevel1 5 2 10" xfId="52058" xr:uid="{00000000-0005-0000-0000-000054CB0000}"/>
    <cellStyle name="SAPBEXHLevel1 5 2 10 2" xfId="52059" xr:uid="{00000000-0005-0000-0000-000055CB0000}"/>
    <cellStyle name="SAPBEXHLevel1 5 2 10 3" xfId="52060" xr:uid="{00000000-0005-0000-0000-000056CB0000}"/>
    <cellStyle name="SAPBEXHLevel1 5 2 11" xfId="52061" xr:uid="{00000000-0005-0000-0000-000057CB0000}"/>
    <cellStyle name="SAPBEXHLevel1 5 2 11 2" xfId="52062" xr:uid="{00000000-0005-0000-0000-000058CB0000}"/>
    <cellStyle name="SAPBEXHLevel1 5 2 11 3" xfId="52063" xr:uid="{00000000-0005-0000-0000-000059CB0000}"/>
    <cellStyle name="SAPBEXHLevel1 5 2 12" xfId="52064" xr:uid="{00000000-0005-0000-0000-00005ACB0000}"/>
    <cellStyle name="SAPBEXHLevel1 5 2 12 2" xfId="52065" xr:uid="{00000000-0005-0000-0000-00005BCB0000}"/>
    <cellStyle name="SAPBEXHLevel1 5 2 12 3" xfId="52066" xr:uid="{00000000-0005-0000-0000-00005CCB0000}"/>
    <cellStyle name="SAPBEXHLevel1 5 2 13" xfId="52067" xr:uid="{00000000-0005-0000-0000-00005DCB0000}"/>
    <cellStyle name="SAPBEXHLevel1 5 2 14" xfId="52068" xr:uid="{00000000-0005-0000-0000-00005ECB0000}"/>
    <cellStyle name="SAPBEXHLevel1 5 2 2" xfId="52069" xr:uid="{00000000-0005-0000-0000-00005FCB0000}"/>
    <cellStyle name="SAPBEXHLevel1 5 2 2 2" xfId="52070" xr:uid="{00000000-0005-0000-0000-000060CB0000}"/>
    <cellStyle name="SAPBEXHLevel1 5 2 2 3" xfId="52071" xr:uid="{00000000-0005-0000-0000-000061CB0000}"/>
    <cellStyle name="SAPBEXHLevel1 5 2 3" xfId="52072" xr:uid="{00000000-0005-0000-0000-000062CB0000}"/>
    <cellStyle name="SAPBEXHLevel1 5 2 3 2" xfId="52073" xr:uid="{00000000-0005-0000-0000-000063CB0000}"/>
    <cellStyle name="SAPBEXHLevel1 5 2 3 3" xfId="52074" xr:uid="{00000000-0005-0000-0000-000064CB0000}"/>
    <cellStyle name="SAPBEXHLevel1 5 2 4" xfId="52075" xr:uid="{00000000-0005-0000-0000-000065CB0000}"/>
    <cellStyle name="SAPBEXHLevel1 5 2 4 2" xfId="52076" xr:uid="{00000000-0005-0000-0000-000066CB0000}"/>
    <cellStyle name="SAPBEXHLevel1 5 2 4 3" xfId="52077" xr:uid="{00000000-0005-0000-0000-000067CB0000}"/>
    <cellStyle name="SAPBEXHLevel1 5 2 5" xfId="52078" xr:uid="{00000000-0005-0000-0000-000068CB0000}"/>
    <cellStyle name="SAPBEXHLevel1 5 2 5 2" xfId="52079" xr:uid="{00000000-0005-0000-0000-000069CB0000}"/>
    <cellStyle name="SAPBEXHLevel1 5 2 5 3" xfId="52080" xr:uid="{00000000-0005-0000-0000-00006ACB0000}"/>
    <cellStyle name="SAPBEXHLevel1 5 2 6" xfId="52081" xr:uid="{00000000-0005-0000-0000-00006BCB0000}"/>
    <cellStyle name="SAPBEXHLevel1 5 2 6 2" xfId="52082" xr:uid="{00000000-0005-0000-0000-00006CCB0000}"/>
    <cellStyle name="SAPBEXHLevel1 5 2 6 3" xfId="52083" xr:uid="{00000000-0005-0000-0000-00006DCB0000}"/>
    <cellStyle name="SAPBEXHLevel1 5 2 7" xfId="52084" xr:uid="{00000000-0005-0000-0000-00006ECB0000}"/>
    <cellStyle name="SAPBEXHLevel1 5 2 7 2" xfId="52085" xr:uid="{00000000-0005-0000-0000-00006FCB0000}"/>
    <cellStyle name="SAPBEXHLevel1 5 2 7 3" xfId="52086" xr:uid="{00000000-0005-0000-0000-000070CB0000}"/>
    <cellStyle name="SAPBEXHLevel1 5 2 8" xfId="52087" xr:uid="{00000000-0005-0000-0000-000071CB0000}"/>
    <cellStyle name="SAPBEXHLevel1 5 2 8 2" xfId="52088" xr:uid="{00000000-0005-0000-0000-000072CB0000}"/>
    <cellStyle name="SAPBEXHLevel1 5 2 8 3" xfId="52089" xr:uid="{00000000-0005-0000-0000-000073CB0000}"/>
    <cellStyle name="SAPBEXHLevel1 5 2 9" xfId="52090" xr:uid="{00000000-0005-0000-0000-000074CB0000}"/>
    <cellStyle name="SAPBEXHLevel1 5 2 9 2" xfId="52091" xr:uid="{00000000-0005-0000-0000-000075CB0000}"/>
    <cellStyle name="SAPBEXHLevel1 5 2 9 3" xfId="52092" xr:uid="{00000000-0005-0000-0000-000076CB0000}"/>
    <cellStyle name="SAPBEXHLevel1 5 20" xfId="52093" xr:uid="{00000000-0005-0000-0000-000077CB0000}"/>
    <cellStyle name="SAPBEXHLevel1 5 3" xfId="52094" xr:uid="{00000000-0005-0000-0000-000078CB0000}"/>
    <cellStyle name="SAPBEXHLevel1 5 3 10" xfId="52095" xr:uid="{00000000-0005-0000-0000-000079CB0000}"/>
    <cellStyle name="SAPBEXHLevel1 5 3 10 2" xfId="52096" xr:uid="{00000000-0005-0000-0000-00007ACB0000}"/>
    <cellStyle name="SAPBEXHLevel1 5 3 10 3" xfId="52097" xr:uid="{00000000-0005-0000-0000-00007BCB0000}"/>
    <cellStyle name="SAPBEXHLevel1 5 3 11" xfId="52098" xr:uid="{00000000-0005-0000-0000-00007CCB0000}"/>
    <cellStyle name="SAPBEXHLevel1 5 3 11 2" xfId="52099" xr:uid="{00000000-0005-0000-0000-00007DCB0000}"/>
    <cellStyle name="SAPBEXHLevel1 5 3 11 3" xfId="52100" xr:uid="{00000000-0005-0000-0000-00007ECB0000}"/>
    <cellStyle name="SAPBEXHLevel1 5 3 12" xfId="52101" xr:uid="{00000000-0005-0000-0000-00007FCB0000}"/>
    <cellStyle name="SAPBEXHLevel1 5 3 12 2" xfId="52102" xr:uid="{00000000-0005-0000-0000-000080CB0000}"/>
    <cellStyle name="SAPBEXHLevel1 5 3 12 3" xfId="52103" xr:uid="{00000000-0005-0000-0000-000081CB0000}"/>
    <cellStyle name="SAPBEXHLevel1 5 3 13" xfId="52104" xr:uid="{00000000-0005-0000-0000-000082CB0000}"/>
    <cellStyle name="SAPBEXHLevel1 5 3 14" xfId="52105" xr:uid="{00000000-0005-0000-0000-000083CB0000}"/>
    <cellStyle name="SAPBEXHLevel1 5 3 2" xfId="52106" xr:uid="{00000000-0005-0000-0000-000084CB0000}"/>
    <cellStyle name="SAPBEXHLevel1 5 3 2 2" xfId="52107" xr:uid="{00000000-0005-0000-0000-000085CB0000}"/>
    <cellStyle name="SAPBEXHLevel1 5 3 2 3" xfId="52108" xr:uid="{00000000-0005-0000-0000-000086CB0000}"/>
    <cellStyle name="SAPBEXHLevel1 5 3 3" xfId="52109" xr:uid="{00000000-0005-0000-0000-000087CB0000}"/>
    <cellStyle name="SAPBEXHLevel1 5 3 3 2" xfId="52110" xr:uid="{00000000-0005-0000-0000-000088CB0000}"/>
    <cellStyle name="SAPBEXHLevel1 5 3 3 3" xfId="52111" xr:uid="{00000000-0005-0000-0000-000089CB0000}"/>
    <cellStyle name="SAPBEXHLevel1 5 3 4" xfId="52112" xr:uid="{00000000-0005-0000-0000-00008ACB0000}"/>
    <cellStyle name="SAPBEXHLevel1 5 3 4 2" xfId="52113" xr:uid="{00000000-0005-0000-0000-00008BCB0000}"/>
    <cellStyle name="SAPBEXHLevel1 5 3 4 3" xfId="52114" xr:uid="{00000000-0005-0000-0000-00008CCB0000}"/>
    <cellStyle name="SAPBEXHLevel1 5 3 5" xfId="52115" xr:uid="{00000000-0005-0000-0000-00008DCB0000}"/>
    <cellStyle name="SAPBEXHLevel1 5 3 5 2" xfId="52116" xr:uid="{00000000-0005-0000-0000-00008ECB0000}"/>
    <cellStyle name="SAPBEXHLevel1 5 3 5 3" xfId="52117" xr:uid="{00000000-0005-0000-0000-00008FCB0000}"/>
    <cellStyle name="SAPBEXHLevel1 5 3 6" xfId="52118" xr:uid="{00000000-0005-0000-0000-000090CB0000}"/>
    <cellStyle name="SAPBEXHLevel1 5 3 6 2" xfId="52119" xr:uid="{00000000-0005-0000-0000-000091CB0000}"/>
    <cellStyle name="SAPBEXHLevel1 5 3 6 3" xfId="52120" xr:uid="{00000000-0005-0000-0000-000092CB0000}"/>
    <cellStyle name="SAPBEXHLevel1 5 3 7" xfId="52121" xr:uid="{00000000-0005-0000-0000-000093CB0000}"/>
    <cellStyle name="SAPBEXHLevel1 5 3 7 2" xfId="52122" xr:uid="{00000000-0005-0000-0000-000094CB0000}"/>
    <cellStyle name="SAPBEXHLevel1 5 3 7 3" xfId="52123" xr:uid="{00000000-0005-0000-0000-000095CB0000}"/>
    <cellStyle name="SAPBEXHLevel1 5 3 8" xfId="52124" xr:uid="{00000000-0005-0000-0000-000096CB0000}"/>
    <cellStyle name="SAPBEXHLevel1 5 3 8 2" xfId="52125" xr:uid="{00000000-0005-0000-0000-000097CB0000}"/>
    <cellStyle name="SAPBEXHLevel1 5 3 8 3" xfId="52126" xr:uid="{00000000-0005-0000-0000-000098CB0000}"/>
    <cellStyle name="SAPBEXHLevel1 5 3 9" xfId="52127" xr:uid="{00000000-0005-0000-0000-000099CB0000}"/>
    <cellStyle name="SAPBEXHLevel1 5 3 9 2" xfId="52128" xr:uid="{00000000-0005-0000-0000-00009ACB0000}"/>
    <cellStyle name="SAPBEXHLevel1 5 3 9 3" xfId="52129" xr:uid="{00000000-0005-0000-0000-00009BCB0000}"/>
    <cellStyle name="SAPBEXHLevel1 5 4" xfId="52130" xr:uid="{00000000-0005-0000-0000-00009CCB0000}"/>
    <cellStyle name="SAPBEXHLevel1 5 4 10" xfId="52131" xr:uid="{00000000-0005-0000-0000-00009DCB0000}"/>
    <cellStyle name="SAPBEXHLevel1 5 4 10 2" xfId="52132" xr:uid="{00000000-0005-0000-0000-00009ECB0000}"/>
    <cellStyle name="SAPBEXHLevel1 5 4 10 3" xfId="52133" xr:uid="{00000000-0005-0000-0000-00009FCB0000}"/>
    <cellStyle name="SAPBEXHLevel1 5 4 11" xfId="52134" xr:uid="{00000000-0005-0000-0000-0000A0CB0000}"/>
    <cellStyle name="SAPBEXHLevel1 5 4 11 2" xfId="52135" xr:uid="{00000000-0005-0000-0000-0000A1CB0000}"/>
    <cellStyle name="SAPBEXHLevel1 5 4 11 3" xfId="52136" xr:uid="{00000000-0005-0000-0000-0000A2CB0000}"/>
    <cellStyle name="SAPBEXHLevel1 5 4 12" xfId="52137" xr:uid="{00000000-0005-0000-0000-0000A3CB0000}"/>
    <cellStyle name="SAPBEXHLevel1 5 4 13" xfId="52138" xr:uid="{00000000-0005-0000-0000-0000A4CB0000}"/>
    <cellStyle name="SAPBEXHLevel1 5 4 2" xfId="52139" xr:uid="{00000000-0005-0000-0000-0000A5CB0000}"/>
    <cellStyle name="SAPBEXHLevel1 5 4 2 2" xfId="52140" xr:uid="{00000000-0005-0000-0000-0000A6CB0000}"/>
    <cellStyle name="SAPBEXHLevel1 5 4 2 3" xfId="52141" xr:uid="{00000000-0005-0000-0000-0000A7CB0000}"/>
    <cellStyle name="SAPBEXHLevel1 5 4 3" xfId="52142" xr:uid="{00000000-0005-0000-0000-0000A8CB0000}"/>
    <cellStyle name="SAPBEXHLevel1 5 4 3 2" xfId="52143" xr:uid="{00000000-0005-0000-0000-0000A9CB0000}"/>
    <cellStyle name="SAPBEXHLevel1 5 4 3 3" xfId="52144" xr:uid="{00000000-0005-0000-0000-0000AACB0000}"/>
    <cellStyle name="SAPBEXHLevel1 5 4 4" xfId="52145" xr:uid="{00000000-0005-0000-0000-0000ABCB0000}"/>
    <cellStyle name="SAPBEXHLevel1 5 4 4 2" xfId="52146" xr:uid="{00000000-0005-0000-0000-0000ACCB0000}"/>
    <cellStyle name="SAPBEXHLevel1 5 4 4 3" xfId="52147" xr:uid="{00000000-0005-0000-0000-0000ADCB0000}"/>
    <cellStyle name="SAPBEXHLevel1 5 4 5" xfId="52148" xr:uid="{00000000-0005-0000-0000-0000AECB0000}"/>
    <cellStyle name="SAPBEXHLevel1 5 4 5 2" xfId="52149" xr:uid="{00000000-0005-0000-0000-0000AFCB0000}"/>
    <cellStyle name="SAPBEXHLevel1 5 4 5 3" xfId="52150" xr:uid="{00000000-0005-0000-0000-0000B0CB0000}"/>
    <cellStyle name="SAPBEXHLevel1 5 4 6" xfId="52151" xr:uid="{00000000-0005-0000-0000-0000B1CB0000}"/>
    <cellStyle name="SAPBEXHLevel1 5 4 6 2" xfId="52152" xr:uid="{00000000-0005-0000-0000-0000B2CB0000}"/>
    <cellStyle name="SAPBEXHLevel1 5 4 6 3" xfId="52153" xr:uid="{00000000-0005-0000-0000-0000B3CB0000}"/>
    <cellStyle name="SAPBEXHLevel1 5 4 7" xfId="52154" xr:uid="{00000000-0005-0000-0000-0000B4CB0000}"/>
    <cellStyle name="SAPBEXHLevel1 5 4 7 2" xfId="52155" xr:uid="{00000000-0005-0000-0000-0000B5CB0000}"/>
    <cellStyle name="SAPBEXHLevel1 5 4 7 3" xfId="52156" xr:uid="{00000000-0005-0000-0000-0000B6CB0000}"/>
    <cellStyle name="SAPBEXHLevel1 5 4 8" xfId="52157" xr:uid="{00000000-0005-0000-0000-0000B7CB0000}"/>
    <cellStyle name="SAPBEXHLevel1 5 4 8 2" xfId="52158" xr:uid="{00000000-0005-0000-0000-0000B8CB0000}"/>
    <cellStyle name="SAPBEXHLevel1 5 4 8 3" xfId="52159" xr:uid="{00000000-0005-0000-0000-0000B9CB0000}"/>
    <cellStyle name="SAPBEXHLevel1 5 4 9" xfId="52160" xr:uid="{00000000-0005-0000-0000-0000BACB0000}"/>
    <cellStyle name="SAPBEXHLevel1 5 4 9 2" xfId="52161" xr:uid="{00000000-0005-0000-0000-0000BBCB0000}"/>
    <cellStyle name="SAPBEXHLevel1 5 4 9 3" xfId="52162" xr:uid="{00000000-0005-0000-0000-0000BCCB0000}"/>
    <cellStyle name="SAPBEXHLevel1 5 5" xfId="52163" xr:uid="{00000000-0005-0000-0000-0000BDCB0000}"/>
    <cellStyle name="SAPBEXHLevel1 5 5 10" xfId="52164" xr:uid="{00000000-0005-0000-0000-0000BECB0000}"/>
    <cellStyle name="SAPBEXHLevel1 5 5 10 2" xfId="52165" xr:uid="{00000000-0005-0000-0000-0000BFCB0000}"/>
    <cellStyle name="SAPBEXHLevel1 5 5 10 3" xfId="52166" xr:uid="{00000000-0005-0000-0000-0000C0CB0000}"/>
    <cellStyle name="SAPBEXHLevel1 5 5 11" xfId="52167" xr:uid="{00000000-0005-0000-0000-0000C1CB0000}"/>
    <cellStyle name="SAPBEXHLevel1 5 5 11 2" xfId="52168" xr:uid="{00000000-0005-0000-0000-0000C2CB0000}"/>
    <cellStyle name="SAPBEXHLevel1 5 5 11 3" xfId="52169" xr:uid="{00000000-0005-0000-0000-0000C3CB0000}"/>
    <cellStyle name="SAPBEXHLevel1 5 5 12" xfId="52170" xr:uid="{00000000-0005-0000-0000-0000C4CB0000}"/>
    <cellStyle name="SAPBEXHLevel1 5 5 13" xfId="52171" xr:uid="{00000000-0005-0000-0000-0000C5CB0000}"/>
    <cellStyle name="SAPBEXHLevel1 5 5 2" xfId="52172" xr:uid="{00000000-0005-0000-0000-0000C6CB0000}"/>
    <cellStyle name="SAPBEXHLevel1 5 5 2 2" xfId="52173" xr:uid="{00000000-0005-0000-0000-0000C7CB0000}"/>
    <cellStyle name="SAPBEXHLevel1 5 5 2 3" xfId="52174" xr:uid="{00000000-0005-0000-0000-0000C8CB0000}"/>
    <cellStyle name="SAPBEXHLevel1 5 5 3" xfId="52175" xr:uid="{00000000-0005-0000-0000-0000C9CB0000}"/>
    <cellStyle name="SAPBEXHLevel1 5 5 3 2" xfId="52176" xr:uid="{00000000-0005-0000-0000-0000CACB0000}"/>
    <cellStyle name="SAPBEXHLevel1 5 5 3 3" xfId="52177" xr:uid="{00000000-0005-0000-0000-0000CBCB0000}"/>
    <cellStyle name="SAPBEXHLevel1 5 5 4" xfId="52178" xr:uid="{00000000-0005-0000-0000-0000CCCB0000}"/>
    <cellStyle name="SAPBEXHLevel1 5 5 4 2" xfId="52179" xr:uid="{00000000-0005-0000-0000-0000CDCB0000}"/>
    <cellStyle name="SAPBEXHLevel1 5 5 4 3" xfId="52180" xr:uid="{00000000-0005-0000-0000-0000CECB0000}"/>
    <cellStyle name="SAPBEXHLevel1 5 5 5" xfId="52181" xr:uid="{00000000-0005-0000-0000-0000CFCB0000}"/>
    <cellStyle name="SAPBEXHLevel1 5 5 5 2" xfId="52182" xr:uid="{00000000-0005-0000-0000-0000D0CB0000}"/>
    <cellStyle name="SAPBEXHLevel1 5 5 5 3" xfId="52183" xr:uid="{00000000-0005-0000-0000-0000D1CB0000}"/>
    <cellStyle name="SAPBEXHLevel1 5 5 6" xfId="52184" xr:uid="{00000000-0005-0000-0000-0000D2CB0000}"/>
    <cellStyle name="SAPBEXHLevel1 5 5 6 2" xfId="52185" xr:uid="{00000000-0005-0000-0000-0000D3CB0000}"/>
    <cellStyle name="SAPBEXHLevel1 5 5 6 3" xfId="52186" xr:uid="{00000000-0005-0000-0000-0000D4CB0000}"/>
    <cellStyle name="SAPBEXHLevel1 5 5 7" xfId="52187" xr:uid="{00000000-0005-0000-0000-0000D5CB0000}"/>
    <cellStyle name="SAPBEXHLevel1 5 5 7 2" xfId="52188" xr:uid="{00000000-0005-0000-0000-0000D6CB0000}"/>
    <cellStyle name="SAPBEXHLevel1 5 5 7 3" xfId="52189" xr:uid="{00000000-0005-0000-0000-0000D7CB0000}"/>
    <cellStyle name="SAPBEXHLevel1 5 5 8" xfId="52190" xr:uid="{00000000-0005-0000-0000-0000D8CB0000}"/>
    <cellStyle name="SAPBEXHLevel1 5 5 8 2" xfId="52191" xr:uid="{00000000-0005-0000-0000-0000D9CB0000}"/>
    <cellStyle name="SAPBEXHLevel1 5 5 8 3" xfId="52192" xr:uid="{00000000-0005-0000-0000-0000DACB0000}"/>
    <cellStyle name="SAPBEXHLevel1 5 5 9" xfId="52193" xr:uid="{00000000-0005-0000-0000-0000DBCB0000}"/>
    <cellStyle name="SAPBEXHLevel1 5 5 9 2" xfId="52194" xr:uid="{00000000-0005-0000-0000-0000DCCB0000}"/>
    <cellStyle name="SAPBEXHLevel1 5 5 9 3" xfId="52195" xr:uid="{00000000-0005-0000-0000-0000DDCB0000}"/>
    <cellStyle name="SAPBEXHLevel1 5 6" xfId="52196" xr:uid="{00000000-0005-0000-0000-0000DECB0000}"/>
    <cellStyle name="SAPBEXHLevel1 5 6 10" xfId="52197" xr:uid="{00000000-0005-0000-0000-0000DFCB0000}"/>
    <cellStyle name="SAPBEXHLevel1 5 6 10 2" xfId="52198" xr:uid="{00000000-0005-0000-0000-0000E0CB0000}"/>
    <cellStyle name="SAPBEXHLevel1 5 6 10 3" xfId="52199" xr:uid="{00000000-0005-0000-0000-0000E1CB0000}"/>
    <cellStyle name="SAPBEXHLevel1 5 6 11" xfId="52200" xr:uid="{00000000-0005-0000-0000-0000E2CB0000}"/>
    <cellStyle name="SAPBEXHLevel1 5 6 11 2" xfId="52201" xr:uid="{00000000-0005-0000-0000-0000E3CB0000}"/>
    <cellStyle name="SAPBEXHLevel1 5 6 11 3" xfId="52202" xr:uid="{00000000-0005-0000-0000-0000E4CB0000}"/>
    <cellStyle name="SAPBEXHLevel1 5 6 12" xfId="52203" xr:uid="{00000000-0005-0000-0000-0000E5CB0000}"/>
    <cellStyle name="SAPBEXHLevel1 5 6 13" xfId="52204" xr:uid="{00000000-0005-0000-0000-0000E6CB0000}"/>
    <cellStyle name="SAPBEXHLevel1 5 6 2" xfId="52205" xr:uid="{00000000-0005-0000-0000-0000E7CB0000}"/>
    <cellStyle name="SAPBEXHLevel1 5 6 2 2" xfId="52206" xr:uid="{00000000-0005-0000-0000-0000E8CB0000}"/>
    <cellStyle name="SAPBEXHLevel1 5 6 2 3" xfId="52207" xr:uid="{00000000-0005-0000-0000-0000E9CB0000}"/>
    <cellStyle name="SAPBEXHLevel1 5 6 3" xfId="52208" xr:uid="{00000000-0005-0000-0000-0000EACB0000}"/>
    <cellStyle name="SAPBEXHLevel1 5 6 3 2" xfId="52209" xr:uid="{00000000-0005-0000-0000-0000EBCB0000}"/>
    <cellStyle name="SAPBEXHLevel1 5 6 3 3" xfId="52210" xr:uid="{00000000-0005-0000-0000-0000ECCB0000}"/>
    <cellStyle name="SAPBEXHLevel1 5 6 4" xfId="52211" xr:uid="{00000000-0005-0000-0000-0000EDCB0000}"/>
    <cellStyle name="SAPBEXHLevel1 5 6 4 2" xfId="52212" xr:uid="{00000000-0005-0000-0000-0000EECB0000}"/>
    <cellStyle name="SAPBEXHLevel1 5 6 4 3" xfId="52213" xr:uid="{00000000-0005-0000-0000-0000EFCB0000}"/>
    <cellStyle name="SAPBEXHLevel1 5 6 5" xfId="52214" xr:uid="{00000000-0005-0000-0000-0000F0CB0000}"/>
    <cellStyle name="SAPBEXHLevel1 5 6 5 2" xfId="52215" xr:uid="{00000000-0005-0000-0000-0000F1CB0000}"/>
    <cellStyle name="SAPBEXHLevel1 5 6 5 3" xfId="52216" xr:uid="{00000000-0005-0000-0000-0000F2CB0000}"/>
    <cellStyle name="SAPBEXHLevel1 5 6 6" xfId="52217" xr:uid="{00000000-0005-0000-0000-0000F3CB0000}"/>
    <cellStyle name="SAPBEXHLevel1 5 6 6 2" xfId="52218" xr:uid="{00000000-0005-0000-0000-0000F4CB0000}"/>
    <cellStyle name="SAPBEXHLevel1 5 6 6 3" xfId="52219" xr:uid="{00000000-0005-0000-0000-0000F5CB0000}"/>
    <cellStyle name="SAPBEXHLevel1 5 6 7" xfId="52220" xr:uid="{00000000-0005-0000-0000-0000F6CB0000}"/>
    <cellStyle name="SAPBEXHLevel1 5 6 7 2" xfId="52221" xr:uid="{00000000-0005-0000-0000-0000F7CB0000}"/>
    <cellStyle name="SAPBEXHLevel1 5 6 7 3" xfId="52222" xr:uid="{00000000-0005-0000-0000-0000F8CB0000}"/>
    <cellStyle name="SAPBEXHLevel1 5 6 8" xfId="52223" xr:uid="{00000000-0005-0000-0000-0000F9CB0000}"/>
    <cellStyle name="SAPBEXHLevel1 5 6 8 2" xfId="52224" xr:uid="{00000000-0005-0000-0000-0000FACB0000}"/>
    <cellStyle name="SAPBEXHLevel1 5 6 8 3" xfId="52225" xr:uid="{00000000-0005-0000-0000-0000FBCB0000}"/>
    <cellStyle name="SAPBEXHLevel1 5 6 9" xfId="52226" xr:uid="{00000000-0005-0000-0000-0000FCCB0000}"/>
    <cellStyle name="SAPBEXHLevel1 5 6 9 2" xfId="52227" xr:uid="{00000000-0005-0000-0000-0000FDCB0000}"/>
    <cellStyle name="SAPBEXHLevel1 5 6 9 3" xfId="52228" xr:uid="{00000000-0005-0000-0000-0000FECB0000}"/>
    <cellStyle name="SAPBEXHLevel1 5 7" xfId="52229" xr:uid="{00000000-0005-0000-0000-0000FFCB0000}"/>
    <cellStyle name="SAPBEXHLevel1 5 7 10" xfId="52230" xr:uid="{00000000-0005-0000-0000-000000CC0000}"/>
    <cellStyle name="SAPBEXHLevel1 5 7 10 2" xfId="52231" xr:uid="{00000000-0005-0000-0000-000001CC0000}"/>
    <cellStyle name="SAPBEXHLevel1 5 7 10 3" xfId="52232" xr:uid="{00000000-0005-0000-0000-000002CC0000}"/>
    <cellStyle name="SAPBEXHLevel1 5 7 11" xfId="52233" xr:uid="{00000000-0005-0000-0000-000003CC0000}"/>
    <cellStyle name="SAPBEXHLevel1 5 7 11 2" xfId="52234" xr:uid="{00000000-0005-0000-0000-000004CC0000}"/>
    <cellStyle name="SAPBEXHLevel1 5 7 11 3" xfId="52235" xr:uid="{00000000-0005-0000-0000-000005CC0000}"/>
    <cellStyle name="SAPBEXHLevel1 5 7 12" xfId="52236" xr:uid="{00000000-0005-0000-0000-000006CC0000}"/>
    <cellStyle name="SAPBEXHLevel1 5 7 13" xfId="52237" xr:uid="{00000000-0005-0000-0000-000007CC0000}"/>
    <cellStyle name="SAPBEXHLevel1 5 7 2" xfId="52238" xr:uid="{00000000-0005-0000-0000-000008CC0000}"/>
    <cellStyle name="SAPBEXHLevel1 5 7 2 2" xfId="52239" xr:uid="{00000000-0005-0000-0000-000009CC0000}"/>
    <cellStyle name="SAPBEXHLevel1 5 7 2 3" xfId="52240" xr:uid="{00000000-0005-0000-0000-00000ACC0000}"/>
    <cellStyle name="SAPBEXHLevel1 5 7 3" xfId="52241" xr:uid="{00000000-0005-0000-0000-00000BCC0000}"/>
    <cellStyle name="SAPBEXHLevel1 5 7 3 2" xfId="52242" xr:uid="{00000000-0005-0000-0000-00000CCC0000}"/>
    <cellStyle name="SAPBEXHLevel1 5 7 3 3" xfId="52243" xr:uid="{00000000-0005-0000-0000-00000DCC0000}"/>
    <cellStyle name="SAPBEXHLevel1 5 7 4" xfId="52244" xr:uid="{00000000-0005-0000-0000-00000ECC0000}"/>
    <cellStyle name="SAPBEXHLevel1 5 7 4 2" xfId="52245" xr:uid="{00000000-0005-0000-0000-00000FCC0000}"/>
    <cellStyle name="SAPBEXHLevel1 5 7 4 3" xfId="52246" xr:uid="{00000000-0005-0000-0000-000010CC0000}"/>
    <cellStyle name="SAPBEXHLevel1 5 7 5" xfId="52247" xr:uid="{00000000-0005-0000-0000-000011CC0000}"/>
    <cellStyle name="SAPBEXHLevel1 5 7 5 2" xfId="52248" xr:uid="{00000000-0005-0000-0000-000012CC0000}"/>
    <cellStyle name="SAPBEXHLevel1 5 7 5 3" xfId="52249" xr:uid="{00000000-0005-0000-0000-000013CC0000}"/>
    <cellStyle name="SAPBEXHLevel1 5 7 6" xfId="52250" xr:uid="{00000000-0005-0000-0000-000014CC0000}"/>
    <cellStyle name="SAPBEXHLevel1 5 7 6 2" xfId="52251" xr:uid="{00000000-0005-0000-0000-000015CC0000}"/>
    <cellStyle name="SAPBEXHLevel1 5 7 6 3" xfId="52252" xr:uid="{00000000-0005-0000-0000-000016CC0000}"/>
    <cellStyle name="SAPBEXHLevel1 5 7 7" xfId="52253" xr:uid="{00000000-0005-0000-0000-000017CC0000}"/>
    <cellStyle name="SAPBEXHLevel1 5 7 7 2" xfId="52254" xr:uid="{00000000-0005-0000-0000-000018CC0000}"/>
    <cellStyle name="SAPBEXHLevel1 5 7 7 3" xfId="52255" xr:uid="{00000000-0005-0000-0000-000019CC0000}"/>
    <cellStyle name="SAPBEXHLevel1 5 7 8" xfId="52256" xr:uid="{00000000-0005-0000-0000-00001ACC0000}"/>
    <cellStyle name="SAPBEXHLevel1 5 7 8 2" xfId="52257" xr:uid="{00000000-0005-0000-0000-00001BCC0000}"/>
    <cellStyle name="SAPBEXHLevel1 5 7 8 3" xfId="52258" xr:uid="{00000000-0005-0000-0000-00001CCC0000}"/>
    <cellStyle name="SAPBEXHLevel1 5 7 9" xfId="52259" xr:uid="{00000000-0005-0000-0000-00001DCC0000}"/>
    <cellStyle name="SAPBEXHLevel1 5 7 9 2" xfId="52260" xr:uid="{00000000-0005-0000-0000-00001ECC0000}"/>
    <cellStyle name="SAPBEXHLevel1 5 7 9 3" xfId="52261" xr:uid="{00000000-0005-0000-0000-00001FCC0000}"/>
    <cellStyle name="SAPBEXHLevel1 5 8" xfId="52262" xr:uid="{00000000-0005-0000-0000-000020CC0000}"/>
    <cellStyle name="SAPBEXHLevel1 5 8 2" xfId="52263" xr:uid="{00000000-0005-0000-0000-000021CC0000}"/>
    <cellStyle name="SAPBEXHLevel1 5 8 3" xfId="52264" xr:uid="{00000000-0005-0000-0000-000022CC0000}"/>
    <cellStyle name="SAPBEXHLevel1 5 9" xfId="52265" xr:uid="{00000000-0005-0000-0000-000023CC0000}"/>
    <cellStyle name="SAPBEXHLevel1 5 9 2" xfId="52266" xr:uid="{00000000-0005-0000-0000-000024CC0000}"/>
    <cellStyle name="SAPBEXHLevel1 5 9 3" xfId="52267" xr:uid="{00000000-0005-0000-0000-000025CC0000}"/>
    <cellStyle name="SAPBEXHLevel1 6" xfId="52268" xr:uid="{00000000-0005-0000-0000-000026CC0000}"/>
    <cellStyle name="SAPBEXHLevel1 6 10" xfId="52269" xr:uid="{00000000-0005-0000-0000-000027CC0000}"/>
    <cellStyle name="SAPBEXHLevel1 6 10 2" xfId="52270" xr:uid="{00000000-0005-0000-0000-000028CC0000}"/>
    <cellStyle name="SAPBEXHLevel1 6 10 3" xfId="52271" xr:uid="{00000000-0005-0000-0000-000029CC0000}"/>
    <cellStyle name="SAPBEXHLevel1 6 11" xfId="52272" xr:uid="{00000000-0005-0000-0000-00002ACC0000}"/>
    <cellStyle name="SAPBEXHLevel1 6 11 2" xfId="52273" xr:uid="{00000000-0005-0000-0000-00002BCC0000}"/>
    <cellStyle name="SAPBEXHLevel1 6 11 3" xfId="52274" xr:uid="{00000000-0005-0000-0000-00002CCC0000}"/>
    <cellStyle name="SAPBEXHLevel1 6 12" xfId="52275" xr:uid="{00000000-0005-0000-0000-00002DCC0000}"/>
    <cellStyle name="SAPBEXHLevel1 6 12 2" xfId="52276" xr:uid="{00000000-0005-0000-0000-00002ECC0000}"/>
    <cellStyle name="SAPBEXHLevel1 6 12 3" xfId="52277" xr:uid="{00000000-0005-0000-0000-00002FCC0000}"/>
    <cellStyle name="SAPBEXHLevel1 6 13" xfId="52278" xr:uid="{00000000-0005-0000-0000-000030CC0000}"/>
    <cellStyle name="SAPBEXHLevel1 6 13 2" xfId="52279" xr:uid="{00000000-0005-0000-0000-000031CC0000}"/>
    <cellStyle name="SAPBEXHLevel1 6 13 3" xfId="52280" xr:uid="{00000000-0005-0000-0000-000032CC0000}"/>
    <cellStyle name="SAPBEXHLevel1 6 14" xfId="52281" xr:uid="{00000000-0005-0000-0000-000033CC0000}"/>
    <cellStyle name="SAPBEXHLevel1 6 14 2" xfId="52282" xr:uid="{00000000-0005-0000-0000-000034CC0000}"/>
    <cellStyle name="SAPBEXHLevel1 6 14 3" xfId="52283" xr:uid="{00000000-0005-0000-0000-000035CC0000}"/>
    <cellStyle name="SAPBEXHLevel1 6 15" xfId="52284" xr:uid="{00000000-0005-0000-0000-000036CC0000}"/>
    <cellStyle name="SAPBEXHLevel1 6 15 2" xfId="52285" xr:uid="{00000000-0005-0000-0000-000037CC0000}"/>
    <cellStyle name="SAPBEXHLevel1 6 15 3" xfId="52286" xr:uid="{00000000-0005-0000-0000-000038CC0000}"/>
    <cellStyle name="SAPBEXHLevel1 6 16" xfId="52287" xr:uid="{00000000-0005-0000-0000-000039CC0000}"/>
    <cellStyle name="SAPBEXHLevel1 6 16 2" xfId="52288" xr:uid="{00000000-0005-0000-0000-00003ACC0000}"/>
    <cellStyle name="SAPBEXHLevel1 6 16 3" xfId="52289" xr:uid="{00000000-0005-0000-0000-00003BCC0000}"/>
    <cellStyle name="SAPBEXHLevel1 6 17" xfId="52290" xr:uid="{00000000-0005-0000-0000-00003CCC0000}"/>
    <cellStyle name="SAPBEXHLevel1 6 17 2" xfId="52291" xr:uid="{00000000-0005-0000-0000-00003DCC0000}"/>
    <cellStyle name="SAPBEXHLevel1 6 17 3" xfId="52292" xr:uid="{00000000-0005-0000-0000-00003ECC0000}"/>
    <cellStyle name="SAPBEXHLevel1 6 18" xfId="52293" xr:uid="{00000000-0005-0000-0000-00003FCC0000}"/>
    <cellStyle name="SAPBEXHLevel1 6 18 2" xfId="52294" xr:uid="{00000000-0005-0000-0000-000040CC0000}"/>
    <cellStyle name="SAPBEXHLevel1 6 18 3" xfId="52295" xr:uid="{00000000-0005-0000-0000-000041CC0000}"/>
    <cellStyle name="SAPBEXHLevel1 6 19" xfId="52296" xr:uid="{00000000-0005-0000-0000-000042CC0000}"/>
    <cellStyle name="SAPBEXHLevel1 6 2" xfId="52297" xr:uid="{00000000-0005-0000-0000-000043CC0000}"/>
    <cellStyle name="SAPBEXHLevel1 6 2 10" xfId="52298" xr:uid="{00000000-0005-0000-0000-000044CC0000}"/>
    <cellStyle name="SAPBEXHLevel1 6 2 10 2" xfId="52299" xr:uid="{00000000-0005-0000-0000-000045CC0000}"/>
    <cellStyle name="SAPBEXHLevel1 6 2 10 3" xfId="52300" xr:uid="{00000000-0005-0000-0000-000046CC0000}"/>
    <cellStyle name="SAPBEXHLevel1 6 2 11" xfId="52301" xr:uid="{00000000-0005-0000-0000-000047CC0000}"/>
    <cellStyle name="SAPBEXHLevel1 6 2 11 2" xfId="52302" xr:uid="{00000000-0005-0000-0000-000048CC0000}"/>
    <cellStyle name="SAPBEXHLevel1 6 2 11 3" xfId="52303" xr:uid="{00000000-0005-0000-0000-000049CC0000}"/>
    <cellStyle name="SAPBEXHLevel1 6 2 12" xfId="52304" xr:uid="{00000000-0005-0000-0000-00004ACC0000}"/>
    <cellStyle name="SAPBEXHLevel1 6 2 12 2" xfId="52305" xr:uid="{00000000-0005-0000-0000-00004BCC0000}"/>
    <cellStyle name="SAPBEXHLevel1 6 2 12 3" xfId="52306" xr:uid="{00000000-0005-0000-0000-00004CCC0000}"/>
    <cellStyle name="SAPBEXHLevel1 6 2 13" xfId="52307" xr:uid="{00000000-0005-0000-0000-00004DCC0000}"/>
    <cellStyle name="SAPBEXHLevel1 6 2 14" xfId="52308" xr:uid="{00000000-0005-0000-0000-00004ECC0000}"/>
    <cellStyle name="SAPBEXHLevel1 6 2 2" xfId="52309" xr:uid="{00000000-0005-0000-0000-00004FCC0000}"/>
    <cellStyle name="SAPBEXHLevel1 6 2 2 2" xfId="52310" xr:uid="{00000000-0005-0000-0000-000050CC0000}"/>
    <cellStyle name="SAPBEXHLevel1 6 2 2 3" xfId="52311" xr:uid="{00000000-0005-0000-0000-000051CC0000}"/>
    <cellStyle name="SAPBEXHLevel1 6 2 3" xfId="52312" xr:uid="{00000000-0005-0000-0000-000052CC0000}"/>
    <cellStyle name="SAPBEXHLevel1 6 2 3 2" xfId="52313" xr:uid="{00000000-0005-0000-0000-000053CC0000}"/>
    <cellStyle name="SAPBEXHLevel1 6 2 3 3" xfId="52314" xr:uid="{00000000-0005-0000-0000-000054CC0000}"/>
    <cellStyle name="SAPBEXHLevel1 6 2 4" xfId="52315" xr:uid="{00000000-0005-0000-0000-000055CC0000}"/>
    <cellStyle name="SAPBEXHLevel1 6 2 4 2" xfId="52316" xr:uid="{00000000-0005-0000-0000-000056CC0000}"/>
    <cellStyle name="SAPBEXHLevel1 6 2 4 3" xfId="52317" xr:uid="{00000000-0005-0000-0000-000057CC0000}"/>
    <cellStyle name="SAPBEXHLevel1 6 2 5" xfId="52318" xr:uid="{00000000-0005-0000-0000-000058CC0000}"/>
    <cellStyle name="SAPBEXHLevel1 6 2 5 2" xfId="52319" xr:uid="{00000000-0005-0000-0000-000059CC0000}"/>
    <cellStyle name="SAPBEXHLevel1 6 2 5 3" xfId="52320" xr:uid="{00000000-0005-0000-0000-00005ACC0000}"/>
    <cellStyle name="SAPBEXHLevel1 6 2 6" xfId="52321" xr:uid="{00000000-0005-0000-0000-00005BCC0000}"/>
    <cellStyle name="SAPBEXHLevel1 6 2 6 2" xfId="52322" xr:uid="{00000000-0005-0000-0000-00005CCC0000}"/>
    <cellStyle name="SAPBEXHLevel1 6 2 6 3" xfId="52323" xr:uid="{00000000-0005-0000-0000-00005DCC0000}"/>
    <cellStyle name="SAPBEXHLevel1 6 2 7" xfId="52324" xr:uid="{00000000-0005-0000-0000-00005ECC0000}"/>
    <cellStyle name="SAPBEXHLevel1 6 2 7 2" xfId="52325" xr:uid="{00000000-0005-0000-0000-00005FCC0000}"/>
    <cellStyle name="SAPBEXHLevel1 6 2 7 3" xfId="52326" xr:uid="{00000000-0005-0000-0000-000060CC0000}"/>
    <cellStyle name="SAPBEXHLevel1 6 2 8" xfId="52327" xr:uid="{00000000-0005-0000-0000-000061CC0000}"/>
    <cellStyle name="SAPBEXHLevel1 6 2 8 2" xfId="52328" xr:uid="{00000000-0005-0000-0000-000062CC0000}"/>
    <cellStyle name="SAPBEXHLevel1 6 2 8 3" xfId="52329" xr:uid="{00000000-0005-0000-0000-000063CC0000}"/>
    <cellStyle name="SAPBEXHLevel1 6 2 9" xfId="52330" xr:uid="{00000000-0005-0000-0000-000064CC0000}"/>
    <cellStyle name="SAPBEXHLevel1 6 2 9 2" xfId="52331" xr:uid="{00000000-0005-0000-0000-000065CC0000}"/>
    <cellStyle name="SAPBEXHLevel1 6 2 9 3" xfId="52332" xr:uid="{00000000-0005-0000-0000-000066CC0000}"/>
    <cellStyle name="SAPBEXHLevel1 6 20" xfId="52333" xr:uid="{00000000-0005-0000-0000-000067CC0000}"/>
    <cellStyle name="SAPBEXHLevel1 6 3" xfId="52334" xr:uid="{00000000-0005-0000-0000-000068CC0000}"/>
    <cellStyle name="SAPBEXHLevel1 6 3 10" xfId="52335" xr:uid="{00000000-0005-0000-0000-000069CC0000}"/>
    <cellStyle name="SAPBEXHLevel1 6 3 10 2" xfId="52336" xr:uid="{00000000-0005-0000-0000-00006ACC0000}"/>
    <cellStyle name="SAPBEXHLevel1 6 3 10 3" xfId="52337" xr:uid="{00000000-0005-0000-0000-00006BCC0000}"/>
    <cellStyle name="SAPBEXHLevel1 6 3 11" xfId="52338" xr:uid="{00000000-0005-0000-0000-00006CCC0000}"/>
    <cellStyle name="SAPBEXHLevel1 6 3 11 2" xfId="52339" xr:uid="{00000000-0005-0000-0000-00006DCC0000}"/>
    <cellStyle name="SAPBEXHLevel1 6 3 11 3" xfId="52340" xr:uid="{00000000-0005-0000-0000-00006ECC0000}"/>
    <cellStyle name="SAPBEXHLevel1 6 3 12" xfId="52341" xr:uid="{00000000-0005-0000-0000-00006FCC0000}"/>
    <cellStyle name="SAPBEXHLevel1 6 3 12 2" xfId="52342" xr:uid="{00000000-0005-0000-0000-000070CC0000}"/>
    <cellStyle name="SAPBEXHLevel1 6 3 12 3" xfId="52343" xr:uid="{00000000-0005-0000-0000-000071CC0000}"/>
    <cellStyle name="SAPBEXHLevel1 6 3 13" xfId="52344" xr:uid="{00000000-0005-0000-0000-000072CC0000}"/>
    <cellStyle name="SAPBEXHLevel1 6 3 14" xfId="52345" xr:uid="{00000000-0005-0000-0000-000073CC0000}"/>
    <cellStyle name="SAPBEXHLevel1 6 3 2" xfId="52346" xr:uid="{00000000-0005-0000-0000-000074CC0000}"/>
    <cellStyle name="SAPBEXHLevel1 6 3 2 2" xfId="52347" xr:uid="{00000000-0005-0000-0000-000075CC0000}"/>
    <cellStyle name="SAPBEXHLevel1 6 3 2 3" xfId="52348" xr:uid="{00000000-0005-0000-0000-000076CC0000}"/>
    <cellStyle name="SAPBEXHLevel1 6 3 3" xfId="52349" xr:uid="{00000000-0005-0000-0000-000077CC0000}"/>
    <cellStyle name="SAPBEXHLevel1 6 3 3 2" xfId="52350" xr:uid="{00000000-0005-0000-0000-000078CC0000}"/>
    <cellStyle name="SAPBEXHLevel1 6 3 3 3" xfId="52351" xr:uid="{00000000-0005-0000-0000-000079CC0000}"/>
    <cellStyle name="SAPBEXHLevel1 6 3 4" xfId="52352" xr:uid="{00000000-0005-0000-0000-00007ACC0000}"/>
    <cellStyle name="SAPBEXHLevel1 6 3 4 2" xfId="52353" xr:uid="{00000000-0005-0000-0000-00007BCC0000}"/>
    <cellStyle name="SAPBEXHLevel1 6 3 4 3" xfId="52354" xr:uid="{00000000-0005-0000-0000-00007CCC0000}"/>
    <cellStyle name="SAPBEXHLevel1 6 3 5" xfId="52355" xr:uid="{00000000-0005-0000-0000-00007DCC0000}"/>
    <cellStyle name="SAPBEXHLevel1 6 3 5 2" xfId="52356" xr:uid="{00000000-0005-0000-0000-00007ECC0000}"/>
    <cellStyle name="SAPBEXHLevel1 6 3 5 3" xfId="52357" xr:uid="{00000000-0005-0000-0000-00007FCC0000}"/>
    <cellStyle name="SAPBEXHLevel1 6 3 6" xfId="52358" xr:uid="{00000000-0005-0000-0000-000080CC0000}"/>
    <cellStyle name="SAPBEXHLevel1 6 3 6 2" xfId="52359" xr:uid="{00000000-0005-0000-0000-000081CC0000}"/>
    <cellStyle name="SAPBEXHLevel1 6 3 6 3" xfId="52360" xr:uid="{00000000-0005-0000-0000-000082CC0000}"/>
    <cellStyle name="SAPBEXHLevel1 6 3 7" xfId="52361" xr:uid="{00000000-0005-0000-0000-000083CC0000}"/>
    <cellStyle name="SAPBEXHLevel1 6 3 7 2" xfId="52362" xr:uid="{00000000-0005-0000-0000-000084CC0000}"/>
    <cellStyle name="SAPBEXHLevel1 6 3 7 3" xfId="52363" xr:uid="{00000000-0005-0000-0000-000085CC0000}"/>
    <cellStyle name="SAPBEXHLevel1 6 3 8" xfId="52364" xr:uid="{00000000-0005-0000-0000-000086CC0000}"/>
    <cellStyle name="SAPBEXHLevel1 6 3 8 2" xfId="52365" xr:uid="{00000000-0005-0000-0000-000087CC0000}"/>
    <cellStyle name="SAPBEXHLevel1 6 3 8 3" xfId="52366" xr:uid="{00000000-0005-0000-0000-000088CC0000}"/>
    <cellStyle name="SAPBEXHLevel1 6 3 9" xfId="52367" xr:uid="{00000000-0005-0000-0000-000089CC0000}"/>
    <cellStyle name="SAPBEXHLevel1 6 3 9 2" xfId="52368" xr:uid="{00000000-0005-0000-0000-00008ACC0000}"/>
    <cellStyle name="SAPBEXHLevel1 6 3 9 3" xfId="52369" xr:uid="{00000000-0005-0000-0000-00008BCC0000}"/>
    <cellStyle name="SAPBEXHLevel1 6 4" xfId="52370" xr:uid="{00000000-0005-0000-0000-00008CCC0000}"/>
    <cellStyle name="SAPBEXHLevel1 6 4 10" xfId="52371" xr:uid="{00000000-0005-0000-0000-00008DCC0000}"/>
    <cellStyle name="SAPBEXHLevel1 6 4 10 2" xfId="52372" xr:uid="{00000000-0005-0000-0000-00008ECC0000}"/>
    <cellStyle name="SAPBEXHLevel1 6 4 10 3" xfId="52373" xr:uid="{00000000-0005-0000-0000-00008FCC0000}"/>
    <cellStyle name="SAPBEXHLevel1 6 4 11" xfId="52374" xr:uid="{00000000-0005-0000-0000-000090CC0000}"/>
    <cellStyle name="SAPBEXHLevel1 6 4 11 2" xfId="52375" xr:uid="{00000000-0005-0000-0000-000091CC0000}"/>
    <cellStyle name="SAPBEXHLevel1 6 4 11 3" xfId="52376" xr:uid="{00000000-0005-0000-0000-000092CC0000}"/>
    <cellStyle name="SAPBEXHLevel1 6 4 12" xfId="52377" xr:uid="{00000000-0005-0000-0000-000093CC0000}"/>
    <cellStyle name="SAPBEXHLevel1 6 4 13" xfId="52378" xr:uid="{00000000-0005-0000-0000-000094CC0000}"/>
    <cellStyle name="SAPBEXHLevel1 6 4 2" xfId="52379" xr:uid="{00000000-0005-0000-0000-000095CC0000}"/>
    <cellStyle name="SAPBEXHLevel1 6 4 2 2" xfId="52380" xr:uid="{00000000-0005-0000-0000-000096CC0000}"/>
    <cellStyle name="SAPBEXHLevel1 6 4 2 3" xfId="52381" xr:uid="{00000000-0005-0000-0000-000097CC0000}"/>
    <cellStyle name="SAPBEXHLevel1 6 4 3" xfId="52382" xr:uid="{00000000-0005-0000-0000-000098CC0000}"/>
    <cellStyle name="SAPBEXHLevel1 6 4 3 2" xfId="52383" xr:uid="{00000000-0005-0000-0000-000099CC0000}"/>
    <cellStyle name="SAPBEXHLevel1 6 4 3 3" xfId="52384" xr:uid="{00000000-0005-0000-0000-00009ACC0000}"/>
    <cellStyle name="SAPBEXHLevel1 6 4 4" xfId="52385" xr:uid="{00000000-0005-0000-0000-00009BCC0000}"/>
    <cellStyle name="SAPBEXHLevel1 6 4 4 2" xfId="52386" xr:uid="{00000000-0005-0000-0000-00009CCC0000}"/>
    <cellStyle name="SAPBEXHLevel1 6 4 4 3" xfId="52387" xr:uid="{00000000-0005-0000-0000-00009DCC0000}"/>
    <cellStyle name="SAPBEXHLevel1 6 4 5" xfId="52388" xr:uid="{00000000-0005-0000-0000-00009ECC0000}"/>
    <cellStyle name="SAPBEXHLevel1 6 4 5 2" xfId="52389" xr:uid="{00000000-0005-0000-0000-00009FCC0000}"/>
    <cellStyle name="SAPBEXHLevel1 6 4 5 3" xfId="52390" xr:uid="{00000000-0005-0000-0000-0000A0CC0000}"/>
    <cellStyle name="SAPBEXHLevel1 6 4 6" xfId="52391" xr:uid="{00000000-0005-0000-0000-0000A1CC0000}"/>
    <cellStyle name="SAPBEXHLevel1 6 4 6 2" xfId="52392" xr:uid="{00000000-0005-0000-0000-0000A2CC0000}"/>
    <cellStyle name="SAPBEXHLevel1 6 4 6 3" xfId="52393" xr:uid="{00000000-0005-0000-0000-0000A3CC0000}"/>
    <cellStyle name="SAPBEXHLevel1 6 4 7" xfId="52394" xr:uid="{00000000-0005-0000-0000-0000A4CC0000}"/>
    <cellStyle name="SAPBEXHLevel1 6 4 7 2" xfId="52395" xr:uid="{00000000-0005-0000-0000-0000A5CC0000}"/>
    <cellStyle name="SAPBEXHLevel1 6 4 7 3" xfId="52396" xr:uid="{00000000-0005-0000-0000-0000A6CC0000}"/>
    <cellStyle name="SAPBEXHLevel1 6 4 8" xfId="52397" xr:uid="{00000000-0005-0000-0000-0000A7CC0000}"/>
    <cellStyle name="SAPBEXHLevel1 6 4 8 2" xfId="52398" xr:uid="{00000000-0005-0000-0000-0000A8CC0000}"/>
    <cellStyle name="SAPBEXHLevel1 6 4 8 3" xfId="52399" xr:uid="{00000000-0005-0000-0000-0000A9CC0000}"/>
    <cellStyle name="SAPBEXHLevel1 6 4 9" xfId="52400" xr:uid="{00000000-0005-0000-0000-0000AACC0000}"/>
    <cellStyle name="SAPBEXHLevel1 6 4 9 2" xfId="52401" xr:uid="{00000000-0005-0000-0000-0000ABCC0000}"/>
    <cellStyle name="SAPBEXHLevel1 6 4 9 3" xfId="52402" xr:uid="{00000000-0005-0000-0000-0000ACCC0000}"/>
    <cellStyle name="SAPBEXHLevel1 6 5" xfId="52403" xr:uid="{00000000-0005-0000-0000-0000ADCC0000}"/>
    <cellStyle name="SAPBEXHLevel1 6 5 10" xfId="52404" xr:uid="{00000000-0005-0000-0000-0000AECC0000}"/>
    <cellStyle name="SAPBEXHLevel1 6 5 10 2" xfId="52405" xr:uid="{00000000-0005-0000-0000-0000AFCC0000}"/>
    <cellStyle name="SAPBEXHLevel1 6 5 10 3" xfId="52406" xr:uid="{00000000-0005-0000-0000-0000B0CC0000}"/>
    <cellStyle name="SAPBEXHLevel1 6 5 11" xfId="52407" xr:uid="{00000000-0005-0000-0000-0000B1CC0000}"/>
    <cellStyle name="SAPBEXHLevel1 6 5 11 2" xfId="52408" xr:uid="{00000000-0005-0000-0000-0000B2CC0000}"/>
    <cellStyle name="SAPBEXHLevel1 6 5 11 3" xfId="52409" xr:uid="{00000000-0005-0000-0000-0000B3CC0000}"/>
    <cellStyle name="SAPBEXHLevel1 6 5 12" xfId="52410" xr:uid="{00000000-0005-0000-0000-0000B4CC0000}"/>
    <cellStyle name="SAPBEXHLevel1 6 5 13" xfId="52411" xr:uid="{00000000-0005-0000-0000-0000B5CC0000}"/>
    <cellStyle name="SAPBEXHLevel1 6 5 2" xfId="52412" xr:uid="{00000000-0005-0000-0000-0000B6CC0000}"/>
    <cellStyle name="SAPBEXHLevel1 6 5 2 2" xfId="52413" xr:uid="{00000000-0005-0000-0000-0000B7CC0000}"/>
    <cellStyle name="SAPBEXHLevel1 6 5 2 3" xfId="52414" xr:uid="{00000000-0005-0000-0000-0000B8CC0000}"/>
    <cellStyle name="SAPBEXHLevel1 6 5 3" xfId="52415" xr:uid="{00000000-0005-0000-0000-0000B9CC0000}"/>
    <cellStyle name="SAPBEXHLevel1 6 5 3 2" xfId="52416" xr:uid="{00000000-0005-0000-0000-0000BACC0000}"/>
    <cellStyle name="SAPBEXHLevel1 6 5 3 3" xfId="52417" xr:uid="{00000000-0005-0000-0000-0000BBCC0000}"/>
    <cellStyle name="SAPBEXHLevel1 6 5 4" xfId="52418" xr:uid="{00000000-0005-0000-0000-0000BCCC0000}"/>
    <cellStyle name="SAPBEXHLevel1 6 5 4 2" xfId="52419" xr:uid="{00000000-0005-0000-0000-0000BDCC0000}"/>
    <cellStyle name="SAPBEXHLevel1 6 5 4 3" xfId="52420" xr:uid="{00000000-0005-0000-0000-0000BECC0000}"/>
    <cellStyle name="SAPBEXHLevel1 6 5 5" xfId="52421" xr:uid="{00000000-0005-0000-0000-0000BFCC0000}"/>
    <cellStyle name="SAPBEXHLevel1 6 5 5 2" xfId="52422" xr:uid="{00000000-0005-0000-0000-0000C0CC0000}"/>
    <cellStyle name="SAPBEXHLevel1 6 5 5 3" xfId="52423" xr:uid="{00000000-0005-0000-0000-0000C1CC0000}"/>
    <cellStyle name="SAPBEXHLevel1 6 5 6" xfId="52424" xr:uid="{00000000-0005-0000-0000-0000C2CC0000}"/>
    <cellStyle name="SAPBEXHLevel1 6 5 6 2" xfId="52425" xr:uid="{00000000-0005-0000-0000-0000C3CC0000}"/>
    <cellStyle name="SAPBEXHLevel1 6 5 6 3" xfId="52426" xr:uid="{00000000-0005-0000-0000-0000C4CC0000}"/>
    <cellStyle name="SAPBEXHLevel1 6 5 7" xfId="52427" xr:uid="{00000000-0005-0000-0000-0000C5CC0000}"/>
    <cellStyle name="SAPBEXHLevel1 6 5 7 2" xfId="52428" xr:uid="{00000000-0005-0000-0000-0000C6CC0000}"/>
    <cellStyle name="SAPBEXHLevel1 6 5 7 3" xfId="52429" xr:uid="{00000000-0005-0000-0000-0000C7CC0000}"/>
    <cellStyle name="SAPBEXHLevel1 6 5 8" xfId="52430" xr:uid="{00000000-0005-0000-0000-0000C8CC0000}"/>
    <cellStyle name="SAPBEXHLevel1 6 5 8 2" xfId="52431" xr:uid="{00000000-0005-0000-0000-0000C9CC0000}"/>
    <cellStyle name="SAPBEXHLevel1 6 5 8 3" xfId="52432" xr:uid="{00000000-0005-0000-0000-0000CACC0000}"/>
    <cellStyle name="SAPBEXHLevel1 6 5 9" xfId="52433" xr:uid="{00000000-0005-0000-0000-0000CBCC0000}"/>
    <cellStyle name="SAPBEXHLevel1 6 5 9 2" xfId="52434" xr:uid="{00000000-0005-0000-0000-0000CCCC0000}"/>
    <cellStyle name="SAPBEXHLevel1 6 5 9 3" xfId="52435" xr:uid="{00000000-0005-0000-0000-0000CDCC0000}"/>
    <cellStyle name="SAPBEXHLevel1 6 6" xfId="52436" xr:uid="{00000000-0005-0000-0000-0000CECC0000}"/>
    <cellStyle name="SAPBEXHLevel1 6 6 10" xfId="52437" xr:uid="{00000000-0005-0000-0000-0000CFCC0000}"/>
    <cellStyle name="SAPBEXHLevel1 6 6 10 2" xfId="52438" xr:uid="{00000000-0005-0000-0000-0000D0CC0000}"/>
    <cellStyle name="SAPBEXHLevel1 6 6 10 3" xfId="52439" xr:uid="{00000000-0005-0000-0000-0000D1CC0000}"/>
    <cellStyle name="SAPBEXHLevel1 6 6 11" xfId="52440" xr:uid="{00000000-0005-0000-0000-0000D2CC0000}"/>
    <cellStyle name="SAPBEXHLevel1 6 6 11 2" xfId="52441" xr:uid="{00000000-0005-0000-0000-0000D3CC0000}"/>
    <cellStyle name="SAPBEXHLevel1 6 6 11 3" xfId="52442" xr:uid="{00000000-0005-0000-0000-0000D4CC0000}"/>
    <cellStyle name="SAPBEXHLevel1 6 6 12" xfId="52443" xr:uid="{00000000-0005-0000-0000-0000D5CC0000}"/>
    <cellStyle name="SAPBEXHLevel1 6 6 13" xfId="52444" xr:uid="{00000000-0005-0000-0000-0000D6CC0000}"/>
    <cellStyle name="SAPBEXHLevel1 6 6 2" xfId="52445" xr:uid="{00000000-0005-0000-0000-0000D7CC0000}"/>
    <cellStyle name="SAPBEXHLevel1 6 6 2 2" xfId="52446" xr:uid="{00000000-0005-0000-0000-0000D8CC0000}"/>
    <cellStyle name="SAPBEXHLevel1 6 6 2 3" xfId="52447" xr:uid="{00000000-0005-0000-0000-0000D9CC0000}"/>
    <cellStyle name="SAPBEXHLevel1 6 6 3" xfId="52448" xr:uid="{00000000-0005-0000-0000-0000DACC0000}"/>
    <cellStyle name="SAPBEXHLevel1 6 6 3 2" xfId="52449" xr:uid="{00000000-0005-0000-0000-0000DBCC0000}"/>
    <cellStyle name="SAPBEXHLevel1 6 6 3 3" xfId="52450" xr:uid="{00000000-0005-0000-0000-0000DCCC0000}"/>
    <cellStyle name="SAPBEXHLevel1 6 6 4" xfId="52451" xr:uid="{00000000-0005-0000-0000-0000DDCC0000}"/>
    <cellStyle name="SAPBEXHLevel1 6 6 4 2" xfId="52452" xr:uid="{00000000-0005-0000-0000-0000DECC0000}"/>
    <cellStyle name="SAPBEXHLevel1 6 6 4 3" xfId="52453" xr:uid="{00000000-0005-0000-0000-0000DFCC0000}"/>
    <cellStyle name="SAPBEXHLevel1 6 6 5" xfId="52454" xr:uid="{00000000-0005-0000-0000-0000E0CC0000}"/>
    <cellStyle name="SAPBEXHLevel1 6 6 5 2" xfId="52455" xr:uid="{00000000-0005-0000-0000-0000E1CC0000}"/>
    <cellStyle name="SAPBEXHLevel1 6 6 5 3" xfId="52456" xr:uid="{00000000-0005-0000-0000-0000E2CC0000}"/>
    <cellStyle name="SAPBEXHLevel1 6 6 6" xfId="52457" xr:uid="{00000000-0005-0000-0000-0000E3CC0000}"/>
    <cellStyle name="SAPBEXHLevel1 6 6 6 2" xfId="52458" xr:uid="{00000000-0005-0000-0000-0000E4CC0000}"/>
    <cellStyle name="SAPBEXHLevel1 6 6 6 3" xfId="52459" xr:uid="{00000000-0005-0000-0000-0000E5CC0000}"/>
    <cellStyle name="SAPBEXHLevel1 6 6 7" xfId="52460" xr:uid="{00000000-0005-0000-0000-0000E6CC0000}"/>
    <cellStyle name="SAPBEXHLevel1 6 6 7 2" xfId="52461" xr:uid="{00000000-0005-0000-0000-0000E7CC0000}"/>
    <cellStyle name="SAPBEXHLevel1 6 6 7 3" xfId="52462" xr:uid="{00000000-0005-0000-0000-0000E8CC0000}"/>
    <cellStyle name="SAPBEXHLevel1 6 6 8" xfId="52463" xr:uid="{00000000-0005-0000-0000-0000E9CC0000}"/>
    <cellStyle name="SAPBEXHLevel1 6 6 8 2" xfId="52464" xr:uid="{00000000-0005-0000-0000-0000EACC0000}"/>
    <cellStyle name="SAPBEXHLevel1 6 6 8 3" xfId="52465" xr:uid="{00000000-0005-0000-0000-0000EBCC0000}"/>
    <cellStyle name="SAPBEXHLevel1 6 6 9" xfId="52466" xr:uid="{00000000-0005-0000-0000-0000ECCC0000}"/>
    <cellStyle name="SAPBEXHLevel1 6 6 9 2" xfId="52467" xr:uid="{00000000-0005-0000-0000-0000EDCC0000}"/>
    <cellStyle name="SAPBEXHLevel1 6 6 9 3" xfId="52468" xr:uid="{00000000-0005-0000-0000-0000EECC0000}"/>
    <cellStyle name="SAPBEXHLevel1 6 7" xfId="52469" xr:uid="{00000000-0005-0000-0000-0000EFCC0000}"/>
    <cellStyle name="SAPBEXHLevel1 6 7 10" xfId="52470" xr:uid="{00000000-0005-0000-0000-0000F0CC0000}"/>
    <cellStyle name="SAPBEXHLevel1 6 7 10 2" xfId="52471" xr:uid="{00000000-0005-0000-0000-0000F1CC0000}"/>
    <cellStyle name="SAPBEXHLevel1 6 7 10 3" xfId="52472" xr:uid="{00000000-0005-0000-0000-0000F2CC0000}"/>
    <cellStyle name="SAPBEXHLevel1 6 7 11" xfId="52473" xr:uid="{00000000-0005-0000-0000-0000F3CC0000}"/>
    <cellStyle name="SAPBEXHLevel1 6 7 11 2" xfId="52474" xr:uid="{00000000-0005-0000-0000-0000F4CC0000}"/>
    <cellStyle name="SAPBEXHLevel1 6 7 11 3" xfId="52475" xr:uid="{00000000-0005-0000-0000-0000F5CC0000}"/>
    <cellStyle name="SAPBEXHLevel1 6 7 12" xfId="52476" xr:uid="{00000000-0005-0000-0000-0000F6CC0000}"/>
    <cellStyle name="SAPBEXHLevel1 6 7 13" xfId="52477" xr:uid="{00000000-0005-0000-0000-0000F7CC0000}"/>
    <cellStyle name="SAPBEXHLevel1 6 7 2" xfId="52478" xr:uid="{00000000-0005-0000-0000-0000F8CC0000}"/>
    <cellStyle name="SAPBEXHLevel1 6 7 2 2" xfId="52479" xr:uid="{00000000-0005-0000-0000-0000F9CC0000}"/>
    <cellStyle name="SAPBEXHLevel1 6 7 2 3" xfId="52480" xr:uid="{00000000-0005-0000-0000-0000FACC0000}"/>
    <cellStyle name="SAPBEXHLevel1 6 7 3" xfId="52481" xr:uid="{00000000-0005-0000-0000-0000FBCC0000}"/>
    <cellStyle name="SAPBEXHLevel1 6 7 3 2" xfId="52482" xr:uid="{00000000-0005-0000-0000-0000FCCC0000}"/>
    <cellStyle name="SAPBEXHLevel1 6 7 3 3" xfId="52483" xr:uid="{00000000-0005-0000-0000-0000FDCC0000}"/>
    <cellStyle name="SAPBEXHLevel1 6 7 4" xfId="52484" xr:uid="{00000000-0005-0000-0000-0000FECC0000}"/>
    <cellStyle name="SAPBEXHLevel1 6 7 4 2" xfId="52485" xr:uid="{00000000-0005-0000-0000-0000FFCC0000}"/>
    <cellStyle name="SAPBEXHLevel1 6 7 4 3" xfId="52486" xr:uid="{00000000-0005-0000-0000-000000CD0000}"/>
    <cellStyle name="SAPBEXHLevel1 6 7 5" xfId="52487" xr:uid="{00000000-0005-0000-0000-000001CD0000}"/>
    <cellStyle name="SAPBEXHLevel1 6 7 5 2" xfId="52488" xr:uid="{00000000-0005-0000-0000-000002CD0000}"/>
    <cellStyle name="SAPBEXHLevel1 6 7 5 3" xfId="52489" xr:uid="{00000000-0005-0000-0000-000003CD0000}"/>
    <cellStyle name="SAPBEXHLevel1 6 7 6" xfId="52490" xr:uid="{00000000-0005-0000-0000-000004CD0000}"/>
    <cellStyle name="SAPBEXHLevel1 6 7 6 2" xfId="52491" xr:uid="{00000000-0005-0000-0000-000005CD0000}"/>
    <cellStyle name="SAPBEXHLevel1 6 7 6 3" xfId="52492" xr:uid="{00000000-0005-0000-0000-000006CD0000}"/>
    <cellStyle name="SAPBEXHLevel1 6 7 7" xfId="52493" xr:uid="{00000000-0005-0000-0000-000007CD0000}"/>
    <cellStyle name="SAPBEXHLevel1 6 7 7 2" xfId="52494" xr:uid="{00000000-0005-0000-0000-000008CD0000}"/>
    <cellStyle name="SAPBEXHLevel1 6 7 7 3" xfId="52495" xr:uid="{00000000-0005-0000-0000-000009CD0000}"/>
    <cellStyle name="SAPBEXHLevel1 6 7 8" xfId="52496" xr:uid="{00000000-0005-0000-0000-00000ACD0000}"/>
    <cellStyle name="SAPBEXHLevel1 6 7 8 2" xfId="52497" xr:uid="{00000000-0005-0000-0000-00000BCD0000}"/>
    <cellStyle name="SAPBEXHLevel1 6 7 8 3" xfId="52498" xr:uid="{00000000-0005-0000-0000-00000CCD0000}"/>
    <cellStyle name="SAPBEXHLevel1 6 7 9" xfId="52499" xr:uid="{00000000-0005-0000-0000-00000DCD0000}"/>
    <cellStyle name="SAPBEXHLevel1 6 7 9 2" xfId="52500" xr:uid="{00000000-0005-0000-0000-00000ECD0000}"/>
    <cellStyle name="SAPBEXHLevel1 6 7 9 3" xfId="52501" xr:uid="{00000000-0005-0000-0000-00000FCD0000}"/>
    <cellStyle name="SAPBEXHLevel1 6 8" xfId="52502" xr:uid="{00000000-0005-0000-0000-000010CD0000}"/>
    <cellStyle name="SAPBEXHLevel1 6 8 2" xfId="52503" xr:uid="{00000000-0005-0000-0000-000011CD0000}"/>
    <cellStyle name="SAPBEXHLevel1 6 8 3" xfId="52504" xr:uid="{00000000-0005-0000-0000-000012CD0000}"/>
    <cellStyle name="SAPBEXHLevel1 6 9" xfId="52505" xr:uid="{00000000-0005-0000-0000-000013CD0000}"/>
    <cellStyle name="SAPBEXHLevel1 6 9 2" xfId="52506" xr:uid="{00000000-0005-0000-0000-000014CD0000}"/>
    <cellStyle name="SAPBEXHLevel1 6 9 3" xfId="52507" xr:uid="{00000000-0005-0000-0000-000015CD0000}"/>
    <cellStyle name="SAPBEXHLevel1 7" xfId="52508" xr:uid="{00000000-0005-0000-0000-000016CD0000}"/>
    <cellStyle name="SAPBEXHLevel1 7 10" xfId="52509" xr:uid="{00000000-0005-0000-0000-000017CD0000}"/>
    <cellStyle name="SAPBEXHLevel1 7 10 2" xfId="52510" xr:uid="{00000000-0005-0000-0000-000018CD0000}"/>
    <cellStyle name="SAPBEXHLevel1 7 10 3" xfId="52511" xr:uid="{00000000-0005-0000-0000-000019CD0000}"/>
    <cellStyle name="SAPBEXHLevel1 7 11" xfId="52512" xr:uid="{00000000-0005-0000-0000-00001ACD0000}"/>
    <cellStyle name="SAPBEXHLevel1 7 11 2" xfId="52513" xr:uid="{00000000-0005-0000-0000-00001BCD0000}"/>
    <cellStyle name="SAPBEXHLevel1 7 11 3" xfId="52514" xr:uid="{00000000-0005-0000-0000-00001CCD0000}"/>
    <cellStyle name="SAPBEXHLevel1 7 12" xfId="52515" xr:uid="{00000000-0005-0000-0000-00001DCD0000}"/>
    <cellStyle name="SAPBEXHLevel1 7 13" xfId="52516" xr:uid="{00000000-0005-0000-0000-00001ECD0000}"/>
    <cellStyle name="SAPBEXHLevel1 7 2" xfId="52517" xr:uid="{00000000-0005-0000-0000-00001FCD0000}"/>
    <cellStyle name="SAPBEXHLevel1 7 2 2" xfId="52518" xr:uid="{00000000-0005-0000-0000-000020CD0000}"/>
    <cellStyle name="SAPBEXHLevel1 7 2 3" xfId="52519" xr:uid="{00000000-0005-0000-0000-000021CD0000}"/>
    <cellStyle name="SAPBEXHLevel1 7 3" xfId="52520" xr:uid="{00000000-0005-0000-0000-000022CD0000}"/>
    <cellStyle name="SAPBEXHLevel1 7 3 2" xfId="52521" xr:uid="{00000000-0005-0000-0000-000023CD0000}"/>
    <cellStyle name="SAPBEXHLevel1 7 3 3" xfId="52522" xr:uid="{00000000-0005-0000-0000-000024CD0000}"/>
    <cellStyle name="SAPBEXHLevel1 7 4" xfId="52523" xr:uid="{00000000-0005-0000-0000-000025CD0000}"/>
    <cellStyle name="SAPBEXHLevel1 7 4 2" xfId="52524" xr:uid="{00000000-0005-0000-0000-000026CD0000}"/>
    <cellStyle name="SAPBEXHLevel1 7 4 3" xfId="52525" xr:uid="{00000000-0005-0000-0000-000027CD0000}"/>
    <cellStyle name="SAPBEXHLevel1 7 5" xfId="52526" xr:uid="{00000000-0005-0000-0000-000028CD0000}"/>
    <cellStyle name="SAPBEXHLevel1 7 5 2" xfId="52527" xr:uid="{00000000-0005-0000-0000-000029CD0000}"/>
    <cellStyle name="SAPBEXHLevel1 7 5 3" xfId="52528" xr:uid="{00000000-0005-0000-0000-00002ACD0000}"/>
    <cellStyle name="SAPBEXHLevel1 7 6" xfId="52529" xr:uid="{00000000-0005-0000-0000-00002BCD0000}"/>
    <cellStyle name="SAPBEXHLevel1 7 6 2" xfId="52530" xr:uid="{00000000-0005-0000-0000-00002CCD0000}"/>
    <cellStyle name="SAPBEXHLevel1 7 6 3" xfId="52531" xr:uid="{00000000-0005-0000-0000-00002DCD0000}"/>
    <cellStyle name="SAPBEXHLevel1 7 7" xfId="52532" xr:uid="{00000000-0005-0000-0000-00002ECD0000}"/>
    <cellStyle name="SAPBEXHLevel1 7 7 2" xfId="52533" xr:uid="{00000000-0005-0000-0000-00002FCD0000}"/>
    <cellStyle name="SAPBEXHLevel1 7 7 3" xfId="52534" xr:uid="{00000000-0005-0000-0000-000030CD0000}"/>
    <cellStyle name="SAPBEXHLevel1 7 8" xfId="52535" xr:uid="{00000000-0005-0000-0000-000031CD0000}"/>
    <cellStyle name="SAPBEXHLevel1 7 8 2" xfId="52536" xr:uid="{00000000-0005-0000-0000-000032CD0000}"/>
    <cellStyle name="SAPBEXHLevel1 7 8 3" xfId="52537" xr:uid="{00000000-0005-0000-0000-000033CD0000}"/>
    <cellStyle name="SAPBEXHLevel1 7 9" xfId="52538" xr:uid="{00000000-0005-0000-0000-000034CD0000}"/>
    <cellStyle name="SAPBEXHLevel1 7 9 2" xfId="52539" xr:uid="{00000000-0005-0000-0000-000035CD0000}"/>
    <cellStyle name="SAPBEXHLevel1 7 9 3" xfId="52540" xr:uid="{00000000-0005-0000-0000-000036CD0000}"/>
    <cellStyle name="SAPBEXHLevel1 8" xfId="52541" xr:uid="{00000000-0005-0000-0000-000037CD0000}"/>
    <cellStyle name="SAPBEXHLevel1 8 2" xfId="52542" xr:uid="{00000000-0005-0000-0000-000038CD0000}"/>
    <cellStyle name="SAPBEXHLevel1 8 3" xfId="52543" xr:uid="{00000000-0005-0000-0000-000039CD0000}"/>
    <cellStyle name="SAPBEXHLevel1 9" xfId="52544" xr:uid="{00000000-0005-0000-0000-00003ACD0000}"/>
    <cellStyle name="SAPBEXHLevel1 9 2" xfId="52545" xr:uid="{00000000-0005-0000-0000-00003BCD0000}"/>
    <cellStyle name="SAPBEXHLevel1 9 3" xfId="52546" xr:uid="{00000000-0005-0000-0000-00003CCD0000}"/>
    <cellStyle name="SAPBEXHLevel1X" xfId="52547" xr:uid="{00000000-0005-0000-0000-00003DCD0000}"/>
    <cellStyle name="SAPBEXHLevel1X 10" xfId="52548" xr:uid="{00000000-0005-0000-0000-00003ECD0000}"/>
    <cellStyle name="SAPBEXHLevel1X 10 2" xfId="52549" xr:uid="{00000000-0005-0000-0000-00003FCD0000}"/>
    <cellStyle name="SAPBEXHLevel1X 11" xfId="52550" xr:uid="{00000000-0005-0000-0000-000040CD0000}"/>
    <cellStyle name="SAPBEXHLevel1X 11 2" xfId="52551" xr:uid="{00000000-0005-0000-0000-000041CD0000}"/>
    <cellStyle name="SAPBEXHLevel1X 12" xfId="52552" xr:uid="{00000000-0005-0000-0000-000042CD0000}"/>
    <cellStyle name="SAPBEXHLevel1X 12 2" xfId="52553" xr:uid="{00000000-0005-0000-0000-000043CD0000}"/>
    <cellStyle name="SAPBEXHLevel1X 13" xfId="52554" xr:uid="{00000000-0005-0000-0000-000044CD0000}"/>
    <cellStyle name="SAPBEXHLevel1X 13 2" xfId="52555" xr:uid="{00000000-0005-0000-0000-000045CD0000}"/>
    <cellStyle name="SAPBEXHLevel1X 14" xfId="52556" xr:uid="{00000000-0005-0000-0000-000046CD0000}"/>
    <cellStyle name="SAPBEXHLevel1X 14 2" xfId="52557" xr:uid="{00000000-0005-0000-0000-000047CD0000}"/>
    <cellStyle name="SAPBEXHLevel1X 15" xfId="52558" xr:uid="{00000000-0005-0000-0000-000048CD0000}"/>
    <cellStyle name="SAPBEXHLevel1X 15 2" xfId="52559" xr:uid="{00000000-0005-0000-0000-000049CD0000}"/>
    <cellStyle name="SAPBEXHLevel1X 16" xfId="52560" xr:uid="{00000000-0005-0000-0000-00004ACD0000}"/>
    <cellStyle name="SAPBEXHLevel1X 16 2" xfId="52561" xr:uid="{00000000-0005-0000-0000-00004BCD0000}"/>
    <cellStyle name="SAPBEXHLevel1X 17" xfId="52562" xr:uid="{00000000-0005-0000-0000-00004CCD0000}"/>
    <cellStyle name="SAPBEXHLevel1X 17 2" xfId="52563" xr:uid="{00000000-0005-0000-0000-00004DCD0000}"/>
    <cellStyle name="SAPBEXHLevel1X 18" xfId="52564" xr:uid="{00000000-0005-0000-0000-00004ECD0000}"/>
    <cellStyle name="SAPBEXHLevel1X 18 2" xfId="52565" xr:uid="{00000000-0005-0000-0000-00004FCD0000}"/>
    <cellStyle name="SAPBEXHLevel1X 19" xfId="52566" xr:uid="{00000000-0005-0000-0000-000050CD0000}"/>
    <cellStyle name="SAPBEXHLevel1X 19 2" xfId="52567" xr:uid="{00000000-0005-0000-0000-000051CD0000}"/>
    <cellStyle name="SAPBEXHLevel1X 2" xfId="52568" xr:uid="{00000000-0005-0000-0000-000052CD0000}"/>
    <cellStyle name="SAPBEXHLevel1X 2 2" xfId="52569" xr:uid="{00000000-0005-0000-0000-000053CD0000}"/>
    <cellStyle name="SAPBEXHLevel1X 2 2 2" xfId="52570" xr:uid="{00000000-0005-0000-0000-000054CD0000}"/>
    <cellStyle name="SAPBEXHLevel1X 2 3" xfId="52571" xr:uid="{00000000-0005-0000-0000-000055CD0000}"/>
    <cellStyle name="SAPBEXHLevel1X 2 3 2" xfId="52572" xr:uid="{00000000-0005-0000-0000-000056CD0000}"/>
    <cellStyle name="SAPBEXHLevel1X 2 4" xfId="52573" xr:uid="{00000000-0005-0000-0000-000057CD0000}"/>
    <cellStyle name="SAPBEXHLevel1X 2 4 2" xfId="52574" xr:uid="{00000000-0005-0000-0000-000058CD0000}"/>
    <cellStyle name="SAPBEXHLevel1X 2 5" xfId="52575" xr:uid="{00000000-0005-0000-0000-000059CD0000}"/>
    <cellStyle name="SAPBEXHLevel1X 20" xfId="52576" xr:uid="{00000000-0005-0000-0000-00005ACD0000}"/>
    <cellStyle name="SAPBEXHLevel1X 20 2" xfId="52577" xr:uid="{00000000-0005-0000-0000-00005BCD0000}"/>
    <cellStyle name="SAPBEXHLevel1X 21" xfId="52578" xr:uid="{00000000-0005-0000-0000-00005CCD0000}"/>
    <cellStyle name="SAPBEXHLevel1X 3" xfId="52579" xr:uid="{00000000-0005-0000-0000-00005DCD0000}"/>
    <cellStyle name="SAPBEXHLevel1X 3 2" xfId="52580" xr:uid="{00000000-0005-0000-0000-00005ECD0000}"/>
    <cellStyle name="SAPBEXHLevel1X 4" xfId="52581" xr:uid="{00000000-0005-0000-0000-00005FCD0000}"/>
    <cellStyle name="SAPBEXHLevel1X 4 2" xfId="52582" xr:uid="{00000000-0005-0000-0000-000060CD0000}"/>
    <cellStyle name="SAPBEXHLevel1X 5" xfId="52583" xr:uid="{00000000-0005-0000-0000-000061CD0000}"/>
    <cellStyle name="SAPBEXHLevel1X 5 2" xfId="52584" xr:uid="{00000000-0005-0000-0000-000062CD0000}"/>
    <cellStyle name="SAPBEXHLevel1X 6" xfId="52585" xr:uid="{00000000-0005-0000-0000-000063CD0000}"/>
    <cellStyle name="SAPBEXHLevel1X 6 2" xfId="52586" xr:uid="{00000000-0005-0000-0000-000064CD0000}"/>
    <cellStyle name="SAPBEXHLevel1X 7" xfId="52587" xr:uid="{00000000-0005-0000-0000-000065CD0000}"/>
    <cellStyle name="SAPBEXHLevel1X 7 2" xfId="52588" xr:uid="{00000000-0005-0000-0000-000066CD0000}"/>
    <cellStyle name="SAPBEXHLevel1X 8" xfId="52589" xr:uid="{00000000-0005-0000-0000-000067CD0000}"/>
    <cellStyle name="SAPBEXHLevel1X 8 2" xfId="52590" xr:uid="{00000000-0005-0000-0000-000068CD0000}"/>
    <cellStyle name="SAPBEXHLevel1X 9" xfId="52591" xr:uid="{00000000-0005-0000-0000-000069CD0000}"/>
    <cellStyle name="SAPBEXHLevel1X 9 2" xfId="52592" xr:uid="{00000000-0005-0000-0000-00006ACD0000}"/>
    <cellStyle name="SAPBEXHLevel2" xfId="52593" xr:uid="{00000000-0005-0000-0000-00006BCD0000}"/>
    <cellStyle name="SAPBEXHLevel2 10" xfId="52594" xr:uid="{00000000-0005-0000-0000-00006CCD0000}"/>
    <cellStyle name="SAPBEXHLevel2 10 2" xfId="52595" xr:uid="{00000000-0005-0000-0000-00006DCD0000}"/>
    <cellStyle name="SAPBEXHLevel2 11" xfId="52596" xr:uid="{00000000-0005-0000-0000-00006ECD0000}"/>
    <cellStyle name="SAPBEXHLevel2 11 2" xfId="52597" xr:uid="{00000000-0005-0000-0000-00006FCD0000}"/>
    <cellStyle name="SAPBEXHLevel2 12" xfId="52598" xr:uid="{00000000-0005-0000-0000-000070CD0000}"/>
    <cellStyle name="SAPBEXHLevel2 12 2" xfId="52599" xr:uid="{00000000-0005-0000-0000-000071CD0000}"/>
    <cellStyle name="SAPBEXHLevel2 13" xfId="52600" xr:uid="{00000000-0005-0000-0000-000072CD0000}"/>
    <cellStyle name="SAPBEXHLevel2 13 2" xfId="52601" xr:uid="{00000000-0005-0000-0000-000073CD0000}"/>
    <cellStyle name="SAPBEXHLevel2 14" xfId="52602" xr:uid="{00000000-0005-0000-0000-000074CD0000}"/>
    <cellStyle name="SAPBEXHLevel2 14 2" xfId="52603" xr:uid="{00000000-0005-0000-0000-000075CD0000}"/>
    <cellStyle name="SAPBEXHLevel2 15" xfId="52604" xr:uid="{00000000-0005-0000-0000-000076CD0000}"/>
    <cellStyle name="SAPBEXHLevel2 15 2" xfId="52605" xr:uid="{00000000-0005-0000-0000-000077CD0000}"/>
    <cellStyle name="SAPBEXHLevel2 16" xfId="52606" xr:uid="{00000000-0005-0000-0000-000078CD0000}"/>
    <cellStyle name="SAPBEXHLevel2 16 2" xfId="52607" xr:uid="{00000000-0005-0000-0000-000079CD0000}"/>
    <cellStyle name="SAPBEXHLevel2 17" xfId="52608" xr:uid="{00000000-0005-0000-0000-00007ACD0000}"/>
    <cellStyle name="SAPBEXHLevel2 17 2" xfId="52609" xr:uid="{00000000-0005-0000-0000-00007BCD0000}"/>
    <cellStyle name="SAPBEXHLevel2 18" xfId="52610" xr:uid="{00000000-0005-0000-0000-00007CCD0000}"/>
    <cellStyle name="SAPBEXHLevel2 18 2" xfId="52611" xr:uid="{00000000-0005-0000-0000-00007DCD0000}"/>
    <cellStyle name="SAPBEXHLevel2 19" xfId="52612" xr:uid="{00000000-0005-0000-0000-00007ECD0000}"/>
    <cellStyle name="SAPBEXHLevel2 19 2" xfId="52613" xr:uid="{00000000-0005-0000-0000-00007FCD0000}"/>
    <cellStyle name="SAPBEXHLevel2 2" xfId="52614" xr:uid="{00000000-0005-0000-0000-000080CD0000}"/>
    <cellStyle name="SAPBEXHLevel2 2 2" xfId="52615" xr:uid="{00000000-0005-0000-0000-000081CD0000}"/>
    <cellStyle name="SAPBEXHLevel2 2 2 2" xfId="52616" xr:uid="{00000000-0005-0000-0000-000082CD0000}"/>
    <cellStyle name="SAPBEXHLevel2 2 3" xfId="52617" xr:uid="{00000000-0005-0000-0000-000083CD0000}"/>
    <cellStyle name="SAPBEXHLevel2 2 3 2" xfId="52618" xr:uid="{00000000-0005-0000-0000-000084CD0000}"/>
    <cellStyle name="SAPBEXHLevel2 2 4" xfId="52619" xr:uid="{00000000-0005-0000-0000-000085CD0000}"/>
    <cellStyle name="SAPBEXHLevel2 2 4 2" xfId="52620" xr:uid="{00000000-0005-0000-0000-000086CD0000}"/>
    <cellStyle name="SAPBEXHLevel2 2 5" xfId="52621" xr:uid="{00000000-0005-0000-0000-000087CD0000}"/>
    <cellStyle name="SAPBEXHLevel2 20" xfId="52622" xr:uid="{00000000-0005-0000-0000-000088CD0000}"/>
    <cellStyle name="SAPBEXHLevel2 20 2" xfId="52623" xr:uid="{00000000-0005-0000-0000-000089CD0000}"/>
    <cellStyle name="SAPBEXHLevel2 21" xfId="52624" xr:uid="{00000000-0005-0000-0000-00008ACD0000}"/>
    <cellStyle name="SAPBEXHLevel2 3" xfId="52625" xr:uid="{00000000-0005-0000-0000-00008BCD0000}"/>
    <cellStyle name="SAPBEXHLevel2 3 2" xfId="52626" xr:uid="{00000000-0005-0000-0000-00008CCD0000}"/>
    <cellStyle name="SAPBEXHLevel2 4" xfId="52627" xr:uid="{00000000-0005-0000-0000-00008DCD0000}"/>
    <cellStyle name="SAPBEXHLevel2 4 2" xfId="52628" xr:uid="{00000000-0005-0000-0000-00008ECD0000}"/>
    <cellStyle name="SAPBEXHLevel2 5" xfId="52629" xr:uid="{00000000-0005-0000-0000-00008FCD0000}"/>
    <cellStyle name="SAPBEXHLevel2 5 2" xfId="52630" xr:uid="{00000000-0005-0000-0000-000090CD0000}"/>
    <cellStyle name="SAPBEXHLevel2 6" xfId="52631" xr:uid="{00000000-0005-0000-0000-000091CD0000}"/>
    <cellStyle name="SAPBEXHLevel2 6 2" xfId="52632" xr:uid="{00000000-0005-0000-0000-000092CD0000}"/>
    <cellStyle name="SAPBEXHLevel2 7" xfId="52633" xr:uid="{00000000-0005-0000-0000-000093CD0000}"/>
    <cellStyle name="SAPBEXHLevel2 7 2" xfId="52634" xr:uid="{00000000-0005-0000-0000-000094CD0000}"/>
    <cellStyle name="SAPBEXHLevel2 8" xfId="52635" xr:uid="{00000000-0005-0000-0000-000095CD0000}"/>
    <cellStyle name="SAPBEXHLevel2 8 2" xfId="52636" xr:uid="{00000000-0005-0000-0000-000096CD0000}"/>
    <cellStyle name="SAPBEXHLevel2 9" xfId="52637" xr:uid="{00000000-0005-0000-0000-000097CD0000}"/>
    <cellStyle name="SAPBEXHLevel2 9 2" xfId="52638" xr:uid="{00000000-0005-0000-0000-000098CD0000}"/>
    <cellStyle name="SAPBEXHLevel2X" xfId="52639" xr:uid="{00000000-0005-0000-0000-000099CD0000}"/>
    <cellStyle name="SAPBEXHLevel2X 10" xfId="52640" xr:uid="{00000000-0005-0000-0000-00009ACD0000}"/>
    <cellStyle name="SAPBEXHLevel2X 10 2" xfId="52641" xr:uid="{00000000-0005-0000-0000-00009BCD0000}"/>
    <cellStyle name="SAPBEXHLevel2X 11" xfId="52642" xr:uid="{00000000-0005-0000-0000-00009CCD0000}"/>
    <cellStyle name="SAPBEXHLevel2X 11 2" xfId="52643" xr:uid="{00000000-0005-0000-0000-00009DCD0000}"/>
    <cellStyle name="SAPBEXHLevel2X 12" xfId="52644" xr:uid="{00000000-0005-0000-0000-00009ECD0000}"/>
    <cellStyle name="SAPBEXHLevel2X 12 2" xfId="52645" xr:uid="{00000000-0005-0000-0000-00009FCD0000}"/>
    <cellStyle name="SAPBEXHLevel2X 13" xfId="52646" xr:uid="{00000000-0005-0000-0000-0000A0CD0000}"/>
    <cellStyle name="SAPBEXHLevel2X 13 2" xfId="52647" xr:uid="{00000000-0005-0000-0000-0000A1CD0000}"/>
    <cellStyle name="SAPBEXHLevel2X 14" xfId="52648" xr:uid="{00000000-0005-0000-0000-0000A2CD0000}"/>
    <cellStyle name="SAPBEXHLevel2X 14 2" xfId="52649" xr:uid="{00000000-0005-0000-0000-0000A3CD0000}"/>
    <cellStyle name="SAPBEXHLevel2X 15" xfId="52650" xr:uid="{00000000-0005-0000-0000-0000A4CD0000}"/>
    <cellStyle name="SAPBEXHLevel2X 15 2" xfId="52651" xr:uid="{00000000-0005-0000-0000-0000A5CD0000}"/>
    <cellStyle name="SAPBEXHLevel2X 16" xfId="52652" xr:uid="{00000000-0005-0000-0000-0000A6CD0000}"/>
    <cellStyle name="SAPBEXHLevel2X 16 2" xfId="52653" xr:uid="{00000000-0005-0000-0000-0000A7CD0000}"/>
    <cellStyle name="SAPBEXHLevel2X 17" xfId="52654" xr:uid="{00000000-0005-0000-0000-0000A8CD0000}"/>
    <cellStyle name="SAPBEXHLevel2X 17 2" xfId="52655" xr:uid="{00000000-0005-0000-0000-0000A9CD0000}"/>
    <cellStyle name="SAPBEXHLevel2X 18" xfId="52656" xr:uid="{00000000-0005-0000-0000-0000AACD0000}"/>
    <cellStyle name="SAPBEXHLevel2X 18 2" xfId="52657" xr:uid="{00000000-0005-0000-0000-0000ABCD0000}"/>
    <cellStyle name="SAPBEXHLevel2X 19" xfId="52658" xr:uid="{00000000-0005-0000-0000-0000ACCD0000}"/>
    <cellStyle name="SAPBEXHLevel2X 19 2" xfId="52659" xr:uid="{00000000-0005-0000-0000-0000ADCD0000}"/>
    <cellStyle name="SAPBEXHLevel2X 2" xfId="52660" xr:uid="{00000000-0005-0000-0000-0000AECD0000}"/>
    <cellStyle name="SAPBEXHLevel2X 2 2" xfId="52661" xr:uid="{00000000-0005-0000-0000-0000AFCD0000}"/>
    <cellStyle name="SAPBEXHLevel2X 2 2 2" xfId="52662" xr:uid="{00000000-0005-0000-0000-0000B0CD0000}"/>
    <cellStyle name="SAPBEXHLevel2X 2 3" xfId="52663" xr:uid="{00000000-0005-0000-0000-0000B1CD0000}"/>
    <cellStyle name="SAPBEXHLevel2X 2 3 2" xfId="52664" xr:uid="{00000000-0005-0000-0000-0000B2CD0000}"/>
    <cellStyle name="SAPBEXHLevel2X 2 4" xfId="52665" xr:uid="{00000000-0005-0000-0000-0000B3CD0000}"/>
    <cellStyle name="SAPBEXHLevel2X 2 4 2" xfId="52666" xr:uid="{00000000-0005-0000-0000-0000B4CD0000}"/>
    <cellStyle name="SAPBEXHLevel2X 2 5" xfId="52667" xr:uid="{00000000-0005-0000-0000-0000B5CD0000}"/>
    <cellStyle name="SAPBEXHLevel2X 20" xfId="52668" xr:uid="{00000000-0005-0000-0000-0000B6CD0000}"/>
    <cellStyle name="SAPBEXHLevel2X 20 2" xfId="52669" xr:uid="{00000000-0005-0000-0000-0000B7CD0000}"/>
    <cellStyle name="SAPBEXHLevel2X 21" xfId="52670" xr:uid="{00000000-0005-0000-0000-0000B8CD0000}"/>
    <cellStyle name="SAPBEXHLevel2X 3" xfId="52671" xr:uid="{00000000-0005-0000-0000-0000B9CD0000}"/>
    <cellStyle name="SAPBEXHLevel2X 3 2" xfId="52672" xr:uid="{00000000-0005-0000-0000-0000BACD0000}"/>
    <cellStyle name="SAPBEXHLevel2X 4" xfId="52673" xr:uid="{00000000-0005-0000-0000-0000BBCD0000}"/>
    <cellStyle name="SAPBEXHLevel2X 4 2" xfId="52674" xr:uid="{00000000-0005-0000-0000-0000BCCD0000}"/>
    <cellStyle name="SAPBEXHLevel2X 5" xfId="52675" xr:uid="{00000000-0005-0000-0000-0000BDCD0000}"/>
    <cellStyle name="SAPBEXHLevel2X 5 2" xfId="52676" xr:uid="{00000000-0005-0000-0000-0000BECD0000}"/>
    <cellStyle name="SAPBEXHLevel2X 6" xfId="52677" xr:uid="{00000000-0005-0000-0000-0000BFCD0000}"/>
    <cellStyle name="SAPBEXHLevel2X 6 2" xfId="52678" xr:uid="{00000000-0005-0000-0000-0000C0CD0000}"/>
    <cellStyle name="SAPBEXHLevel2X 7" xfId="52679" xr:uid="{00000000-0005-0000-0000-0000C1CD0000}"/>
    <cellStyle name="SAPBEXHLevel2X 7 2" xfId="52680" xr:uid="{00000000-0005-0000-0000-0000C2CD0000}"/>
    <cellStyle name="SAPBEXHLevel2X 8" xfId="52681" xr:uid="{00000000-0005-0000-0000-0000C3CD0000}"/>
    <cellStyle name="SAPBEXHLevel2X 8 2" xfId="52682" xr:uid="{00000000-0005-0000-0000-0000C4CD0000}"/>
    <cellStyle name="SAPBEXHLevel2X 9" xfId="52683" xr:uid="{00000000-0005-0000-0000-0000C5CD0000}"/>
    <cellStyle name="SAPBEXHLevel2X 9 2" xfId="52684" xr:uid="{00000000-0005-0000-0000-0000C6CD0000}"/>
    <cellStyle name="SAPBEXHLevel3" xfId="52685" xr:uid="{00000000-0005-0000-0000-0000C7CD0000}"/>
    <cellStyle name="SAPBEXHLevel3 10" xfId="52686" xr:uid="{00000000-0005-0000-0000-0000C8CD0000}"/>
    <cellStyle name="SAPBEXHLevel3 10 2" xfId="52687" xr:uid="{00000000-0005-0000-0000-0000C9CD0000}"/>
    <cellStyle name="SAPBEXHLevel3 11" xfId="52688" xr:uid="{00000000-0005-0000-0000-0000CACD0000}"/>
    <cellStyle name="SAPBEXHLevel3 11 2" xfId="52689" xr:uid="{00000000-0005-0000-0000-0000CBCD0000}"/>
    <cellStyle name="SAPBEXHLevel3 12" xfId="52690" xr:uid="{00000000-0005-0000-0000-0000CCCD0000}"/>
    <cellStyle name="SAPBEXHLevel3 12 2" xfId="52691" xr:uid="{00000000-0005-0000-0000-0000CDCD0000}"/>
    <cellStyle name="SAPBEXHLevel3 13" xfId="52692" xr:uid="{00000000-0005-0000-0000-0000CECD0000}"/>
    <cellStyle name="SAPBEXHLevel3 13 2" xfId="52693" xr:uid="{00000000-0005-0000-0000-0000CFCD0000}"/>
    <cellStyle name="SAPBEXHLevel3 14" xfId="52694" xr:uid="{00000000-0005-0000-0000-0000D0CD0000}"/>
    <cellStyle name="SAPBEXHLevel3 14 2" xfId="52695" xr:uid="{00000000-0005-0000-0000-0000D1CD0000}"/>
    <cellStyle name="SAPBEXHLevel3 15" xfId="52696" xr:uid="{00000000-0005-0000-0000-0000D2CD0000}"/>
    <cellStyle name="SAPBEXHLevel3 15 2" xfId="52697" xr:uid="{00000000-0005-0000-0000-0000D3CD0000}"/>
    <cellStyle name="SAPBEXHLevel3 16" xfId="52698" xr:uid="{00000000-0005-0000-0000-0000D4CD0000}"/>
    <cellStyle name="SAPBEXHLevel3 16 2" xfId="52699" xr:uid="{00000000-0005-0000-0000-0000D5CD0000}"/>
    <cellStyle name="SAPBEXHLevel3 17" xfId="52700" xr:uid="{00000000-0005-0000-0000-0000D6CD0000}"/>
    <cellStyle name="SAPBEXHLevel3 17 2" xfId="52701" xr:uid="{00000000-0005-0000-0000-0000D7CD0000}"/>
    <cellStyle name="SAPBEXHLevel3 18" xfId="52702" xr:uid="{00000000-0005-0000-0000-0000D8CD0000}"/>
    <cellStyle name="SAPBEXHLevel3 18 2" xfId="52703" xr:uid="{00000000-0005-0000-0000-0000D9CD0000}"/>
    <cellStyle name="SAPBEXHLevel3 19" xfId="52704" xr:uid="{00000000-0005-0000-0000-0000DACD0000}"/>
    <cellStyle name="SAPBEXHLevel3 19 2" xfId="52705" xr:uid="{00000000-0005-0000-0000-0000DBCD0000}"/>
    <cellStyle name="SAPBEXHLevel3 2" xfId="52706" xr:uid="{00000000-0005-0000-0000-0000DCCD0000}"/>
    <cellStyle name="SAPBEXHLevel3 2 2" xfId="52707" xr:uid="{00000000-0005-0000-0000-0000DDCD0000}"/>
    <cellStyle name="SAPBEXHLevel3 2 2 2" xfId="52708" xr:uid="{00000000-0005-0000-0000-0000DECD0000}"/>
    <cellStyle name="SAPBEXHLevel3 2 3" xfId="52709" xr:uid="{00000000-0005-0000-0000-0000DFCD0000}"/>
    <cellStyle name="SAPBEXHLevel3 2 3 2" xfId="52710" xr:uid="{00000000-0005-0000-0000-0000E0CD0000}"/>
    <cellStyle name="SAPBEXHLevel3 2 4" xfId="52711" xr:uid="{00000000-0005-0000-0000-0000E1CD0000}"/>
    <cellStyle name="SAPBEXHLevel3 2 4 2" xfId="52712" xr:uid="{00000000-0005-0000-0000-0000E2CD0000}"/>
    <cellStyle name="SAPBEXHLevel3 2 5" xfId="52713" xr:uid="{00000000-0005-0000-0000-0000E3CD0000}"/>
    <cellStyle name="SAPBEXHLevel3 20" xfId="52714" xr:uid="{00000000-0005-0000-0000-0000E4CD0000}"/>
    <cellStyle name="SAPBEXHLevel3 20 2" xfId="52715" xr:uid="{00000000-0005-0000-0000-0000E5CD0000}"/>
    <cellStyle name="SAPBEXHLevel3 21" xfId="52716" xr:uid="{00000000-0005-0000-0000-0000E6CD0000}"/>
    <cellStyle name="SAPBEXHLevel3 3" xfId="52717" xr:uid="{00000000-0005-0000-0000-0000E7CD0000}"/>
    <cellStyle name="SAPBEXHLevel3 3 2" xfId="52718" xr:uid="{00000000-0005-0000-0000-0000E8CD0000}"/>
    <cellStyle name="SAPBEXHLevel3 4" xfId="52719" xr:uid="{00000000-0005-0000-0000-0000E9CD0000}"/>
    <cellStyle name="SAPBEXHLevel3 4 2" xfId="52720" xr:uid="{00000000-0005-0000-0000-0000EACD0000}"/>
    <cellStyle name="SAPBEXHLevel3 5" xfId="52721" xr:uid="{00000000-0005-0000-0000-0000EBCD0000}"/>
    <cellStyle name="SAPBEXHLevel3 5 2" xfId="52722" xr:uid="{00000000-0005-0000-0000-0000ECCD0000}"/>
    <cellStyle name="SAPBEXHLevel3 6" xfId="52723" xr:uid="{00000000-0005-0000-0000-0000EDCD0000}"/>
    <cellStyle name="SAPBEXHLevel3 6 2" xfId="52724" xr:uid="{00000000-0005-0000-0000-0000EECD0000}"/>
    <cellStyle name="SAPBEXHLevel3 7" xfId="52725" xr:uid="{00000000-0005-0000-0000-0000EFCD0000}"/>
    <cellStyle name="SAPBEXHLevel3 7 2" xfId="52726" xr:uid="{00000000-0005-0000-0000-0000F0CD0000}"/>
    <cellStyle name="SAPBEXHLevel3 8" xfId="52727" xr:uid="{00000000-0005-0000-0000-0000F1CD0000}"/>
    <cellStyle name="SAPBEXHLevel3 8 2" xfId="52728" xr:uid="{00000000-0005-0000-0000-0000F2CD0000}"/>
    <cellStyle name="SAPBEXHLevel3 9" xfId="52729" xr:uid="{00000000-0005-0000-0000-0000F3CD0000}"/>
    <cellStyle name="SAPBEXHLevel3 9 2" xfId="52730" xr:uid="{00000000-0005-0000-0000-0000F4CD0000}"/>
    <cellStyle name="SAPBEXHLevel3X" xfId="52731" xr:uid="{00000000-0005-0000-0000-0000F5CD0000}"/>
    <cellStyle name="SAPBEXHLevel3X 10" xfId="52732" xr:uid="{00000000-0005-0000-0000-0000F6CD0000}"/>
    <cellStyle name="SAPBEXHLevel3X 10 2" xfId="52733" xr:uid="{00000000-0005-0000-0000-0000F7CD0000}"/>
    <cellStyle name="SAPBEXHLevel3X 11" xfId="52734" xr:uid="{00000000-0005-0000-0000-0000F8CD0000}"/>
    <cellStyle name="SAPBEXHLevel3X 11 2" xfId="52735" xr:uid="{00000000-0005-0000-0000-0000F9CD0000}"/>
    <cellStyle name="SAPBEXHLevel3X 12" xfId="52736" xr:uid="{00000000-0005-0000-0000-0000FACD0000}"/>
    <cellStyle name="SAPBEXHLevel3X 12 2" xfId="52737" xr:uid="{00000000-0005-0000-0000-0000FBCD0000}"/>
    <cellStyle name="SAPBEXHLevel3X 13" xfId="52738" xr:uid="{00000000-0005-0000-0000-0000FCCD0000}"/>
    <cellStyle name="SAPBEXHLevel3X 13 2" xfId="52739" xr:uid="{00000000-0005-0000-0000-0000FDCD0000}"/>
    <cellStyle name="SAPBEXHLevel3X 14" xfId="52740" xr:uid="{00000000-0005-0000-0000-0000FECD0000}"/>
    <cellStyle name="SAPBEXHLevel3X 14 2" xfId="52741" xr:uid="{00000000-0005-0000-0000-0000FFCD0000}"/>
    <cellStyle name="SAPBEXHLevel3X 15" xfId="52742" xr:uid="{00000000-0005-0000-0000-000000CE0000}"/>
    <cellStyle name="SAPBEXHLevel3X 15 2" xfId="52743" xr:uid="{00000000-0005-0000-0000-000001CE0000}"/>
    <cellStyle name="SAPBEXHLevel3X 16" xfId="52744" xr:uid="{00000000-0005-0000-0000-000002CE0000}"/>
    <cellStyle name="SAPBEXHLevel3X 16 2" xfId="52745" xr:uid="{00000000-0005-0000-0000-000003CE0000}"/>
    <cellStyle name="SAPBEXHLevel3X 17" xfId="52746" xr:uid="{00000000-0005-0000-0000-000004CE0000}"/>
    <cellStyle name="SAPBEXHLevel3X 17 2" xfId="52747" xr:uid="{00000000-0005-0000-0000-000005CE0000}"/>
    <cellStyle name="SAPBEXHLevel3X 18" xfId="52748" xr:uid="{00000000-0005-0000-0000-000006CE0000}"/>
    <cellStyle name="SAPBEXHLevel3X 18 2" xfId="52749" xr:uid="{00000000-0005-0000-0000-000007CE0000}"/>
    <cellStyle name="SAPBEXHLevel3X 19" xfId="52750" xr:uid="{00000000-0005-0000-0000-000008CE0000}"/>
    <cellStyle name="SAPBEXHLevel3X 19 2" xfId="52751" xr:uid="{00000000-0005-0000-0000-000009CE0000}"/>
    <cellStyle name="SAPBEXHLevel3X 2" xfId="52752" xr:uid="{00000000-0005-0000-0000-00000ACE0000}"/>
    <cellStyle name="SAPBEXHLevel3X 2 2" xfId="52753" xr:uid="{00000000-0005-0000-0000-00000BCE0000}"/>
    <cellStyle name="SAPBEXHLevel3X 2 2 2" xfId="52754" xr:uid="{00000000-0005-0000-0000-00000CCE0000}"/>
    <cellStyle name="SAPBEXHLevel3X 2 3" xfId="52755" xr:uid="{00000000-0005-0000-0000-00000DCE0000}"/>
    <cellStyle name="SAPBEXHLevel3X 2 3 2" xfId="52756" xr:uid="{00000000-0005-0000-0000-00000ECE0000}"/>
    <cellStyle name="SAPBEXHLevel3X 2 4" xfId="52757" xr:uid="{00000000-0005-0000-0000-00000FCE0000}"/>
    <cellStyle name="SAPBEXHLevel3X 2 4 2" xfId="52758" xr:uid="{00000000-0005-0000-0000-000010CE0000}"/>
    <cellStyle name="SAPBEXHLevel3X 2 5" xfId="52759" xr:uid="{00000000-0005-0000-0000-000011CE0000}"/>
    <cellStyle name="SAPBEXHLevel3X 20" xfId="52760" xr:uid="{00000000-0005-0000-0000-000012CE0000}"/>
    <cellStyle name="SAPBEXHLevel3X 20 2" xfId="52761" xr:uid="{00000000-0005-0000-0000-000013CE0000}"/>
    <cellStyle name="SAPBEXHLevel3X 21" xfId="52762" xr:uid="{00000000-0005-0000-0000-000014CE0000}"/>
    <cellStyle name="SAPBEXHLevel3X 3" xfId="52763" xr:uid="{00000000-0005-0000-0000-000015CE0000}"/>
    <cellStyle name="SAPBEXHLevel3X 3 2" xfId="52764" xr:uid="{00000000-0005-0000-0000-000016CE0000}"/>
    <cellStyle name="SAPBEXHLevel3X 4" xfId="52765" xr:uid="{00000000-0005-0000-0000-000017CE0000}"/>
    <cellStyle name="SAPBEXHLevel3X 4 2" xfId="52766" xr:uid="{00000000-0005-0000-0000-000018CE0000}"/>
    <cellStyle name="SAPBEXHLevel3X 5" xfId="52767" xr:uid="{00000000-0005-0000-0000-000019CE0000}"/>
    <cellStyle name="SAPBEXHLevel3X 5 2" xfId="52768" xr:uid="{00000000-0005-0000-0000-00001ACE0000}"/>
    <cellStyle name="SAPBEXHLevel3X 6" xfId="52769" xr:uid="{00000000-0005-0000-0000-00001BCE0000}"/>
    <cellStyle name="SAPBEXHLevel3X 6 2" xfId="52770" xr:uid="{00000000-0005-0000-0000-00001CCE0000}"/>
    <cellStyle name="SAPBEXHLevel3X 7" xfId="52771" xr:uid="{00000000-0005-0000-0000-00001DCE0000}"/>
    <cellStyle name="SAPBEXHLevel3X 7 2" xfId="52772" xr:uid="{00000000-0005-0000-0000-00001ECE0000}"/>
    <cellStyle name="SAPBEXHLevel3X 8" xfId="52773" xr:uid="{00000000-0005-0000-0000-00001FCE0000}"/>
    <cellStyle name="SAPBEXHLevel3X 8 2" xfId="52774" xr:uid="{00000000-0005-0000-0000-000020CE0000}"/>
    <cellStyle name="SAPBEXHLevel3X 9" xfId="52775" xr:uid="{00000000-0005-0000-0000-000021CE0000}"/>
    <cellStyle name="SAPBEXHLevel3X 9 2" xfId="52776" xr:uid="{00000000-0005-0000-0000-000022CE0000}"/>
    <cellStyle name="SAPBEXinputData" xfId="52777" xr:uid="{00000000-0005-0000-0000-000023CE0000}"/>
    <cellStyle name="SAPBEXItemHeader" xfId="52778" xr:uid="{00000000-0005-0000-0000-000024CE0000}"/>
    <cellStyle name="SAPBEXItemHeader 10" xfId="52779" xr:uid="{00000000-0005-0000-0000-000025CE0000}"/>
    <cellStyle name="SAPBEXItemHeader 10 2" xfId="52780" xr:uid="{00000000-0005-0000-0000-000026CE0000}"/>
    <cellStyle name="SAPBEXItemHeader 10 3" xfId="52781" xr:uid="{00000000-0005-0000-0000-000027CE0000}"/>
    <cellStyle name="SAPBEXItemHeader 11" xfId="52782" xr:uid="{00000000-0005-0000-0000-000028CE0000}"/>
    <cellStyle name="SAPBEXItemHeader 11 2" xfId="52783" xr:uid="{00000000-0005-0000-0000-000029CE0000}"/>
    <cellStyle name="SAPBEXItemHeader 11 3" xfId="52784" xr:uid="{00000000-0005-0000-0000-00002ACE0000}"/>
    <cellStyle name="SAPBEXItemHeader 12" xfId="52785" xr:uid="{00000000-0005-0000-0000-00002BCE0000}"/>
    <cellStyle name="SAPBEXItemHeader 12 2" xfId="52786" xr:uid="{00000000-0005-0000-0000-00002CCE0000}"/>
    <cellStyle name="SAPBEXItemHeader 12 3" xfId="52787" xr:uid="{00000000-0005-0000-0000-00002DCE0000}"/>
    <cellStyle name="SAPBEXItemHeader 13" xfId="52788" xr:uid="{00000000-0005-0000-0000-00002ECE0000}"/>
    <cellStyle name="SAPBEXItemHeader 13 2" xfId="52789" xr:uid="{00000000-0005-0000-0000-00002FCE0000}"/>
    <cellStyle name="SAPBEXItemHeader 13 3" xfId="52790" xr:uid="{00000000-0005-0000-0000-000030CE0000}"/>
    <cellStyle name="SAPBEXItemHeader 14" xfId="52791" xr:uid="{00000000-0005-0000-0000-000031CE0000}"/>
    <cellStyle name="SAPBEXItemHeader 14 2" xfId="52792" xr:uid="{00000000-0005-0000-0000-000032CE0000}"/>
    <cellStyle name="SAPBEXItemHeader 14 3" xfId="52793" xr:uid="{00000000-0005-0000-0000-000033CE0000}"/>
    <cellStyle name="SAPBEXItemHeader 15" xfId="52794" xr:uid="{00000000-0005-0000-0000-000034CE0000}"/>
    <cellStyle name="SAPBEXItemHeader 16" xfId="52795" xr:uid="{00000000-0005-0000-0000-000035CE0000}"/>
    <cellStyle name="SAPBEXItemHeader 17" xfId="52796" xr:uid="{00000000-0005-0000-0000-000036CE0000}"/>
    <cellStyle name="SAPBEXItemHeader 2" xfId="52797" xr:uid="{00000000-0005-0000-0000-000037CE0000}"/>
    <cellStyle name="SAPBEXItemHeader 2 10" xfId="52798" xr:uid="{00000000-0005-0000-0000-000038CE0000}"/>
    <cellStyle name="SAPBEXItemHeader 2 10 2" xfId="52799" xr:uid="{00000000-0005-0000-0000-000039CE0000}"/>
    <cellStyle name="SAPBEXItemHeader 2 10 3" xfId="52800" xr:uid="{00000000-0005-0000-0000-00003ACE0000}"/>
    <cellStyle name="SAPBEXItemHeader 2 11" xfId="52801" xr:uid="{00000000-0005-0000-0000-00003BCE0000}"/>
    <cellStyle name="SAPBEXItemHeader 2 11 2" xfId="52802" xr:uid="{00000000-0005-0000-0000-00003CCE0000}"/>
    <cellStyle name="SAPBEXItemHeader 2 11 3" xfId="52803" xr:uid="{00000000-0005-0000-0000-00003DCE0000}"/>
    <cellStyle name="SAPBEXItemHeader 2 12" xfId="52804" xr:uid="{00000000-0005-0000-0000-00003ECE0000}"/>
    <cellStyle name="SAPBEXItemHeader 2 12 2" xfId="52805" xr:uid="{00000000-0005-0000-0000-00003FCE0000}"/>
    <cellStyle name="SAPBEXItemHeader 2 12 3" xfId="52806" xr:uid="{00000000-0005-0000-0000-000040CE0000}"/>
    <cellStyle name="SAPBEXItemHeader 2 13" xfId="52807" xr:uid="{00000000-0005-0000-0000-000041CE0000}"/>
    <cellStyle name="SAPBEXItemHeader 2 13 2" xfId="52808" xr:uid="{00000000-0005-0000-0000-000042CE0000}"/>
    <cellStyle name="SAPBEXItemHeader 2 13 3" xfId="52809" xr:uid="{00000000-0005-0000-0000-000043CE0000}"/>
    <cellStyle name="SAPBEXItemHeader 2 14" xfId="52810" xr:uid="{00000000-0005-0000-0000-000044CE0000}"/>
    <cellStyle name="SAPBEXItemHeader 2 15" xfId="52811" xr:uid="{00000000-0005-0000-0000-000045CE0000}"/>
    <cellStyle name="SAPBEXItemHeader 2 16" xfId="52812" xr:uid="{00000000-0005-0000-0000-000046CE0000}"/>
    <cellStyle name="SAPBEXItemHeader 2 2" xfId="52813" xr:uid="{00000000-0005-0000-0000-000047CE0000}"/>
    <cellStyle name="SAPBEXItemHeader 2 2 10" xfId="52814" xr:uid="{00000000-0005-0000-0000-000048CE0000}"/>
    <cellStyle name="SAPBEXItemHeader 2 2 10 2" xfId="52815" xr:uid="{00000000-0005-0000-0000-000049CE0000}"/>
    <cellStyle name="SAPBEXItemHeader 2 2 10 3" xfId="52816" xr:uid="{00000000-0005-0000-0000-00004ACE0000}"/>
    <cellStyle name="SAPBEXItemHeader 2 2 11" xfId="52817" xr:uid="{00000000-0005-0000-0000-00004BCE0000}"/>
    <cellStyle name="SAPBEXItemHeader 2 2 11 2" xfId="52818" xr:uid="{00000000-0005-0000-0000-00004CCE0000}"/>
    <cellStyle name="SAPBEXItemHeader 2 2 11 3" xfId="52819" xr:uid="{00000000-0005-0000-0000-00004DCE0000}"/>
    <cellStyle name="SAPBEXItemHeader 2 2 12" xfId="52820" xr:uid="{00000000-0005-0000-0000-00004ECE0000}"/>
    <cellStyle name="SAPBEXItemHeader 2 2 12 2" xfId="52821" xr:uid="{00000000-0005-0000-0000-00004FCE0000}"/>
    <cellStyle name="SAPBEXItemHeader 2 2 12 3" xfId="52822" xr:uid="{00000000-0005-0000-0000-000050CE0000}"/>
    <cellStyle name="SAPBEXItemHeader 2 2 13" xfId="52823" xr:uid="{00000000-0005-0000-0000-000051CE0000}"/>
    <cellStyle name="SAPBEXItemHeader 2 2 13 2" xfId="52824" xr:uid="{00000000-0005-0000-0000-000052CE0000}"/>
    <cellStyle name="SAPBEXItemHeader 2 2 13 3" xfId="52825" xr:uid="{00000000-0005-0000-0000-000053CE0000}"/>
    <cellStyle name="SAPBEXItemHeader 2 2 14" xfId="52826" xr:uid="{00000000-0005-0000-0000-000054CE0000}"/>
    <cellStyle name="SAPBEXItemHeader 2 2 14 2" xfId="52827" xr:uid="{00000000-0005-0000-0000-000055CE0000}"/>
    <cellStyle name="SAPBEXItemHeader 2 2 14 3" xfId="52828" xr:uid="{00000000-0005-0000-0000-000056CE0000}"/>
    <cellStyle name="SAPBEXItemHeader 2 2 15" xfId="52829" xr:uid="{00000000-0005-0000-0000-000057CE0000}"/>
    <cellStyle name="SAPBEXItemHeader 2 2 15 2" xfId="52830" xr:uid="{00000000-0005-0000-0000-000058CE0000}"/>
    <cellStyle name="SAPBEXItemHeader 2 2 15 3" xfId="52831" xr:uid="{00000000-0005-0000-0000-000059CE0000}"/>
    <cellStyle name="SAPBEXItemHeader 2 2 16" xfId="52832" xr:uid="{00000000-0005-0000-0000-00005ACE0000}"/>
    <cellStyle name="SAPBEXItemHeader 2 2 16 2" xfId="52833" xr:uid="{00000000-0005-0000-0000-00005BCE0000}"/>
    <cellStyle name="SAPBEXItemHeader 2 2 16 3" xfId="52834" xr:uid="{00000000-0005-0000-0000-00005CCE0000}"/>
    <cellStyle name="SAPBEXItemHeader 2 2 17" xfId="52835" xr:uid="{00000000-0005-0000-0000-00005DCE0000}"/>
    <cellStyle name="SAPBEXItemHeader 2 2 17 2" xfId="52836" xr:uid="{00000000-0005-0000-0000-00005ECE0000}"/>
    <cellStyle name="SAPBEXItemHeader 2 2 17 3" xfId="52837" xr:uid="{00000000-0005-0000-0000-00005FCE0000}"/>
    <cellStyle name="SAPBEXItemHeader 2 2 18" xfId="52838" xr:uid="{00000000-0005-0000-0000-000060CE0000}"/>
    <cellStyle name="SAPBEXItemHeader 2 2 19" xfId="52839" xr:uid="{00000000-0005-0000-0000-000061CE0000}"/>
    <cellStyle name="SAPBEXItemHeader 2 2 2" xfId="52840" xr:uid="{00000000-0005-0000-0000-000062CE0000}"/>
    <cellStyle name="SAPBEXItemHeader 2 2 2 10" xfId="52841" xr:uid="{00000000-0005-0000-0000-000063CE0000}"/>
    <cellStyle name="SAPBEXItemHeader 2 2 2 10 2" xfId="52842" xr:uid="{00000000-0005-0000-0000-000064CE0000}"/>
    <cellStyle name="SAPBEXItemHeader 2 2 2 10 3" xfId="52843" xr:uid="{00000000-0005-0000-0000-000065CE0000}"/>
    <cellStyle name="SAPBEXItemHeader 2 2 2 11" xfId="52844" xr:uid="{00000000-0005-0000-0000-000066CE0000}"/>
    <cellStyle name="SAPBEXItemHeader 2 2 2 11 2" xfId="52845" xr:uid="{00000000-0005-0000-0000-000067CE0000}"/>
    <cellStyle name="SAPBEXItemHeader 2 2 2 11 3" xfId="52846" xr:uid="{00000000-0005-0000-0000-000068CE0000}"/>
    <cellStyle name="SAPBEXItemHeader 2 2 2 12" xfId="52847" xr:uid="{00000000-0005-0000-0000-000069CE0000}"/>
    <cellStyle name="SAPBEXItemHeader 2 2 2 12 2" xfId="52848" xr:uid="{00000000-0005-0000-0000-00006ACE0000}"/>
    <cellStyle name="SAPBEXItemHeader 2 2 2 12 3" xfId="52849" xr:uid="{00000000-0005-0000-0000-00006BCE0000}"/>
    <cellStyle name="SAPBEXItemHeader 2 2 2 13" xfId="52850" xr:uid="{00000000-0005-0000-0000-00006CCE0000}"/>
    <cellStyle name="SAPBEXItemHeader 2 2 2 13 2" xfId="52851" xr:uid="{00000000-0005-0000-0000-00006DCE0000}"/>
    <cellStyle name="SAPBEXItemHeader 2 2 2 13 3" xfId="52852" xr:uid="{00000000-0005-0000-0000-00006ECE0000}"/>
    <cellStyle name="SAPBEXItemHeader 2 2 2 14" xfId="52853" xr:uid="{00000000-0005-0000-0000-00006FCE0000}"/>
    <cellStyle name="SAPBEXItemHeader 2 2 2 14 2" xfId="52854" xr:uid="{00000000-0005-0000-0000-000070CE0000}"/>
    <cellStyle name="SAPBEXItemHeader 2 2 2 14 3" xfId="52855" xr:uid="{00000000-0005-0000-0000-000071CE0000}"/>
    <cellStyle name="SAPBEXItemHeader 2 2 2 15" xfId="52856" xr:uid="{00000000-0005-0000-0000-000072CE0000}"/>
    <cellStyle name="SAPBEXItemHeader 2 2 2 15 2" xfId="52857" xr:uid="{00000000-0005-0000-0000-000073CE0000}"/>
    <cellStyle name="SAPBEXItemHeader 2 2 2 15 3" xfId="52858" xr:uid="{00000000-0005-0000-0000-000074CE0000}"/>
    <cellStyle name="SAPBEXItemHeader 2 2 2 16" xfId="52859" xr:uid="{00000000-0005-0000-0000-000075CE0000}"/>
    <cellStyle name="SAPBEXItemHeader 2 2 2 16 2" xfId="52860" xr:uid="{00000000-0005-0000-0000-000076CE0000}"/>
    <cellStyle name="SAPBEXItemHeader 2 2 2 16 3" xfId="52861" xr:uid="{00000000-0005-0000-0000-000077CE0000}"/>
    <cellStyle name="SAPBEXItemHeader 2 2 2 17" xfId="52862" xr:uid="{00000000-0005-0000-0000-000078CE0000}"/>
    <cellStyle name="SAPBEXItemHeader 2 2 2 17 2" xfId="52863" xr:uid="{00000000-0005-0000-0000-000079CE0000}"/>
    <cellStyle name="SAPBEXItemHeader 2 2 2 17 3" xfId="52864" xr:uid="{00000000-0005-0000-0000-00007ACE0000}"/>
    <cellStyle name="SAPBEXItemHeader 2 2 2 18" xfId="52865" xr:uid="{00000000-0005-0000-0000-00007BCE0000}"/>
    <cellStyle name="SAPBEXItemHeader 2 2 2 18 2" xfId="52866" xr:uid="{00000000-0005-0000-0000-00007CCE0000}"/>
    <cellStyle name="SAPBEXItemHeader 2 2 2 18 3" xfId="52867" xr:uid="{00000000-0005-0000-0000-00007DCE0000}"/>
    <cellStyle name="SAPBEXItemHeader 2 2 2 19" xfId="52868" xr:uid="{00000000-0005-0000-0000-00007ECE0000}"/>
    <cellStyle name="SAPBEXItemHeader 2 2 2 2" xfId="52869" xr:uid="{00000000-0005-0000-0000-00007FCE0000}"/>
    <cellStyle name="SAPBEXItemHeader 2 2 2 2 10" xfId="52870" xr:uid="{00000000-0005-0000-0000-000080CE0000}"/>
    <cellStyle name="SAPBEXItemHeader 2 2 2 2 10 2" xfId="52871" xr:uid="{00000000-0005-0000-0000-000081CE0000}"/>
    <cellStyle name="SAPBEXItemHeader 2 2 2 2 10 3" xfId="52872" xr:uid="{00000000-0005-0000-0000-000082CE0000}"/>
    <cellStyle name="SAPBEXItemHeader 2 2 2 2 11" xfId="52873" xr:uid="{00000000-0005-0000-0000-000083CE0000}"/>
    <cellStyle name="SAPBEXItemHeader 2 2 2 2 11 2" xfId="52874" xr:uid="{00000000-0005-0000-0000-000084CE0000}"/>
    <cellStyle name="SAPBEXItemHeader 2 2 2 2 11 3" xfId="52875" xr:uid="{00000000-0005-0000-0000-000085CE0000}"/>
    <cellStyle name="SAPBEXItemHeader 2 2 2 2 12" xfId="52876" xr:uid="{00000000-0005-0000-0000-000086CE0000}"/>
    <cellStyle name="SAPBEXItemHeader 2 2 2 2 12 2" xfId="52877" xr:uid="{00000000-0005-0000-0000-000087CE0000}"/>
    <cellStyle name="SAPBEXItemHeader 2 2 2 2 12 3" xfId="52878" xr:uid="{00000000-0005-0000-0000-000088CE0000}"/>
    <cellStyle name="SAPBEXItemHeader 2 2 2 2 13" xfId="52879" xr:uid="{00000000-0005-0000-0000-000089CE0000}"/>
    <cellStyle name="SAPBEXItemHeader 2 2 2 2 14" xfId="52880" xr:uid="{00000000-0005-0000-0000-00008ACE0000}"/>
    <cellStyle name="SAPBEXItemHeader 2 2 2 2 2" xfId="52881" xr:uid="{00000000-0005-0000-0000-00008BCE0000}"/>
    <cellStyle name="SAPBEXItemHeader 2 2 2 2 2 2" xfId="52882" xr:uid="{00000000-0005-0000-0000-00008CCE0000}"/>
    <cellStyle name="SAPBEXItemHeader 2 2 2 2 2 3" xfId="52883" xr:uid="{00000000-0005-0000-0000-00008DCE0000}"/>
    <cellStyle name="SAPBEXItemHeader 2 2 2 2 3" xfId="52884" xr:uid="{00000000-0005-0000-0000-00008ECE0000}"/>
    <cellStyle name="SAPBEXItemHeader 2 2 2 2 3 2" xfId="52885" xr:uid="{00000000-0005-0000-0000-00008FCE0000}"/>
    <cellStyle name="SAPBEXItemHeader 2 2 2 2 3 3" xfId="52886" xr:uid="{00000000-0005-0000-0000-000090CE0000}"/>
    <cellStyle name="SAPBEXItemHeader 2 2 2 2 4" xfId="52887" xr:uid="{00000000-0005-0000-0000-000091CE0000}"/>
    <cellStyle name="SAPBEXItemHeader 2 2 2 2 4 2" xfId="52888" xr:uid="{00000000-0005-0000-0000-000092CE0000}"/>
    <cellStyle name="SAPBEXItemHeader 2 2 2 2 4 3" xfId="52889" xr:uid="{00000000-0005-0000-0000-000093CE0000}"/>
    <cellStyle name="SAPBEXItemHeader 2 2 2 2 5" xfId="52890" xr:uid="{00000000-0005-0000-0000-000094CE0000}"/>
    <cellStyle name="SAPBEXItemHeader 2 2 2 2 5 2" xfId="52891" xr:uid="{00000000-0005-0000-0000-000095CE0000}"/>
    <cellStyle name="SAPBEXItemHeader 2 2 2 2 5 3" xfId="52892" xr:uid="{00000000-0005-0000-0000-000096CE0000}"/>
    <cellStyle name="SAPBEXItemHeader 2 2 2 2 6" xfId="52893" xr:uid="{00000000-0005-0000-0000-000097CE0000}"/>
    <cellStyle name="SAPBEXItemHeader 2 2 2 2 6 2" xfId="52894" xr:uid="{00000000-0005-0000-0000-000098CE0000}"/>
    <cellStyle name="SAPBEXItemHeader 2 2 2 2 6 3" xfId="52895" xr:uid="{00000000-0005-0000-0000-000099CE0000}"/>
    <cellStyle name="SAPBEXItemHeader 2 2 2 2 7" xfId="52896" xr:uid="{00000000-0005-0000-0000-00009ACE0000}"/>
    <cellStyle name="SAPBEXItemHeader 2 2 2 2 7 2" xfId="52897" xr:uid="{00000000-0005-0000-0000-00009BCE0000}"/>
    <cellStyle name="SAPBEXItemHeader 2 2 2 2 7 3" xfId="52898" xr:uid="{00000000-0005-0000-0000-00009CCE0000}"/>
    <cellStyle name="SAPBEXItemHeader 2 2 2 2 8" xfId="52899" xr:uid="{00000000-0005-0000-0000-00009DCE0000}"/>
    <cellStyle name="SAPBEXItemHeader 2 2 2 2 8 2" xfId="52900" xr:uid="{00000000-0005-0000-0000-00009ECE0000}"/>
    <cellStyle name="SAPBEXItemHeader 2 2 2 2 8 3" xfId="52901" xr:uid="{00000000-0005-0000-0000-00009FCE0000}"/>
    <cellStyle name="SAPBEXItemHeader 2 2 2 2 9" xfId="52902" xr:uid="{00000000-0005-0000-0000-0000A0CE0000}"/>
    <cellStyle name="SAPBEXItemHeader 2 2 2 2 9 2" xfId="52903" xr:uid="{00000000-0005-0000-0000-0000A1CE0000}"/>
    <cellStyle name="SAPBEXItemHeader 2 2 2 2 9 3" xfId="52904" xr:uid="{00000000-0005-0000-0000-0000A2CE0000}"/>
    <cellStyle name="SAPBEXItemHeader 2 2 2 20" xfId="52905" xr:uid="{00000000-0005-0000-0000-0000A3CE0000}"/>
    <cellStyle name="SAPBEXItemHeader 2 2 2 3" xfId="52906" xr:uid="{00000000-0005-0000-0000-0000A4CE0000}"/>
    <cellStyle name="SAPBEXItemHeader 2 2 2 3 10" xfId="52907" xr:uid="{00000000-0005-0000-0000-0000A5CE0000}"/>
    <cellStyle name="SAPBEXItemHeader 2 2 2 3 10 2" xfId="52908" xr:uid="{00000000-0005-0000-0000-0000A6CE0000}"/>
    <cellStyle name="SAPBEXItemHeader 2 2 2 3 10 3" xfId="52909" xr:uid="{00000000-0005-0000-0000-0000A7CE0000}"/>
    <cellStyle name="SAPBEXItemHeader 2 2 2 3 11" xfId="52910" xr:uid="{00000000-0005-0000-0000-0000A8CE0000}"/>
    <cellStyle name="SAPBEXItemHeader 2 2 2 3 11 2" xfId="52911" xr:uid="{00000000-0005-0000-0000-0000A9CE0000}"/>
    <cellStyle name="SAPBEXItemHeader 2 2 2 3 11 3" xfId="52912" xr:uid="{00000000-0005-0000-0000-0000AACE0000}"/>
    <cellStyle name="SAPBEXItemHeader 2 2 2 3 12" xfId="52913" xr:uid="{00000000-0005-0000-0000-0000ABCE0000}"/>
    <cellStyle name="SAPBEXItemHeader 2 2 2 3 12 2" xfId="52914" xr:uid="{00000000-0005-0000-0000-0000ACCE0000}"/>
    <cellStyle name="SAPBEXItemHeader 2 2 2 3 12 3" xfId="52915" xr:uid="{00000000-0005-0000-0000-0000ADCE0000}"/>
    <cellStyle name="SAPBEXItemHeader 2 2 2 3 13" xfId="52916" xr:uid="{00000000-0005-0000-0000-0000AECE0000}"/>
    <cellStyle name="SAPBEXItemHeader 2 2 2 3 14" xfId="52917" xr:uid="{00000000-0005-0000-0000-0000AFCE0000}"/>
    <cellStyle name="SAPBEXItemHeader 2 2 2 3 2" xfId="52918" xr:uid="{00000000-0005-0000-0000-0000B0CE0000}"/>
    <cellStyle name="SAPBEXItemHeader 2 2 2 3 2 2" xfId="52919" xr:uid="{00000000-0005-0000-0000-0000B1CE0000}"/>
    <cellStyle name="SAPBEXItemHeader 2 2 2 3 2 3" xfId="52920" xr:uid="{00000000-0005-0000-0000-0000B2CE0000}"/>
    <cellStyle name="SAPBEXItemHeader 2 2 2 3 3" xfId="52921" xr:uid="{00000000-0005-0000-0000-0000B3CE0000}"/>
    <cellStyle name="SAPBEXItemHeader 2 2 2 3 3 2" xfId="52922" xr:uid="{00000000-0005-0000-0000-0000B4CE0000}"/>
    <cellStyle name="SAPBEXItemHeader 2 2 2 3 3 3" xfId="52923" xr:uid="{00000000-0005-0000-0000-0000B5CE0000}"/>
    <cellStyle name="SAPBEXItemHeader 2 2 2 3 4" xfId="52924" xr:uid="{00000000-0005-0000-0000-0000B6CE0000}"/>
    <cellStyle name="SAPBEXItemHeader 2 2 2 3 4 2" xfId="52925" xr:uid="{00000000-0005-0000-0000-0000B7CE0000}"/>
    <cellStyle name="SAPBEXItemHeader 2 2 2 3 4 3" xfId="52926" xr:uid="{00000000-0005-0000-0000-0000B8CE0000}"/>
    <cellStyle name="SAPBEXItemHeader 2 2 2 3 5" xfId="52927" xr:uid="{00000000-0005-0000-0000-0000B9CE0000}"/>
    <cellStyle name="SAPBEXItemHeader 2 2 2 3 5 2" xfId="52928" xr:uid="{00000000-0005-0000-0000-0000BACE0000}"/>
    <cellStyle name="SAPBEXItemHeader 2 2 2 3 5 3" xfId="52929" xr:uid="{00000000-0005-0000-0000-0000BBCE0000}"/>
    <cellStyle name="SAPBEXItemHeader 2 2 2 3 6" xfId="52930" xr:uid="{00000000-0005-0000-0000-0000BCCE0000}"/>
    <cellStyle name="SAPBEXItemHeader 2 2 2 3 6 2" xfId="52931" xr:uid="{00000000-0005-0000-0000-0000BDCE0000}"/>
    <cellStyle name="SAPBEXItemHeader 2 2 2 3 6 3" xfId="52932" xr:uid="{00000000-0005-0000-0000-0000BECE0000}"/>
    <cellStyle name="SAPBEXItemHeader 2 2 2 3 7" xfId="52933" xr:uid="{00000000-0005-0000-0000-0000BFCE0000}"/>
    <cellStyle name="SAPBEXItemHeader 2 2 2 3 7 2" xfId="52934" xr:uid="{00000000-0005-0000-0000-0000C0CE0000}"/>
    <cellStyle name="SAPBEXItemHeader 2 2 2 3 7 3" xfId="52935" xr:uid="{00000000-0005-0000-0000-0000C1CE0000}"/>
    <cellStyle name="SAPBEXItemHeader 2 2 2 3 8" xfId="52936" xr:uid="{00000000-0005-0000-0000-0000C2CE0000}"/>
    <cellStyle name="SAPBEXItemHeader 2 2 2 3 8 2" xfId="52937" xr:uid="{00000000-0005-0000-0000-0000C3CE0000}"/>
    <cellStyle name="SAPBEXItemHeader 2 2 2 3 8 3" xfId="52938" xr:uid="{00000000-0005-0000-0000-0000C4CE0000}"/>
    <cellStyle name="SAPBEXItemHeader 2 2 2 3 9" xfId="52939" xr:uid="{00000000-0005-0000-0000-0000C5CE0000}"/>
    <cellStyle name="SAPBEXItemHeader 2 2 2 3 9 2" xfId="52940" xr:uid="{00000000-0005-0000-0000-0000C6CE0000}"/>
    <cellStyle name="SAPBEXItemHeader 2 2 2 3 9 3" xfId="52941" xr:uid="{00000000-0005-0000-0000-0000C7CE0000}"/>
    <cellStyle name="SAPBEXItemHeader 2 2 2 4" xfId="52942" xr:uid="{00000000-0005-0000-0000-0000C8CE0000}"/>
    <cellStyle name="SAPBEXItemHeader 2 2 2 4 10" xfId="52943" xr:uid="{00000000-0005-0000-0000-0000C9CE0000}"/>
    <cellStyle name="SAPBEXItemHeader 2 2 2 4 10 2" xfId="52944" xr:uid="{00000000-0005-0000-0000-0000CACE0000}"/>
    <cellStyle name="SAPBEXItemHeader 2 2 2 4 10 3" xfId="52945" xr:uid="{00000000-0005-0000-0000-0000CBCE0000}"/>
    <cellStyle name="SAPBEXItemHeader 2 2 2 4 11" xfId="52946" xr:uid="{00000000-0005-0000-0000-0000CCCE0000}"/>
    <cellStyle name="SAPBEXItemHeader 2 2 2 4 11 2" xfId="52947" xr:uid="{00000000-0005-0000-0000-0000CDCE0000}"/>
    <cellStyle name="SAPBEXItemHeader 2 2 2 4 11 3" xfId="52948" xr:uid="{00000000-0005-0000-0000-0000CECE0000}"/>
    <cellStyle name="SAPBEXItemHeader 2 2 2 4 12" xfId="52949" xr:uid="{00000000-0005-0000-0000-0000CFCE0000}"/>
    <cellStyle name="SAPBEXItemHeader 2 2 2 4 13" xfId="52950" xr:uid="{00000000-0005-0000-0000-0000D0CE0000}"/>
    <cellStyle name="SAPBEXItemHeader 2 2 2 4 2" xfId="52951" xr:uid="{00000000-0005-0000-0000-0000D1CE0000}"/>
    <cellStyle name="SAPBEXItemHeader 2 2 2 4 2 2" xfId="52952" xr:uid="{00000000-0005-0000-0000-0000D2CE0000}"/>
    <cellStyle name="SAPBEXItemHeader 2 2 2 4 2 3" xfId="52953" xr:uid="{00000000-0005-0000-0000-0000D3CE0000}"/>
    <cellStyle name="SAPBEXItemHeader 2 2 2 4 3" xfId="52954" xr:uid="{00000000-0005-0000-0000-0000D4CE0000}"/>
    <cellStyle name="SAPBEXItemHeader 2 2 2 4 3 2" xfId="52955" xr:uid="{00000000-0005-0000-0000-0000D5CE0000}"/>
    <cellStyle name="SAPBEXItemHeader 2 2 2 4 3 3" xfId="52956" xr:uid="{00000000-0005-0000-0000-0000D6CE0000}"/>
    <cellStyle name="SAPBEXItemHeader 2 2 2 4 4" xfId="52957" xr:uid="{00000000-0005-0000-0000-0000D7CE0000}"/>
    <cellStyle name="SAPBEXItemHeader 2 2 2 4 4 2" xfId="52958" xr:uid="{00000000-0005-0000-0000-0000D8CE0000}"/>
    <cellStyle name="SAPBEXItemHeader 2 2 2 4 4 3" xfId="52959" xr:uid="{00000000-0005-0000-0000-0000D9CE0000}"/>
    <cellStyle name="SAPBEXItemHeader 2 2 2 4 5" xfId="52960" xr:uid="{00000000-0005-0000-0000-0000DACE0000}"/>
    <cellStyle name="SAPBEXItemHeader 2 2 2 4 5 2" xfId="52961" xr:uid="{00000000-0005-0000-0000-0000DBCE0000}"/>
    <cellStyle name="SAPBEXItemHeader 2 2 2 4 5 3" xfId="52962" xr:uid="{00000000-0005-0000-0000-0000DCCE0000}"/>
    <cellStyle name="SAPBEXItemHeader 2 2 2 4 6" xfId="52963" xr:uid="{00000000-0005-0000-0000-0000DDCE0000}"/>
    <cellStyle name="SAPBEXItemHeader 2 2 2 4 6 2" xfId="52964" xr:uid="{00000000-0005-0000-0000-0000DECE0000}"/>
    <cellStyle name="SAPBEXItemHeader 2 2 2 4 6 3" xfId="52965" xr:uid="{00000000-0005-0000-0000-0000DFCE0000}"/>
    <cellStyle name="SAPBEXItemHeader 2 2 2 4 7" xfId="52966" xr:uid="{00000000-0005-0000-0000-0000E0CE0000}"/>
    <cellStyle name="SAPBEXItemHeader 2 2 2 4 7 2" xfId="52967" xr:uid="{00000000-0005-0000-0000-0000E1CE0000}"/>
    <cellStyle name="SAPBEXItemHeader 2 2 2 4 7 3" xfId="52968" xr:uid="{00000000-0005-0000-0000-0000E2CE0000}"/>
    <cellStyle name="SAPBEXItemHeader 2 2 2 4 8" xfId="52969" xr:uid="{00000000-0005-0000-0000-0000E3CE0000}"/>
    <cellStyle name="SAPBEXItemHeader 2 2 2 4 8 2" xfId="52970" xr:uid="{00000000-0005-0000-0000-0000E4CE0000}"/>
    <cellStyle name="SAPBEXItemHeader 2 2 2 4 8 3" xfId="52971" xr:uid="{00000000-0005-0000-0000-0000E5CE0000}"/>
    <cellStyle name="SAPBEXItemHeader 2 2 2 4 9" xfId="52972" xr:uid="{00000000-0005-0000-0000-0000E6CE0000}"/>
    <cellStyle name="SAPBEXItemHeader 2 2 2 4 9 2" xfId="52973" xr:uid="{00000000-0005-0000-0000-0000E7CE0000}"/>
    <cellStyle name="SAPBEXItemHeader 2 2 2 4 9 3" xfId="52974" xr:uid="{00000000-0005-0000-0000-0000E8CE0000}"/>
    <cellStyle name="SAPBEXItemHeader 2 2 2 5" xfId="52975" xr:uid="{00000000-0005-0000-0000-0000E9CE0000}"/>
    <cellStyle name="SAPBEXItemHeader 2 2 2 5 10" xfId="52976" xr:uid="{00000000-0005-0000-0000-0000EACE0000}"/>
    <cellStyle name="SAPBEXItemHeader 2 2 2 5 10 2" xfId="52977" xr:uid="{00000000-0005-0000-0000-0000EBCE0000}"/>
    <cellStyle name="SAPBEXItemHeader 2 2 2 5 10 3" xfId="52978" xr:uid="{00000000-0005-0000-0000-0000ECCE0000}"/>
    <cellStyle name="SAPBEXItemHeader 2 2 2 5 11" xfId="52979" xr:uid="{00000000-0005-0000-0000-0000EDCE0000}"/>
    <cellStyle name="SAPBEXItemHeader 2 2 2 5 11 2" xfId="52980" xr:uid="{00000000-0005-0000-0000-0000EECE0000}"/>
    <cellStyle name="SAPBEXItemHeader 2 2 2 5 11 3" xfId="52981" xr:uid="{00000000-0005-0000-0000-0000EFCE0000}"/>
    <cellStyle name="SAPBEXItemHeader 2 2 2 5 12" xfId="52982" xr:uid="{00000000-0005-0000-0000-0000F0CE0000}"/>
    <cellStyle name="SAPBEXItemHeader 2 2 2 5 13" xfId="52983" xr:uid="{00000000-0005-0000-0000-0000F1CE0000}"/>
    <cellStyle name="SAPBEXItemHeader 2 2 2 5 2" xfId="52984" xr:uid="{00000000-0005-0000-0000-0000F2CE0000}"/>
    <cellStyle name="SAPBEXItemHeader 2 2 2 5 2 2" xfId="52985" xr:uid="{00000000-0005-0000-0000-0000F3CE0000}"/>
    <cellStyle name="SAPBEXItemHeader 2 2 2 5 2 3" xfId="52986" xr:uid="{00000000-0005-0000-0000-0000F4CE0000}"/>
    <cellStyle name="SAPBEXItemHeader 2 2 2 5 3" xfId="52987" xr:uid="{00000000-0005-0000-0000-0000F5CE0000}"/>
    <cellStyle name="SAPBEXItemHeader 2 2 2 5 3 2" xfId="52988" xr:uid="{00000000-0005-0000-0000-0000F6CE0000}"/>
    <cellStyle name="SAPBEXItemHeader 2 2 2 5 3 3" xfId="52989" xr:uid="{00000000-0005-0000-0000-0000F7CE0000}"/>
    <cellStyle name="SAPBEXItemHeader 2 2 2 5 4" xfId="52990" xr:uid="{00000000-0005-0000-0000-0000F8CE0000}"/>
    <cellStyle name="SAPBEXItemHeader 2 2 2 5 4 2" xfId="52991" xr:uid="{00000000-0005-0000-0000-0000F9CE0000}"/>
    <cellStyle name="SAPBEXItemHeader 2 2 2 5 4 3" xfId="52992" xr:uid="{00000000-0005-0000-0000-0000FACE0000}"/>
    <cellStyle name="SAPBEXItemHeader 2 2 2 5 5" xfId="52993" xr:uid="{00000000-0005-0000-0000-0000FBCE0000}"/>
    <cellStyle name="SAPBEXItemHeader 2 2 2 5 5 2" xfId="52994" xr:uid="{00000000-0005-0000-0000-0000FCCE0000}"/>
    <cellStyle name="SAPBEXItemHeader 2 2 2 5 5 3" xfId="52995" xr:uid="{00000000-0005-0000-0000-0000FDCE0000}"/>
    <cellStyle name="SAPBEXItemHeader 2 2 2 5 6" xfId="52996" xr:uid="{00000000-0005-0000-0000-0000FECE0000}"/>
    <cellStyle name="SAPBEXItemHeader 2 2 2 5 6 2" xfId="52997" xr:uid="{00000000-0005-0000-0000-0000FFCE0000}"/>
    <cellStyle name="SAPBEXItemHeader 2 2 2 5 6 3" xfId="52998" xr:uid="{00000000-0005-0000-0000-000000CF0000}"/>
    <cellStyle name="SAPBEXItemHeader 2 2 2 5 7" xfId="52999" xr:uid="{00000000-0005-0000-0000-000001CF0000}"/>
    <cellStyle name="SAPBEXItemHeader 2 2 2 5 7 2" xfId="53000" xr:uid="{00000000-0005-0000-0000-000002CF0000}"/>
    <cellStyle name="SAPBEXItemHeader 2 2 2 5 7 3" xfId="53001" xr:uid="{00000000-0005-0000-0000-000003CF0000}"/>
    <cellStyle name="SAPBEXItemHeader 2 2 2 5 8" xfId="53002" xr:uid="{00000000-0005-0000-0000-000004CF0000}"/>
    <cellStyle name="SAPBEXItemHeader 2 2 2 5 8 2" xfId="53003" xr:uid="{00000000-0005-0000-0000-000005CF0000}"/>
    <cellStyle name="SAPBEXItemHeader 2 2 2 5 8 3" xfId="53004" xr:uid="{00000000-0005-0000-0000-000006CF0000}"/>
    <cellStyle name="SAPBEXItemHeader 2 2 2 5 9" xfId="53005" xr:uid="{00000000-0005-0000-0000-000007CF0000}"/>
    <cellStyle name="SAPBEXItemHeader 2 2 2 5 9 2" xfId="53006" xr:uid="{00000000-0005-0000-0000-000008CF0000}"/>
    <cellStyle name="SAPBEXItemHeader 2 2 2 5 9 3" xfId="53007" xr:uid="{00000000-0005-0000-0000-000009CF0000}"/>
    <cellStyle name="SAPBEXItemHeader 2 2 2 6" xfId="53008" xr:uid="{00000000-0005-0000-0000-00000ACF0000}"/>
    <cellStyle name="SAPBEXItemHeader 2 2 2 6 10" xfId="53009" xr:uid="{00000000-0005-0000-0000-00000BCF0000}"/>
    <cellStyle name="SAPBEXItemHeader 2 2 2 6 10 2" xfId="53010" xr:uid="{00000000-0005-0000-0000-00000CCF0000}"/>
    <cellStyle name="SAPBEXItemHeader 2 2 2 6 10 3" xfId="53011" xr:uid="{00000000-0005-0000-0000-00000DCF0000}"/>
    <cellStyle name="SAPBEXItemHeader 2 2 2 6 11" xfId="53012" xr:uid="{00000000-0005-0000-0000-00000ECF0000}"/>
    <cellStyle name="SAPBEXItemHeader 2 2 2 6 11 2" xfId="53013" xr:uid="{00000000-0005-0000-0000-00000FCF0000}"/>
    <cellStyle name="SAPBEXItemHeader 2 2 2 6 11 3" xfId="53014" xr:uid="{00000000-0005-0000-0000-000010CF0000}"/>
    <cellStyle name="SAPBEXItemHeader 2 2 2 6 12" xfId="53015" xr:uid="{00000000-0005-0000-0000-000011CF0000}"/>
    <cellStyle name="SAPBEXItemHeader 2 2 2 6 13" xfId="53016" xr:uid="{00000000-0005-0000-0000-000012CF0000}"/>
    <cellStyle name="SAPBEXItemHeader 2 2 2 6 2" xfId="53017" xr:uid="{00000000-0005-0000-0000-000013CF0000}"/>
    <cellStyle name="SAPBEXItemHeader 2 2 2 6 2 2" xfId="53018" xr:uid="{00000000-0005-0000-0000-000014CF0000}"/>
    <cellStyle name="SAPBEXItemHeader 2 2 2 6 2 3" xfId="53019" xr:uid="{00000000-0005-0000-0000-000015CF0000}"/>
    <cellStyle name="SAPBEXItemHeader 2 2 2 6 3" xfId="53020" xr:uid="{00000000-0005-0000-0000-000016CF0000}"/>
    <cellStyle name="SAPBEXItemHeader 2 2 2 6 3 2" xfId="53021" xr:uid="{00000000-0005-0000-0000-000017CF0000}"/>
    <cellStyle name="SAPBEXItemHeader 2 2 2 6 3 3" xfId="53022" xr:uid="{00000000-0005-0000-0000-000018CF0000}"/>
    <cellStyle name="SAPBEXItemHeader 2 2 2 6 4" xfId="53023" xr:uid="{00000000-0005-0000-0000-000019CF0000}"/>
    <cellStyle name="SAPBEXItemHeader 2 2 2 6 4 2" xfId="53024" xr:uid="{00000000-0005-0000-0000-00001ACF0000}"/>
    <cellStyle name="SAPBEXItemHeader 2 2 2 6 4 3" xfId="53025" xr:uid="{00000000-0005-0000-0000-00001BCF0000}"/>
    <cellStyle name="SAPBEXItemHeader 2 2 2 6 5" xfId="53026" xr:uid="{00000000-0005-0000-0000-00001CCF0000}"/>
    <cellStyle name="SAPBEXItemHeader 2 2 2 6 5 2" xfId="53027" xr:uid="{00000000-0005-0000-0000-00001DCF0000}"/>
    <cellStyle name="SAPBEXItemHeader 2 2 2 6 5 3" xfId="53028" xr:uid="{00000000-0005-0000-0000-00001ECF0000}"/>
    <cellStyle name="SAPBEXItemHeader 2 2 2 6 6" xfId="53029" xr:uid="{00000000-0005-0000-0000-00001FCF0000}"/>
    <cellStyle name="SAPBEXItemHeader 2 2 2 6 6 2" xfId="53030" xr:uid="{00000000-0005-0000-0000-000020CF0000}"/>
    <cellStyle name="SAPBEXItemHeader 2 2 2 6 6 3" xfId="53031" xr:uid="{00000000-0005-0000-0000-000021CF0000}"/>
    <cellStyle name="SAPBEXItemHeader 2 2 2 6 7" xfId="53032" xr:uid="{00000000-0005-0000-0000-000022CF0000}"/>
    <cellStyle name="SAPBEXItemHeader 2 2 2 6 7 2" xfId="53033" xr:uid="{00000000-0005-0000-0000-000023CF0000}"/>
    <cellStyle name="SAPBEXItemHeader 2 2 2 6 7 3" xfId="53034" xr:uid="{00000000-0005-0000-0000-000024CF0000}"/>
    <cellStyle name="SAPBEXItemHeader 2 2 2 6 8" xfId="53035" xr:uid="{00000000-0005-0000-0000-000025CF0000}"/>
    <cellStyle name="SAPBEXItemHeader 2 2 2 6 8 2" xfId="53036" xr:uid="{00000000-0005-0000-0000-000026CF0000}"/>
    <cellStyle name="SAPBEXItemHeader 2 2 2 6 8 3" xfId="53037" xr:uid="{00000000-0005-0000-0000-000027CF0000}"/>
    <cellStyle name="SAPBEXItemHeader 2 2 2 6 9" xfId="53038" xr:uid="{00000000-0005-0000-0000-000028CF0000}"/>
    <cellStyle name="SAPBEXItemHeader 2 2 2 6 9 2" xfId="53039" xr:uid="{00000000-0005-0000-0000-000029CF0000}"/>
    <cellStyle name="SAPBEXItemHeader 2 2 2 6 9 3" xfId="53040" xr:uid="{00000000-0005-0000-0000-00002ACF0000}"/>
    <cellStyle name="SAPBEXItemHeader 2 2 2 7" xfId="53041" xr:uid="{00000000-0005-0000-0000-00002BCF0000}"/>
    <cellStyle name="SAPBEXItemHeader 2 2 2 7 10" xfId="53042" xr:uid="{00000000-0005-0000-0000-00002CCF0000}"/>
    <cellStyle name="SAPBEXItemHeader 2 2 2 7 10 2" xfId="53043" xr:uid="{00000000-0005-0000-0000-00002DCF0000}"/>
    <cellStyle name="SAPBEXItemHeader 2 2 2 7 10 3" xfId="53044" xr:uid="{00000000-0005-0000-0000-00002ECF0000}"/>
    <cellStyle name="SAPBEXItemHeader 2 2 2 7 11" xfId="53045" xr:uid="{00000000-0005-0000-0000-00002FCF0000}"/>
    <cellStyle name="SAPBEXItemHeader 2 2 2 7 11 2" xfId="53046" xr:uid="{00000000-0005-0000-0000-000030CF0000}"/>
    <cellStyle name="SAPBEXItemHeader 2 2 2 7 11 3" xfId="53047" xr:uid="{00000000-0005-0000-0000-000031CF0000}"/>
    <cellStyle name="SAPBEXItemHeader 2 2 2 7 12" xfId="53048" xr:uid="{00000000-0005-0000-0000-000032CF0000}"/>
    <cellStyle name="SAPBEXItemHeader 2 2 2 7 13" xfId="53049" xr:uid="{00000000-0005-0000-0000-000033CF0000}"/>
    <cellStyle name="SAPBEXItemHeader 2 2 2 7 2" xfId="53050" xr:uid="{00000000-0005-0000-0000-000034CF0000}"/>
    <cellStyle name="SAPBEXItemHeader 2 2 2 7 2 2" xfId="53051" xr:uid="{00000000-0005-0000-0000-000035CF0000}"/>
    <cellStyle name="SAPBEXItemHeader 2 2 2 7 2 3" xfId="53052" xr:uid="{00000000-0005-0000-0000-000036CF0000}"/>
    <cellStyle name="SAPBEXItemHeader 2 2 2 7 3" xfId="53053" xr:uid="{00000000-0005-0000-0000-000037CF0000}"/>
    <cellStyle name="SAPBEXItemHeader 2 2 2 7 3 2" xfId="53054" xr:uid="{00000000-0005-0000-0000-000038CF0000}"/>
    <cellStyle name="SAPBEXItemHeader 2 2 2 7 3 3" xfId="53055" xr:uid="{00000000-0005-0000-0000-000039CF0000}"/>
    <cellStyle name="SAPBEXItemHeader 2 2 2 7 4" xfId="53056" xr:uid="{00000000-0005-0000-0000-00003ACF0000}"/>
    <cellStyle name="SAPBEXItemHeader 2 2 2 7 4 2" xfId="53057" xr:uid="{00000000-0005-0000-0000-00003BCF0000}"/>
    <cellStyle name="SAPBEXItemHeader 2 2 2 7 4 3" xfId="53058" xr:uid="{00000000-0005-0000-0000-00003CCF0000}"/>
    <cellStyle name="SAPBEXItemHeader 2 2 2 7 5" xfId="53059" xr:uid="{00000000-0005-0000-0000-00003DCF0000}"/>
    <cellStyle name="SAPBEXItemHeader 2 2 2 7 5 2" xfId="53060" xr:uid="{00000000-0005-0000-0000-00003ECF0000}"/>
    <cellStyle name="SAPBEXItemHeader 2 2 2 7 5 3" xfId="53061" xr:uid="{00000000-0005-0000-0000-00003FCF0000}"/>
    <cellStyle name="SAPBEXItemHeader 2 2 2 7 6" xfId="53062" xr:uid="{00000000-0005-0000-0000-000040CF0000}"/>
    <cellStyle name="SAPBEXItemHeader 2 2 2 7 6 2" xfId="53063" xr:uid="{00000000-0005-0000-0000-000041CF0000}"/>
    <cellStyle name="SAPBEXItemHeader 2 2 2 7 6 3" xfId="53064" xr:uid="{00000000-0005-0000-0000-000042CF0000}"/>
    <cellStyle name="SAPBEXItemHeader 2 2 2 7 7" xfId="53065" xr:uid="{00000000-0005-0000-0000-000043CF0000}"/>
    <cellStyle name="SAPBEXItemHeader 2 2 2 7 7 2" xfId="53066" xr:uid="{00000000-0005-0000-0000-000044CF0000}"/>
    <cellStyle name="SAPBEXItemHeader 2 2 2 7 7 3" xfId="53067" xr:uid="{00000000-0005-0000-0000-000045CF0000}"/>
    <cellStyle name="SAPBEXItemHeader 2 2 2 7 8" xfId="53068" xr:uid="{00000000-0005-0000-0000-000046CF0000}"/>
    <cellStyle name="SAPBEXItemHeader 2 2 2 7 8 2" xfId="53069" xr:uid="{00000000-0005-0000-0000-000047CF0000}"/>
    <cellStyle name="SAPBEXItemHeader 2 2 2 7 8 3" xfId="53070" xr:uid="{00000000-0005-0000-0000-000048CF0000}"/>
    <cellStyle name="SAPBEXItemHeader 2 2 2 7 9" xfId="53071" xr:uid="{00000000-0005-0000-0000-000049CF0000}"/>
    <cellStyle name="SAPBEXItemHeader 2 2 2 7 9 2" xfId="53072" xr:uid="{00000000-0005-0000-0000-00004ACF0000}"/>
    <cellStyle name="SAPBEXItemHeader 2 2 2 7 9 3" xfId="53073" xr:uid="{00000000-0005-0000-0000-00004BCF0000}"/>
    <cellStyle name="SAPBEXItemHeader 2 2 2 8" xfId="53074" xr:uid="{00000000-0005-0000-0000-00004CCF0000}"/>
    <cellStyle name="SAPBEXItemHeader 2 2 2 8 2" xfId="53075" xr:uid="{00000000-0005-0000-0000-00004DCF0000}"/>
    <cellStyle name="SAPBEXItemHeader 2 2 2 8 3" xfId="53076" xr:uid="{00000000-0005-0000-0000-00004ECF0000}"/>
    <cellStyle name="SAPBEXItemHeader 2 2 2 9" xfId="53077" xr:uid="{00000000-0005-0000-0000-00004FCF0000}"/>
    <cellStyle name="SAPBEXItemHeader 2 2 2 9 2" xfId="53078" xr:uid="{00000000-0005-0000-0000-000050CF0000}"/>
    <cellStyle name="SAPBEXItemHeader 2 2 2 9 3" xfId="53079" xr:uid="{00000000-0005-0000-0000-000051CF0000}"/>
    <cellStyle name="SAPBEXItemHeader 2 2 3" xfId="53080" xr:uid="{00000000-0005-0000-0000-000052CF0000}"/>
    <cellStyle name="SAPBEXItemHeader 2 2 3 10" xfId="53081" xr:uid="{00000000-0005-0000-0000-000053CF0000}"/>
    <cellStyle name="SAPBEXItemHeader 2 2 3 10 2" xfId="53082" xr:uid="{00000000-0005-0000-0000-000054CF0000}"/>
    <cellStyle name="SAPBEXItemHeader 2 2 3 10 3" xfId="53083" xr:uid="{00000000-0005-0000-0000-000055CF0000}"/>
    <cellStyle name="SAPBEXItemHeader 2 2 3 11" xfId="53084" xr:uid="{00000000-0005-0000-0000-000056CF0000}"/>
    <cellStyle name="SAPBEXItemHeader 2 2 3 11 2" xfId="53085" xr:uid="{00000000-0005-0000-0000-000057CF0000}"/>
    <cellStyle name="SAPBEXItemHeader 2 2 3 11 3" xfId="53086" xr:uid="{00000000-0005-0000-0000-000058CF0000}"/>
    <cellStyle name="SAPBEXItemHeader 2 2 3 12" xfId="53087" xr:uid="{00000000-0005-0000-0000-000059CF0000}"/>
    <cellStyle name="SAPBEXItemHeader 2 2 3 12 2" xfId="53088" xr:uid="{00000000-0005-0000-0000-00005ACF0000}"/>
    <cellStyle name="SAPBEXItemHeader 2 2 3 12 3" xfId="53089" xr:uid="{00000000-0005-0000-0000-00005BCF0000}"/>
    <cellStyle name="SAPBEXItemHeader 2 2 3 13" xfId="53090" xr:uid="{00000000-0005-0000-0000-00005CCF0000}"/>
    <cellStyle name="SAPBEXItemHeader 2 2 3 14" xfId="53091" xr:uid="{00000000-0005-0000-0000-00005DCF0000}"/>
    <cellStyle name="SAPBEXItemHeader 2 2 3 2" xfId="53092" xr:uid="{00000000-0005-0000-0000-00005ECF0000}"/>
    <cellStyle name="SAPBEXItemHeader 2 2 3 2 2" xfId="53093" xr:uid="{00000000-0005-0000-0000-00005FCF0000}"/>
    <cellStyle name="SAPBEXItemHeader 2 2 3 2 3" xfId="53094" xr:uid="{00000000-0005-0000-0000-000060CF0000}"/>
    <cellStyle name="SAPBEXItemHeader 2 2 3 3" xfId="53095" xr:uid="{00000000-0005-0000-0000-000061CF0000}"/>
    <cellStyle name="SAPBEXItemHeader 2 2 3 3 2" xfId="53096" xr:uid="{00000000-0005-0000-0000-000062CF0000}"/>
    <cellStyle name="SAPBEXItemHeader 2 2 3 3 3" xfId="53097" xr:uid="{00000000-0005-0000-0000-000063CF0000}"/>
    <cellStyle name="SAPBEXItemHeader 2 2 3 4" xfId="53098" xr:uid="{00000000-0005-0000-0000-000064CF0000}"/>
    <cellStyle name="SAPBEXItemHeader 2 2 3 4 2" xfId="53099" xr:uid="{00000000-0005-0000-0000-000065CF0000}"/>
    <cellStyle name="SAPBEXItemHeader 2 2 3 4 3" xfId="53100" xr:uid="{00000000-0005-0000-0000-000066CF0000}"/>
    <cellStyle name="SAPBEXItemHeader 2 2 3 5" xfId="53101" xr:uid="{00000000-0005-0000-0000-000067CF0000}"/>
    <cellStyle name="SAPBEXItemHeader 2 2 3 5 2" xfId="53102" xr:uid="{00000000-0005-0000-0000-000068CF0000}"/>
    <cellStyle name="SAPBEXItemHeader 2 2 3 5 3" xfId="53103" xr:uid="{00000000-0005-0000-0000-000069CF0000}"/>
    <cellStyle name="SAPBEXItemHeader 2 2 3 6" xfId="53104" xr:uid="{00000000-0005-0000-0000-00006ACF0000}"/>
    <cellStyle name="SAPBEXItemHeader 2 2 3 6 2" xfId="53105" xr:uid="{00000000-0005-0000-0000-00006BCF0000}"/>
    <cellStyle name="SAPBEXItemHeader 2 2 3 6 3" xfId="53106" xr:uid="{00000000-0005-0000-0000-00006CCF0000}"/>
    <cellStyle name="SAPBEXItemHeader 2 2 3 7" xfId="53107" xr:uid="{00000000-0005-0000-0000-00006DCF0000}"/>
    <cellStyle name="SAPBEXItemHeader 2 2 3 7 2" xfId="53108" xr:uid="{00000000-0005-0000-0000-00006ECF0000}"/>
    <cellStyle name="SAPBEXItemHeader 2 2 3 7 3" xfId="53109" xr:uid="{00000000-0005-0000-0000-00006FCF0000}"/>
    <cellStyle name="SAPBEXItemHeader 2 2 3 8" xfId="53110" xr:uid="{00000000-0005-0000-0000-000070CF0000}"/>
    <cellStyle name="SAPBEXItemHeader 2 2 3 8 2" xfId="53111" xr:uid="{00000000-0005-0000-0000-000071CF0000}"/>
    <cellStyle name="SAPBEXItemHeader 2 2 3 8 3" xfId="53112" xr:uid="{00000000-0005-0000-0000-000072CF0000}"/>
    <cellStyle name="SAPBEXItemHeader 2 2 3 9" xfId="53113" xr:uid="{00000000-0005-0000-0000-000073CF0000}"/>
    <cellStyle name="SAPBEXItemHeader 2 2 3 9 2" xfId="53114" xr:uid="{00000000-0005-0000-0000-000074CF0000}"/>
    <cellStyle name="SAPBEXItemHeader 2 2 3 9 3" xfId="53115" xr:uid="{00000000-0005-0000-0000-000075CF0000}"/>
    <cellStyle name="SAPBEXItemHeader 2 2 4" xfId="53116" xr:uid="{00000000-0005-0000-0000-000076CF0000}"/>
    <cellStyle name="SAPBEXItemHeader 2 2 4 10" xfId="53117" xr:uid="{00000000-0005-0000-0000-000077CF0000}"/>
    <cellStyle name="SAPBEXItemHeader 2 2 4 10 2" xfId="53118" xr:uid="{00000000-0005-0000-0000-000078CF0000}"/>
    <cellStyle name="SAPBEXItemHeader 2 2 4 10 3" xfId="53119" xr:uid="{00000000-0005-0000-0000-000079CF0000}"/>
    <cellStyle name="SAPBEXItemHeader 2 2 4 11" xfId="53120" xr:uid="{00000000-0005-0000-0000-00007ACF0000}"/>
    <cellStyle name="SAPBEXItemHeader 2 2 4 11 2" xfId="53121" xr:uid="{00000000-0005-0000-0000-00007BCF0000}"/>
    <cellStyle name="SAPBEXItemHeader 2 2 4 11 3" xfId="53122" xr:uid="{00000000-0005-0000-0000-00007CCF0000}"/>
    <cellStyle name="SAPBEXItemHeader 2 2 4 12" xfId="53123" xr:uid="{00000000-0005-0000-0000-00007DCF0000}"/>
    <cellStyle name="SAPBEXItemHeader 2 2 4 13" xfId="53124" xr:uid="{00000000-0005-0000-0000-00007ECF0000}"/>
    <cellStyle name="SAPBEXItemHeader 2 2 4 2" xfId="53125" xr:uid="{00000000-0005-0000-0000-00007FCF0000}"/>
    <cellStyle name="SAPBEXItemHeader 2 2 4 2 2" xfId="53126" xr:uid="{00000000-0005-0000-0000-000080CF0000}"/>
    <cellStyle name="SAPBEXItemHeader 2 2 4 2 3" xfId="53127" xr:uid="{00000000-0005-0000-0000-000081CF0000}"/>
    <cellStyle name="SAPBEXItemHeader 2 2 4 3" xfId="53128" xr:uid="{00000000-0005-0000-0000-000082CF0000}"/>
    <cellStyle name="SAPBEXItemHeader 2 2 4 3 2" xfId="53129" xr:uid="{00000000-0005-0000-0000-000083CF0000}"/>
    <cellStyle name="SAPBEXItemHeader 2 2 4 3 3" xfId="53130" xr:uid="{00000000-0005-0000-0000-000084CF0000}"/>
    <cellStyle name="SAPBEXItemHeader 2 2 4 4" xfId="53131" xr:uid="{00000000-0005-0000-0000-000085CF0000}"/>
    <cellStyle name="SAPBEXItemHeader 2 2 4 4 2" xfId="53132" xr:uid="{00000000-0005-0000-0000-000086CF0000}"/>
    <cellStyle name="SAPBEXItemHeader 2 2 4 4 3" xfId="53133" xr:uid="{00000000-0005-0000-0000-000087CF0000}"/>
    <cellStyle name="SAPBEXItemHeader 2 2 4 5" xfId="53134" xr:uid="{00000000-0005-0000-0000-000088CF0000}"/>
    <cellStyle name="SAPBEXItemHeader 2 2 4 5 2" xfId="53135" xr:uid="{00000000-0005-0000-0000-000089CF0000}"/>
    <cellStyle name="SAPBEXItemHeader 2 2 4 5 3" xfId="53136" xr:uid="{00000000-0005-0000-0000-00008ACF0000}"/>
    <cellStyle name="SAPBEXItemHeader 2 2 4 6" xfId="53137" xr:uid="{00000000-0005-0000-0000-00008BCF0000}"/>
    <cellStyle name="SAPBEXItemHeader 2 2 4 6 2" xfId="53138" xr:uid="{00000000-0005-0000-0000-00008CCF0000}"/>
    <cellStyle name="SAPBEXItemHeader 2 2 4 6 3" xfId="53139" xr:uid="{00000000-0005-0000-0000-00008DCF0000}"/>
    <cellStyle name="SAPBEXItemHeader 2 2 4 7" xfId="53140" xr:uid="{00000000-0005-0000-0000-00008ECF0000}"/>
    <cellStyle name="SAPBEXItemHeader 2 2 4 7 2" xfId="53141" xr:uid="{00000000-0005-0000-0000-00008FCF0000}"/>
    <cellStyle name="SAPBEXItemHeader 2 2 4 7 3" xfId="53142" xr:uid="{00000000-0005-0000-0000-000090CF0000}"/>
    <cellStyle name="SAPBEXItemHeader 2 2 4 8" xfId="53143" xr:uid="{00000000-0005-0000-0000-000091CF0000}"/>
    <cellStyle name="SAPBEXItemHeader 2 2 4 8 2" xfId="53144" xr:uid="{00000000-0005-0000-0000-000092CF0000}"/>
    <cellStyle name="SAPBEXItemHeader 2 2 4 8 3" xfId="53145" xr:uid="{00000000-0005-0000-0000-000093CF0000}"/>
    <cellStyle name="SAPBEXItemHeader 2 2 4 9" xfId="53146" xr:uid="{00000000-0005-0000-0000-000094CF0000}"/>
    <cellStyle name="SAPBEXItemHeader 2 2 4 9 2" xfId="53147" xr:uid="{00000000-0005-0000-0000-000095CF0000}"/>
    <cellStyle name="SAPBEXItemHeader 2 2 4 9 3" xfId="53148" xr:uid="{00000000-0005-0000-0000-000096CF0000}"/>
    <cellStyle name="SAPBEXItemHeader 2 2 5" xfId="53149" xr:uid="{00000000-0005-0000-0000-000097CF0000}"/>
    <cellStyle name="SAPBEXItemHeader 2 2 5 10" xfId="53150" xr:uid="{00000000-0005-0000-0000-000098CF0000}"/>
    <cellStyle name="SAPBEXItemHeader 2 2 5 10 2" xfId="53151" xr:uid="{00000000-0005-0000-0000-000099CF0000}"/>
    <cellStyle name="SAPBEXItemHeader 2 2 5 10 3" xfId="53152" xr:uid="{00000000-0005-0000-0000-00009ACF0000}"/>
    <cellStyle name="SAPBEXItemHeader 2 2 5 11" xfId="53153" xr:uid="{00000000-0005-0000-0000-00009BCF0000}"/>
    <cellStyle name="SAPBEXItemHeader 2 2 5 11 2" xfId="53154" xr:uid="{00000000-0005-0000-0000-00009CCF0000}"/>
    <cellStyle name="SAPBEXItemHeader 2 2 5 11 3" xfId="53155" xr:uid="{00000000-0005-0000-0000-00009DCF0000}"/>
    <cellStyle name="SAPBEXItemHeader 2 2 5 12" xfId="53156" xr:uid="{00000000-0005-0000-0000-00009ECF0000}"/>
    <cellStyle name="SAPBEXItemHeader 2 2 5 13" xfId="53157" xr:uid="{00000000-0005-0000-0000-00009FCF0000}"/>
    <cellStyle name="SAPBEXItemHeader 2 2 5 2" xfId="53158" xr:uid="{00000000-0005-0000-0000-0000A0CF0000}"/>
    <cellStyle name="SAPBEXItemHeader 2 2 5 2 2" xfId="53159" xr:uid="{00000000-0005-0000-0000-0000A1CF0000}"/>
    <cellStyle name="SAPBEXItemHeader 2 2 5 2 3" xfId="53160" xr:uid="{00000000-0005-0000-0000-0000A2CF0000}"/>
    <cellStyle name="SAPBEXItemHeader 2 2 5 3" xfId="53161" xr:uid="{00000000-0005-0000-0000-0000A3CF0000}"/>
    <cellStyle name="SAPBEXItemHeader 2 2 5 3 2" xfId="53162" xr:uid="{00000000-0005-0000-0000-0000A4CF0000}"/>
    <cellStyle name="SAPBEXItemHeader 2 2 5 3 3" xfId="53163" xr:uid="{00000000-0005-0000-0000-0000A5CF0000}"/>
    <cellStyle name="SAPBEXItemHeader 2 2 5 4" xfId="53164" xr:uid="{00000000-0005-0000-0000-0000A6CF0000}"/>
    <cellStyle name="SAPBEXItemHeader 2 2 5 4 2" xfId="53165" xr:uid="{00000000-0005-0000-0000-0000A7CF0000}"/>
    <cellStyle name="SAPBEXItemHeader 2 2 5 4 3" xfId="53166" xr:uid="{00000000-0005-0000-0000-0000A8CF0000}"/>
    <cellStyle name="SAPBEXItemHeader 2 2 5 5" xfId="53167" xr:uid="{00000000-0005-0000-0000-0000A9CF0000}"/>
    <cellStyle name="SAPBEXItemHeader 2 2 5 5 2" xfId="53168" xr:uid="{00000000-0005-0000-0000-0000AACF0000}"/>
    <cellStyle name="SAPBEXItemHeader 2 2 5 5 3" xfId="53169" xr:uid="{00000000-0005-0000-0000-0000ABCF0000}"/>
    <cellStyle name="SAPBEXItemHeader 2 2 5 6" xfId="53170" xr:uid="{00000000-0005-0000-0000-0000ACCF0000}"/>
    <cellStyle name="SAPBEXItemHeader 2 2 5 6 2" xfId="53171" xr:uid="{00000000-0005-0000-0000-0000ADCF0000}"/>
    <cellStyle name="SAPBEXItemHeader 2 2 5 6 3" xfId="53172" xr:uid="{00000000-0005-0000-0000-0000AECF0000}"/>
    <cellStyle name="SAPBEXItemHeader 2 2 5 7" xfId="53173" xr:uid="{00000000-0005-0000-0000-0000AFCF0000}"/>
    <cellStyle name="SAPBEXItemHeader 2 2 5 7 2" xfId="53174" xr:uid="{00000000-0005-0000-0000-0000B0CF0000}"/>
    <cellStyle name="SAPBEXItemHeader 2 2 5 7 3" xfId="53175" xr:uid="{00000000-0005-0000-0000-0000B1CF0000}"/>
    <cellStyle name="SAPBEXItemHeader 2 2 5 8" xfId="53176" xr:uid="{00000000-0005-0000-0000-0000B2CF0000}"/>
    <cellStyle name="SAPBEXItemHeader 2 2 5 8 2" xfId="53177" xr:uid="{00000000-0005-0000-0000-0000B3CF0000}"/>
    <cellStyle name="SAPBEXItemHeader 2 2 5 8 3" xfId="53178" xr:uid="{00000000-0005-0000-0000-0000B4CF0000}"/>
    <cellStyle name="SAPBEXItemHeader 2 2 5 9" xfId="53179" xr:uid="{00000000-0005-0000-0000-0000B5CF0000}"/>
    <cellStyle name="SAPBEXItemHeader 2 2 5 9 2" xfId="53180" xr:uid="{00000000-0005-0000-0000-0000B6CF0000}"/>
    <cellStyle name="SAPBEXItemHeader 2 2 5 9 3" xfId="53181" xr:uid="{00000000-0005-0000-0000-0000B7CF0000}"/>
    <cellStyle name="SAPBEXItemHeader 2 2 6" xfId="53182" xr:uid="{00000000-0005-0000-0000-0000B8CF0000}"/>
    <cellStyle name="SAPBEXItemHeader 2 2 6 10" xfId="53183" xr:uid="{00000000-0005-0000-0000-0000B9CF0000}"/>
    <cellStyle name="SAPBEXItemHeader 2 2 6 10 2" xfId="53184" xr:uid="{00000000-0005-0000-0000-0000BACF0000}"/>
    <cellStyle name="SAPBEXItemHeader 2 2 6 10 3" xfId="53185" xr:uid="{00000000-0005-0000-0000-0000BBCF0000}"/>
    <cellStyle name="SAPBEXItemHeader 2 2 6 11" xfId="53186" xr:uid="{00000000-0005-0000-0000-0000BCCF0000}"/>
    <cellStyle name="SAPBEXItemHeader 2 2 6 11 2" xfId="53187" xr:uid="{00000000-0005-0000-0000-0000BDCF0000}"/>
    <cellStyle name="SAPBEXItemHeader 2 2 6 11 3" xfId="53188" xr:uid="{00000000-0005-0000-0000-0000BECF0000}"/>
    <cellStyle name="SAPBEXItemHeader 2 2 6 12" xfId="53189" xr:uid="{00000000-0005-0000-0000-0000BFCF0000}"/>
    <cellStyle name="SAPBEXItemHeader 2 2 6 13" xfId="53190" xr:uid="{00000000-0005-0000-0000-0000C0CF0000}"/>
    <cellStyle name="SAPBEXItemHeader 2 2 6 2" xfId="53191" xr:uid="{00000000-0005-0000-0000-0000C1CF0000}"/>
    <cellStyle name="SAPBEXItemHeader 2 2 6 2 2" xfId="53192" xr:uid="{00000000-0005-0000-0000-0000C2CF0000}"/>
    <cellStyle name="SAPBEXItemHeader 2 2 6 2 3" xfId="53193" xr:uid="{00000000-0005-0000-0000-0000C3CF0000}"/>
    <cellStyle name="SAPBEXItemHeader 2 2 6 3" xfId="53194" xr:uid="{00000000-0005-0000-0000-0000C4CF0000}"/>
    <cellStyle name="SAPBEXItemHeader 2 2 6 3 2" xfId="53195" xr:uid="{00000000-0005-0000-0000-0000C5CF0000}"/>
    <cellStyle name="SAPBEXItemHeader 2 2 6 3 3" xfId="53196" xr:uid="{00000000-0005-0000-0000-0000C6CF0000}"/>
    <cellStyle name="SAPBEXItemHeader 2 2 6 4" xfId="53197" xr:uid="{00000000-0005-0000-0000-0000C7CF0000}"/>
    <cellStyle name="SAPBEXItemHeader 2 2 6 4 2" xfId="53198" xr:uid="{00000000-0005-0000-0000-0000C8CF0000}"/>
    <cellStyle name="SAPBEXItemHeader 2 2 6 4 3" xfId="53199" xr:uid="{00000000-0005-0000-0000-0000C9CF0000}"/>
    <cellStyle name="SAPBEXItemHeader 2 2 6 5" xfId="53200" xr:uid="{00000000-0005-0000-0000-0000CACF0000}"/>
    <cellStyle name="SAPBEXItemHeader 2 2 6 5 2" xfId="53201" xr:uid="{00000000-0005-0000-0000-0000CBCF0000}"/>
    <cellStyle name="SAPBEXItemHeader 2 2 6 5 3" xfId="53202" xr:uid="{00000000-0005-0000-0000-0000CCCF0000}"/>
    <cellStyle name="SAPBEXItemHeader 2 2 6 6" xfId="53203" xr:uid="{00000000-0005-0000-0000-0000CDCF0000}"/>
    <cellStyle name="SAPBEXItemHeader 2 2 6 6 2" xfId="53204" xr:uid="{00000000-0005-0000-0000-0000CECF0000}"/>
    <cellStyle name="SAPBEXItemHeader 2 2 6 6 3" xfId="53205" xr:uid="{00000000-0005-0000-0000-0000CFCF0000}"/>
    <cellStyle name="SAPBEXItemHeader 2 2 6 7" xfId="53206" xr:uid="{00000000-0005-0000-0000-0000D0CF0000}"/>
    <cellStyle name="SAPBEXItemHeader 2 2 6 7 2" xfId="53207" xr:uid="{00000000-0005-0000-0000-0000D1CF0000}"/>
    <cellStyle name="SAPBEXItemHeader 2 2 6 7 3" xfId="53208" xr:uid="{00000000-0005-0000-0000-0000D2CF0000}"/>
    <cellStyle name="SAPBEXItemHeader 2 2 6 8" xfId="53209" xr:uid="{00000000-0005-0000-0000-0000D3CF0000}"/>
    <cellStyle name="SAPBEXItemHeader 2 2 6 8 2" xfId="53210" xr:uid="{00000000-0005-0000-0000-0000D4CF0000}"/>
    <cellStyle name="SAPBEXItemHeader 2 2 6 8 3" xfId="53211" xr:uid="{00000000-0005-0000-0000-0000D5CF0000}"/>
    <cellStyle name="SAPBEXItemHeader 2 2 6 9" xfId="53212" xr:uid="{00000000-0005-0000-0000-0000D6CF0000}"/>
    <cellStyle name="SAPBEXItemHeader 2 2 6 9 2" xfId="53213" xr:uid="{00000000-0005-0000-0000-0000D7CF0000}"/>
    <cellStyle name="SAPBEXItemHeader 2 2 6 9 3" xfId="53214" xr:uid="{00000000-0005-0000-0000-0000D8CF0000}"/>
    <cellStyle name="SAPBEXItemHeader 2 2 7" xfId="53215" xr:uid="{00000000-0005-0000-0000-0000D9CF0000}"/>
    <cellStyle name="SAPBEXItemHeader 2 2 7 2" xfId="53216" xr:uid="{00000000-0005-0000-0000-0000DACF0000}"/>
    <cellStyle name="SAPBEXItemHeader 2 2 7 3" xfId="53217" xr:uid="{00000000-0005-0000-0000-0000DBCF0000}"/>
    <cellStyle name="SAPBEXItemHeader 2 2 8" xfId="53218" xr:uid="{00000000-0005-0000-0000-0000DCCF0000}"/>
    <cellStyle name="SAPBEXItemHeader 2 2 8 2" xfId="53219" xr:uid="{00000000-0005-0000-0000-0000DDCF0000}"/>
    <cellStyle name="SAPBEXItemHeader 2 2 8 3" xfId="53220" xr:uid="{00000000-0005-0000-0000-0000DECF0000}"/>
    <cellStyle name="SAPBEXItemHeader 2 2 9" xfId="53221" xr:uid="{00000000-0005-0000-0000-0000DFCF0000}"/>
    <cellStyle name="SAPBEXItemHeader 2 2 9 2" xfId="53222" xr:uid="{00000000-0005-0000-0000-0000E0CF0000}"/>
    <cellStyle name="SAPBEXItemHeader 2 2 9 3" xfId="53223" xr:uid="{00000000-0005-0000-0000-0000E1CF0000}"/>
    <cellStyle name="SAPBEXItemHeader 2 3" xfId="53224" xr:uid="{00000000-0005-0000-0000-0000E2CF0000}"/>
    <cellStyle name="SAPBEXItemHeader 2 3 10" xfId="53225" xr:uid="{00000000-0005-0000-0000-0000E3CF0000}"/>
    <cellStyle name="SAPBEXItemHeader 2 3 10 2" xfId="53226" xr:uid="{00000000-0005-0000-0000-0000E4CF0000}"/>
    <cellStyle name="SAPBEXItemHeader 2 3 10 3" xfId="53227" xr:uid="{00000000-0005-0000-0000-0000E5CF0000}"/>
    <cellStyle name="SAPBEXItemHeader 2 3 11" xfId="53228" xr:uid="{00000000-0005-0000-0000-0000E6CF0000}"/>
    <cellStyle name="SAPBEXItemHeader 2 3 11 2" xfId="53229" xr:uid="{00000000-0005-0000-0000-0000E7CF0000}"/>
    <cellStyle name="SAPBEXItemHeader 2 3 11 3" xfId="53230" xr:uid="{00000000-0005-0000-0000-0000E8CF0000}"/>
    <cellStyle name="SAPBEXItemHeader 2 3 12" xfId="53231" xr:uid="{00000000-0005-0000-0000-0000E9CF0000}"/>
    <cellStyle name="SAPBEXItemHeader 2 3 12 2" xfId="53232" xr:uid="{00000000-0005-0000-0000-0000EACF0000}"/>
    <cellStyle name="SAPBEXItemHeader 2 3 12 3" xfId="53233" xr:uid="{00000000-0005-0000-0000-0000EBCF0000}"/>
    <cellStyle name="SAPBEXItemHeader 2 3 13" xfId="53234" xr:uid="{00000000-0005-0000-0000-0000ECCF0000}"/>
    <cellStyle name="SAPBEXItemHeader 2 3 13 2" xfId="53235" xr:uid="{00000000-0005-0000-0000-0000EDCF0000}"/>
    <cellStyle name="SAPBEXItemHeader 2 3 13 3" xfId="53236" xr:uid="{00000000-0005-0000-0000-0000EECF0000}"/>
    <cellStyle name="SAPBEXItemHeader 2 3 14" xfId="53237" xr:uid="{00000000-0005-0000-0000-0000EFCF0000}"/>
    <cellStyle name="SAPBEXItemHeader 2 3 14 2" xfId="53238" xr:uid="{00000000-0005-0000-0000-0000F0CF0000}"/>
    <cellStyle name="SAPBEXItemHeader 2 3 14 3" xfId="53239" xr:uid="{00000000-0005-0000-0000-0000F1CF0000}"/>
    <cellStyle name="SAPBEXItemHeader 2 3 15" xfId="53240" xr:uid="{00000000-0005-0000-0000-0000F2CF0000}"/>
    <cellStyle name="SAPBEXItemHeader 2 3 15 2" xfId="53241" xr:uid="{00000000-0005-0000-0000-0000F3CF0000}"/>
    <cellStyle name="SAPBEXItemHeader 2 3 15 3" xfId="53242" xr:uid="{00000000-0005-0000-0000-0000F4CF0000}"/>
    <cellStyle name="SAPBEXItemHeader 2 3 16" xfId="53243" xr:uid="{00000000-0005-0000-0000-0000F5CF0000}"/>
    <cellStyle name="SAPBEXItemHeader 2 3 16 2" xfId="53244" xr:uid="{00000000-0005-0000-0000-0000F6CF0000}"/>
    <cellStyle name="SAPBEXItemHeader 2 3 16 3" xfId="53245" xr:uid="{00000000-0005-0000-0000-0000F7CF0000}"/>
    <cellStyle name="SAPBEXItemHeader 2 3 17" xfId="53246" xr:uid="{00000000-0005-0000-0000-0000F8CF0000}"/>
    <cellStyle name="SAPBEXItemHeader 2 3 17 2" xfId="53247" xr:uid="{00000000-0005-0000-0000-0000F9CF0000}"/>
    <cellStyle name="SAPBEXItemHeader 2 3 17 3" xfId="53248" xr:uid="{00000000-0005-0000-0000-0000FACF0000}"/>
    <cellStyle name="SAPBEXItemHeader 2 3 18" xfId="53249" xr:uid="{00000000-0005-0000-0000-0000FBCF0000}"/>
    <cellStyle name="SAPBEXItemHeader 2 3 18 2" xfId="53250" xr:uid="{00000000-0005-0000-0000-0000FCCF0000}"/>
    <cellStyle name="SAPBEXItemHeader 2 3 18 3" xfId="53251" xr:uid="{00000000-0005-0000-0000-0000FDCF0000}"/>
    <cellStyle name="SAPBEXItemHeader 2 3 19" xfId="53252" xr:uid="{00000000-0005-0000-0000-0000FECF0000}"/>
    <cellStyle name="SAPBEXItemHeader 2 3 2" xfId="53253" xr:uid="{00000000-0005-0000-0000-0000FFCF0000}"/>
    <cellStyle name="SAPBEXItemHeader 2 3 2 10" xfId="53254" xr:uid="{00000000-0005-0000-0000-000000D00000}"/>
    <cellStyle name="SAPBEXItemHeader 2 3 2 10 2" xfId="53255" xr:uid="{00000000-0005-0000-0000-000001D00000}"/>
    <cellStyle name="SAPBEXItemHeader 2 3 2 10 3" xfId="53256" xr:uid="{00000000-0005-0000-0000-000002D00000}"/>
    <cellStyle name="SAPBEXItemHeader 2 3 2 11" xfId="53257" xr:uid="{00000000-0005-0000-0000-000003D00000}"/>
    <cellStyle name="SAPBEXItemHeader 2 3 2 11 2" xfId="53258" xr:uid="{00000000-0005-0000-0000-000004D00000}"/>
    <cellStyle name="SAPBEXItemHeader 2 3 2 11 3" xfId="53259" xr:uid="{00000000-0005-0000-0000-000005D00000}"/>
    <cellStyle name="SAPBEXItemHeader 2 3 2 12" xfId="53260" xr:uid="{00000000-0005-0000-0000-000006D00000}"/>
    <cellStyle name="SAPBEXItemHeader 2 3 2 12 2" xfId="53261" xr:uid="{00000000-0005-0000-0000-000007D00000}"/>
    <cellStyle name="SAPBEXItemHeader 2 3 2 12 3" xfId="53262" xr:uid="{00000000-0005-0000-0000-000008D00000}"/>
    <cellStyle name="SAPBEXItemHeader 2 3 2 13" xfId="53263" xr:uid="{00000000-0005-0000-0000-000009D00000}"/>
    <cellStyle name="SAPBEXItemHeader 2 3 2 14" xfId="53264" xr:uid="{00000000-0005-0000-0000-00000AD00000}"/>
    <cellStyle name="SAPBEXItemHeader 2 3 2 2" xfId="53265" xr:uid="{00000000-0005-0000-0000-00000BD00000}"/>
    <cellStyle name="SAPBEXItemHeader 2 3 2 2 2" xfId="53266" xr:uid="{00000000-0005-0000-0000-00000CD00000}"/>
    <cellStyle name="SAPBEXItemHeader 2 3 2 2 3" xfId="53267" xr:uid="{00000000-0005-0000-0000-00000DD00000}"/>
    <cellStyle name="SAPBEXItemHeader 2 3 2 3" xfId="53268" xr:uid="{00000000-0005-0000-0000-00000ED00000}"/>
    <cellStyle name="SAPBEXItemHeader 2 3 2 3 2" xfId="53269" xr:uid="{00000000-0005-0000-0000-00000FD00000}"/>
    <cellStyle name="SAPBEXItemHeader 2 3 2 3 3" xfId="53270" xr:uid="{00000000-0005-0000-0000-000010D00000}"/>
    <cellStyle name="SAPBEXItemHeader 2 3 2 4" xfId="53271" xr:uid="{00000000-0005-0000-0000-000011D00000}"/>
    <cellStyle name="SAPBEXItemHeader 2 3 2 4 2" xfId="53272" xr:uid="{00000000-0005-0000-0000-000012D00000}"/>
    <cellStyle name="SAPBEXItemHeader 2 3 2 4 3" xfId="53273" xr:uid="{00000000-0005-0000-0000-000013D00000}"/>
    <cellStyle name="SAPBEXItemHeader 2 3 2 5" xfId="53274" xr:uid="{00000000-0005-0000-0000-000014D00000}"/>
    <cellStyle name="SAPBEXItemHeader 2 3 2 5 2" xfId="53275" xr:uid="{00000000-0005-0000-0000-000015D00000}"/>
    <cellStyle name="SAPBEXItemHeader 2 3 2 5 3" xfId="53276" xr:uid="{00000000-0005-0000-0000-000016D00000}"/>
    <cellStyle name="SAPBEXItemHeader 2 3 2 6" xfId="53277" xr:uid="{00000000-0005-0000-0000-000017D00000}"/>
    <cellStyle name="SAPBEXItemHeader 2 3 2 6 2" xfId="53278" xr:uid="{00000000-0005-0000-0000-000018D00000}"/>
    <cellStyle name="SAPBEXItemHeader 2 3 2 6 3" xfId="53279" xr:uid="{00000000-0005-0000-0000-000019D00000}"/>
    <cellStyle name="SAPBEXItemHeader 2 3 2 7" xfId="53280" xr:uid="{00000000-0005-0000-0000-00001AD00000}"/>
    <cellStyle name="SAPBEXItemHeader 2 3 2 7 2" xfId="53281" xr:uid="{00000000-0005-0000-0000-00001BD00000}"/>
    <cellStyle name="SAPBEXItemHeader 2 3 2 7 3" xfId="53282" xr:uid="{00000000-0005-0000-0000-00001CD00000}"/>
    <cellStyle name="SAPBEXItemHeader 2 3 2 8" xfId="53283" xr:uid="{00000000-0005-0000-0000-00001DD00000}"/>
    <cellStyle name="SAPBEXItemHeader 2 3 2 8 2" xfId="53284" xr:uid="{00000000-0005-0000-0000-00001ED00000}"/>
    <cellStyle name="SAPBEXItemHeader 2 3 2 8 3" xfId="53285" xr:uid="{00000000-0005-0000-0000-00001FD00000}"/>
    <cellStyle name="SAPBEXItemHeader 2 3 2 9" xfId="53286" xr:uid="{00000000-0005-0000-0000-000020D00000}"/>
    <cellStyle name="SAPBEXItemHeader 2 3 2 9 2" xfId="53287" xr:uid="{00000000-0005-0000-0000-000021D00000}"/>
    <cellStyle name="SAPBEXItemHeader 2 3 2 9 3" xfId="53288" xr:uid="{00000000-0005-0000-0000-000022D00000}"/>
    <cellStyle name="SAPBEXItemHeader 2 3 20" xfId="53289" xr:uid="{00000000-0005-0000-0000-000023D00000}"/>
    <cellStyle name="SAPBEXItemHeader 2 3 3" xfId="53290" xr:uid="{00000000-0005-0000-0000-000024D00000}"/>
    <cellStyle name="SAPBEXItemHeader 2 3 3 10" xfId="53291" xr:uid="{00000000-0005-0000-0000-000025D00000}"/>
    <cellStyle name="SAPBEXItemHeader 2 3 3 10 2" xfId="53292" xr:uid="{00000000-0005-0000-0000-000026D00000}"/>
    <cellStyle name="SAPBEXItemHeader 2 3 3 10 3" xfId="53293" xr:uid="{00000000-0005-0000-0000-000027D00000}"/>
    <cellStyle name="SAPBEXItemHeader 2 3 3 11" xfId="53294" xr:uid="{00000000-0005-0000-0000-000028D00000}"/>
    <cellStyle name="SAPBEXItemHeader 2 3 3 11 2" xfId="53295" xr:uid="{00000000-0005-0000-0000-000029D00000}"/>
    <cellStyle name="SAPBEXItemHeader 2 3 3 11 3" xfId="53296" xr:uid="{00000000-0005-0000-0000-00002AD00000}"/>
    <cellStyle name="SAPBEXItemHeader 2 3 3 12" xfId="53297" xr:uid="{00000000-0005-0000-0000-00002BD00000}"/>
    <cellStyle name="SAPBEXItemHeader 2 3 3 12 2" xfId="53298" xr:uid="{00000000-0005-0000-0000-00002CD00000}"/>
    <cellStyle name="SAPBEXItemHeader 2 3 3 12 3" xfId="53299" xr:uid="{00000000-0005-0000-0000-00002DD00000}"/>
    <cellStyle name="SAPBEXItemHeader 2 3 3 13" xfId="53300" xr:uid="{00000000-0005-0000-0000-00002ED00000}"/>
    <cellStyle name="SAPBEXItemHeader 2 3 3 14" xfId="53301" xr:uid="{00000000-0005-0000-0000-00002FD00000}"/>
    <cellStyle name="SAPBEXItemHeader 2 3 3 2" xfId="53302" xr:uid="{00000000-0005-0000-0000-000030D00000}"/>
    <cellStyle name="SAPBEXItemHeader 2 3 3 2 2" xfId="53303" xr:uid="{00000000-0005-0000-0000-000031D00000}"/>
    <cellStyle name="SAPBEXItemHeader 2 3 3 2 3" xfId="53304" xr:uid="{00000000-0005-0000-0000-000032D00000}"/>
    <cellStyle name="SAPBEXItemHeader 2 3 3 3" xfId="53305" xr:uid="{00000000-0005-0000-0000-000033D00000}"/>
    <cellStyle name="SAPBEXItemHeader 2 3 3 3 2" xfId="53306" xr:uid="{00000000-0005-0000-0000-000034D00000}"/>
    <cellStyle name="SAPBEXItemHeader 2 3 3 3 3" xfId="53307" xr:uid="{00000000-0005-0000-0000-000035D00000}"/>
    <cellStyle name="SAPBEXItemHeader 2 3 3 4" xfId="53308" xr:uid="{00000000-0005-0000-0000-000036D00000}"/>
    <cellStyle name="SAPBEXItemHeader 2 3 3 4 2" xfId="53309" xr:uid="{00000000-0005-0000-0000-000037D00000}"/>
    <cellStyle name="SAPBEXItemHeader 2 3 3 4 3" xfId="53310" xr:uid="{00000000-0005-0000-0000-000038D00000}"/>
    <cellStyle name="SAPBEXItemHeader 2 3 3 5" xfId="53311" xr:uid="{00000000-0005-0000-0000-000039D00000}"/>
    <cellStyle name="SAPBEXItemHeader 2 3 3 5 2" xfId="53312" xr:uid="{00000000-0005-0000-0000-00003AD00000}"/>
    <cellStyle name="SAPBEXItemHeader 2 3 3 5 3" xfId="53313" xr:uid="{00000000-0005-0000-0000-00003BD00000}"/>
    <cellStyle name="SAPBEXItemHeader 2 3 3 6" xfId="53314" xr:uid="{00000000-0005-0000-0000-00003CD00000}"/>
    <cellStyle name="SAPBEXItemHeader 2 3 3 6 2" xfId="53315" xr:uid="{00000000-0005-0000-0000-00003DD00000}"/>
    <cellStyle name="SAPBEXItemHeader 2 3 3 6 3" xfId="53316" xr:uid="{00000000-0005-0000-0000-00003ED00000}"/>
    <cellStyle name="SAPBEXItemHeader 2 3 3 7" xfId="53317" xr:uid="{00000000-0005-0000-0000-00003FD00000}"/>
    <cellStyle name="SAPBEXItemHeader 2 3 3 7 2" xfId="53318" xr:uid="{00000000-0005-0000-0000-000040D00000}"/>
    <cellStyle name="SAPBEXItemHeader 2 3 3 7 3" xfId="53319" xr:uid="{00000000-0005-0000-0000-000041D00000}"/>
    <cellStyle name="SAPBEXItemHeader 2 3 3 8" xfId="53320" xr:uid="{00000000-0005-0000-0000-000042D00000}"/>
    <cellStyle name="SAPBEXItemHeader 2 3 3 8 2" xfId="53321" xr:uid="{00000000-0005-0000-0000-000043D00000}"/>
    <cellStyle name="SAPBEXItemHeader 2 3 3 8 3" xfId="53322" xr:uid="{00000000-0005-0000-0000-000044D00000}"/>
    <cellStyle name="SAPBEXItemHeader 2 3 3 9" xfId="53323" xr:uid="{00000000-0005-0000-0000-000045D00000}"/>
    <cellStyle name="SAPBEXItemHeader 2 3 3 9 2" xfId="53324" xr:uid="{00000000-0005-0000-0000-000046D00000}"/>
    <cellStyle name="SAPBEXItemHeader 2 3 3 9 3" xfId="53325" xr:uid="{00000000-0005-0000-0000-000047D00000}"/>
    <cellStyle name="SAPBEXItemHeader 2 3 4" xfId="53326" xr:uid="{00000000-0005-0000-0000-000048D00000}"/>
    <cellStyle name="SAPBEXItemHeader 2 3 4 10" xfId="53327" xr:uid="{00000000-0005-0000-0000-000049D00000}"/>
    <cellStyle name="SAPBEXItemHeader 2 3 4 10 2" xfId="53328" xr:uid="{00000000-0005-0000-0000-00004AD00000}"/>
    <cellStyle name="SAPBEXItemHeader 2 3 4 10 3" xfId="53329" xr:uid="{00000000-0005-0000-0000-00004BD00000}"/>
    <cellStyle name="SAPBEXItemHeader 2 3 4 11" xfId="53330" xr:uid="{00000000-0005-0000-0000-00004CD00000}"/>
    <cellStyle name="SAPBEXItemHeader 2 3 4 11 2" xfId="53331" xr:uid="{00000000-0005-0000-0000-00004DD00000}"/>
    <cellStyle name="SAPBEXItemHeader 2 3 4 11 3" xfId="53332" xr:uid="{00000000-0005-0000-0000-00004ED00000}"/>
    <cellStyle name="SAPBEXItemHeader 2 3 4 12" xfId="53333" xr:uid="{00000000-0005-0000-0000-00004FD00000}"/>
    <cellStyle name="SAPBEXItemHeader 2 3 4 13" xfId="53334" xr:uid="{00000000-0005-0000-0000-000050D00000}"/>
    <cellStyle name="SAPBEXItemHeader 2 3 4 2" xfId="53335" xr:uid="{00000000-0005-0000-0000-000051D00000}"/>
    <cellStyle name="SAPBEXItemHeader 2 3 4 2 2" xfId="53336" xr:uid="{00000000-0005-0000-0000-000052D00000}"/>
    <cellStyle name="SAPBEXItemHeader 2 3 4 2 3" xfId="53337" xr:uid="{00000000-0005-0000-0000-000053D00000}"/>
    <cellStyle name="SAPBEXItemHeader 2 3 4 3" xfId="53338" xr:uid="{00000000-0005-0000-0000-000054D00000}"/>
    <cellStyle name="SAPBEXItemHeader 2 3 4 3 2" xfId="53339" xr:uid="{00000000-0005-0000-0000-000055D00000}"/>
    <cellStyle name="SAPBEXItemHeader 2 3 4 3 3" xfId="53340" xr:uid="{00000000-0005-0000-0000-000056D00000}"/>
    <cellStyle name="SAPBEXItemHeader 2 3 4 4" xfId="53341" xr:uid="{00000000-0005-0000-0000-000057D00000}"/>
    <cellStyle name="SAPBEXItemHeader 2 3 4 4 2" xfId="53342" xr:uid="{00000000-0005-0000-0000-000058D00000}"/>
    <cellStyle name="SAPBEXItemHeader 2 3 4 4 3" xfId="53343" xr:uid="{00000000-0005-0000-0000-000059D00000}"/>
    <cellStyle name="SAPBEXItemHeader 2 3 4 5" xfId="53344" xr:uid="{00000000-0005-0000-0000-00005AD00000}"/>
    <cellStyle name="SAPBEXItemHeader 2 3 4 5 2" xfId="53345" xr:uid="{00000000-0005-0000-0000-00005BD00000}"/>
    <cellStyle name="SAPBEXItemHeader 2 3 4 5 3" xfId="53346" xr:uid="{00000000-0005-0000-0000-00005CD00000}"/>
    <cellStyle name="SAPBEXItemHeader 2 3 4 6" xfId="53347" xr:uid="{00000000-0005-0000-0000-00005DD00000}"/>
    <cellStyle name="SAPBEXItemHeader 2 3 4 6 2" xfId="53348" xr:uid="{00000000-0005-0000-0000-00005ED00000}"/>
    <cellStyle name="SAPBEXItemHeader 2 3 4 6 3" xfId="53349" xr:uid="{00000000-0005-0000-0000-00005FD00000}"/>
    <cellStyle name="SAPBEXItemHeader 2 3 4 7" xfId="53350" xr:uid="{00000000-0005-0000-0000-000060D00000}"/>
    <cellStyle name="SAPBEXItemHeader 2 3 4 7 2" xfId="53351" xr:uid="{00000000-0005-0000-0000-000061D00000}"/>
    <cellStyle name="SAPBEXItemHeader 2 3 4 7 3" xfId="53352" xr:uid="{00000000-0005-0000-0000-000062D00000}"/>
    <cellStyle name="SAPBEXItemHeader 2 3 4 8" xfId="53353" xr:uid="{00000000-0005-0000-0000-000063D00000}"/>
    <cellStyle name="SAPBEXItemHeader 2 3 4 8 2" xfId="53354" xr:uid="{00000000-0005-0000-0000-000064D00000}"/>
    <cellStyle name="SAPBEXItemHeader 2 3 4 8 3" xfId="53355" xr:uid="{00000000-0005-0000-0000-000065D00000}"/>
    <cellStyle name="SAPBEXItemHeader 2 3 4 9" xfId="53356" xr:uid="{00000000-0005-0000-0000-000066D00000}"/>
    <cellStyle name="SAPBEXItemHeader 2 3 4 9 2" xfId="53357" xr:uid="{00000000-0005-0000-0000-000067D00000}"/>
    <cellStyle name="SAPBEXItemHeader 2 3 4 9 3" xfId="53358" xr:uid="{00000000-0005-0000-0000-000068D00000}"/>
    <cellStyle name="SAPBEXItemHeader 2 3 5" xfId="53359" xr:uid="{00000000-0005-0000-0000-000069D00000}"/>
    <cellStyle name="SAPBEXItemHeader 2 3 5 10" xfId="53360" xr:uid="{00000000-0005-0000-0000-00006AD00000}"/>
    <cellStyle name="SAPBEXItemHeader 2 3 5 10 2" xfId="53361" xr:uid="{00000000-0005-0000-0000-00006BD00000}"/>
    <cellStyle name="SAPBEXItemHeader 2 3 5 10 3" xfId="53362" xr:uid="{00000000-0005-0000-0000-00006CD00000}"/>
    <cellStyle name="SAPBEXItemHeader 2 3 5 11" xfId="53363" xr:uid="{00000000-0005-0000-0000-00006DD00000}"/>
    <cellStyle name="SAPBEXItemHeader 2 3 5 11 2" xfId="53364" xr:uid="{00000000-0005-0000-0000-00006ED00000}"/>
    <cellStyle name="SAPBEXItemHeader 2 3 5 11 3" xfId="53365" xr:uid="{00000000-0005-0000-0000-00006FD00000}"/>
    <cellStyle name="SAPBEXItemHeader 2 3 5 12" xfId="53366" xr:uid="{00000000-0005-0000-0000-000070D00000}"/>
    <cellStyle name="SAPBEXItemHeader 2 3 5 13" xfId="53367" xr:uid="{00000000-0005-0000-0000-000071D00000}"/>
    <cellStyle name="SAPBEXItemHeader 2 3 5 2" xfId="53368" xr:uid="{00000000-0005-0000-0000-000072D00000}"/>
    <cellStyle name="SAPBEXItemHeader 2 3 5 2 2" xfId="53369" xr:uid="{00000000-0005-0000-0000-000073D00000}"/>
    <cellStyle name="SAPBEXItemHeader 2 3 5 2 3" xfId="53370" xr:uid="{00000000-0005-0000-0000-000074D00000}"/>
    <cellStyle name="SAPBEXItemHeader 2 3 5 3" xfId="53371" xr:uid="{00000000-0005-0000-0000-000075D00000}"/>
    <cellStyle name="SAPBEXItemHeader 2 3 5 3 2" xfId="53372" xr:uid="{00000000-0005-0000-0000-000076D00000}"/>
    <cellStyle name="SAPBEXItemHeader 2 3 5 3 3" xfId="53373" xr:uid="{00000000-0005-0000-0000-000077D00000}"/>
    <cellStyle name="SAPBEXItemHeader 2 3 5 4" xfId="53374" xr:uid="{00000000-0005-0000-0000-000078D00000}"/>
    <cellStyle name="SAPBEXItemHeader 2 3 5 4 2" xfId="53375" xr:uid="{00000000-0005-0000-0000-000079D00000}"/>
    <cellStyle name="SAPBEXItemHeader 2 3 5 4 3" xfId="53376" xr:uid="{00000000-0005-0000-0000-00007AD00000}"/>
    <cellStyle name="SAPBEXItemHeader 2 3 5 5" xfId="53377" xr:uid="{00000000-0005-0000-0000-00007BD00000}"/>
    <cellStyle name="SAPBEXItemHeader 2 3 5 5 2" xfId="53378" xr:uid="{00000000-0005-0000-0000-00007CD00000}"/>
    <cellStyle name="SAPBEXItemHeader 2 3 5 5 3" xfId="53379" xr:uid="{00000000-0005-0000-0000-00007DD00000}"/>
    <cellStyle name="SAPBEXItemHeader 2 3 5 6" xfId="53380" xr:uid="{00000000-0005-0000-0000-00007ED00000}"/>
    <cellStyle name="SAPBEXItemHeader 2 3 5 6 2" xfId="53381" xr:uid="{00000000-0005-0000-0000-00007FD00000}"/>
    <cellStyle name="SAPBEXItemHeader 2 3 5 6 3" xfId="53382" xr:uid="{00000000-0005-0000-0000-000080D00000}"/>
    <cellStyle name="SAPBEXItemHeader 2 3 5 7" xfId="53383" xr:uid="{00000000-0005-0000-0000-000081D00000}"/>
    <cellStyle name="SAPBEXItemHeader 2 3 5 7 2" xfId="53384" xr:uid="{00000000-0005-0000-0000-000082D00000}"/>
    <cellStyle name="SAPBEXItemHeader 2 3 5 7 3" xfId="53385" xr:uid="{00000000-0005-0000-0000-000083D00000}"/>
    <cellStyle name="SAPBEXItemHeader 2 3 5 8" xfId="53386" xr:uid="{00000000-0005-0000-0000-000084D00000}"/>
    <cellStyle name="SAPBEXItemHeader 2 3 5 8 2" xfId="53387" xr:uid="{00000000-0005-0000-0000-000085D00000}"/>
    <cellStyle name="SAPBEXItemHeader 2 3 5 8 3" xfId="53388" xr:uid="{00000000-0005-0000-0000-000086D00000}"/>
    <cellStyle name="SAPBEXItemHeader 2 3 5 9" xfId="53389" xr:uid="{00000000-0005-0000-0000-000087D00000}"/>
    <cellStyle name="SAPBEXItemHeader 2 3 5 9 2" xfId="53390" xr:uid="{00000000-0005-0000-0000-000088D00000}"/>
    <cellStyle name="SAPBEXItemHeader 2 3 5 9 3" xfId="53391" xr:uid="{00000000-0005-0000-0000-000089D00000}"/>
    <cellStyle name="SAPBEXItemHeader 2 3 6" xfId="53392" xr:uid="{00000000-0005-0000-0000-00008AD00000}"/>
    <cellStyle name="SAPBEXItemHeader 2 3 6 10" xfId="53393" xr:uid="{00000000-0005-0000-0000-00008BD00000}"/>
    <cellStyle name="SAPBEXItemHeader 2 3 6 10 2" xfId="53394" xr:uid="{00000000-0005-0000-0000-00008CD00000}"/>
    <cellStyle name="SAPBEXItemHeader 2 3 6 10 3" xfId="53395" xr:uid="{00000000-0005-0000-0000-00008DD00000}"/>
    <cellStyle name="SAPBEXItemHeader 2 3 6 11" xfId="53396" xr:uid="{00000000-0005-0000-0000-00008ED00000}"/>
    <cellStyle name="SAPBEXItemHeader 2 3 6 11 2" xfId="53397" xr:uid="{00000000-0005-0000-0000-00008FD00000}"/>
    <cellStyle name="SAPBEXItemHeader 2 3 6 11 3" xfId="53398" xr:uid="{00000000-0005-0000-0000-000090D00000}"/>
    <cellStyle name="SAPBEXItemHeader 2 3 6 12" xfId="53399" xr:uid="{00000000-0005-0000-0000-000091D00000}"/>
    <cellStyle name="SAPBEXItemHeader 2 3 6 13" xfId="53400" xr:uid="{00000000-0005-0000-0000-000092D00000}"/>
    <cellStyle name="SAPBEXItemHeader 2 3 6 2" xfId="53401" xr:uid="{00000000-0005-0000-0000-000093D00000}"/>
    <cellStyle name="SAPBEXItemHeader 2 3 6 2 2" xfId="53402" xr:uid="{00000000-0005-0000-0000-000094D00000}"/>
    <cellStyle name="SAPBEXItemHeader 2 3 6 2 3" xfId="53403" xr:uid="{00000000-0005-0000-0000-000095D00000}"/>
    <cellStyle name="SAPBEXItemHeader 2 3 6 3" xfId="53404" xr:uid="{00000000-0005-0000-0000-000096D00000}"/>
    <cellStyle name="SAPBEXItemHeader 2 3 6 3 2" xfId="53405" xr:uid="{00000000-0005-0000-0000-000097D00000}"/>
    <cellStyle name="SAPBEXItemHeader 2 3 6 3 3" xfId="53406" xr:uid="{00000000-0005-0000-0000-000098D00000}"/>
    <cellStyle name="SAPBEXItemHeader 2 3 6 4" xfId="53407" xr:uid="{00000000-0005-0000-0000-000099D00000}"/>
    <cellStyle name="SAPBEXItemHeader 2 3 6 4 2" xfId="53408" xr:uid="{00000000-0005-0000-0000-00009AD00000}"/>
    <cellStyle name="SAPBEXItemHeader 2 3 6 4 3" xfId="53409" xr:uid="{00000000-0005-0000-0000-00009BD00000}"/>
    <cellStyle name="SAPBEXItemHeader 2 3 6 5" xfId="53410" xr:uid="{00000000-0005-0000-0000-00009CD00000}"/>
    <cellStyle name="SAPBEXItemHeader 2 3 6 5 2" xfId="53411" xr:uid="{00000000-0005-0000-0000-00009DD00000}"/>
    <cellStyle name="SAPBEXItemHeader 2 3 6 5 3" xfId="53412" xr:uid="{00000000-0005-0000-0000-00009ED00000}"/>
    <cellStyle name="SAPBEXItemHeader 2 3 6 6" xfId="53413" xr:uid="{00000000-0005-0000-0000-00009FD00000}"/>
    <cellStyle name="SAPBEXItemHeader 2 3 6 6 2" xfId="53414" xr:uid="{00000000-0005-0000-0000-0000A0D00000}"/>
    <cellStyle name="SAPBEXItemHeader 2 3 6 6 3" xfId="53415" xr:uid="{00000000-0005-0000-0000-0000A1D00000}"/>
    <cellStyle name="SAPBEXItemHeader 2 3 6 7" xfId="53416" xr:uid="{00000000-0005-0000-0000-0000A2D00000}"/>
    <cellStyle name="SAPBEXItemHeader 2 3 6 7 2" xfId="53417" xr:uid="{00000000-0005-0000-0000-0000A3D00000}"/>
    <cellStyle name="SAPBEXItemHeader 2 3 6 7 3" xfId="53418" xr:uid="{00000000-0005-0000-0000-0000A4D00000}"/>
    <cellStyle name="SAPBEXItemHeader 2 3 6 8" xfId="53419" xr:uid="{00000000-0005-0000-0000-0000A5D00000}"/>
    <cellStyle name="SAPBEXItemHeader 2 3 6 8 2" xfId="53420" xr:uid="{00000000-0005-0000-0000-0000A6D00000}"/>
    <cellStyle name="SAPBEXItemHeader 2 3 6 8 3" xfId="53421" xr:uid="{00000000-0005-0000-0000-0000A7D00000}"/>
    <cellStyle name="SAPBEXItemHeader 2 3 6 9" xfId="53422" xr:uid="{00000000-0005-0000-0000-0000A8D00000}"/>
    <cellStyle name="SAPBEXItemHeader 2 3 6 9 2" xfId="53423" xr:uid="{00000000-0005-0000-0000-0000A9D00000}"/>
    <cellStyle name="SAPBEXItemHeader 2 3 6 9 3" xfId="53424" xr:uid="{00000000-0005-0000-0000-0000AAD00000}"/>
    <cellStyle name="SAPBEXItemHeader 2 3 7" xfId="53425" xr:uid="{00000000-0005-0000-0000-0000ABD00000}"/>
    <cellStyle name="SAPBEXItemHeader 2 3 7 10" xfId="53426" xr:uid="{00000000-0005-0000-0000-0000ACD00000}"/>
    <cellStyle name="SAPBEXItemHeader 2 3 7 10 2" xfId="53427" xr:uid="{00000000-0005-0000-0000-0000ADD00000}"/>
    <cellStyle name="SAPBEXItemHeader 2 3 7 10 3" xfId="53428" xr:uid="{00000000-0005-0000-0000-0000AED00000}"/>
    <cellStyle name="SAPBEXItemHeader 2 3 7 11" xfId="53429" xr:uid="{00000000-0005-0000-0000-0000AFD00000}"/>
    <cellStyle name="SAPBEXItemHeader 2 3 7 11 2" xfId="53430" xr:uid="{00000000-0005-0000-0000-0000B0D00000}"/>
    <cellStyle name="SAPBEXItemHeader 2 3 7 11 3" xfId="53431" xr:uid="{00000000-0005-0000-0000-0000B1D00000}"/>
    <cellStyle name="SAPBEXItemHeader 2 3 7 12" xfId="53432" xr:uid="{00000000-0005-0000-0000-0000B2D00000}"/>
    <cellStyle name="SAPBEXItemHeader 2 3 7 13" xfId="53433" xr:uid="{00000000-0005-0000-0000-0000B3D00000}"/>
    <cellStyle name="SAPBEXItemHeader 2 3 7 2" xfId="53434" xr:uid="{00000000-0005-0000-0000-0000B4D00000}"/>
    <cellStyle name="SAPBEXItemHeader 2 3 7 2 2" xfId="53435" xr:uid="{00000000-0005-0000-0000-0000B5D00000}"/>
    <cellStyle name="SAPBEXItemHeader 2 3 7 2 3" xfId="53436" xr:uid="{00000000-0005-0000-0000-0000B6D00000}"/>
    <cellStyle name="SAPBEXItemHeader 2 3 7 3" xfId="53437" xr:uid="{00000000-0005-0000-0000-0000B7D00000}"/>
    <cellStyle name="SAPBEXItemHeader 2 3 7 3 2" xfId="53438" xr:uid="{00000000-0005-0000-0000-0000B8D00000}"/>
    <cellStyle name="SAPBEXItemHeader 2 3 7 3 3" xfId="53439" xr:uid="{00000000-0005-0000-0000-0000B9D00000}"/>
    <cellStyle name="SAPBEXItemHeader 2 3 7 4" xfId="53440" xr:uid="{00000000-0005-0000-0000-0000BAD00000}"/>
    <cellStyle name="SAPBEXItemHeader 2 3 7 4 2" xfId="53441" xr:uid="{00000000-0005-0000-0000-0000BBD00000}"/>
    <cellStyle name="SAPBEXItemHeader 2 3 7 4 3" xfId="53442" xr:uid="{00000000-0005-0000-0000-0000BCD00000}"/>
    <cellStyle name="SAPBEXItemHeader 2 3 7 5" xfId="53443" xr:uid="{00000000-0005-0000-0000-0000BDD00000}"/>
    <cellStyle name="SAPBEXItemHeader 2 3 7 5 2" xfId="53444" xr:uid="{00000000-0005-0000-0000-0000BED00000}"/>
    <cellStyle name="SAPBEXItemHeader 2 3 7 5 3" xfId="53445" xr:uid="{00000000-0005-0000-0000-0000BFD00000}"/>
    <cellStyle name="SAPBEXItemHeader 2 3 7 6" xfId="53446" xr:uid="{00000000-0005-0000-0000-0000C0D00000}"/>
    <cellStyle name="SAPBEXItemHeader 2 3 7 6 2" xfId="53447" xr:uid="{00000000-0005-0000-0000-0000C1D00000}"/>
    <cellStyle name="SAPBEXItemHeader 2 3 7 6 3" xfId="53448" xr:uid="{00000000-0005-0000-0000-0000C2D00000}"/>
    <cellStyle name="SAPBEXItemHeader 2 3 7 7" xfId="53449" xr:uid="{00000000-0005-0000-0000-0000C3D00000}"/>
    <cellStyle name="SAPBEXItemHeader 2 3 7 7 2" xfId="53450" xr:uid="{00000000-0005-0000-0000-0000C4D00000}"/>
    <cellStyle name="SAPBEXItemHeader 2 3 7 7 3" xfId="53451" xr:uid="{00000000-0005-0000-0000-0000C5D00000}"/>
    <cellStyle name="SAPBEXItemHeader 2 3 7 8" xfId="53452" xr:uid="{00000000-0005-0000-0000-0000C6D00000}"/>
    <cellStyle name="SAPBEXItemHeader 2 3 7 8 2" xfId="53453" xr:uid="{00000000-0005-0000-0000-0000C7D00000}"/>
    <cellStyle name="SAPBEXItemHeader 2 3 7 8 3" xfId="53454" xr:uid="{00000000-0005-0000-0000-0000C8D00000}"/>
    <cellStyle name="SAPBEXItemHeader 2 3 7 9" xfId="53455" xr:uid="{00000000-0005-0000-0000-0000C9D00000}"/>
    <cellStyle name="SAPBEXItemHeader 2 3 7 9 2" xfId="53456" xr:uid="{00000000-0005-0000-0000-0000CAD00000}"/>
    <cellStyle name="SAPBEXItemHeader 2 3 7 9 3" xfId="53457" xr:uid="{00000000-0005-0000-0000-0000CBD00000}"/>
    <cellStyle name="SAPBEXItemHeader 2 3 8" xfId="53458" xr:uid="{00000000-0005-0000-0000-0000CCD00000}"/>
    <cellStyle name="SAPBEXItemHeader 2 3 8 2" xfId="53459" xr:uid="{00000000-0005-0000-0000-0000CDD00000}"/>
    <cellStyle name="SAPBEXItemHeader 2 3 8 3" xfId="53460" xr:uid="{00000000-0005-0000-0000-0000CED00000}"/>
    <cellStyle name="SAPBEXItemHeader 2 3 9" xfId="53461" xr:uid="{00000000-0005-0000-0000-0000CFD00000}"/>
    <cellStyle name="SAPBEXItemHeader 2 3 9 2" xfId="53462" xr:uid="{00000000-0005-0000-0000-0000D0D00000}"/>
    <cellStyle name="SAPBEXItemHeader 2 3 9 3" xfId="53463" xr:uid="{00000000-0005-0000-0000-0000D1D00000}"/>
    <cellStyle name="SAPBEXItemHeader 2 4" xfId="53464" xr:uid="{00000000-0005-0000-0000-0000D2D00000}"/>
    <cellStyle name="SAPBEXItemHeader 2 4 10" xfId="53465" xr:uid="{00000000-0005-0000-0000-0000D3D00000}"/>
    <cellStyle name="SAPBEXItemHeader 2 4 10 2" xfId="53466" xr:uid="{00000000-0005-0000-0000-0000D4D00000}"/>
    <cellStyle name="SAPBEXItemHeader 2 4 10 3" xfId="53467" xr:uid="{00000000-0005-0000-0000-0000D5D00000}"/>
    <cellStyle name="SAPBEXItemHeader 2 4 11" xfId="53468" xr:uid="{00000000-0005-0000-0000-0000D6D00000}"/>
    <cellStyle name="SAPBEXItemHeader 2 4 11 2" xfId="53469" xr:uid="{00000000-0005-0000-0000-0000D7D00000}"/>
    <cellStyle name="SAPBEXItemHeader 2 4 11 3" xfId="53470" xr:uid="{00000000-0005-0000-0000-0000D8D00000}"/>
    <cellStyle name="SAPBEXItemHeader 2 4 12" xfId="53471" xr:uid="{00000000-0005-0000-0000-0000D9D00000}"/>
    <cellStyle name="SAPBEXItemHeader 2 4 12 2" xfId="53472" xr:uid="{00000000-0005-0000-0000-0000DAD00000}"/>
    <cellStyle name="SAPBEXItemHeader 2 4 12 3" xfId="53473" xr:uid="{00000000-0005-0000-0000-0000DBD00000}"/>
    <cellStyle name="SAPBEXItemHeader 2 4 13" xfId="53474" xr:uid="{00000000-0005-0000-0000-0000DCD00000}"/>
    <cellStyle name="SAPBEXItemHeader 2 4 13 2" xfId="53475" xr:uid="{00000000-0005-0000-0000-0000DDD00000}"/>
    <cellStyle name="SAPBEXItemHeader 2 4 13 3" xfId="53476" xr:uid="{00000000-0005-0000-0000-0000DED00000}"/>
    <cellStyle name="SAPBEXItemHeader 2 4 14" xfId="53477" xr:uid="{00000000-0005-0000-0000-0000DFD00000}"/>
    <cellStyle name="SAPBEXItemHeader 2 4 14 2" xfId="53478" xr:uid="{00000000-0005-0000-0000-0000E0D00000}"/>
    <cellStyle name="SAPBEXItemHeader 2 4 14 3" xfId="53479" xr:uid="{00000000-0005-0000-0000-0000E1D00000}"/>
    <cellStyle name="SAPBEXItemHeader 2 4 15" xfId="53480" xr:uid="{00000000-0005-0000-0000-0000E2D00000}"/>
    <cellStyle name="SAPBEXItemHeader 2 4 15 2" xfId="53481" xr:uid="{00000000-0005-0000-0000-0000E3D00000}"/>
    <cellStyle name="SAPBEXItemHeader 2 4 15 3" xfId="53482" xr:uid="{00000000-0005-0000-0000-0000E4D00000}"/>
    <cellStyle name="SAPBEXItemHeader 2 4 16" xfId="53483" xr:uid="{00000000-0005-0000-0000-0000E5D00000}"/>
    <cellStyle name="SAPBEXItemHeader 2 4 16 2" xfId="53484" xr:uid="{00000000-0005-0000-0000-0000E6D00000}"/>
    <cellStyle name="SAPBEXItemHeader 2 4 16 3" xfId="53485" xr:uid="{00000000-0005-0000-0000-0000E7D00000}"/>
    <cellStyle name="SAPBEXItemHeader 2 4 17" xfId="53486" xr:uid="{00000000-0005-0000-0000-0000E8D00000}"/>
    <cellStyle name="SAPBEXItemHeader 2 4 17 2" xfId="53487" xr:uid="{00000000-0005-0000-0000-0000E9D00000}"/>
    <cellStyle name="SAPBEXItemHeader 2 4 17 3" xfId="53488" xr:uid="{00000000-0005-0000-0000-0000EAD00000}"/>
    <cellStyle name="SAPBEXItemHeader 2 4 18" xfId="53489" xr:uid="{00000000-0005-0000-0000-0000EBD00000}"/>
    <cellStyle name="SAPBEXItemHeader 2 4 18 2" xfId="53490" xr:uid="{00000000-0005-0000-0000-0000ECD00000}"/>
    <cellStyle name="SAPBEXItemHeader 2 4 18 3" xfId="53491" xr:uid="{00000000-0005-0000-0000-0000EDD00000}"/>
    <cellStyle name="SAPBEXItemHeader 2 4 19" xfId="53492" xr:uid="{00000000-0005-0000-0000-0000EED00000}"/>
    <cellStyle name="SAPBEXItemHeader 2 4 2" xfId="53493" xr:uid="{00000000-0005-0000-0000-0000EFD00000}"/>
    <cellStyle name="SAPBEXItemHeader 2 4 2 10" xfId="53494" xr:uid="{00000000-0005-0000-0000-0000F0D00000}"/>
    <cellStyle name="SAPBEXItemHeader 2 4 2 10 2" xfId="53495" xr:uid="{00000000-0005-0000-0000-0000F1D00000}"/>
    <cellStyle name="SAPBEXItemHeader 2 4 2 10 3" xfId="53496" xr:uid="{00000000-0005-0000-0000-0000F2D00000}"/>
    <cellStyle name="SAPBEXItemHeader 2 4 2 11" xfId="53497" xr:uid="{00000000-0005-0000-0000-0000F3D00000}"/>
    <cellStyle name="SAPBEXItemHeader 2 4 2 11 2" xfId="53498" xr:uid="{00000000-0005-0000-0000-0000F4D00000}"/>
    <cellStyle name="SAPBEXItemHeader 2 4 2 11 3" xfId="53499" xr:uid="{00000000-0005-0000-0000-0000F5D00000}"/>
    <cellStyle name="SAPBEXItemHeader 2 4 2 12" xfId="53500" xr:uid="{00000000-0005-0000-0000-0000F6D00000}"/>
    <cellStyle name="SAPBEXItemHeader 2 4 2 12 2" xfId="53501" xr:uid="{00000000-0005-0000-0000-0000F7D00000}"/>
    <cellStyle name="SAPBEXItemHeader 2 4 2 12 3" xfId="53502" xr:uid="{00000000-0005-0000-0000-0000F8D00000}"/>
    <cellStyle name="SAPBEXItemHeader 2 4 2 13" xfId="53503" xr:uid="{00000000-0005-0000-0000-0000F9D00000}"/>
    <cellStyle name="SAPBEXItemHeader 2 4 2 14" xfId="53504" xr:uid="{00000000-0005-0000-0000-0000FAD00000}"/>
    <cellStyle name="SAPBEXItemHeader 2 4 2 2" xfId="53505" xr:uid="{00000000-0005-0000-0000-0000FBD00000}"/>
    <cellStyle name="SAPBEXItemHeader 2 4 2 2 2" xfId="53506" xr:uid="{00000000-0005-0000-0000-0000FCD00000}"/>
    <cellStyle name="SAPBEXItemHeader 2 4 2 2 3" xfId="53507" xr:uid="{00000000-0005-0000-0000-0000FDD00000}"/>
    <cellStyle name="SAPBEXItemHeader 2 4 2 3" xfId="53508" xr:uid="{00000000-0005-0000-0000-0000FED00000}"/>
    <cellStyle name="SAPBEXItemHeader 2 4 2 3 2" xfId="53509" xr:uid="{00000000-0005-0000-0000-0000FFD00000}"/>
    <cellStyle name="SAPBEXItemHeader 2 4 2 3 3" xfId="53510" xr:uid="{00000000-0005-0000-0000-000000D10000}"/>
    <cellStyle name="SAPBEXItemHeader 2 4 2 4" xfId="53511" xr:uid="{00000000-0005-0000-0000-000001D10000}"/>
    <cellStyle name="SAPBEXItemHeader 2 4 2 4 2" xfId="53512" xr:uid="{00000000-0005-0000-0000-000002D10000}"/>
    <cellStyle name="SAPBEXItemHeader 2 4 2 4 3" xfId="53513" xr:uid="{00000000-0005-0000-0000-000003D10000}"/>
    <cellStyle name="SAPBEXItemHeader 2 4 2 5" xfId="53514" xr:uid="{00000000-0005-0000-0000-000004D10000}"/>
    <cellStyle name="SAPBEXItemHeader 2 4 2 5 2" xfId="53515" xr:uid="{00000000-0005-0000-0000-000005D10000}"/>
    <cellStyle name="SAPBEXItemHeader 2 4 2 5 3" xfId="53516" xr:uid="{00000000-0005-0000-0000-000006D10000}"/>
    <cellStyle name="SAPBEXItemHeader 2 4 2 6" xfId="53517" xr:uid="{00000000-0005-0000-0000-000007D10000}"/>
    <cellStyle name="SAPBEXItemHeader 2 4 2 6 2" xfId="53518" xr:uid="{00000000-0005-0000-0000-000008D10000}"/>
    <cellStyle name="SAPBEXItemHeader 2 4 2 6 3" xfId="53519" xr:uid="{00000000-0005-0000-0000-000009D10000}"/>
    <cellStyle name="SAPBEXItemHeader 2 4 2 7" xfId="53520" xr:uid="{00000000-0005-0000-0000-00000AD10000}"/>
    <cellStyle name="SAPBEXItemHeader 2 4 2 7 2" xfId="53521" xr:uid="{00000000-0005-0000-0000-00000BD10000}"/>
    <cellStyle name="SAPBEXItemHeader 2 4 2 7 3" xfId="53522" xr:uid="{00000000-0005-0000-0000-00000CD10000}"/>
    <cellStyle name="SAPBEXItemHeader 2 4 2 8" xfId="53523" xr:uid="{00000000-0005-0000-0000-00000DD10000}"/>
    <cellStyle name="SAPBEXItemHeader 2 4 2 8 2" xfId="53524" xr:uid="{00000000-0005-0000-0000-00000ED10000}"/>
    <cellStyle name="SAPBEXItemHeader 2 4 2 8 3" xfId="53525" xr:uid="{00000000-0005-0000-0000-00000FD10000}"/>
    <cellStyle name="SAPBEXItemHeader 2 4 2 9" xfId="53526" xr:uid="{00000000-0005-0000-0000-000010D10000}"/>
    <cellStyle name="SAPBEXItemHeader 2 4 2 9 2" xfId="53527" xr:uid="{00000000-0005-0000-0000-000011D10000}"/>
    <cellStyle name="SAPBEXItemHeader 2 4 2 9 3" xfId="53528" xr:uid="{00000000-0005-0000-0000-000012D10000}"/>
    <cellStyle name="SAPBEXItemHeader 2 4 20" xfId="53529" xr:uid="{00000000-0005-0000-0000-000013D10000}"/>
    <cellStyle name="SAPBEXItemHeader 2 4 3" xfId="53530" xr:uid="{00000000-0005-0000-0000-000014D10000}"/>
    <cellStyle name="SAPBEXItemHeader 2 4 3 10" xfId="53531" xr:uid="{00000000-0005-0000-0000-000015D10000}"/>
    <cellStyle name="SAPBEXItemHeader 2 4 3 10 2" xfId="53532" xr:uid="{00000000-0005-0000-0000-000016D10000}"/>
    <cellStyle name="SAPBEXItemHeader 2 4 3 10 3" xfId="53533" xr:uid="{00000000-0005-0000-0000-000017D10000}"/>
    <cellStyle name="SAPBEXItemHeader 2 4 3 11" xfId="53534" xr:uid="{00000000-0005-0000-0000-000018D10000}"/>
    <cellStyle name="SAPBEXItemHeader 2 4 3 11 2" xfId="53535" xr:uid="{00000000-0005-0000-0000-000019D10000}"/>
    <cellStyle name="SAPBEXItemHeader 2 4 3 11 3" xfId="53536" xr:uid="{00000000-0005-0000-0000-00001AD10000}"/>
    <cellStyle name="SAPBEXItemHeader 2 4 3 12" xfId="53537" xr:uid="{00000000-0005-0000-0000-00001BD10000}"/>
    <cellStyle name="SAPBEXItemHeader 2 4 3 12 2" xfId="53538" xr:uid="{00000000-0005-0000-0000-00001CD10000}"/>
    <cellStyle name="SAPBEXItemHeader 2 4 3 12 3" xfId="53539" xr:uid="{00000000-0005-0000-0000-00001DD10000}"/>
    <cellStyle name="SAPBEXItemHeader 2 4 3 13" xfId="53540" xr:uid="{00000000-0005-0000-0000-00001ED10000}"/>
    <cellStyle name="SAPBEXItemHeader 2 4 3 14" xfId="53541" xr:uid="{00000000-0005-0000-0000-00001FD10000}"/>
    <cellStyle name="SAPBEXItemHeader 2 4 3 2" xfId="53542" xr:uid="{00000000-0005-0000-0000-000020D10000}"/>
    <cellStyle name="SAPBEXItemHeader 2 4 3 2 2" xfId="53543" xr:uid="{00000000-0005-0000-0000-000021D10000}"/>
    <cellStyle name="SAPBEXItemHeader 2 4 3 2 3" xfId="53544" xr:uid="{00000000-0005-0000-0000-000022D10000}"/>
    <cellStyle name="SAPBEXItemHeader 2 4 3 3" xfId="53545" xr:uid="{00000000-0005-0000-0000-000023D10000}"/>
    <cellStyle name="SAPBEXItemHeader 2 4 3 3 2" xfId="53546" xr:uid="{00000000-0005-0000-0000-000024D10000}"/>
    <cellStyle name="SAPBEXItemHeader 2 4 3 3 3" xfId="53547" xr:uid="{00000000-0005-0000-0000-000025D10000}"/>
    <cellStyle name="SAPBEXItemHeader 2 4 3 4" xfId="53548" xr:uid="{00000000-0005-0000-0000-000026D10000}"/>
    <cellStyle name="SAPBEXItemHeader 2 4 3 4 2" xfId="53549" xr:uid="{00000000-0005-0000-0000-000027D10000}"/>
    <cellStyle name="SAPBEXItemHeader 2 4 3 4 3" xfId="53550" xr:uid="{00000000-0005-0000-0000-000028D10000}"/>
    <cellStyle name="SAPBEXItemHeader 2 4 3 5" xfId="53551" xr:uid="{00000000-0005-0000-0000-000029D10000}"/>
    <cellStyle name="SAPBEXItemHeader 2 4 3 5 2" xfId="53552" xr:uid="{00000000-0005-0000-0000-00002AD10000}"/>
    <cellStyle name="SAPBEXItemHeader 2 4 3 5 3" xfId="53553" xr:uid="{00000000-0005-0000-0000-00002BD10000}"/>
    <cellStyle name="SAPBEXItemHeader 2 4 3 6" xfId="53554" xr:uid="{00000000-0005-0000-0000-00002CD10000}"/>
    <cellStyle name="SAPBEXItemHeader 2 4 3 6 2" xfId="53555" xr:uid="{00000000-0005-0000-0000-00002DD10000}"/>
    <cellStyle name="SAPBEXItemHeader 2 4 3 6 3" xfId="53556" xr:uid="{00000000-0005-0000-0000-00002ED10000}"/>
    <cellStyle name="SAPBEXItemHeader 2 4 3 7" xfId="53557" xr:uid="{00000000-0005-0000-0000-00002FD10000}"/>
    <cellStyle name="SAPBEXItemHeader 2 4 3 7 2" xfId="53558" xr:uid="{00000000-0005-0000-0000-000030D10000}"/>
    <cellStyle name="SAPBEXItemHeader 2 4 3 7 3" xfId="53559" xr:uid="{00000000-0005-0000-0000-000031D10000}"/>
    <cellStyle name="SAPBEXItemHeader 2 4 3 8" xfId="53560" xr:uid="{00000000-0005-0000-0000-000032D10000}"/>
    <cellStyle name="SAPBEXItemHeader 2 4 3 8 2" xfId="53561" xr:uid="{00000000-0005-0000-0000-000033D10000}"/>
    <cellStyle name="SAPBEXItemHeader 2 4 3 8 3" xfId="53562" xr:uid="{00000000-0005-0000-0000-000034D10000}"/>
    <cellStyle name="SAPBEXItemHeader 2 4 3 9" xfId="53563" xr:uid="{00000000-0005-0000-0000-000035D10000}"/>
    <cellStyle name="SAPBEXItemHeader 2 4 3 9 2" xfId="53564" xr:uid="{00000000-0005-0000-0000-000036D10000}"/>
    <cellStyle name="SAPBEXItemHeader 2 4 3 9 3" xfId="53565" xr:uid="{00000000-0005-0000-0000-000037D10000}"/>
    <cellStyle name="SAPBEXItemHeader 2 4 4" xfId="53566" xr:uid="{00000000-0005-0000-0000-000038D10000}"/>
    <cellStyle name="SAPBEXItemHeader 2 4 4 10" xfId="53567" xr:uid="{00000000-0005-0000-0000-000039D10000}"/>
    <cellStyle name="SAPBEXItemHeader 2 4 4 10 2" xfId="53568" xr:uid="{00000000-0005-0000-0000-00003AD10000}"/>
    <cellStyle name="SAPBEXItemHeader 2 4 4 10 3" xfId="53569" xr:uid="{00000000-0005-0000-0000-00003BD10000}"/>
    <cellStyle name="SAPBEXItemHeader 2 4 4 11" xfId="53570" xr:uid="{00000000-0005-0000-0000-00003CD10000}"/>
    <cellStyle name="SAPBEXItemHeader 2 4 4 11 2" xfId="53571" xr:uid="{00000000-0005-0000-0000-00003DD10000}"/>
    <cellStyle name="SAPBEXItemHeader 2 4 4 11 3" xfId="53572" xr:uid="{00000000-0005-0000-0000-00003ED10000}"/>
    <cellStyle name="SAPBEXItemHeader 2 4 4 12" xfId="53573" xr:uid="{00000000-0005-0000-0000-00003FD10000}"/>
    <cellStyle name="SAPBEXItemHeader 2 4 4 13" xfId="53574" xr:uid="{00000000-0005-0000-0000-000040D10000}"/>
    <cellStyle name="SAPBEXItemHeader 2 4 4 2" xfId="53575" xr:uid="{00000000-0005-0000-0000-000041D10000}"/>
    <cellStyle name="SAPBEXItemHeader 2 4 4 2 2" xfId="53576" xr:uid="{00000000-0005-0000-0000-000042D10000}"/>
    <cellStyle name="SAPBEXItemHeader 2 4 4 2 3" xfId="53577" xr:uid="{00000000-0005-0000-0000-000043D10000}"/>
    <cellStyle name="SAPBEXItemHeader 2 4 4 3" xfId="53578" xr:uid="{00000000-0005-0000-0000-000044D10000}"/>
    <cellStyle name="SAPBEXItemHeader 2 4 4 3 2" xfId="53579" xr:uid="{00000000-0005-0000-0000-000045D10000}"/>
    <cellStyle name="SAPBEXItemHeader 2 4 4 3 3" xfId="53580" xr:uid="{00000000-0005-0000-0000-000046D10000}"/>
    <cellStyle name="SAPBEXItemHeader 2 4 4 4" xfId="53581" xr:uid="{00000000-0005-0000-0000-000047D10000}"/>
    <cellStyle name="SAPBEXItemHeader 2 4 4 4 2" xfId="53582" xr:uid="{00000000-0005-0000-0000-000048D10000}"/>
    <cellStyle name="SAPBEXItemHeader 2 4 4 4 3" xfId="53583" xr:uid="{00000000-0005-0000-0000-000049D10000}"/>
    <cellStyle name="SAPBEXItemHeader 2 4 4 5" xfId="53584" xr:uid="{00000000-0005-0000-0000-00004AD10000}"/>
    <cellStyle name="SAPBEXItemHeader 2 4 4 5 2" xfId="53585" xr:uid="{00000000-0005-0000-0000-00004BD10000}"/>
    <cellStyle name="SAPBEXItemHeader 2 4 4 5 3" xfId="53586" xr:uid="{00000000-0005-0000-0000-00004CD10000}"/>
    <cellStyle name="SAPBEXItemHeader 2 4 4 6" xfId="53587" xr:uid="{00000000-0005-0000-0000-00004DD10000}"/>
    <cellStyle name="SAPBEXItemHeader 2 4 4 6 2" xfId="53588" xr:uid="{00000000-0005-0000-0000-00004ED10000}"/>
    <cellStyle name="SAPBEXItemHeader 2 4 4 6 3" xfId="53589" xr:uid="{00000000-0005-0000-0000-00004FD10000}"/>
    <cellStyle name="SAPBEXItemHeader 2 4 4 7" xfId="53590" xr:uid="{00000000-0005-0000-0000-000050D10000}"/>
    <cellStyle name="SAPBEXItemHeader 2 4 4 7 2" xfId="53591" xr:uid="{00000000-0005-0000-0000-000051D10000}"/>
    <cellStyle name="SAPBEXItemHeader 2 4 4 7 3" xfId="53592" xr:uid="{00000000-0005-0000-0000-000052D10000}"/>
    <cellStyle name="SAPBEXItemHeader 2 4 4 8" xfId="53593" xr:uid="{00000000-0005-0000-0000-000053D10000}"/>
    <cellStyle name="SAPBEXItemHeader 2 4 4 8 2" xfId="53594" xr:uid="{00000000-0005-0000-0000-000054D10000}"/>
    <cellStyle name="SAPBEXItemHeader 2 4 4 8 3" xfId="53595" xr:uid="{00000000-0005-0000-0000-000055D10000}"/>
    <cellStyle name="SAPBEXItemHeader 2 4 4 9" xfId="53596" xr:uid="{00000000-0005-0000-0000-000056D10000}"/>
    <cellStyle name="SAPBEXItemHeader 2 4 4 9 2" xfId="53597" xr:uid="{00000000-0005-0000-0000-000057D10000}"/>
    <cellStyle name="SAPBEXItemHeader 2 4 4 9 3" xfId="53598" xr:uid="{00000000-0005-0000-0000-000058D10000}"/>
    <cellStyle name="SAPBEXItemHeader 2 4 5" xfId="53599" xr:uid="{00000000-0005-0000-0000-000059D10000}"/>
    <cellStyle name="SAPBEXItemHeader 2 4 5 10" xfId="53600" xr:uid="{00000000-0005-0000-0000-00005AD10000}"/>
    <cellStyle name="SAPBEXItemHeader 2 4 5 10 2" xfId="53601" xr:uid="{00000000-0005-0000-0000-00005BD10000}"/>
    <cellStyle name="SAPBEXItemHeader 2 4 5 10 3" xfId="53602" xr:uid="{00000000-0005-0000-0000-00005CD10000}"/>
    <cellStyle name="SAPBEXItemHeader 2 4 5 11" xfId="53603" xr:uid="{00000000-0005-0000-0000-00005DD10000}"/>
    <cellStyle name="SAPBEXItemHeader 2 4 5 11 2" xfId="53604" xr:uid="{00000000-0005-0000-0000-00005ED10000}"/>
    <cellStyle name="SAPBEXItemHeader 2 4 5 11 3" xfId="53605" xr:uid="{00000000-0005-0000-0000-00005FD10000}"/>
    <cellStyle name="SAPBEXItemHeader 2 4 5 12" xfId="53606" xr:uid="{00000000-0005-0000-0000-000060D10000}"/>
    <cellStyle name="SAPBEXItemHeader 2 4 5 13" xfId="53607" xr:uid="{00000000-0005-0000-0000-000061D10000}"/>
    <cellStyle name="SAPBEXItemHeader 2 4 5 2" xfId="53608" xr:uid="{00000000-0005-0000-0000-000062D10000}"/>
    <cellStyle name="SAPBEXItemHeader 2 4 5 2 2" xfId="53609" xr:uid="{00000000-0005-0000-0000-000063D10000}"/>
    <cellStyle name="SAPBEXItemHeader 2 4 5 2 3" xfId="53610" xr:uid="{00000000-0005-0000-0000-000064D10000}"/>
    <cellStyle name="SAPBEXItemHeader 2 4 5 3" xfId="53611" xr:uid="{00000000-0005-0000-0000-000065D10000}"/>
    <cellStyle name="SAPBEXItemHeader 2 4 5 3 2" xfId="53612" xr:uid="{00000000-0005-0000-0000-000066D10000}"/>
    <cellStyle name="SAPBEXItemHeader 2 4 5 3 3" xfId="53613" xr:uid="{00000000-0005-0000-0000-000067D10000}"/>
    <cellStyle name="SAPBEXItemHeader 2 4 5 4" xfId="53614" xr:uid="{00000000-0005-0000-0000-000068D10000}"/>
    <cellStyle name="SAPBEXItemHeader 2 4 5 4 2" xfId="53615" xr:uid="{00000000-0005-0000-0000-000069D10000}"/>
    <cellStyle name="SAPBEXItemHeader 2 4 5 4 3" xfId="53616" xr:uid="{00000000-0005-0000-0000-00006AD10000}"/>
    <cellStyle name="SAPBEXItemHeader 2 4 5 5" xfId="53617" xr:uid="{00000000-0005-0000-0000-00006BD10000}"/>
    <cellStyle name="SAPBEXItemHeader 2 4 5 5 2" xfId="53618" xr:uid="{00000000-0005-0000-0000-00006CD10000}"/>
    <cellStyle name="SAPBEXItemHeader 2 4 5 5 3" xfId="53619" xr:uid="{00000000-0005-0000-0000-00006DD10000}"/>
    <cellStyle name="SAPBEXItemHeader 2 4 5 6" xfId="53620" xr:uid="{00000000-0005-0000-0000-00006ED10000}"/>
    <cellStyle name="SAPBEXItemHeader 2 4 5 6 2" xfId="53621" xr:uid="{00000000-0005-0000-0000-00006FD10000}"/>
    <cellStyle name="SAPBEXItemHeader 2 4 5 6 3" xfId="53622" xr:uid="{00000000-0005-0000-0000-000070D10000}"/>
    <cellStyle name="SAPBEXItemHeader 2 4 5 7" xfId="53623" xr:uid="{00000000-0005-0000-0000-000071D10000}"/>
    <cellStyle name="SAPBEXItemHeader 2 4 5 7 2" xfId="53624" xr:uid="{00000000-0005-0000-0000-000072D10000}"/>
    <cellStyle name="SAPBEXItemHeader 2 4 5 7 3" xfId="53625" xr:uid="{00000000-0005-0000-0000-000073D10000}"/>
    <cellStyle name="SAPBEXItemHeader 2 4 5 8" xfId="53626" xr:uid="{00000000-0005-0000-0000-000074D10000}"/>
    <cellStyle name="SAPBEXItemHeader 2 4 5 8 2" xfId="53627" xr:uid="{00000000-0005-0000-0000-000075D10000}"/>
    <cellStyle name="SAPBEXItemHeader 2 4 5 8 3" xfId="53628" xr:uid="{00000000-0005-0000-0000-000076D10000}"/>
    <cellStyle name="SAPBEXItemHeader 2 4 5 9" xfId="53629" xr:uid="{00000000-0005-0000-0000-000077D10000}"/>
    <cellStyle name="SAPBEXItemHeader 2 4 5 9 2" xfId="53630" xr:uid="{00000000-0005-0000-0000-000078D10000}"/>
    <cellStyle name="SAPBEXItemHeader 2 4 5 9 3" xfId="53631" xr:uid="{00000000-0005-0000-0000-000079D10000}"/>
    <cellStyle name="SAPBEXItemHeader 2 4 6" xfId="53632" xr:uid="{00000000-0005-0000-0000-00007AD10000}"/>
    <cellStyle name="SAPBEXItemHeader 2 4 6 10" xfId="53633" xr:uid="{00000000-0005-0000-0000-00007BD10000}"/>
    <cellStyle name="SAPBEXItemHeader 2 4 6 10 2" xfId="53634" xr:uid="{00000000-0005-0000-0000-00007CD10000}"/>
    <cellStyle name="SAPBEXItemHeader 2 4 6 10 3" xfId="53635" xr:uid="{00000000-0005-0000-0000-00007DD10000}"/>
    <cellStyle name="SAPBEXItemHeader 2 4 6 11" xfId="53636" xr:uid="{00000000-0005-0000-0000-00007ED10000}"/>
    <cellStyle name="SAPBEXItemHeader 2 4 6 11 2" xfId="53637" xr:uid="{00000000-0005-0000-0000-00007FD10000}"/>
    <cellStyle name="SAPBEXItemHeader 2 4 6 11 3" xfId="53638" xr:uid="{00000000-0005-0000-0000-000080D10000}"/>
    <cellStyle name="SAPBEXItemHeader 2 4 6 12" xfId="53639" xr:uid="{00000000-0005-0000-0000-000081D10000}"/>
    <cellStyle name="SAPBEXItemHeader 2 4 6 13" xfId="53640" xr:uid="{00000000-0005-0000-0000-000082D10000}"/>
    <cellStyle name="SAPBEXItemHeader 2 4 6 2" xfId="53641" xr:uid="{00000000-0005-0000-0000-000083D10000}"/>
    <cellStyle name="SAPBEXItemHeader 2 4 6 2 2" xfId="53642" xr:uid="{00000000-0005-0000-0000-000084D10000}"/>
    <cellStyle name="SAPBEXItemHeader 2 4 6 2 3" xfId="53643" xr:uid="{00000000-0005-0000-0000-000085D10000}"/>
    <cellStyle name="SAPBEXItemHeader 2 4 6 3" xfId="53644" xr:uid="{00000000-0005-0000-0000-000086D10000}"/>
    <cellStyle name="SAPBEXItemHeader 2 4 6 3 2" xfId="53645" xr:uid="{00000000-0005-0000-0000-000087D10000}"/>
    <cellStyle name="SAPBEXItemHeader 2 4 6 3 3" xfId="53646" xr:uid="{00000000-0005-0000-0000-000088D10000}"/>
    <cellStyle name="SAPBEXItemHeader 2 4 6 4" xfId="53647" xr:uid="{00000000-0005-0000-0000-000089D10000}"/>
    <cellStyle name="SAPBEXItemHeader 2 4 6 4 2" xfId="53648" xr:uid="{00000000-0005-0000-0000-00008AD10000}"/>
    <cellStyle name="SAPBEXItemHeader 2 4 6 4 3" xfId="53649" xr:uid="{00000000-0005-0000-0000-00008BD10000}"/>
    <cellStyle name="SAPBEXItemHeader 2 4 6 5" xfId="53650" xr:uid="{00000000-0005-0000-0000-00008CD10000}"/>
    <cellStyle name="SAPBEXItemHeader 2 4 6 5 2" xfId="53651" xr:uid="{00000000-0005-0000-0000-00008DD10000}"/>
    <cellStyle name="SAPBEXItemHeader 2 4 6 5 3" xfId="53652" xr:uid="{00000000-0005-0000-0000-00008ED10000}"/>
    <cellStyle name="SAPBEXItemHeader 2 4 6 6" xfId="53653" xr:uid="{00000000-0005-0000-0000-00008FD10000}"/>
    <cellStyle name="SAPBEXItemHeader 2 4 6 6 2" xfId="53654" xr:uid="{00000000-0005-0000-0000-000090D10000}"/>
    <cellStyle name="SAPBEXItemHeader 2 4 6 6 3" xfId="53655" xr:uid="{00000000-0005-0000-0000-000091D10000}"/>
    <cellStyle name="SAPBEXItemHeader 2 4 6 7" xfId="53656" xr:uid="{00000000-0005-0000-0000-000092D10000}"/>
    <cellStyle name="SAPBEXItemHeader 2 4 6 7 2" xfId="53657" xr:uid="{00000000-0005-0000-0000-000093D10000}"/>
    <cellStyle name="SAPBEXItemHeader 2 4 6 7 3" xfId="53658" xr:uid="{00000000-0005-0000-0000-000094D10000}"/>
    <cellStyle name="SAPBEXItemHeader 2 4 6 8" xfId="53659" xr:uid="{00000000-0005-0000-0000-000095D10000}"/>
    <cellStyle name="SAPBEXItemHeader 2 4 6 8 2" xfId="53660" xr:uid="{00000000-0005-0000-0000-000096D10000}"/>
    <cellStyle name="SAPBEXItemHeader 2 4 6 8 3" xfId="53661" xr:uid="{00000000-0005-0000-0000-000097D10000}"/>
    <cellStyle name="SAPBEXItemHeader 2 4 6 9" xfId="53662" xr:uid="{00000000-0005-0000-0000-000098D10000}"/>
    <cellStyle name="SAPBEXItemHeader 2 4 6 9 2" xfId="53663" xr:uid="{00000000-0005-0000-0000-000099D10000}"/>
    <cellStyle name="SAPBEXItemHeader 2 4 6 9 3" xfId="53664" xr:uid="{00000000-0005-0000-0000-00009AD10000}"/>
    <cellStyle name="SAPBEXItemHeader 2 4 7" xfId="53665" xr:uid="{00000000-0005-0000-0000-00009BD10000}"/>
    <cellStyle name="SAPBEXItemHeader 2 4 7 10" xfId="53666" xr:uid="{00000000-0005-0000-0000-00009CD10000}"/>
    <cellStyle name="SAPBEXItemHeader 2 4 7 10 2" xfId="53667" xr:uid="{00000000-0005-0000-0000-00009DD10000}"/>
    <cellStyle name="SAPBEXItemHeader 2 4 7 10 3" xfId="53668" xr:uid="{00000000-0005-0000-0000-00009ED10000}"/>
    <cellStyle name="SAPBEXItemHeader 2 4 7 11" xfId="53669" xr:uid="{00000000-0005-0000-0000-00009FD10000}"/>
    <cellStyle name="SAPBEXItemHeader 2 4 7 11 2" xfId="53670" xr:uid="{00000000-0005-0000-0000-0000A0D10000}"/>
    <cellStyle name="SAPBEXItemHeader 2 4 7 11 3" xfId="53671" xr:uid="{00000000-0005-0000-0000-0000A1D10000}"/>
    <cellStyle name="SAPBEXItemHeader 2 4 7 12" xfId="53672" xr:uid="{00000000-0005-0000-0000-0000A2D10000}"/>
    <cellStyle name="SAPBEXItemHeader 2 4 7 13" xfId="53673" xr:uid="{00000000-0005-0000-0000-0000A3D10000}"/>
    <cellStyle name="SAPBEXItemHeader 2 4 7 2" xfId="53674" xr:uid="{00000000-0005-0000-0000-0000A4D10000}"/>
    <cellStyle name="SAPBEXItemHeader 2 4 7 2 2" xfId="53675" xr:uid="{00000000-0005-0000-0000-0000A5D10000}"/>
    <cellStyle name="SAPBEXItemHeader 2 4 7 2 3" xfId="53676" xr:uid="{00000000-0005-0000-0000-0000A6D10000}"/>
    <cellStyle name="SAPBEXItemHeader 2 4 7 3" xfId="53677" xr:uid="{00000000-0005-0000-0000-0000A7D10000}"/>
    <cellStyle name="SAPBEXItemHeader 2 4 7 3 2" xfId="53678" xr:uid="{00000000-0005-0000-0000-0000A8D10000}"/>
    <cellStyle name="SAPBEXItemHeader 2 4 7 3 3" xfId="53679" xr:uid="{00000000-0005-0000-0000-0000A9D10000}"/>
    <cellStyle name="SAPBEXItemHeader 2 4 7 4" xfId="53680" xr:uid="{00000000-0005-0000-0000-0000AAD10000}"/>
    <cellStyle name="SAPBEXItemHeader 2 4 7 4 2" xfId="53681" xr:uid="{00000000-0005-0000-0000-0000ABD10000}"/>
    <cellStyle name="SAPBEXItemHeader 2 4 7 4 3" xfId="53682" xr:uid="{00000000-0005-0000-0000-0000ACD10000}"/>
    <cellStyle name="SAPBEXItemHeader 2 4 7 5" xfId="53683" xr:uid="{00000000-0005-0000-0000-0000ADD10000}"/>
    <cellStyle name="SAPBEXItemHeader 2 4 7 5 2" xfId="53684" xr:uid="{00000000-0005-0000-0000-0000AED10000}"/>
    <cellStyle name="SAPBEXItemHeader 2 4 7 5 3" xfId="53685" xr:uid="{00000000-0005-0000-0000-0000AFD10000}"/>
    <cellStyle name="SAPBEXItemHeader 2 4 7 6" xfId="53686" xr:uid="{00000000-0005-0000-0000-0000B0D10000}"/>
    <cellStyle name="SAPBEXItemHeader 2 4 7 6 2" xfId="53687" xr:uid="{00000000-0005-0000-0000-0000B1D10000}"/>
    <cellStyle name="SAPBEXItemHeader 2 4 7 6 3" xfId="53688" xr:uid="{00000000-0005-0000-0000-0000B2D10000}"/>
    <cellStyle name="SAPBEXItemHeader 2 4 7 7" xfId="53689" xr:uid="{00000000-0005-0000-0000-0000B3D10000}"/>
    <cellStyle name="SAPBEXItemHeader 2 4 7 7 2" xfId="53690" xr:uid="{00000000-0005-0000-0000-0000B4D10000}"/>
    <cellStyle name="SAPBEXItemHeader 2 4 7 7 3" xfId="53691" xr:uid="{00000000-0005-0000-0000-0000B5D10000}"/>
    <cellStyle name="SAPBEXItemHeader 2 4 7 8" xfId="53692" xr:uid="{00000000-0005-0000-0000-0000B6D10000}"/>
    <cellStyle name="SAPBEXItemHeader 2 4 7 8 2" xfId="53693" xr:uid="{00000000-0005-0000-0000-0000B7D10000}"/>
    <cellStyle name="SAPBEXItemHeader 2 4 7 8 3" xfId="53694" xr:uid="{00000000-0005-0000-0000-0000B8D10000}"/>
    <cellStyle name="SAPBEXItemHeader 2 4 7 9" xfId="53695" xr:uid="{00000000-0005-0000-0000-0000B9D10000}"/>
    <cellStyle name="SAPBEXItemHeader 2 4 7 9 2" xfId="53696" xr:uid="{00000000-0005-0000-0000-0000BAD10000}"/>
    <cellStyle name="SAPBEXItemHeader 2 4 7 9 3" xfId="53697" xr:uid="{00000000-0005-0000-0000-0000BBD10000}"/>
    <cellStyle name="SAPBEXItemHeader 2 4 8" xfId="53698" xr:uid="{00000000-0005-0000-0000-0000BCD10000}"/>
    <cellStyle name="SAPBEXItemHeader 2 4 8 2" xfId="53699" xr:uid="{00000000-0005-0000-0000-0000BDD10000}"/>
    <cellStyle name="SAPBEXItemHeader 2 4 8 3" xfId="53700" xr:uid="{00000000-0005-0000-0000-0000BED10000}"/>
    <cellStyle name="SAPBEXItemHeader 2 4 9" xfId="53701" xr:uid="{00000000-0005-0000-0000-0000BFD10000}"/>
    <cellStyle name="SAPBEXItemHeader 2 4 9 2" xfId="53702" xr:uid="{00000000-0005-0000-0000-0000C0D10000}"/>
    <cellStyle name="SAPBEXItemHeader 2 4 9 3" xfId="53703" xr:uid="{00000000-0005-0000-0000-0000C1D10000}"/>
    <cellStyle name="SAPBEXItemHeader 2 5" xfId="53704" xr:uid="{00000000-0005-0000-0000-0000C2D10000}"/>
    <cellStyle name="SAPBEXItemHeader 2 5 10" xfId="53705" xr:uid="{00000000-0005-0000-0000-0000C3D10000}"/>
    <cellStyle name="SAPBEXItemHeader 2 5 10 2" xfId="53706" xr:uid="{00000000-0005-0000-0000-0000C4D10000}"/>
    <cellStyle name="SAPBEXItemHeader 2 5 10 3" xfId="53707" xr:uid="{00000000-0005-0000-0000-0000C5D10000}"/>
    <cellStyle name="SAPBEXItemHeader 2 5 11" xfId="53708" xr:uid="{00000000-0005-0000-0000-0000C6D10000}"/>
    <cellStyle name="SAPBEXItemHeader 2 5 11 2" xfId="53709" xr:uid="{00000000-0005-0000-0000-0000C7D10000}"/>
    <cellStyle name="SAPBEXItemHeader 2 5 11 3" xfId="53710" xr:uid="{00000000-0005-0000-0000-0000C8D10000}"/>
    <cellStyle name="SAPBEXItemHeader 2 5 12" xfId="53711" xr:uid="{00000000-0005-0000-0000-0000C9D10000}"/>
    <cellStyle name="SAPBEXItemHeader 2 5 12 2" xfId="53712" xr:uid="{00000000-0005-0000-0000-0000CAD10000}"/>
    <cellStyle name="SAPBEXItemHeader 2 5 12 3" xfId="53713" xr:uid="{00000000-0005-0000-0000-0000CBD10000}"/>
    <cellStyle name="SAPBEXItemHeader 2 5 13" xfId="53714" xr:uid="{00000000-0005-0000-0000-0000CCD10000}"/>
    <cellStyle name="SAPBEXItemHeader 2 5 13 2" xfId="53715" xr:uid="{00000000-0005-0000-0000-0000CDD10000}"/>
    <cellStyle name="SAPBEXItemHeader 2 5 13 3" xfId="53716" xr:uid="{00000000-0005-0000-0000-0000CED10000}"/>
    <cellStyle name="SAPBEXItemHeader 2 5 14" xfId="53717" xr:uid="{00000000-0005-0000-0000-0000CFD10000}"/>
    <cellStyle name="SAPBEXItemHeader 2 5 14 2" xfId="53718" xr:uid="{00000000-0005-0000-0000-0000D0D10000}"/>
    <cellStyle name="SAPBEXItemHeader 2 5 14 3" xfId="53719" xr:uid="{00000000-0005-0000-0000-0000D1D10000}"/>
    <cellStyle name="SAPBEXItemHeader 2 5 15" xfId="53720" xr:uid="{00000000-0005-0000-0000-0000D2D10000}"/>
    <cellStyle name="SAPBEXItemHeader 2 5 15 2" xfId="53721" xr:uid="{00000000-0005-0000-0000-0000D3D10000}"/>
    <cellStyle name="SAPBEXItemHeader 2 5 15 3" xfId="53722" xr:uid="{00000000-0005-0000-0000-0000D4D10000}"/>
    <cellStyle name="SAPBEXItemHeader 2 5 16" xfId="53723" xr:uid="{00000000-0005-0000-0000-0000D5D10000}"/>
    <cellStyle name="SAPBEXItemHeader 2 5 16 2" xfId="53724" xr:uid="{00000000-0005-0000-0000-0000D6D10000}"/>
    <cellStyle name="SAPBEXItemHeader 2 5 16 3" xfId="53725" xr:uid="{00000000-0005-0000-0000-0000D7D10000}"/>
    <cellStyle name="SAPBEXItemHeader 2 5 17" xfId="53726" xr:uid="{00000000-0005-0000-0000-0000D8D10000}"/>
    <cellStyle name="SAPBEXItemHeader 2 5 17 2" xfId="53727" xr:uid="{00000000-0005-0000-0000-0000D9D10000}"/>
    <cellStyle name="SAPBEXItemHeader 2 5 17 3" xfId="53728" xr:uid="{00000000-0005-0000-0000-0000DAD10000}"/>
    <cellStyle name="SAPBEXItemHeader 2 5 18" xfId="53729" xr:uid="{00000000-0005-0000-0000-0000DBD10000}"/>
    <cellStyle name="SAPBEXItemHeader 2 5 18 2" xfId="53730" xr:uid="{00000000-0005-0000-0000-0000DCD10000}"/>
    <cellStyle name="SAPBEXItemHeader 2 5 18 3" xfId="53731" xr:uid="{00000000-0005-0000-0000-0000DDD10000}"/>
    <cellStyle name="SAPBEXItemHeader 2 5 19" xfId="53732" xr:uid="{00000000-0005-0000-0000-0000DED10000}"/>
    <cellStyle name="SAPBEXItemHeader 2 5 2" xfId="53733" xr:uid="{00000000-0005-0000-0000-0000DFD10000}"/>
    <cellStyle name="SAPBEXItemHeader 2 5 2 10" xfId="53734" xr:uid="{00000000-0005-0000-0000-0000E0D10000}"/>
    <cellStyle name="SAPBEXItemHeader 2 5 2 10 2" xfId="53735" xr:uid="{00000000-0005-0000-0000-0000E1D10000}"/>
    <cellStyle name="SAPBEXItemHeader 2 5 2 10 3" xfId="53736" xr:uid="{00000000-0005-0000-0000-0000E2D10000}"/>
    <cellStyle name="SAPBEXItemHeader 2 5 2 11" xfId="53737" xr:uid="{00000000-0005-0000-0000-0000E3D10000}"/>
    <cellStyle name="SAPBEXItemHeader 2 5 2 11 2" xfId="53738" xr:uid="{00000000-0005-0000-0000-0000E4D10000}"/>
    <cellStyle name="SAPBEXItemHeader 2 5 2 11 3" xfId="53739" xr:uid="{00000000-0005-0000-0000-0000E5D10000}"/>
    <cellStyle name="SAPBEXItemHeader 2 5 2 12" xfId="53740" xr:uid="{00000000-0005-0000-0000-0000E6D10000}"/>
    <cellStyle name="SAPBEXItemHeader 2 5 2 12 2" xfId="53741" xr:uid="{00000000-0005-0000-0000-0000E7D10000}"/>
    <cellStyle name="SAPBEXItemHeader 2 5 2 12 3" xfId="53742" xr:uid="{00000000-0005-0000-0000-0000E8D10000}"/>
    <cellStyle name="SAPBEXItemHeader 2 5 2 13" xfId="53743" xr:uid="{00000000-0005-0000-0000-0000E9D10000}"/>
    <cellStyle name="SAPBEXItemHeader 2 5 2 14" xfId="53744" xr:uid="{00000000-0005-0000-0000-0000EAD10000}"/>
    <cellStyle name="SAPBEXItemHeader 2 5 2 2" xfId="53745" xr:uid="{00000000-0005-0000-0000-0000EBD10000}"/>
    <cellStyle name="SAPBEXItemHeader 2 5 2 2 2" xfId="53746" xr:uid="{00000000-0005-0000-0000-0000ECD10000}"/>
    <cellStyle name="SAPBEXItemHeader 2 5 2 2 3" xfId="53747" xr:uid="{00000000-0005-0000-0000-0000EDD10000}"/>
    <cellStyle name="SAPBEXItemHeader 2 5 2 3" xfId="53748" xr:uid="{00000000-0005-0000-0000-0000EED10000}"/>
    <cellStyle name="SAPBEXItemHeader 2 5 2 3 2" xfId="53749" xr:uid="{00000000-0005-0000-0000-0000EFD10000}"/>
    <cellStyle name="SAPBEXItemHeader 2 5 2 3 3" xfId="53750" xr:uid="{00000000-0005-0000-0000-0000F0D10000}"/>
    <cellStyle name="SAPBEXItemHeader 2 5 2 4" xfId="53751" xr:uid="{00000000-0005-0000-0000-0000F1D10000}"/>
    <cellStyle name="SAPBEXItemHeader 2 5 2 4 2" xfId="53752" xr:uid="{00000000-0005-0000-0000-0000F2D10000}"/>
    <cellStyle name="SAPBEXItemHeader 2 5 2 4 3" xfId="53753" xr:uid="{00000000-0005-0000-0000-0000F3D10000}"/>
    <cellStyle name="SAPBEXItemHeader 2 5 2 5" xfId="53754" xr:uid="{00000000-0005-0000-0000-0000F4D10000}"/>
    <cellStyle name="SAPBEXItemHeader 2 5 2 5 2" xfId="53755" xr:uid="{00000000-0005-0000-0000-0000F5D10000}"/>
    <cellStyle name="SAPBEXItemHeader 2 5 2 5 3" xfId="53756" xr:uid="{00000000-0005-0000-0000-0000F6D10000}"/>
    <cellStyle name="SAPBEXItemHeader 2 5 2 6" xfId="53757" xr:uid="{00000000-0005-0000-0000-0000F7D10000}"/>
    <cellStyle name="SAPBEXItemHeader 2 5 2 6 2" xfId="53758" xr:uid="{00000000-0005-0000-0000-0000F8D10000}"/>
    <cellStyle name="SAPBEXItemHeader 2 5 2 6 3" xfId="53759" xr:uid="{00000000-0005-0000-0000-0000F9D10000}"/>
    <cellStyle name="SAPBEXItemHeader 2 5 2 7" xfId="53760" xr:uid="{00000000-0005-0000-0000-0000FAD10000}"/>
    <cellStyle name="SAPBEXItemHeader 2 5 2 7 2" xfId="53761" xr:uid="{00000000-0005-0000-0000-0000FBD10000}"/>
    <cellStyle name="SAPBEXItemHeader 2 5 2 7 3" xfId="53762" xr:uid="{00000000-0005-0000-0000-0000FCD10000}"/>
    <cellStyle name="SAPBEXItemHeader 2 5 2 8" xfId="53763" xr:uid="{00000000-0005-0000-0000-0000FDD10000}"/>
    <cellStyle name="SAPBEXItemHeader 2 5 2 8 2" xfId="53764" xr:uid="{00000000-0005-0000-0000-0000FED10000}"/>
    <cellStyle name="SAPBEXItemHeader 2 5 2 8 3" xfId="53765" xr:uid="{00000000-0005-0000-0000-0000FFD10000}"/>
    <cellStyle name="SAPBEXItemHeader 2 5 2 9" xfId="53766" xr:uid="{00000000-0005-0000-0000-000000D20000}"/>
    <cellStyle name="SAPBEXItemHeader 2 5 2 9 2" xfId="53767" xr:uid="{00000000-0005-0000-0000-000001D20000}"/>
    <cellStyle name="SAPBEXItemHeader 2 5 2 9 3" xfId="53768" xr:uid="{00000000-0005-0000-0000-000002D20000}"/>
    <cellStyle name="SAPBEXItemHeader 2 5 20" xfId="53769" xr:uid="{00000000-0005-0000-0000-000003D20000}"/>
    <cellStyle name="SAPBEXItemHeader 2 5 3" xfId="53770" xr:uid="{00000000-0005-0000-0000-000004D20000}"/>
    <cellStyle name="SAPBEXItemHeader 2 5 3 10" xfId="53771" xr:uid="{00000000-0005-0000-0000-000005D20000}"/>
    <cellStyle name="SAPBEXItemHeader 2 5 3 10 2" xfId="53772" xr:uid="{00000000-0005-0000-0000-000006D20000}"/>
    <cellStyle name="SAPBEXItemHeader 2 5 3 10 3" xfId="53773" xr:uid="{00000000-0005-0000-0000-000007D20000}"/>
    <cellStyle name="SAPBEXItemHeader 2 5 3 11" xfId="53774" xr:uid="{00000000-0005-0000-0000-000008D20000}"/>
    <cellStyle name="SAPBEXItemHeader 2 5 3 11 2" xfId="53775" xr:uid="{00000000-0005-0000-0000-000009D20000}"/>
    <cellStyle name="SAPBEXItemHeader 2 5 3 11 3" xfId="53776" xr:uid="{00000000-0005-0000-0000-00000AD20000}"/>
    <cellStyle name="SAPBEXItemHeader 2 5 3 12" xfId="53777" xr:uid="{00000000-0005-0000-0000-00000BD20000}"/>
    <cellStyle name="SAPBEXItemHeader 2 5 3 12 2" xfId="53778" xr:uid="{00000000-0005-0000-0000-00000CD20000}"/>
    <cellStyle name="SAPBEXItemHeader 2 5 3 12 3" xfId="53779" xr:uid="{00000000-0005-0000-0000-00000DD20000}"/>
    <cellStyle name="SAPBEXItemHeader 2 5 3 13" xfId="53780" xr:uid="{00000000-0005-0000-0000-00000ED20000}"/>
    <cellStyle name="SAPBEXItemHeader 2 5 3 14" xfId="53781" xr:uid="{00000000-0005-0000-0000-00000FD20000}"/>
    <cellStyle name="SAPBEXItemHeader 2 5 3 2" xfId="53782" xr:uid="{00000000-0005-0000-0000-000010D20000}"/>
    <cellStyle name="SAPBEXItemHeader 2 5 3 2 2" xfId="53783" xr:uid="{00000000-0005-0000-0000-000011D20000}"/>
    <cellStyle name="SAPBEXItemHeader 2 5 3 2 3" xfId="53784" xr:uid="{00000000-0005-0000-0000-000012D20000}"/>
    <cellStyle name="SAPBEXItemHeader 2 5 3 3" xfId="53785" xr:uid="{00000000-0005-0000-0000-000013D20000}"/>
    <cellStyle name="SAPBEXItemHeader 2 5 3 3 2" xfId="53786" xr:uid="{00000000-0005-0000-0000-000014D20000}"/>
    <cellStyle name="SAPBEXItemHeader 2 5 3 3 3" xfId="53787" xr:uid="{00000000-0005-0000-0000-000015D20000}"/>
    <cellStyle name="SAPBEXItemHeader 2 5 3 4" xfId="53788" xr:uid="{00000000-0005-0000-0000-000016D20000}"/>
    <cellStyle name="SAPBEXItemHeader 2 5 3 4 2" xfId="53789" xr:uid="{00000000-0005-0000-0000-000017D20000}"/>
    <cellStyle name="SAPBEXItemHeader 2 5 3 4 3" xfId="53790" xr:uid="{00000000-0005-0000-0000-000018D20000}"/>
    <cellStyle name="SAPBEXItemHeader 2 5 3 5" xfId="53791" xr:uid="{00000000-0005-0000-0000-000019D20000}"/>
    <cellStyle name="SAPBEXItemHeader 2 5 3 5 2" xfId="53792" xr:uid="{00000000-0005-0000-0000-00001AD20000}"/>
    <cellStyle name="SAPBEXItemHeader 2 5 3 5 3" xfId="53793" xr:uid="{00000000-0005-0000-0000-00001BD20000}"/>
    <cellStyle name="SAPBEXItemHeader 2 5 3 6" xfId="53794" xr:uid="{00000000-0005-0000-0000-00001CD20000}"/>
    <cellStyle name="SAPBEXItemHeader 2 5 3 6 2" xfId="53795" xr:uid="{00000000-0005-0000-0000-00001DD20000}"/>
    <cellStyle name="SAPBEXItemHeader 2 5 3 6 3" xfId="53796" xr:uid="{00000000-0005-0000-0000-00001ED20000}"/>
    <cellStyle name="SAPBEXItemHeader 2 5 3 7" xfId="53797" xr:uid="{00000000-0005-0000-0000-00001FD20000}"/>
    <cellStyle name="SAPBEXItemHeader 2 5 3 7 2" xfId="53798" xr:uid="{00000000-0005-0000-0000-000020D20000}"/>
    <cellStyle name="SAPBEXItemHeader 2 5 3 7 3" xfId="53799" xr:uid="{00000000-0005-0000-0000-000021D20000}"/>
    <cellStyle name="SAPBEXItemHeader 2 5 3 8" xfId="53800" xr:uid="{00000000-0005-0000-0000-000022D20000}"/>
    <cellStyle name="SAPBEXItemHeader 2 5 3 8 2" xfId="53801" xr:uid="{00000000-0005-0000-0000-000023D20000}"/>
    <cellStyle name="SAPBEXItemHeader 2 5 3 8 3" xfId="53802" xr:uid="{00000000-0005-0000-0000-000024D20000}"/>
    <cellStyle name="SAPBEXItemHeader 2 5 3 9" xfId="53803" xr:uid="{00000000-0005-0000-0000-000025D20000}"/>
    <cellStyle name="SAPBEXItemHeader 2 5 3 9 2" xfId="53804" xr:uid="{00000000-0005-0000-0000-000026D20000}"/>
    <cellStyle name="SAPBEXItemHeader 2 5 3 9 3" xfId="53805" xr:uid="{00000000-0005-0000-0000-000027D20000}"/>
    <cellStyle name="SAPBEXItemHeader 2 5 4" xfId="53806" xr:uid="{00000000-0005-0000-0000-000028D20000}"/>
    <cellStyle name="SAPBEXItemHeader 2 5 4 10" xfId="53807" xr:uid="{00000000-0005-0000-0000-000029D20000}"/>
    <cellStyle name="SAPBEXItemHeader 2 5 4 10 2" xfId="53808" xr:uid="{00000000-0005-0000-0000-00002AD20000}"/>
    <cellStyle name="SAPBEXItemHeader 2 5 4 10 3" xfId="53809" xr:uid="{00000000-0005-0000-0000-00002BD20000}"/>
    <cellStyle name="SAPBEXItemHeader 2 5 4 11" xfId="53810" xr:uid="{00000000-0005-0000-0000-00002CD20000}"/>
    <cellStyle name="SAPBEXItemHeader 2 5 4 11 2" xfId="53811" xr:uid="{00000000-0005-0000-0000-00002DD20000}"/>
    <cellStyle name="SAPBEXItemHeader 2 5 4 11 3" xfId="53812" xr:uid="{00000000-0005-0000-0000-00002ED20000}"/>
    <cellStyle name="SAPBEXItemHeader 2 5 4 12" xfId="53813" xr:uid="{00000000-0005-0000-0000-00002FD20000}"/>
    <cellStyle name="SAPBEXItemHeader 2 5 4 13" xfId="53814" xr:uid="{00000000-0005-0000-0000-000030D20000}"/>
    <cellStyle name="SAPBEXItemHeader 2 5 4 2" xfId="53815" xr:uid="{00000000-0005-0000-0000-000031D20000}"/>
    <cellStyle name="SAPBEXItemHeader 2 5 4 2 2" xfId="53816" xr:uid="{00000000-0005-0000-0000-000032D20000}"/>
    <cellStyle name="SAPBEXItemHeader 2 5 4 2 3" xfId="53817" xr:uid="{00000000-0005-0000-0000-000033D20000}"/>
    <cellStyle name="SAPBEXItemHeader 2 5 4 3" xfId="53818" xr:uid="{00000000-0005-0000-0000-000034D20000}"/>
    <cellStyle name="SAPBEXItemHeader 2 5 4 3 2" xfId="53819" xr:uid="{00000000-0005-0000-0000-000035D20000}"/>
    <cellStyle name="SAPBEXItemHeader 2 5 4 3 3" xfId="53820" xr:uid="{00000000-0005-0000-0000-000036D20000}"/>
    <cellStyle name="SAPBEXItemHeader 2 5 4 4" xfId="53821" xr:uid="{00000000-0005-0000-0000-000037D20000}"/>
    <cellStyle name="SAPBEXItemHeader 2 5 4 4 2" xfId="53822" xr:uid="{00000000-0005-0000-0000-000038D20000}"/>
    <cellStyle name="SAPBEXItemHeader 2 5 4 4 3" xfId="53823" xr:uid="{00000000-0005-0000-0000-000039D20000}"/>
    <cellStyle name="SAPBEXItemHeader 2 5 4 5" xfId="53824" xr:uid="{00000000-0005-0000-0000-00003AD20000}"/>
    <cellStyle name="SAPBEXItemHeader 2 5 4 5 2" xfId="53825" xr:uid="{00000000-0005-0000-0000-00003BD20000}"/>
    <cellStyle name="SAPBEXItemHeader 2 5 4 5 3" xfId="53826" xr:uid="{00000000-0005-0000-0000-00003CD20000}"/>
    <cellStyle name="SAPBEXItemHeader 2 5 4 6" xfId="53827" xr:uid="{00000000-0005-0000-0000-00003DD20000}"/>
    <cellStyle name="SAPBEXItemHeader 2 5 4 6 2" xfId="53828" xr:uid="{00000000-0005-0000-0000-00003ED20000}"/>
    <cellStyle name="SAPBEXItemHeader 2 5 4 6 3" xfId="53829" xr:uid="{00000000-0005-0000-0000-00003FD20000}"/>
    <cellStyle name="SAPBEXItemHeader 2 5 4 7" xfId="53830" xr:uid="{00000000-0005-0000-0000-000040D20000}"/>
    <cellStyle name="SAPBEXItemHeader 2 5 4 7 2" xfId="53831" xr:uid="{00000000-0005-0000-0000-000041D20000}"/>
    <cellStyle name="SAPBEXItemHeader 2 5 4 7 3" xfId="53832" xr:uid="{00000000-0005-0000-0000-000042D20000}"/>
    <cellStyle name="SAPBEXItemHeader 2 5 4 8" xfId="53833" xr:uid="{00000000-0005-0000-0000-000043D20000}"/>
    <cellStyle name="SAPBEXItemHeader 2 5 4 8 2" xfId="53834" xr:uid="{00000000-0005-0000-0000-000044D20000}"/>
    <cellStyle name="SAPBEXItemHeader 2 5 4 8 3" xfId="53835" xr:uid="{00000000-0005-0000-0000-000045D20000}"/>
    <cellStyle name="SAPBEXItemHeader 2 5 4 9" xfId="53836" xr:uid="{00000000-0005-0000-0000-000046D20000}"/>
    <cellStyle name="SAPBEXItemHeader 2 5 4 9 2" xfId="53837" xr:uid="{00000000-0005-0000-0000-000047D20000}"/>
    <cellStyle name="SAPBEXItemHeader 2 5 4 9 3" xfId="53838" xr:uid="{00000000-0005-0000-0000-000048D20000}"/>
    <cellStyle name="SAPBEXItemHeader 2 5 5" xfId="53839" xr:uid="{00000000-0005-0000-0000-000049D20000}"/>
    <cellStyle name="SAPBEXItemHeader 2 5 5 10" xfId="53840" xr:uid="{00000000-0005-0000-0000-00004AD20000}"/>
    <cellStyle name="SAPBEXItemHeader 2 5 5 10 2" xfId="53841" xr:uid="{00000000-0005-0000-0000-00004BD20000}"/>
    <cellStyle name="SAPBEXItemHeader 2 5 5 10 3" xfId="53842" xr:uid="{00000000-0005-0000-0000-00004CD20000}"/>
    <cellStyle name="SAPBEXItemHeader 2 5 5 11" xfId="53843" xr:uid="{00000000-0005-0000-0000-00004DD20000}"/>
    <cellStyle name="SAPBEXItemHeader 2 5 5 11 2" xfId="53844" xr:uid="{00000000-0005-0000-0000-00004ED20000}"/>
    <cellStyle name="SAPBEXItemHeader 2 5 5 11 3" xfId="53845" xr:uid="{00000000-0005-0000-0000-00004FD20000}"/>
    <cellStyle name="SAPBEXItemHeader 2 5 5 12" xfId="53846" xr:uid="{00000000-0005-0000-0000-000050D20000}"/>
    <cellStyle name="SAPBEXItemHeader 2 5 5 13" xfId="53847" xr:uid="{00000000-0005-0000-0000-000051D20000}"/>
    <cellStyle name="SAPBEXItemHeader 2 5 5 2" xfId="53848" xr:uid="{00000000-0005-0000-0000-000052D20000}"/>
    <cellStyle name="SAPBEXItemHeader 2 5 5 2 2" xfId="53849" xr:uid="{00000000-0005-0000-0000-000053D20000}"/>
    <cellStyle name="SAPBEXItemHeader 2 5 5 2 3" xfId="53850" xr:uid="{00000000-0005-0000-0000-000054D20000}"/>
    <cellStyle name="SAPBEXItemHeader 2 5 5 3" xfId="53851" xr:uid="{00000000-0005-0000-0000-000055D20000}"/>
    <cellStyle name="SAPBEXItemHeader 2 5 5 3 2" xfId="53852" xr:uid="{00000000-0005-0000-0000-000056D20000}"/>
    <cellStyle name="SAPBEXItemHeader 2 5 5 3 3" xfId="53853" xr:uid="{00000000-0005-0000-0000-000057D20000}"/>
    <cellStyle name="SAPBEXItemHeader 2 5 5 4" xfId="53854" xr:uid="{00000000-0005-0000-0000-000058D20000}"/>
    <cellStyle name="SAPBEXItemHeader 2 5 5 4 2" xfId="53855" xr:uid="{00000000-0005-0000-0000-000059D20000}"/>
    <cellStyle name="SAPBEXItemHeader 2 5 5 4 3" xfId="53856" xr:uid="{00000000-0005-0000-0000-00005AD20000}"/>
    <cellStyle name="SAPBEXItemHeader 2 5 5 5" xfId="53857" xr:uid="{00000000-0005-0000-0000-00005BD20000}"/>
    <cellStyle name="SAPBEXItemHeader 2 5 5 5 2" xfId="53858" xr:uid="{00000000-0005-0000-0000-00005CD20000}"/>
    <cellStyle name="SAPBEXItemHeader 2 5 5 5 3" xfId="53859" xr:uid="{00000000-0005-0000-0000-00005DD20000}"/>
    <cellStyle name="SAPBEXItemHeader 2 5 5 6" xfId="53860" xr:uid="{00000000-0005-0000-0000-00005ED20000}"/>
    <cellStyle name="SAPBEXItemHeader 2 5 5 6 2" xfId="53861" xr:uid="{00000000-0005-0000-0000-00005FD20000}"/>
    <cellStyle name="SAPBEXItemHeader 2 5 5 6 3" xfId="53862" xr:uid="{00000000-0005-0000-0000-000060D20000}"/>
    <cellStyle name="SAPBEXItemHeader 2 5 5 7" xfId="53863" xr:uid="{00000000-0005-0000-0000-000061D20000}"/>
    <cellStyle name="SAPBEXItemHeader 2 5 5 7 2" xfId="53864" xr:uid="{00000000-0005-0000-0000-000062D20000}"/>
    <cellStyle name="SAPBEXItemHeader 2 5 5 7 3" xfId="53865" xr:uid="{00000000-0005-0000-0000-000063D20000}"/>
    <cellStyle name="SAPBEXItemHeader 2 5 5 8" xfId="53866" xr:uid="{00000000-0005-0000-0000-000064D20000}"/>
    <cellStyle name="SAPBEXItemHeader 2 5 5 8 2" xfId="53867" xr:uid="{00000000-0005-0000-0000-000065D20000}"/>
    <cellStyle name="SAPBEXItemHeader 2 5 5 8 3" xfId="53868" xr:uid="{00000000-0005-0000-0000-000066D20000}"/>
    <cellStyle name="SAPBEXItemHeader 2 5 5 9" xfId="53869" xr:uid="{00000000-0005-0000-0000-000067D20000}"/>
    <cellStyle name="SAPBEXItemHeader 2 5 5 9 2" xfId="53870" xr:uid="{00000000-0005-0000-0000-000068D20000}"/>
    <cellStyle name="SAPBEXItemHeader 2 5 5 9 3" xfId="53871" xr:uid="{00000000-0005-0000-0000-000069D20000}"/>
    <cellStyle name="SAPBEXItemHeader 2 5 6" xfId="53872" xr:uid="{00000000-0005-0000-0000-00006AD20000}"/>
    <cellStyle name="SAPBEXItemHeader 2 5 6 10" xfId="53873" xr:uid="{00000000-0005-0000-0000-00006BD20000}"/>
    <cellStyle name="SAPBEXItemHeader 2 5 6 10 2" xfId="53874" xr:uid="{00000000-0005-0000-0000-00006CD20000}"/>
    <cellStyle name="SAPBEXItemHeader 2 5 6 10 3" xfId="53875" xr:uid="{00000000-0005-0000-0000-00006DD20000}"/>
    <cellStyle name="SAPBEXItemHeader 2 5 6 11" xfId="53876" xr:uid="{00000000-0005-0000-0000-00006ED20000}"/>
    <cellStyle name="SAPBEXItemHeader 2 5 6 11 2" xfId="53877" xr:uid="{00000000-0005-0000-0000-00006FD20000}"/>
    <cellStyle name="SAPBEXItemHeader 2 5 6 11 3" xfId="53878" xr:uid="{00000000-0005-0000-0000-000070D20000}"/>
    <cellStyle name="SAPBEXItemHeader 2 5 6 12" xfId="53879" xr:uid="{00000000-0005-0000-0000-000071D20000}"/>
    <cellStyle name="SAPBEXItemHeader 2 5 6 13" xfId="53880" xr:uid="{00000000-0005-0000-0000-000072D20000}"/>
    <cellStyle name="SAPBEXItemHeader 2 5 6 2" xfId="53881" xr:uid="{00000000-0005-0000-0000-000073D20000}"/>
    <cellStyle name="SAPBEXItemHeader 2 5 6 2 2" xfId="53882" xr:uid="{00000000-0005-0000-0000-000074D20000}"/>
    <cellStyle name="SAPBEXItemHeader 2 5 6 2 3" xfId="53883" xr:uid="{00000000-0005-0000-0000-000075D20000}"/>
    <cellStyle name="SAPBEXItemHeader 2 5 6 3" xfId="53884" xr:uid="{00000000-0005-0000-0000-000076D20000}"/>
    <cellStyle name="SAPBEXItemHeader 2 5 6 3 2" xfId="53885" xr:uid="{00000000-0005-0000-0000-000077D20000}"/>
    <cellStyle name="SAPBEXItemHeader 2 5 6 3 3" xfId="53886" xr:uid="{00000000-0005-0000-0000-000078D20000}"/>
    <cellStyle name="SAPBEXItemHeader 2 5 6 4" xfId="53887" xr:uid="{00000000-0005-0000-0000-000079D20000}"/>
    <cellStyle name="SAPBEXItemHeader 2 5 6 4 2" xfId="53888" xr:uid="{00000000-0005-0000-0000-00007AD20000}"/>
    <cellStyle name="SAPBEXItemHeader 2 5 6 4 3" xfId="53889" xr:uid="{00000000-0005-0000-0000-00007BD20000}"/>
    <cellStyle name="SAPBEXItemHeader 2 5 6 5" xfId="53890" xr:uid="{00000000-0005-0000-0000-00007CD20000}"/>
    <cellStyle name="SAPBEXItemHeader 2 5 6 5 2" xfId="53891" xr:uid="{00000000-0005-0000-0000-00007DD20000}"/>
    <cellStyle name="SAPBEXItemHeader 2 5 6 5 3" xfId="53892" xr:uid="{00000000-0005-0000-0000-00007ED20000}"/>
    <cellStyle name="SAPBEXItemHeader 2 5 6 6" xfId="53893" xr:uid="{00000000-0005-0000-0000-00007FD20000}"/>
    <cellStyle name="SAPBEXItemHeader 2 5 6 6 2" xfId="53894" xr:uid="{00000000-0005-0000-0000-000080D20000}"/>
    <cellStyle name="SAPBEXItemHeader 2 5 6 6 3" xfId="53895" xr:uid="{00000000-0005-0000-0000-000081D20000}"/>
    <cellStyle name="SAPBEXItemHeader 2 5 6 7" xfId="53896" xr:uid="{00000000-0005-0000-0000-000082D20000}"/>
    <cellStyle name="SAPBEXItemHeader 2 5 6 7 2" xfId="53897" xr:uid="{00000000-0005-0000-0000-000083D20000}"/>
    <cellStyle name="SAPBEXItemHeader 2 5 6 7 3" xfId="53898" xr:uid="{00000000-0005-0000-0000-000084D20000}"/>
    <cellStyle name="SAPBEXItemHeader 2 5 6 8" xfId="53899" xr:uid="{00000000-0005-0000-0000-000085D20000}"/>
    <cellStyle name="SAPBEXItemHeader 2 5 6 8 2" xfId="53900" xr:uid="{00000000-0005-0000-0000-000086D20000}"/>
    <cellStyle name="SAPBEXItemHeader 2 5 6 8 3" xfId="53901" xr:uid="{00000000-0005-0000-0000-000087D20000}"/>
    <cellStyle name="SAPBEXItemHeader 2 5 6 9" xfId="53902" xr:uid="{00000000-0005-0000-0000-000088D20000}"/>
    <cellStyle name="SAPBEXItemHeader 2 5 6 9 2" xfId="53903" xr:uid="{00000000-0005-0000-0000-000089D20000}"/>
    <cellStyle name="SAPBEXItemHeader 2 5 6 9 3" xfId="53904" xr:uid="{00000000-0005-0000-0000-00008AD20000}"/>
    <cellStyle name="SAPBEXItemHeader 2 5 7" xfId="53905" xr:uid="{00000000-0005-0000-0000-00008BD20000}"/>
    <cellStyle name="SAPBEXItemHeader 2 5 7 10" xfId="53906" xr:uid="{00000000-0005-0000-0000-00008CD20000}"/>
    <cellStyle name="SAPBEXItemHeader 2 5 7 10 2" xfId="53907" xr:uid="{00000000-0005-0000-0000-00008DD20000}"/>
    <cellStyle name="SAPBEXItemHeader 2 5 7 10 3" xfId="53908" xr:uid="{00000000-0005-0000-0000-00008ED20000}"/>
    <cellStyle name="SAPBEXItemHeader 2 5 7 11" xfId="53909" xr:uid="{00000000-0005-0000-0000-00008FD20000}"/>
    <cellStyle name="SAPBEXItemHeader 2 5 7 11 2" xfId="53910" xr:uid="{00000000-0005-0000-0000-000090D20000}"/>
    <cellStyle name="SAPBEXItemHeader 2 5 7 11 3" xfId="53911" xr:uid="{00000000-0005-0000-0000-000091D20000}"/>
    <cellStyle name="SAPBEXItemHeader 2 5 7 12" xfId="53912" xr:uid="{00000000-0005-0000-0000-000092D20000}"/>
    <cellStyle name="SAPBEXItemHeader 2 5 7 13" xfId="53913" xr:uid="{00000000-0005-0000-0000-000093D20000}"/>
    <cellStyle name="SAPBEXItemHeader 2 5 7 2" xfId="53914" xr:uid="{00000000-0005-0000-0000-000094D20000}"/>
    <cellStyle name="SAPBEXItemHeader 2 5 7 2 2" xfId="53915" xr:uid="{00000000-0005-0000-0000-000095D20000}"/>
    <cellStyle name="SAPBEXItemHeader 2 5 7 2 3" xfId="53916" xr:uid="{00000000-0005-0000-0000-000096D20000}"/>
    <cellStyle name="SAPBEXItemHeader 2 5 7 3" xfId="53917" xr:uid="{00000000-0005-0000-0000-000097D20000}"/>
    <cellStyle name="SAPBEXItemHeader 2 5 7 3 2" xfId="53918" xr:uid="{00000000-0005-0000-0000-000098D20000}"/>
    <cellStyle name="SAPBEXItemHeader 2 5 7 3 3" xfId="53919" xr:uid="{00000000-0005-0000-0000-000099D20000}"/>
    <cellStyle name="SAPBEXItemHeader 2 5 7 4" xfId="53920" xr:uid="{00000000-0005-0000-0000-00009AD20000}"/>
    <cellStyle name="SAPBEXItemHeader 2 5 7 4 2" xfId="53921" xr:uid="{00000000-0005-0000-0000-00009BD20000}"/>
    <cellStyle name="SAPBEXItemHeader 2 5 7 4 3" xfId="53922" xr:uid="{00000000-0005-0000-0000-00009CD20000}"/>
    <cellStyle name="SAPBEXItemHeader 2 5 7 5" xfId="53923" xr:uid="{00000000-0005-0000-0000-00009DD20000}"/>
    <cellStyle name="SAPBEXItemHeader 2 5 7 5 2" xfId="53924" xr:uid="{00000000-0005-0000-0000-00009ED20000}"/>
    <cellStyle name="SAPBEXItemHeader 2 5 7 5 3" xfId="53925" xr:uid="{00000000-0005-0000-0000-00009FD20000}"/>
    <cellStyle name="SAPBEXItemHeader 2 5 7 6" xfId="53926" xr:uid="{00000000-0005-0000-0000-0000A0D20000}"/>
    <cellStyle name="SAPBEXItemHeader 2 5 7 6 2" xfId="53927" xr:uid="{00000000-0005-0000-0000-0000A1D20000}"/>
    <cellStyle name="SAPBEXItemHeader 2 5 7 6 3" xfId="53928" xr:uid="{00000000-0005-0000-0000-0000A2D20000}"/>
    <cellStyle name="SAPBEXItemHeader 2 5 7 7" xfId="53929" xr:uid="{00000000-0005-0000-0000-0000A3D20000}"/>
    <cellStyle name="SAPBEXItemHeader 2 5 7 7 2" xfId="53930" xr:uid="{00000000-0005-0000-0000-0000A4D20000}"/>
    <cellStyle name="SAPBEXItemHeader 2 5 7 7 3" xfId="53931" xr:uid="{00000000-0005-0000-0000-0000A5D20000}"/>
    <cellStyle name="SAPBEXItemHeader 2 5 7 8" xfId="53932" xr:uid="{00000000-0005-0000-0000-0000A6D20000}"/>
    <cellStyle name="SAPBEXItemHeader 2 5 7 8 2" xfId="53933" xr:uid="{00000000-0005-0000-0000-0000A7D20000}"/>
    <cellStyle name="SAPBEXItemHeader 2 5 7 8 3" xfId="53934" xr:uid="{00000000-0005-0000-0000-0000A8D20000}"/>
    <cellStyle name="SAPBEXItemHeader 2 5 7 9" xfId="53935" xr:uid="{00000000-0005-0000-0000-0000A9D20000}"/>
    <cellStyle name="SAPBEXItemHeader 2 5 7 9 2" xfId="53936" xr:uid="{00000000-0005-0000-0000-0000AAD20000}"/>
    <cellStyle name="SAPBEXItemHeader 2 5 7 9 3" xfId="53937" xr:uid="{00000000-0005-0000-0000-0000ABD20000}"/>
    <cellStyle name="SAPBEXItemHeader 2 5 8" xfId="53938" xr:uid="{00000000-0005-0000-0000-0000ACD20000}"/>
    <cellStyle name="SAPBEXItemHeader 2 5 8 2" xfId="53939" xr:uid="{00000000-0005-0000-0000-0000ADD20000}"/>
    <cellStyle name="SAPBEXItemHeader 2 5 8 3" xfId="53940" xr:uid="{00000000-0005-0000-0000-0000AED20000}"/>
    <cellStyle name="SAPBEXItemHeader 2 5 9" xfId="53941" xr:uid="{00000000-0005-0000-0000-0000AFD20000}"/>
    <cellStyle name="SAPBEXItemHeader 2 5 9 2" xfId="53942" xr:uid="{00000000-0005-0000-0000-0000B0D20000}"/>
    <cellStyle name="SAPBEXItemHeader 2 5 9 3" xfId="53943" xr:uid="{00000000-0005-0000-0000-0000B1D20000}"/>
    <cellStyle name="SAPBEXItemHeader 2 6" xfId="53944" xr:uid="{00000000-0005-0000-0000-0000B2D20000}"/>
    <cellStyle name="SAPBEXItemHeader 2 6 10" xfId="53945" xr:uid="{00000000-0005-0000-0000-0000B3D20000}"/>
    <cellStyle name="SAPBEXItemHeader 2 6 10 2" xfId="53946" xr:uid="{00000000-0005-0000-0000-0000B4D20000}"/>
    <cellStyle name="SAPBEXItemHeader 2 6 10 3" xfId="53947" xr:uid="{00000000-0005-0000-0000-0000B5D20000}"/>
    <cellStyle name="SAPBEXItemHeader 2 6 11" xfId="53948" xr:uid="{00000000-0005-0000-0000-0000B6D20000}"/>
    <cellStyle name="SAPBEXItemHeader 2 6 11 2" xfId="53949" xr:uid="{00000000-0005-0000-0000-0000B7D20000}"/>
    <cellStyle name="SAPBEXItemHeader 2 6 11 3" xfId="53950" xr:uid="{00000000-0005-0000-0000-0000B8D20000}"/>
    <cellStyle name="SAPBEXItemHeader 2 6 12" xfId="53951" xr:uid="{00000000-0005-0000-0000-0000B9D20000}"/>
    <cellStyle name="SAPBEXItemHeader 2 6 13" xfId="53952" xr:uid="{00000000-0005-0000-0000-0000BAD20000}"/>
    <cellStyle name="SAPBEXItemHeader 2 6 2" xfId="53953" xr:uid="{00000000-0005-0000-0000-0000BBD20000}"/>
    <cellStyle name="SAPBEXItemHeader 2 6 2 2" xfId="53954" xr:uid="{00000000-0005-0000-0000-0000BCD20000}"/>
    <cellStyle name="SAPBEXItemHeader 2 6 2 3" xfId="53955" xr:uid="{00000000-0005-0000-0000-0000BDD20000}"/>
    <cellStyle name="SAPBEXItemHeader 2 6 3" xfId="53956" xr:uid="{00000000-0005-0000-0000-0000BED20000}"/>
    <cellStyle name="SAPBEXItemHeader 2 6 3 2" xfId="53957" xr:uid="{00000000-0005-0000-0000-0000BFD20000}"/>
    <cellStyle name="SAPBEXItemHeader 2 6 3 3" xfId="53958" xr:uid="{00000000-0005-0000-0000-0000C0D20000}"/>
    <cellStyle name="SAPBEXItemHeader 2 6 4" xfId="53959" xr:uid="{00000000-0005-0000-0000-0000C1D20000}"/>
    <cellStyle name="SAPBEXItemHeader 2 6 4 2" xfId="53960" xr:uid="{00000000-0005-0000-0000-0000C2D20000}"/>
    <cellStyle name="SAPBEXItemHeader 2 6 4 3" xfId="53961" xr:uid="{00000000-0005-0000-0000-0000C3D20000}"/>
    <cellStyle name="SAPBEXItemHeader 2 6 5" xfId="53962" xr:uid="{00000000-0005-0000-0000-0000C4D20000}"/>
    <cellStyle name="SAPBEXItemHeader 2 6 5 2" xfId="53963" xr:uid="{00000000-0005-0000-0000-0000C5D20000}"/>
    <cellStyle name="SAPBEXItemHeader 2 6 5 3" xfId="53964" xr:uid="{00000000-0005-0000-0000-0000C6D20000}"/>
    <cellStyle name="SAPBEXItemHeader 2 6 6" xfId="53965" xr:uid="{00000000-0005-0000-0000-0000C7D20000}"/>
    <cellStyle name="SAPBEXItemHeader 2 6 6 2" xfId="53966" xr:uid="{00000000-0005-0000-0000-0000C8D20000}"/>
    <cellStyle name="SAPBEXItemHeader 2 6 6 3" xfId="53967" xr:uid="{00000000-0005-0000-0000-0000C9D20000}"/>
    <cellStyle name="SAPBEXItemHeader 2 6 7" xfId="53968" xr:uid="{00000000-0005-0000-0000-0000CAD20000}"/>
    <cellStyle name="SAPBEXItemHeader 2 6 7 2" xfId="53969" xr:uid="{00000000-0005-0000-0000-0000CBD20000}"/>
    <cellStyle name="SAPBEXItemHeader 2 6 7 3" xfId="53970" xr:uid="{00000000-0005-0000-0000-0000CCD20000}"/>
    <cellStyle name="SAPBEXItemHeader 2 6 8" xfId="53971" xr:uid="{00000000-0005-0000-0000-0000CDD20000}"/>
    <cellStyle name="SAPBEXItemHeader 2 6 8 2" xfId="53972" xr:uid="{00000000-0005-0000-0000-0000CED20000}"/>
    <cellStyle name="SAPBEXItemHeader 2 6 8 3" xfId="53973" xr:uid="{00000000-0005-0000-0000-0000CFD20000}"/>
    <cellStyle name="SAPBEXItemHeader 2 6 9" xfId="53974" xr:uid="{00000000-0005-0000-0000-0000D0D20000}"/>
    <cellStyle name="SAPBEXItemHeader 2 6 9 2" xfId="53975" xr:uid="{00000000-0005-0000-0000-0000D1D20000}"/>
    <cellStyle name="SAPBEXItemHeader 2 6 9 3" xfId="53976" xr:uid="{00000000-0005-0000-0000-0000D2D20000}"/>
    <cellStyle name="SAPBEXItemHeader 2 7" xfId="53977" xr:uid="{00000000-0005-0000-0000-0000D3D20000}"/>
    <cellStyle name="SAPBEXItemHeader 2 7 2" xfId="53978" xr:uid="{00000000-0005-0000-0000-0000D4D20000}"/>
    <cellStyle name="SAPBEXItemHeader 2 7 3" xfId="53979" xr:uid="{00000000-0005-0000-0000-0000D5D20000}"/>
    <cellStyle name="SAPBEXItemHeader 2 8" xfId="53980" xr:uid="{00000000-0005-0000-0000-0000D6D20000}"/>
    <cellStyle name="SAPBEXItemHeader 2 8 2" xfId="53981" xr:uid="{00000000-0005-0000-0000-0000D7D20000}"/>
    <cellStyle name="SAPBEXItemHeader 2 8 3" xfId="53982" xr:uid="{00000000-0005-0000-0000-0000D8D20000}"/>
    <cellStyle name="SAPBEXItemHeader 2 9" xfId="53983" xr:uid="{00000000-0005-0000-0000-0000D9D20000}"/>
    <cellStyle name="SAPBEXItemHeader 2 9 2" xfId="53984" xr:uid="{00000000-0005-0000-0000-0000DAD20000}"/>
    <cellStyle name="SAPBEXItemHeader 2 9 3" xfId="53985" xr:uid="{00000000-0005-0000-0000-0000DBD20000}"/>
    <cellStyle name="SAPBEXItemHeader 3" xfId="53986" xr:uid="{00000000-0005-0000-0000-0000DCD20000}"/>
    <cellStyle name="SAPBEXItemHeader 3 10" xfId="53987" xr:uid="{00000000-0005-0000-0000-0000DDD20000}"/>
    <cellStyle name="SAPBEXItemHeader 3 10 2" xfId="53988" xr:uid="{00000000-0005-0000-0000-0000DED20000}"/>
    <cellStyle name="SAPBEXItemHeader 3 10 3" xfId="53989" xr:uid="{00000000-0005-0000-0000-0000DFD20000}"/>
    <cellStyle name="SAPBEXItemHeader 3 11" xfId="53990" xr:uid="{00000000-0005-0000-0000-0000E0D20000}"/>
    <cellStyle name="SAPBEXItemHeader 3 11 2" xfId="53991" xr:uid="{00000000-0005-0000-0000-0000E1D20000}"/>
    <cellStyle name="SAPBEXItemHeader 3 11 3" xfId="53992" xr:uid="{00000000-0005-0000-0000-0000E2D20000}"/>
    <cellStyle name="SAPBEXItemHeader 3 12" xfId="53993" xr:uid="{00000000-0005-0000-0000-0000E3D20000}"/>
    <cellStyle name="SAPBEXItemHeader 3 12 2" xfId="53994" xr:uid="{00000000-0005-0000-0000-0000E4D20000}"/>
    <cellStyle name="SAPBEXItemHeader 3 12 3" xfId="53995" xr:uid="{00000000-0005-0000-0000-0000E5D20000}"/>
    <cellStyle name="SAPBEXItemHeader 3 13" xfId="53996" xr:uid="{00000000-0005-0000-0000-0000E6D20000}"/>
    <cellStyle name="SAPBEXItemHeader 3 13 2" xfId="53997" xr:uid="{00000000-0005-0000-0000-0000E7D20000}"/>
    <cellStyle name="SAPBEXItemHeader 3 13 3" xfId="53998" xr:uid="{00000000-0005-0000-0000-0000E8D20000}"/>
    <cellStyle name="SAPBEXItemHeader 3 14" xfId="53999" xr:uid="{00000000-0005-0000-0000-0000E9D20000}"/>
    <cellStyle name="SAPBEXItemHeader 3 14 2" xfId="54000" xr:uid="{00000000-0005-0000-0000-0000EAD20000}"/>
    <cellStyle name="SAPBEXItemHeader 3 14 3" xfId="54001" xr:uid="{00000000-0005-0000-0000-0000EBD20000}"/>
    <cellStyle name="SAPBEXItemHeader 3 15" xfId="54002" xr:uid="{00000000-0005-0000-0000-0000ECD20000}"/>
    <cellStyle name="SAPBEXItemHeader 3 15 2" xfId="54003" xr:uid="{00000000-0005-0000-0000-0000EDD20000}"/>
    <cellStyle name="SAPBEXItemHeader 3 15 3" xfId="54004" xr:uid="{00000000-0005-0000-0000-0000EED20000}"/>
    <cellStyle name="SAPBEXItemHeader 3 16" xfId="54005" xr:uid="{00000000-0005-0000-0000-0000EFD20000}"/>
    <cellStyle name="SAPBEXItemHeader 3 16 2" xfId="54006" xr:uid="{00000000-0005-0000-0000-0000F0D20000}"/>
    <cellStyle name="SAPBEXItemHeader 3 16 3" xfId="54007" xr:uid="{00000000-0005-0000-0000-0000F1D20000}"/>
    <cellStyle name="SAPBEXItemHeader 3 17" xfId="54008" xr:uid="{00000000-0005-0000-0000-0000F2D20000}"/>
    <cellStyle name="SAPBEXItemHeader 3 17 2" xfId="54009" xr:uid="{00000000-0005-0000-0000-0000F3D20000}"/>
    <cellStyle name="SAPBEXItemHeader 3 17 3" xfId="54010" xr:uid="{00000000-0005-0000-0000-0000F4D20000}"/>
    <cellStyle name="SAPBEXItemHeader 3 18" xfId="54011" xr:uid="{00000000-0005-0000-0000-0000F5D20000}"/>
    <cellStyle name="SAPBEXItemHeader 3 19" xfId="54012" xr:uid="{00000000-0005-0000-0000-0000F6D20000}"/>
    <cellStyle name="SAPBEXItemHeader 3 2" xfId="54013" xr:uid="{00000000-0005-0000-0000-0000F7D20000}"/>
    <cellStyle name="SAPBEXItemHeader 3 2 10" xfId="54014" xr:uid="{00000000-0005-0000-0000-0000F8D20000}"/>
    <cellStyle name="SAPBEXItemHeader 3 2 10 2" xfId="54015" xr:uid="{00000000-0005-0000-0000-0000F9D20000}"/>
    <cellStyle name="SAPBEXItemHeader 3 2 10 3" xfId="54016" xr:uid="{00000000-0005-0000-0000-0000FAD20000}"/>
    <cellStyle name="SAPBEXItemHeader 3 2 11" xfId="54017" xr:uid="{00000000-0005-0000-0000-0000FBD20000}"/>
    <cellStyle name="SAPBEXItemHeader 3 2 11 2" xfId="54018" xr:uid="{00000000-0005-0000-0000-0000FCD20000}"/>
    <cellStyle name="SAPBEXItemHeader 3 2 11 3" xfId="54019" xr:uid="{00000000-0005-0000-0000-0000FDD20000}"/>
    <cellStyle name="SAPBEXItemHeader 3 2 12" xfId="54020" xr:uid="{00000000-0005-0000-0000-0000FED20000}"/>
    <cellStyle name="SAPBEXItemHeader 3 2 12 2" xfId="54021" xr:uid="{00000000-0005-0000-0000-0000FFD20000}"/>
    <cellStyle name="SAPBEXItemHeader 3 2 12 3" xfId="54022" xr:uid="{00000000-0005-0000-0000-000000D30000}"/>
    <cellStyle name="SAPBEXItemHeader 3 2 13" xfId="54023" xr:uid="{00000000-0005-0000-0000-000001D30000}"/>
    <cellStyle name="SAPBEXItemHeader 3 2 13 2" xfId="54024" xr:uid="{00000000-0005-0000-0000-000002D30000}"/>
    <cellStyle name="SAPBEXItemHeader 3 2 13 3" xfId="54025" xr:uid="{00000000-0005-0000-0000-000003D30000}"/>
    <cellStyle name="SAPBEXItemHeader 3 2 14" xfId="54026" xr:uid="{00000000-0005-0000-0000-000004D30000}"/>
    <cellStyle name="SAPBEXItemHeader 3 2 14 2" xfId="54027" xr:uid="{00000000-0005-0000-0000-000005D30000}"/>
    <cellStyle name="SAPBEXItemHeader 3 2 14 3" xfId="54028" xr:uid="{00000000-0005-0000-0000-000006D30000}"/>
    <cellStyle name="SAPBEXItemHeader 3 2 15" xfId="54029" xr:uid="{00000000-0005-0000-0000-000007D30000}"/>
    <cellStyle name="SAPBEXItemHeader 3 2 15 2" xfId="54030" xr:uid="{00000000-0005-0000-0000-000008D30000}"/>
    <cellStyle name="SAPBEXItemHeader 3 2 15 3" xfId="54031" xr:uid="{00000000-0005-0000-0000-000009D30000}"/>
    <cellStyle name="SAPBEXItemHeader 3 2 16" xfId="54032" xr:uid="{00000000-0005-0000-0000-00000AD30000}"/>
    <cellStyle name="SAPBEXItemHeader 3 2 16 2" xfId="54033" xr:uid="{00000000-0005-0000-0000-00000BD30000}"/>
    <cellStyle name="SAPBEXItemHeader 3 2 16 3" xfId="54034" xr:uid="{00000000-0005-0000-0000-00000CD30000}"/>
    <cellStyle name="SAPBEXItemHeader 3 2 17" xfId="54035" xr:uid="{00000000-0005-0000-0000-00000DD30000}"/>
    <cellStyle name="SAPBEXItemHeader 3 2 17 2" xfId="54036" xr:uid="{00000000-0005-0000-0000-00000ED30000}"/>
    <cellStyle name="SAPBEXItemHeader 3 2 17 3" xfId="54037" xr:uid="{00000000-0005-0000-0000-00000FD30000}"/>
    <cellStyle name="SAPBEXItemHeader 3 2 18" xfId="54038" xr:uid="{00000000-0005-0000-0000-000010D30000}"/>
    <cellStyle name="SAPBEXItemHeader 3 2 18 2" xfId="54039" xr:uid="{00000000-0005-0000-0000-000011D30000}"/>
    <cellStyle name="SAPBEXItemHeader 3 2 18 3" xfId="54040" xr:uid="{00000000-0005-0000-0000-000012D30000}"/>
    <cellStyle name="SAPBEXItemHeader 3 2 19" xfId="54041" xr:uid="{00000000-0005-0000-0000-000013D30000}"/>
    <cellStyle name="SAPBEXItemHeader 3 2 2" xfId="54042" xr:uid="{00000000-0005-0000-0000-000014D30000}"/>
    <cellStyle name="SAPBEXItemHeader 3 2 2 10" xfId="54043" xr:uid="{00000000-0005-0000-0000-000015D30000}"/>
    <cellStyle name="SAPBEXItemHeader 3 2 2 10 2" xfId="54044" xr:uid="{00000000-0005-0000-0000-000016D30000}"/>
    <cellStyle name="SAPBEXItemHeader 3 2 2 10 3" xfId="54045" xr:uid="{00000000-0005-0000-0000-000017D30000}"/>
    <cellStyle name="SAPBEXItemHeader 3 2 2 11" xfId="54046" xr:uid="{00000000-0005-0000-0000-000018D30000}"/>
    <cellStyle name="SAPBEXItemHeader 3 2 2 11 2" xfId="54047" xr:uid="{00000000-0005-0000-0000-000019D30000}"/>
    <cellStyle name="SAPBEXItemHeader 3 2 2 11 3" xfId="54048" xr:uid="{00000000-0005-0000-0000-00001AD30000}"/>
    <cellStyle name="SAPBEXItemHeader 3 2 2 12" xfId="54049" xr:uid="{00000000-0005-0000-0000-00001BD30000}"/>
    <cellStyle name="SAPBEXItemHeader 3 2 2 12 2" xfId="54050" xr:uid="{00000000-0005-0000-0000-00001CD30000}"/>
    <cellStyle name="SAPBEXItemHeader 3 2 2 12 3" xfId="54051" xr:uid="{00000000-0005-0000-0000-00001DD30000}"/>
    <cellStyle name="SAPBEXItemHeader 3 2 2 13" xfId="54052" xr:uid="{00000000-0005-0000-0000-00001ED30000}"/>
    <cellStyle name="SAPBEXItemHeader 3 2 2 14" xfId="54053" xr:uid="{00000000-0005-0000-0000-00001FD30000}"/>
    <cellStyle name="SAPBEXItemHeader 3 2 2 2" xfId="54054" xr:uid="{00000000-0005-0000-0000-000020D30000}"/>
    <cellStyle name="SAPBEXItemHeader 3 2 2 2 2" xfId="54055" xr:uid="{00000000-0005-0000-0000-000021D30000}"/>
    <cellStyle name="SAPBEXItemHeader 3 2 2 2 3" xfId="54056" xr:uid="{00000000-0005-0000-0000-000022D30000}"/>
    <cellStyle name="SAPBEXItemHeader 3 2 2 3" xfId="54057" xr:uid="{00000000-0005-0000-0000-000023D30000}"/>
    <cellStyle name="SAPBEXItemHeader 3 2 2 3 2" xfId="54058" xr:uid="{00000000-0005-0000-0000-000024D30000}"/>
    <cellStyle name="SAPBEXItemHeader 3 2 2 3 3" xfId="54059" xr:uid="{00000000-0005-0000-0000-000025D30000}"/>
    <cellStyle name="SAPBEXItemHeader 3 2 2 4" xfId="54060" xr:uid="{00000000-0005-0000-0000-000026D30000}"/>
    <cellStyle name="SAPBEXItemHeader 3 2 2 4 2" xfId="54061" xr:uid="{00000000-0005-0000-0000-000027D30000}"/>
    <cellStyle name="SAPBEXItemHeader 3 2 2 4 3" xfId="54062" xr:uid="{00000000-0005-0000-0000-000028D30000}"/>
    <cellStyle name="SAPBEXItemHeader 3 2 2 5" xfId="54063" xr:uid="{00000000-0005-0000-0000-000029D30000}"/>
    <cellStyle name="SAPBEXItemHeader 3 2 2 5 2" xfId="54064" xr:uid="{00000000-0005-0000-0000-00002AD30000}"/>
    <cellStyle name="SAPBEXItemHeader 3 2 2 5 3" xfId="54065" xr:uid="{00000000-0005-0000-0000-00002BD30000}"/>
    <cellStyle name="SAPBEXItemHeader 3 2 2 6" xfId="54066" xr:uid="{00000000-0005-0000-0000-00002CD30000}"/>
    <cellStyle name="SAPBEXItemHeader 3 2 2 6 2" xfId="54067" xr:uid="{00000000-0005-0000-0000-00002DD30000}"/>
    <cellStyle name="SAPBEXItemHeader 3 2 2 6 3" xfId="54068" xr:uid="{00000000-0005-0000-0000-00002ED30000}"/>
    <cellStyle name="SAPBEXItemHeader 3 2 2 7" xfId="54069" xr:uid="{00000000-0005-0000-0000-00002FD30000}"/>
    <cellStyle name="SAPBEXItemHeader 3 2 2 7 2" xfId="54070" xr:uid="{00000000-0005-0000-0000-000030D30000}"/>
    <cellStyle name="SAPBEXItemHeader 3 2 2 7 3" xfId="54071" xr:uid="{00000000-0005-0000-0000-000031D30000}"/>
    <cellStyle name="SAPBEXItemHeader 3 2 2 8" xfId="54072" xr:uid="{00000000-0005-0000-0000-000032D30000}"/>
    <cellStyle name="SAPBEXItemHeader 3 2 2 8 2" xfId="54073" xr:uid="{00000000-0005-0000-0000-000033D30000}"/>
    <cellStyle name="SAPBEXItemHeader 3 2 2 8 3" xfId="54074" xr:uid="{00000000-0005-0000-0000-000034D30000}"/>
    <cellStyle name="SAPBEXItemHeader 3 2 2 9" xfId="54075" xr:uid="{00000000-0005-0000-0000-000035D30000}"/>
    <cellStyle name="SAPBEXItemHeader 3 2 2 9 2" xfId="54076" xr:uid="{00000000-0005-0000-0000-000036D30000}"/>
    <cellStyle name="SAPBEXItemHeader 3 2 2 9 3" xfId="54077" xr:uid="{00000000-0005-0000-0000-000037D30000}"/>
    <cellStyle name="SAPBEXItemHeader 3 2 20" xfId="54078" xr:uid="{00000000-0005-0000-0000-000038D30000}"/>
    <cellStyle name="SAPBEXItemHeader 3 2 3" xfId="54079" xr:uid="{00000000-0005-0000-0000-000039D30000}"/>
    <cellStyle name="SAPBEXItemHeader 3 2 3 10" xfId="54080" xr:uid="{00000000-0005-0000-0000-00003AD30000}"/>
    <cellStyle name="SAPBEXItemHeader 3 2 3 10 2" xfId="54081" xr:uid="{00000000-0005-0000-0000-00003BD30000}"/>
    <cellStyle name="SAPBEXItemHeader 3 2 3 10 3" xfId="54082" xr:uid="{00000000-0005-0000-0000-00003CD30000}"/>
    <cellStyle name="SAPBEXItemHeader 3 2 3 11" xfId="54083" xr:uid="{00000000-0005-0000-0000-00003DD30000}"/>
    <cellStyle name="SAPBEXItemHeader 3 2 3 11 2" xfId="54084" xr:uid="{00000000-0005-0000-0000-00003ED30000}"/>
    <cellStyle name="SAPBEXItemHeader 3 2 3 11 3" xfId="54085" xr:uid="{00000000-0005-0000-0000-00003FD30000}"/>
    <cellStyle name="SAPBEXItemHeader 3 2 3 12" xfId="54086" xr:uid="{00000000-0005-0000-0000-000040D30000}"/>
    <cellStyle name="SAPBEXItemHeader 3 2 3 12 2" xfId="54087" xr:uid="{00000000-0005-0000-0000-000041D30000}"/>
    <cellStyle name="SAPBEXItemHeader 3 2 3 12 3" xfId="54088" xr:uid="{00000000-0005-0000-0000-000042D30000}"/>
    <cellStyle name="SAPBEXItemHeader 3 2 3 13" xfId="54089" xr:uid="{00000000-0005-0000-0000-000043D30000}"/>
    <cellStyle name="SAPBEXItemHeader 3 2 3 14" xfId="54090" xr:uid="{00000000-0005-0000-0000-000044D30000}"/>
    <cellStyle name="SAPBEXItemHeader 3 2 3 2" xfId="54091" xr:uid="{00000000-0005-0000-0000-000045D30000}"/>
    <cellStyle name="SAPBEXItemHeader 3 2 3 2 2" xfId="54092" xr:uid="{00000000-0005-0000-0000-000046D30000}"/>
    <cellStyle name="SAPBEXItemHeader 3 2 3 2 3" xfId="54093" xr:uid="{00000000-0005-0000-0000-000047D30000}"/>
    <cellStyle name="SAPBEXItemHeader 3 2 3 3" xfId="54094" xr:uid="{00000000-0005-0000-0000-000048D30000}"/>
    <cellStyle name="SAPBEXItemHeader 3 2 3 3 2" xfId="54095" xr:uid="{00000000-0005-0000-0000-000049D30000}"/>
    <cellStyle name="SAPBEXItemHeader 3 2 3 3 3" xfId="54096" xr:uid="{00000000-0005-0000-0000-00004AD30000}"/>
    <cellStyle name="SAPBEXItemHeader 3 2 3 4" xfId="54097" xr:uid="{00000000-0005-0000-0000-00004BD30000}"/>
    <cellStyle name="SAPBEXItemHeader 3 2 3 4 2" xfId="54098" xr:uid="{00000000-0005-0000-0000-00004CD30000}"/>
    <cellStyle name="SAPBEXItemHeader 3 2 3 4 3" xfId="54099" xr:uid="{00000000-0005-0000-0000-00004DD30000}"/>
    <cellStyle name="SAPBEXItemHeader 3 2 3 5" xfId="54100" xr:uid="{00000000-0005-0000-0000-00004ED30000}"/>
    <cellStyle name="SAPBEXItemHeader 3 2 3 5 2" xfId="54101" xr:uid="{00000000-0005-0000-0000-00004FD30000}"/>
    <cellStyle name="SAPBEXItemHeader 3 2 3 5 3" xfId="54102" xr:uid="{00000000-0005-0000-0000-000050D30000}"/>
    <cellStyle name="SAPBEXItemHeader 3 2 3 6" xfId="54103" xr:uid="{00000000-0005-0000-0000-000051D30000}"/>
    <cellStyle name="SAPBEXItemHeader 3 2 3 6 2" xfId="54104" xr:uid="{00000000-0005-0000-0000-000052D30000}"/>
    <cellStyle name="SAPBEXItemHeader 3 2 3 6 3" xfId="54105" xr:uid="{00000000-0005-0000-0000-000053D30000}"/>
    <cellStyle name="SAPBEXItemHeader 3 2 3 7" xfId="54106" xr:uid="{00000000-0005-0000-0000-000054D30000}"/>
    <cellStyle name="SAPBEXItemHeader 3 2 3 7 2" xfId="54107" xr:uid="{00000000-0005-0000-0000-000055D30000}"/>
    <cellStyle name="SAPBEXItemHeader 3 2 3 7 3" xfId="54108" xr:uid="{00000000-0005-0000-0000-000056D30000}"/>
    <cellStyle name="SAPBEXItemHeader 3 2 3 8" xfId="54109" xr:uid="{00000000-0005-0000-0000-000057D30000}"/>
    <cellStyle name="SAPBEXItemHeader 3 2 3 8 2" xfId="54110" xr:uid="{00000000-0005-0000-0000-000058D30000}"/>
    <cellStyle name="SAPBEXItemHeader 3 2 3 8 3" xfId="54111" xr:uid="{00000000-0005-0000-0000-000059D30000}"/>
    <cellStyle name="SAPBEXItemHeader 3 2 3 9" xfId="54112" xr:uid="{00000000-0005-0000-0000-00005AD30000}"/>
    <cellStyle name="SAPBEXItemHeader 3 2 3 9 2" xfId="54113" xr:uid="{00000000-0005-0000-0000-00005BD30000}"/>
    <cellStyle name="SAPBEXItemHeader 3 2 3 9 3" xfId="54114" xr:uid="{00000000-0005-0000-0000-00005CD30000}"/>
    <cellStyle name="SAPBEXItemHeader 3 2 4" xfId="54115" xr:uid="{00000000-0005-0000-0000-00005DD30000}"/>
    <cellStyle name="SAPBEXItemHeader 3 2 4 10" xfId="54116" xr:uid="{00000000-0005-0000-0000-00005ED30000}"/>
    <cellStyle name="SAPBEXItemHeader 3 2 4 10 2" xfId="54117" xr:uid="{00000000-0005-0000-0000-00005FD30000}"/>
    <cellStyle name="SAPBEXItemHeader 3 2 4 10 3" xfId="54118" xr:uid="{00000000-0005-0000-0000-000060D30000}"/>
    <cellStyle name="SAPBEXItemHeader 3 2 4 11" xfId="54119" xr:uid="{00000000-0005-0000-0000-000061D30000}"/>
    <cellStyle name="SAPBEXItemHeader 3 2 4 11 2" xfId="54120" xr:uid="{00000000-0005-0000-0000-000062D30000}"/>
    <cellStyle name="SAPBEXItemHeader 3 2 4 11 3" xfId="54121" xr:uid="{00000000-0005-0000-0000-000063D30000}"/>
    <cellStyle name="SAPBEXItemHeader 3 2 4 12" xfId="54122" xr:uid="{00000000-0005-0000-0000-000064D30000}"/>
    <cellStyle name="SAPBEXItemHeader 3 2 4 13" xfId="54123" xr:uid="{00000000-0005-0000-0000-000065D30000}"/>
    <cellStyle name="SAPBEXItemHeader 3 2 4 2" xfId="54124" xr:uid="{00000000-0005-0000-0000-000066D30000}"/>
    <cellStyle name="SAPBEXItemHeader 3 2 4 2 2" xfId="54125" xr:uid="{00000000-0005-0000-0000-000067D30000}"/>
    <cellStyle name="SAPBEXItemHeader 3 2 4 2 3" xfId="54126" xr:uid="{00000000-0005-0000-0000-000068D30000}"/>
    <cellStyle name="SAPBEXItemHeader 3 2 4 3" xfId="54127" xr:uid="{00000000-0005-0000-0000-000069D30000}"/>
    <cellStyle name="SAPBEXItemHeader 3 2 4 3 2" xfId="54128" xr:uid="{00000000-0005-0000-0000-00006AD30000}"/>
    <cellStyle name="SAPBEXItemHeader 3 2 4 3 3" xfId="54129" xr:uid="{00000000-0005-0000-0000-00006BD30000}"/>
    <cellStyle name="SAPBEXItemHeader 3 2 4 4" xfId="54130" xr:uid="{00000000-0005-0000-0000-00006CD30000}"/>
    <cellStyle name="SAPBEXItemHeader 3 2 4 4 2" xfId="54131" xr:uid="{00000000-0005-0000-0000-00006DD30000}"/>
    <cellStyle name="SAPBEXItemHeader 3 2 4 4 3" xfId="54132" xr:uid="{00000000-0005-0000-0000-00006ED30000}"/>
    <cellStyle name="SAPBEXItemHeader 3 2 4 5" xfId="54133" xr:uid="{00000000-0005-0000-0000-00006FD30000}"/>
    <cellStyle name="SAPBEXItemHeader 3 2 4 5 2" xfId="54134" xr:uid="{00000000-0005-0000-0000-000070D30000}"/>
    <cellStyle name="SAPBEXItemHeader 3 2 4 5 3" xfId="54135" xr:uid="{00000000-0005-0000-0000-000071D30000}"/>
    <cellStyle name="SAPBEXItemHeader 3 2 4 6" xfId="54136" xr:uid="{00000000-0005-0000-0000-000072D30000}"/>
    <cellStyle name="SAPBEXItemHeader 3 2 4 6 2" xfId="54137" xr:uid="{00000000-0005-0000-0000-000073D30000}"/>
    <cellStyle name="SAPBEXItemHeader 3 2 4 6 3" xfId="54138" xr:uid="{00000000-0005-0000-0000-000074D30000}"/>
    <cellStyle name="SAPBEXItemHeader 3 2 4 7" xfId="54139" xr:uid="{00000000-0005-0000-0000-000075D30000}"/>
    <cellStyle name="SAPBEXItemHeader 3 2 4 7 2" xfId="54140" xr:uid="{00000000-0005-0000-0000-000076D30000}"/>
    <cellStyle name="SAPBEXItemHeader 3 2 4 7 3" xfId="54141" xr:uid="{00000000-0005-0000-0000-000077D30000}"/>
    <cellStyle name="SAPBEXItemHeader 3 2 4 8" xfId="54142" xr:uid="{00000000-0005-0000-0000-000078D30000}"/>
    <cellStyle name="SAPBEXItemHeader 3 2 4 8 2" xfId="54143" xr:uid="{00000000-0005-0000-0000-000079D30000}"/>
    <cellStyle name="SAPBEXItemHeader 3 2 4 8 3" xfId="54144" xr:uid="{00000000-0005-0000-0000-00007AD30000}"/>
    <cellStyle name="SAPBEXItemHeader 3 2 4 9" xfId="54145" xr:uid="{00000000-0005-0000-0000-00007BD30000}"/>
    <cellStyle name="SAPBEXItemHeader 3 2 4 9 2" xfId="54146" xr:uid="{00000000-0005-0000-0000-00007CD30000}"/>
    <cellStyle name="SAPBEXItemHeader 3 2 4 9 3" xfId="54147" xr:uid="{00000000-0005-0000-0000-00007DD30000}"/>
    <cellStyle name="SAPBEXItemHeader 3 2 5" xfId="54148" xr:uid="{00000000-0005-0000-0000-00007ED30000}"/>
    <cellStyle name="SAPBEXItemHeader 3 2 5 10" xfId="54149" xr:uid="{00000000-0005-0000-0000-00007FD30000}"/>
    <cellStyle name="SAPBEXItemHeader 3 2 5 10 2" xfId="54150" xr:uid="{00000000-0005-0000-0000-000080D30000}"/>
    <cellStyle name="SAPBEXItemHeader 3 2 5 10 3" xfId="54151" xr:uid="{00000000-0005-0000-0000-000081D30000}"/>
    <cellStyle name="SAPBEXItemHeader 3 2 5 11" xfId="54152" xr:uid="{00000000-0005-0000-0000-000082D30000}"/>
    <cellStyle name="SAPBEXItemHeader 3 2 5 11 2" xfId="54153" xr:uid="{00000000-0005-0000-0000-000083D30000}"/>
    <cellStyle name="SAPBEXItemHeader 3 2 5 11 3" xfId="54154" xr:uid="{00000000-0005-0000-0000-000084D30000}"/>
    <cellStyle name="SAPBEXItemHeader 3 2 5 12" xfId="54155" xr:uid="{00000000-0005-0000-0000-000085D30000}"/>
    <cellStyle name="SAPBEXItemHeader 3 2 5 13" xfId="54156" xr:uid="{00000000-0005-0000-0000-000086D30000}"/>
    <cellStyle name="SAPBEXItemHeader 3 2 5 2" xfId="54157" xr:uid="{00000000-0005-0000-0000-000087D30000}"/>
    <cellStyle name="SAPBEXItemHeader 3 2 5 2 2" xfId="54158" xr:uid="{00000000-0005-0000-0000-000088D30000}"/>
    <cellStyle name="SAPBEXItemHeader 3 2 5 2 3" xfId="54159" xr:uid="{00000000-0005-0000-0000-000089D30000}"/>
    <cellStyle name="SAPBEXItemHeader 3 2 5 3" xfId="54160" xr:uid="{00000000-0005-0000-0000-00008AD30000}"/>
    <cellStyle name="SAPBEXItemHeader 3 2 5 3 2" xfId="54161" xr:uid="{00000000-0005-0000-0000-00008BD30000}"/>
    <cellStyle name="SAPBEXItemHeader 3 2 5 3 3" xfId="54162" xr:uid="{00000000-0005-0000-0000-00008CD30000}"/>
    <cellStyle name="SAPBEXItemHeader 3 2 5 4" xfId="54163" xr:uid="{00000000-0005-0000-0000-00008DD30000}"/>
    <cellStyle name="SAPBEXItemHeader 3 2 5 4 2" xfId="54164" xr:uid="{00000000-0005-0000-0000-00008ED30000}"/>
    <cellStyle name="SAPBEXItemHeader 3 2 5 4 3" xfId="54165" xr:uid="{00000000-0005-0000-0000-00008FD30000}"/>
    <cellStyle name="SAPBEXItemHeader 3 2 5 5" xfId="54166" xr:uid="{00000000-0005-0000-0000-000090D30000}"/>
    <cellStyle name="SAPBEXItemHeader 3 2 5 5 2" xfId="54167" xr:uid="{00000000-0005-0000-0000-000091D30000}"/>
    <cellStyle name="SAPBEXItemHeader 3 2 5 5 3" xfId="54168" xr:uid="{00000000-0005-0000-0000-000092D30000}"/>
    <cellStyle name="SAPBEXItemHeader 3 2 5 6" xfId="54169" xr:uid="{00000000-0005-0000-0000-000093D30000}"/>
    <cellStyle name="SAPBEXItemHeader 3 2 5 6 2" xfId="54170" xr:uid="{00000000-0005-0000-0000-000094D30000}"/>
    <cellStyle name="SAPBEXItemHeader 3 2 5 6 3" xfId="54171" xr:uid="{00000000-0005-0000-0000-000095D30000}"/>
    <cellStyle name="SAPBEXItemHeader 3 2 5 7" xfId="54172" xr:uid="{00000000-0005-0000-0000-000096D30000}"/>
    <cellStyle name="SAPBEXItemHeader 3 2 5 7 2" xfId="54173" xr:uid="{00000000-0005-0000-0000-000097D30000}"/>
    <cellStyle name="SAPBEXItemHeader 3 2 5 7 3" xfId="54174" xr:uid="{00000000-0005-0000-0000-000098D30000}"/>
    <cellStyle name="SAPBEXItemHeader 3 2 5 8" xfId="54175" xr:uid="{00000000-0005-0000-0000-000099D30000}"/>
    <cellStyle name="SAPBEXItemHeader 3 2 5 8 2" xfId="54176" xr:uid="{00000000-0005-0000-0000-00009AD30000}"/>
    <cellStyle name="SAPBEXItemHeader 3 2 5 8 3" xfId="54177" xr:uid="{00000000-0005-0000-0000-00009BD30000}"/>
    <cellStyle name="SAPBEXItemHeader 3 2 5 9" xfId="54178" xr:uid="{00000000-0005-0000-0000-00009CD30000}"/>
    <cellStyle name="SAPBEXItemHeader 3 2 5 9 2" xfId="54179" xr:uid="{00000000-0005-0000-0000-00009DD30000}"/>
    <cellStyle name="SAPBEXItemHeader 3 2 5 9 3" xfId="54180" xr:uid="{00000000-0005-0000-0000-00009ED30000}"/>
    <cellStyle name="SAPBEXItemHeader 3 2 6" xfId="54181" xr:uid="{00000000-0005-0000-0000-00009FD30000}"/>
    <cellStyle name="SAPBEXItemHeader 3 2 6 10" xfId="54182" xr:uid="{00000000-0005-0000-0000-0000A0D30000}"/>
    <cellStyle name="SAPBEXItemHeader 3 2 6 10 2" xfId="54183" xr:uid="{00000000-0005-0000-0000-0000A1D30000}"/>
    <cellStyle name="SAPBEXItemHeader 3 2 6 10 3" xfId="54184" xr:uid="{00000000-0005-0000-0000-0000A2D30000}"/>
    <cellStyle name="SAPBEXItemHeader 3 2 6 11" xfId="54185" xr:uid="{00000000-0005-0000-0000-0000A3D30000}"/>
    <cellStyle name="SAPBEXItemHeader 3 2 6 11 2" xfId="54186" xr:uid="{00000000-0005-0000-0000-0000A4D30000}"/>
    <cellStyle name="SAPBEXItemHeader 3 2 6 11 3" xfId="54187" xr:uid="{00000000-0005-0000-0000-0000A5D30000}"/>
    <cellStyle name="SAPBEXItemHeader 3 2 6 12" xfId="54188" xr:uid="{00000000-0005-0000-0000-0000A6D30000}"/>
    <cellStyle name="SAPBEXItemHeader 3 2 6 13" xfId="54189" xr:uid="{00000000-0005-0000-0000-0000A7D30000}"/>
    <cellStyle name="SAPBEXItemHeader 3 2 6 2" xfId="54190" xr:uid="{00000000-0005-0000-0000-0000A8D30000}"/>
    <cellStyle name="SAPBEXItemHeader 3 2 6 2 2" xfId="54191" xr:uid="{00000000-0005-0000-0000-0000A9D30000}"/>
    <cellStyle name="SAPBEXItemHeader 3 2 6 2 3" xfId="54192" xr:uid="{00000000-0005-0000-0000-0000AAD30000}"/>
    <cellStyle name="SAPBEXItemHeader 3 2 6 3" xfId="54193" xr:uid="{00000000-0005-0000-0000-0000ABD30000}"/>
    <cellStyle name="SAPBEXItemHeader 3 2 6 3 2" xfId="54194" xr:uid="{00000000-0005-0000-0000-0000ACD30000}"/>
    <cellStyle name="SAPBEXItemHeader 3 2 6 3 3" xfId="54195" xr:uid="{00000000-0005-0000-0000-0000ADD30000}"/>
    <cellStyle name="SAPBEXItemHeader 3 2 6 4" xfId="54196" xr:uid="{00000000-0005-0000-0000-0000AED30000}"/>
    <cellStyle name="SAPBEXItemHeader 3 2 6 4 2" xfId="54197" xr:uid="{00000000-0005-0000-0000-0000AFD30000}"/>
    <cellStyle name="SAPBEXItemHeader 3 2 6 4 3" xfId="54198" xr:uid="{00000000-0005-0000-0000-0000B0D30000}"/>
    <cellStyle name="SAPBEXItemHeader 3 2 6 5" xfId="54199" xr:uid="{00000000-0005-0000-0000-0000B1D30000}"/>
    <cellStyle name="SAPBEXItemHeader 3 2 6 5 2" xfId="54200" xr:uid="{00000000-0005-0000-0000-0000B2D30000}"/>
    <cellStyle name="SAPBEXItemHeader 3 2 6 5 3" xfId="54201" xr:uid="{00000000-0005-0000-0000-0000B3D30000}"/>
    <cellStyle name="SAPBEXItemHeader 3 2 6 6" xfId="54202" xr:uid="{00000000-0005-0000-0000-0000B4D30000}"/>
    <cellStyle name="SAPBEXItemHeader 3 2 6 6 2" xfId="54203" xr:uid="{00000000-0005-0000-0000-0000B5D30000}"/>
    <cellStyle name="SAPBEXItemHeader 3 2 6 6 3" xfId="54204" xr:uid="{00000000-0005-0000-0000-0000B6D30000}"/>
    <cellStyle name="SAPBEXItemHeader 3 2 6 7" xfId="54205" xr:uid="{00000000-0005-0000-0000-0000B7D30000}"/>
    <cellStyle name="SAPBEXItemHeader 3 2 6 7 2" xfId="54206" xr:uid="{00000000-0005-0000-0000-0000B8D30000}"/>
    <cellStyle name="SAPBEXItemHeader 3 2 6 7 3" xfId="54207" xr:uid="{00000000-0005-0000-0000-0000B9D30000}"/>
    <cellStyle name="SAPBEXItemHeader 3 2 6 8" xfId="54208" xr:uid="{00000000-0005-0000-0000-0000BAD30000}"/>
    <cellStyle name="SAPBEXItemHeader 3 2 6 8 2" xfId="54209" xr:uid="{00000000-0005-0000-0000-0000BBD30000}"/>
    <cellStyle name="SAPBEXItemHeader 3 2 6 8 3" xfId="54210" xr:uid="{00000000-0005-0000-0000-0000BCD30000}"/>
    <cellStyle name="SAPBEXItemHeader 3 2 6 9" xfId="54211" xr:uid="{00000000-0005-0000-0000-0000BDD30000}"/>
    <cellStyle name="SAPBEXItemHeader 3 2 6 9 2" xfId="54212" xr:uid="{00000000-0005-0000-0000-0000BED30000}"/>
    <cellStyle name="SAPBEXItemHeader 3 2 6 9 3" xfId="54213" xr:uid="{00000000-0005-0000-0000-0000BFD30000}"/>
    <cellStyle name="SAPBEXItemHeader 3 2 7" xfId="54214" xr:uid="{00000000-0005-0000-0000-0000C0D30000}"/>
    <cellStyle name="SAPBEXItemHeader 3 2 7 10" xfId="54215" xr:uid="{00000000-0005-0000-0000-0000C1D30000}"/>
    <cellStyle name="SAPBEXItemHeader 3 2 7 10 2" xfId="54216" xr:uid="{00000000-0005-0000-0000-0000C2D30000}"/>
    <cellStyle name="SAPBEXItemHeader 3 2 7 10 3" xfId="54217" xr:uid="{00000000-0005-0000-0000-0000C3D30000}"/>
    <cellStyle name="SAPBEXItemHeader 3 2 7 11" xfId="54218" xr:uid="{00000000-0005-0000-0000-0000C4D30000}"/>
    <cellStyle name="SAPBEXItemHeader 3 2 7 11 2" xfId="54219" xr:uid="{00000000-0005-0000-0000-0000C5D30000}"/>
    <cellStyle name="SAPBEXItemHeader 3 2 7 11 3" xfId="54220" xr:uid="{00000000-0005-0000-0000-0000C6D30000}"/>
    <cellStyle name="SAPBEXItemHeader 3 2 7 12" xfId="54221" xr:uid="{00000000-0005-0000-0000-0000C7D30000}"/>
    <cellStyle name="SAPBEXItemHeader 3 2 7 13" xfId="54222" xr:uid="{00000000-0005-0000-0000-0000C8D30000}"/>
    <cellStyle name="SAPBEXItemHeader 3 2 7 2" xfId="54223" xr:uid="{00000000-0005-0000-0000-0000C9D30000}"/>
    <cellStyle name="SAPBEXItemHeader 3 2 7 2 2" xfId="54224" xr:uid="{00000000-0005-0000-0000-0000CAD30000}"/>
    <cellStyle name="SAPBEXItemHeader 3 2 7 2 3" xfId="54225" xr:uid="{00000000-0005-0000-0000-0000CBD30000}"/>
    <cellStyle name="SAPBEXItemHeader 3 2 7 3" xfId="54226" xr:uid="{00000000-0005-0000-0000-0000CCD30000}"/>
    <cellStyle name="SAPBEXItemHeader 3 2 7 3 2" xfId="54227" xr:uid="{00000000-0005-0000-0000-0000CDD30000}"/>
    <cellStyle name="SAPBEXItemHeader 3 2 7 3 3" xfId="54228" xr:uid="{00000000-0005-0000-0000-0000CED30000}"/>
    <cellStyle name="SAPBEXItemHeader 3 2 7 4" xfId="54229" xr:uid="{00000000-0005-0000-0000-0000CFD30000}"/>
    <cellStyle name="SAPBEXItemHeader 3 2 7 4 2" xfId="54230" xr:uid="{00000000-0005-0000-0000-0000D0D30000}"/>
    <cellStyle name="SAPBEXItemHeader 3 2 7 4 3" xfId="54231" xr:uid="{00000000-0005-0000-0000-0000D1D30000}"/>
    <cellStyle name="SAPBEXItemHeader 3 2 7 5" xfId="54232" xr:uid="{00000000-0005-0000-0000-0000D2D30000}"/>
    <cellStyle name="SAPBEXItemHeader 3 2 7 5 2" xfId="54233" xr:uid="{00000000-0005-0000-0000-0000D3D30000}"/>
    <cellStyle name="SAPBEXItemHeader 3 2 7 5 3" xfId="54234" xr:uid="{00000000-0005-0000-0000-0000D4D30000}"/>
    <cellStyle name="SAPBEXItemHeader 3 2 7 6" xfId="54235" xr:uid="{00000000-0005-0000-0000-0000D5D30000}"/>
    <cellStyle name="SAPBEXItemHeader 3 2 7 6 2" xfId="54236" xr:uid="{00000000-0005-0000-0000-0000D6D30000}"/>
    <cellStyle name="SAPBEXItemHeader 3 2 7 6 3" xfId="54237" xr:uid="{00000000-0005-0000-0000-0000D7D30000}"/>
    <cellStyle name="SAPBEXItemHeader 3 2 7 7" xfId="54238" xr:uid="{00000000-0005-0000-0000-0000D8D30000}"/>
    <cellStyle name="SAPBEXItemHeader 3 2 7 7 2" xfId="54239" xr:uid="{00000000-0005-0000-0000-0000D9D30000}"/>
    <cellStyle name="SAPBEXItemHeader 3 2 7 7 3" xfId="54240" xr:uid="{00000000-0005-0000-0000-0000DAD30000}"/>
    <cellStyle name="SAPBEXItemHeader 3 2 7 8" xfId="54241" xr:uid="{00000000-0005-0000-0000-0000DBD30000}"/>
    <cellStyle name="SAPBEXItemHeader 3 2 7 8 2" xfId="54242" xr:uid="{00000000-0005-0000-0000-0000DCD30000}"/>
    <cellStyle name="SAPBEXItemHeader 3 2 7 8 3" xfId="54243" xr:uid="{00000000-0005-0000-0000-0000DDD30000}"/>
    <cellStyle name="SAPBEXItemHeader 3 2 7 9" xfId="54244" xr:uid="{00000000-0005-0000-0000-0000DED30000}"/>
    <cellStyle name="SAPBEXItemHeader 3 2 7 9 2" xfId="54245" xr:uid="{00000000-0005-0000-0000-0000DFD30000}"/>
    <cellStyle name="SAPBEXItemHeader 3 2 7 9 3" xfId="54246" xr:uid="{00000000-0005-0000-0000-0000E0D30000}"/>
    <cellStyle name="SAPBEXItemHeader 3 2 8" xfId="54247" xr:uid="{00000000-0005-0000-0000-0000E1D30000}"/>
    <cellStyle name="SAPBEXItemHeader 3 2 8 2" xfId="54248" xr:uid="{00000000-0005-0000-0000-0000E2D30000}"/>
    <cellStyle name="SAPBEXItemHeader 3 2 8 3" xfId="54249" xr:uid="{00000000-0005-0000-0000-0000E3D30000}"/>
    <cellStyle name="SAPBEXItemHeader 3 2 9" xfId="54250" xr:uid="{00000000-0005-0000-0000-0000E4D30000}"/>
    <cellStyle name="SAPBEXItemHeader 3 2 9 2" xfId="54251" xr:uid="{00000000-0005-0000-0000-0000E5D30000}"/>
    <cellStyle name="SAPBEXItemHeader 3 2 9 3" xfId="54252" xr:uid="{00000000-0005-0000-0000-0000E6D30000}"/>
    <cellStyle name="SAPBEXItemHeader 3 3" xfId="54253" xr:uid="{00000000-0005-0000-0000-0000E7D30000}"/>
    <cellStyle name="SAPBEXItemHeader 3 3 10" xfId="54254" xr:uid="{00000000-0005-0000-0000-0000E8D30000}"/>
    <cellStyle name="SAPBEXItemHeader 3 3 10 2" xfId="54255" xr:uid="{00000000-0005-0000-0000-0000E9D30000}"/>
    <cellStyle name="SAPBEXItemHeader 3 3 10 3" xfId="54256" xr:uid="{00000000-0005-0000-0000-0000EAD30000}"/>
    <cellStyle name="SAPBEXItemHeader 3 3 11" xfId="54257" xr:uid="{00000000-0005-0000-0000-0000EBD30000}"/>
    <cellStyle name="SAPBEXItemHeader 3 3 11 2" xfId="54258" xr:uid="{00000000-0005-0000-0000-0000ECD30000}"/>
    <cellStyle name="SAPBEXItemHeader 3 3 11 3" xfId="54259" xr:uid="{00000000-0005-0000-0000-0000EDD30000}"/>
    <cellStyle name="SAPBEXItemHeader 3 3 12" xfId="54260" xr:uid="{00000000-0005-0000-0000-0000EED30000}"/>
    <cellStyle name="SAPBEXItemHeader 3 3 12 2" xfId="54261" xr:uid="{00000000-0005-0000-0000-0000EFD30000}"/>
    <cellStyle name="SAPBEXItemHeader 3 3 12 3" xfId="54262" xr:uid="{00000000-0005-0000-0000-0000F0D30000}"/>
    <cellStyle name="SAPBEXItemHeader 3 3 13" xfId="54263" xr:uid="{00000000-0005-0000-0000-0000F1D30000}"/>
    <cellStyle name="SAPBEXItemHeader 3 3 14" xfId="54264" xr:uid="{00000000-0005-0000-0000-0000F2D30000}"/>
    <cellStyle name="SAPBEXItemHeader 3 3 2" xfId="54265" xr:uid="{00000000-0005-0000-0000-0000F3D30000}"/>
    <cellStyle name="SAPBEXItemHeader 3 3 2 2" xfId="54266" xr:uid="{00000000-0005-0000-0000-0000F4D30000}"/>
    <cellStyle name="SAPBEXItemHeader 3 3 2 3" xfId="54267" xr:uid="{00000000-0005-0000-0000-0000F5D30000}"/>
    <cellStyle name="SAPBEXItemHeader 3 3 3" xfId="54268" xr:uid="{00000000-0005-0000-0000-0000F6D30000}"/>
    <cellStyle name="SAPBEXItemHeader 3 3 3 2" xfId="54269" xr:uid="{00000000-0005-0000-0000-0000F7D30000}"/>
    <cellStyle name="SAPBEXItemHeader 3 3 3 3" xfId="54270" xr:uid="{00000000-0005-0000-0000-0000F8D30000}"/>
    <cellStyle name="SAPBEXItemHeader 3 3 4" xfId="54271" xr:uid="{00000000-0005-0000-0000-0000F9D30000}"/>
    <cellStyle name="SAPBEXItemHeader 3 3 4 2" xfId="54272" xr:uid="{00000000-0005-0000-0000-0000FAD30000}"/>
    <cellStyle name="SAPBEXItemHeader 3 3 4 3" xfId="54273" xr:uid="{00000000-0005-0000-0000-0000FBD30000}"/>
    <cellStyle name="SAPBEXItemHeader 3 3 5" xfId="54274" xr:uid="{00000000-0005-0000-0000-0000FCD30000}"/>
    <cellStyle name="SAPBEXItemHeader 3 3 5 2" xfId="54275" xr:uid="{00000000-0005-0000-0000-0000FDD30000}"/>
    <cellStyle name="SAPBEXItemHeader 3 3 5 3" xfId="54276" xr:uid="{00000000-0005-0000-0000-0000FED30000}"/>
    <cellStyle name="SAPBEXItemHeader 3 3 6" xfId="54277" xr:uid="{00000000-0005-0000-0000-0000FFD30000}"/>
    <cellStyle name="SAPBEXItemHeader 3 3 6 2" xfId="54278" xr:uid="{00000000-0005-0000-0000-000000D40000}"/>
    <cellStyle name="SAPBEXItemHeader 3 3 6 3" xfId="54279" xr:uid="{00000000-0005-0000-0000-000001D40000}"/>
    <cellStyle name="SAPBEXItemHeader 3 3 7" xfId="54280" xr:uid="{00000000-0005-0000-0000-000002D40000}"/>
    <cellStyle name="SAPBEXItemHeader 3 3 7 2" xfId="54281" xr:uid="{00000000-0005-0000-0000-000003D40000}"/>
    <cellStyle name="SAPBEXItemHeader 3 3 7 3" xfId="54282" xr:uid="{00000000-0005-0000-0000-000004D40000}"/>
    <cellStyle name="SAPBEXItemHeader 3 3 8" xfId="54283" xr:uid="{00000000-0005-0000-0000-000005D40000}"/>
    <cellStyle name="SAPBEXItemHeader 3 3 8 2" xfId="54284" xr:uid="{00000000-0005-0000-0000-000006D40000}"/>
    <cellStyle name="SAPBEXItemHeader 3 3 8 3" xfId="54285" xr:uid="{00000000-0005-0000-0000-000007D40000}"/>
    <cellStyle name="SAPBEXItemHeader 3 3 9" xfId="54286" xr:uid="{00000000-0005-0000-0000-000008D40000}"/>
    <cellStyle name="SAPBEXItemHeader 3 3 9 2" xfId="54287" xr:uid="{00000000-0005-0000-0000-000009D40000}"/>
    <cellStyle name="SAPBEXItemHeader 3 3 9 3" xfId="54288" xr:uid="{00000000-0005-0000-0000-00000AD40000}"/>
    <cellStyle name="SAPBEXItemHeader 3 4" xfId="54289" xr:uid="{00000000-0005-0000-0000-00000BD40000}"/>
    <cellStyle name="SAPBEXItemHeader 3 4 10" xfId="54290" xr:uid="{00000000-0005-0000-0000-00000CD40000}"/>
    <cellStyle name="SAPBEXItemHeader 3 4 10 2" xfId="54291" xr:uid="{00000000-0005-0000-0000-00000DD40000}"/>
    <cellStyle name="SAPBEXItemHeader 3 4 10 3" xfId="54292" xr:uid="{00000000-0005-0000-0000-00000ED40000}"/>
    <cellStyle name="SAPBEXItemHeader 3 4 11" xfId="54293" xr:uid="{00000000-0005-0000-0000-00000FD40000}"/>
    <cellStyle name="SAPBEXItemHeader 3 4 11 2" xfId="54294" xr:uid="{00000000-0005-0000-0000-000010D40000}"/>
    <cellStyle name="SAPBEXItemHeader 3 4 11 3" xfId="54295" xr:uid="{00000000-0005-0000-0000-000011D40000}"/>
    <cellStyle name="SAPBEXItemHeader 3 4 12" xfId="54296" xr:uid="{00000000-0005-0000-0000-000012D40000}"/>
    <cellStyle name="SAPBEXItemHeader 3 4 13" xfId="54297" xr:uid="{00000000-0005-0000-0000-000013D40000}"/>
    <cellStyle name="SAPBEXItemHeader 3 4 2" xfId="54298" xr:uid="{00000000-0005-0000-0000-000014D40000}"/>
    <cellStyle name="SAPBEXItemHeader 3 4 2 2" xfId="54299" xr:uid="{00000000-0005-0000-0000-000015D40000}"/>
    <cellStyle name="SAPBEXItemHeader 3 4 2 3" xfId="54300" xr:uid="{00000000-0005-0000-0000-000016D40000}"/>
    <cellStyle name="SAPBEXItemHeader 3 4 3" xfId="54301" xr:uid="{00000000-0005-0000-0000-000017D40000}"/>
    <cellStyle name="SAPBEXItemHeader 3 4 3 2" xfId="54302" xr:uid="{00000000-0005-0000-0000-000018D40000}"/>
    <cellStyle name="SAPBEXItemHeader 3 4 3 3" xfId="54303" xr:uid="{00000000-0005-0000-0000-000019D40000}"/>
    <cellStyle name="SAPBEXItemHeader 3 4 4" xfId="54304" xr:uid="{00000000-0005-0000-0000-00001AD40000}"/>
    <cellStyle name="SAPBEXItemHeader 3 4 4 2" xfId="54305" xr:uid="{00000000-0005-0000-0000-00001BD40000}"/>
    <cellStyle name="SAPBEXItemHeader 3 4 4 3" xfId="54306" xr:uid="{00000000-0005-0000-0000-00001CD40000}"/>
    <cellStyle name="SAPBEXItemHeader 3 4 5" xfId="54307" xr:uid="{00000000-0005-0000-0000-00001DD40000}"/>
    <cellStyle name="SAPBEXItemHeader 3 4 5 2" xfId="54308" xr:uid="{00000000-0005-0000-0000-00001ED40000}"/>
    <cellStyle name="SAPBEXItemHeader 3 4 5 3" xfId="54309" xr:uid="{00000000-0005-0000-0000-00001FD40000}"/>
    <cellStyle name="SAPBEXItemHeader 3 4 6" xfId="54310" xr:uid="{00000000-0005-0000-0000-000020D40000}"/>
    <cellStyle name="SAPBEXItemHeader 3 4 6 2" xfId="54311" xr:uid="{00000000-0005-0000-0000-000021D40000}"/>
    <cellStyle name="SAPBEXItemHeader 3 4 6 3" xfId="54312" xr:uid="{00000000-0005-0000-0000-000022D40000}"/>
    <cellStyle name="SAPBEXItemHeader 3 4 7" xfId="54313" xr:uid="{00000000-0005-0000-0000-000023D40000}"/>
    <cellStyle name="SAPBEXItemHeader 3 4 7 2" xfId="54314" xr:uid="{00000000-0005-0000-0000-000024D40000}"/>
    <cellStyle name="SAPBEXItemHeader 3 4 7 3" xfId="54315" xr:uid="{00000000-0005-0000-0000-000025D40000}"/>
    <cellStyle name="SAPBEXItemHeader 3 4 8" xfId="54316" xr:uid="{00000000-0005-0000-0000-000026D40000}"/>
    <cellStyle name="SAPBEXItemHeader 3 4 8 2" xfId="54317" xr:uid="{00000000-0005-0000-0000-000027D40000}"/>
    <cellStyle name="SAPBEXItemHeader 3 4 8 3" xfId="54318" xr:uid="{00000000-0005-0000-0000-000028D40000}"/>
    <cellStyle name="SAPBEXItemHeader 3 4 9" xfId="54319" xr:uid="{00000000-0005-0000-0000-000029D40000}"/>
    <cellStyle name="SAPBEXItemHeader 3 4 9 2" xfId="54320" xr:uid="{00000000-0005-0000-0000-00002AD40000}"/>
    <cellStyle name="SAPBEXItemHeader 3 4 9 3" xfId="54321" xr:uid="{00000000-0005-0000-0000-00002BD40000}"/>
    <cellStyle name="SAPBEXItemHeader 3 5" xfId="54322" xr:uid="{00000000-0005-0000-0000-00002CD40000}"/>
    <cellStyle name="SAPBEXItemHeader 3 5 10" xfId="54323" xr:uid="{00000000-0005-0000-0000-00002DD40000}"/>
    <cellStyle name="SAPBEXItemHeader 3 5 10 2" xfId="54324" xr:uid="{00000000-0005-0000-0000-00002ED40000}"/>
    <cellStyle name="SAPBEXItemHeader 3 5 10 3" xfId="54325" xr:uid="{00000000-0005-0000-0000-00002FD40000}"/>
    <cellStyle name="SAPBEXItemHeader 3 5 11" xfId="54326" xr:uid="{00000000-0005-0000-0000-000030D40000}"/>
    <cellStyle name="SAPBEXItemHeader 3 5 11 2" xfId="54327" xr:uid="{00000000-0005-0000-0000-000031D40000}"/>
    <cellStyle name="SAPBEXItemHeader 3 5 11 3" xfId="54328" xr:uid="{00000000-0005-0000-0000-000032D40000}"/>
    <cellStyle name="SAPBEXItemHeader 3 5 12" xfId="54329" xr:uid="{00000000-0005-0000-0000-000033D40000}"/>
    <cellStyle name="SAPBEXItemHeader 3 5 13" xfId="54330" xr:uid="{00000000-0005-0000-0000-000034D40000}"/>
    <cellStyle name="SAPBEXItemHeader 3 5 2" xfId="54331" xr:uid="{00000000-0005-0000-0000-000035D40000}"/>
    <cellStyle name="SAPBEXItemHeader 3 5 2 2" xfId="54332" xr:uid="{00000000-0005-0000-0000-000036D40000}"/>
    <cellStyle name="SAPBEXItemHeader 3 5 2 3" xfId="54333" xr:uid="{00000000-0005-0000-0000-000037D40000}"/>
    <cellStyle name="SAPBEXItemHeader 3 5 3" xfId="54334" xr:uid="{00000000-0005-0000-0000-000038D40000}"/>
    <cellStyle name="SAPBEXItemHeader 3 5 3 2" xfId="54335" xr:uid="{00000000-0005-0000-0000-000039D40000}"/>
    <cellStyle name="SAPBEXItemHeader 3 5 3 3" xfId="54336" xr:uid="{00000000-0005-0000-0000-00003AD40000}"/>
    <cellStyle name="SAPBEXItemHeader 3 5 4" xfId="54337" xr:uid="{00000000-0005-0000-0000-00003BD40000}"/>
    <cellStyle name="SAPBEXItemHeader 3 5 4 2" xfId="54338" xr:uid="{00000000-0005-0000-0000-00003CD40000}"/>
    <cellStyle name="SAPBEXItemHeader 3 5 4 3" xfId="54339" xr:uid="{00000000-0005-0000-0000-00003DD40000}"/>
    <cellStyle name="SAPBEXItemHeader 3 5 5" xfId="54340" xr:uid="{00000000-0005-0000-0000-00003ED40000}"/>
    <cellStyle name="SAPBEXItemHeader 3 5 5 2" xfId="54341" xr:uid="{00000000-0005-0000-0000-00003FD40000}"/>
    <cellStyle name="SAPBEXItemHeader 3 5 5 3" xfId="54342" xr:uid="{00000000-0005-0000-0000-000040D40000}"/>
    <cellStyle name="SAPBEXItemHeader 3 5 6" xfId="54343" xr:uid="{00000000-0005-0000-0000-000041D40000}"/>
    <cellStyle name="SAPBEXItemHeader 3 5 6 2" xfId="54344" xr:uid="{00000000-0005-0000-0000-000042D40000}"/>
    <cellStyle name="SAPBEXItemHeader 3 5 6 3" xfId="54345" xr:uid="{00000000-0005-0000-0000-000043D40000}"/>
    <cellStyle name="SAPBEXItemHeader 3 5 7" xfId="54346" xr:uid="{00000000-0005-0000-0000-000044D40000}"/>
    <cellStyle name="SAPBEXItemHeader 3 5 7 2" xfId="54347" xr:uid="{00000000-0005-0000-0000-000045D40000}"/>
    <cellStyle name="SAPBEXItemHeader 3 5 7 3" xfId="54348" xr:uid="{00000000-0005-0000-0000-000046D40000}"/>
    <cellStyle name="SAPBEXItemHeader 3 5 8" xfId="54349" xr:uid="{00000000-0005-0000-0000-000047D40000}"/>
    <cellStyle name="SAPBEXItemHeader 3 5 8 2" xfId="54350" xr:uid="{00000000-0005-0000-0000-000048D40000}"/>
    <cellStyle name="SAPBEXItemHeader 3 5 8 3" xfId="54351" xr:uid="{00000000-0005-0000-0000-000049D40000}"/>
    <cellStyle name="SAPBEXItemHeader 3 5 9" xfId="54352" xr:uid="{00000000-0005-0000-0000-00004AD40000}"/>
    <cellStyle name="SAPBEXItemHeader 3 5 9 2" xfId="54353" xr:uid="{00000000-0005-0000-0000-00004BD40000}"/>
    <cellStyle name="SAPBEXItemHeader 3 5 9 3" xfId="54354" xr:uid="{00000000-0005-0000-0000-00004CD40000}"/>
    <cellStyle name="SAPBEXItemHeader 3 6" xfId="54355" xr:uid="{00000000-0005-0000-0000-00004DD40000}"/>
    <cellStyle name="SAPBEXItemHeader 3 6 10" xfId="54356" xr:uid="{00000000-0005-0000-0000-00004ED40000}"/>
    <cellStyle name="SAPBEXItemHeader 3 6 10 2" xfId="54357" xr:uid="{00000000-0005-0000-0000-00004FD40000}"/>
    <cellStyle name="SAPBEXItemHeader 3 6 10 3" xfId="54358" xr:uid="{00000000-0005-0000-0000-000050D40000}"/>
    <cellStyle name="SAPBEXItemHeader 3 6 11" xfId="54359" xr:uid="{00000000-0005-0000-0000-000051D40000}"/>
    <cellStyle name="SAPBEXItemHeader 3 6 11 2" xfId="54360" xr:uid="{00000000-0005-0000-0000-000052D40000}"/>
    <cellStyle name="SAPBEXItemHeader 3 6 11 3" xfId="54361" xr:uid="{00000000-0005-0000-0000-000053D40000}"/>
    <cellStyle name="SAPBEXItemHeader 3 6 12" xfId="54362" xr:uid="{00000000-0005-0000-0000-000054D40000}"/>
    <cellStyle name="SAPBEXItemHeader 3 6 13" xfId="54363" xr:uid="{00000000-0005-0000-0000-000055D40000}"/>
    <cellStyle name="SAPBEXItemHeader 3 6 2" xfId="54364" xr:uid="{00000000-0005-0000-0000-000056D40000}"/>
    <cellStyle name="SAPBEXItemHeader 3 6 2 2" xfId="54365" xr:uid="{00000000-0005-0000-0000-000057D40000}"/>
    <cellStyle name="SAPBEXItemHeader 3 6 2 3" xfId="54366" xr:uid="{00000000-0005-0000-0000-000058D40000}"/>
    <cellStyle name="SAPBEXItemHeader 3 6 3" xfId="54367" xr:uid="{00000000-0005-0000-0000-000059D40000}"/>
    <cellStyle name="SAPBEXItemHeader 3 6 3 2" xfId="54368" xr:uid="{00000000-0005-0000-0000-00005AD40000}"/>
    <cellStyle name="SAPBEXItemHeader 3 6 3 3" xfId="54369" xr:uid="{00000000-0005-0000-0000-00005BD40000}"/>
    <cellStyle name="SAPBEXItemHeader 3 6 4" xfId="54370" xr:uid="{00000000-0005-0000-0000-00005CD40000}"/>
    <cellStyle name="SAPBEXItemHeader 3 6 4 2" xfId="54371" xr:uid="{00000000-0005-0000-0000-00005DD40000}"/>
    <cellStyle name="SAPBEXItemHeader 3 6 4 3" xfId="54372" xr:uid="{00000000-0005-0000-0000-00005ED40000}"/>
    <cellStyle name="SAPBEXItemHeader 3 6 5" xfId="54373" xr:uid="{00000000-0005-0000-0000-00005FD40000}"/>
    <cellStyle name="SAPBEXItemHeader 3 6 5 2" xfId="54374" xr:uid="{00000000-0005-0000-0000-000060D40000}"/>
    <cellStyle name="SAPBEXItemHeader 3 6 5 3" xfId="54375" xr:uid="{00000000-0005-0000-0000-000061D40000}"/>
    <cellStyle name="SAPBEXItemHeader 3 6 6" xfId="54376" xr:uid="{00000000-0005-0000-0000-000062D40000}"/>
    <cellStyle name="SAPBEXItemHeader 3 6 6 2" xfId="54377" xr:uid="{00000000-0005-0000-0000-000063D40000}"/>
    <cellStyle name="SAPBEXItemHeader 3 6 6 3" xfId="54378" xr:uid="{00000000-0005-0000-0000-000064D40000}"/>
    <cellStyle name="SAPBEXItemHeader 3 6 7" xfId="54379" xr:uid="{00000000-0005-0000-0000-000065D40000}"/>
    <cellStyle name="SAPBEXItemHeader 3 6 7 2" xfId="54380" xr:uid="{00000000-0005-0000-0000-000066D40000}"/>
    <cellStyle name="SAPBEXItemHeader 3 6 7 3" xfId="54381" xr:uid="{00000000-0005-0000-0000-000067D40000}"/>
    <cellStyle name="SAPBEXItemHeader 3 6 8" xfId="54382" xr:uid="{00000000-0005-0000-0000-000068D40000}"/>
    <cellStyle name="SAPBEXItemHeader 3 6 8 2" xfId="54383" xr:uid="{00000000-0005-0000-0000-000069D40000}"/>
    <cellStyle name="SAPBEXItemHeader 3 6 8 3" xfId="54384" xr:uid="{00000000-0005-0000-0000-00006AD40000}"/>
    <cellStyle name="SAPBEXItemHeader 3 6 9" xfId="54385" xr:uid="{00000000-0005-0000-0000-00006BD40000}"/>
    <cellStyle name="SAPBEXItemHeader 3 6 9 2" xfId="54386" xr:uid="{00000000-0005-0000-0000-00006CD40000}"/>
    <cellStyle name="SAPBEXItemHeader 3 6 9 3" xfId="54387" xr:uid="{00000000-0005-0000-0000-00006DD40000}"/>
    <cellStyle name="SAPBEXItemHeader 3 7" xfId="54388" xr:uid="{00000000-0005-0000-0000-00006ED40000}"/>
    <cellStyle name="SAPBEXItemHeader 3 7 2" xfId="54389" xr:uid="{00000000-0005-0000-0000-00006FD40000}"/>
    <cellStyle name="SAPBEXItemHeader 3 7 3" xfId="54390" xr:uid="{00000000-0005-0000-0000-000070D40000}"/>
    <cellStyle name="SAPBEXItemHeader 3 8" xfId="54391" xr:uid="{00000000-0005-0000-0000-000071D40000}"/>
    <cellStyle name="SAPBEXItemHeader 3 8 2" xfId="54392" xr:uid="{00000000-0005-0000-0000-000072D40000}"/>
    <cellStyle name="SAPBEXItemHeader 3 8 3" xfId="54393" xr:uid="{00000000-0005-0000-0000-000073D40000}"/>
    <cellStyle name="SAPBEXItemHeader 3 9" xfId="54394" xr:uid="{00000000-0005-0000-0000-000074D40000}"/>
    <cellStyle name="SAPBEXItemHeader 3 9 2" xfId="54395" xr:uid="{00000000-0005-0000-0000-000075D40000}"/>
    <cellStyle name="SAPBEXItemHeader 3 9 3" xfId="54396" xr:uid="{00000000-0005-0000-0000-000076D40000}"/>
    <cellStyle name="SAPBEXItemHeader 4" xfId="54397" xr:uid="{00000000-0005-0000-0000-000077D40000}"/>
    <cellStyle name="SAPBEXItemHeader 4 10" xfId="54398" xr:uid="{00000000-0005-0000-0000-000078D40000}"/>
    <cellStyle name="SAPBEXItemHeader 4 10 2" xfId="54399" xr:uid="{00000000-0005-0000-0000-000079D40000}"/>
    <cellStyle name="SAPBEXItemHeader 4 10 3" xfId="54400" xr:uid="{00000000-0005-0000-0000-00007AD40000}"/>
    <cellStyle name="SAPBEXItemHeader 4 11" xfId="54401" xr:uid="{00000000-0005-0000-0000-00007BD40000}"/>
    <cellStyle name="SAPBEXItemHeader 4 11 2" xfId="54402" xr:uid="{00000000-0005-0000-0000-00007CD40000}"/>
    <cellStyle name="SAPBEXItemHeader 4 11 3" xfId="54403" xr:uid="{00000000-0005-0000-0000-00007DD40000}"/>
    <cellStyle name="SAPBEXItemHeader 4 12" xfId="54404" xr:uid="{00000000-0005-0000-0000-00007ED40000}"/>
    <cellStyle name="SAPBEXItemHeader 4 12 2" xfId="54405" xr:uid="{00000000-0005-0000-0000-00007FD40000}"/>
    <cellStyle name="SAPBEXItemHeader 4 12 3" xfId="54406" xr:uid="{00000000-0005-0000-0000-000080D40000}"/>
    <cellStyle name="SAPBEXItemHeader 4 13" xfId="54407" xr:uid="{00000000-0005-0000-0000-000081D40000}"/>
    <cellStyle name="SAPBEXItemHeader 4 13 2" xfId="54408" xr:uid="{00000000-0005-0000-0000-000082D40000}"/>
    <cellStyle name="SAPBEXItemHeader 4 13 3" xfId="54409" xr:uid="{00000000-0005-0000-0000-000083D40000}"/>
    <cellStyle name="SAPBEXItemHeader 4 14" xfId="54410" xr:uid="{00000000-0005-0000-0000-000084D40000}"/>
    <cellStyle name="SAPBEXItemHeader 4 14 2" xfId="54411" xr:uid="{00000000-0005-0000-0000-000085D40000}"/>
    <cellStyle name="SAPBEXItemHeader 4 14 3" xfId="54412" xr:uid="{00000000-0005-0000-0000-000086D40000}"/>
    <cellStyle name="SAPBEXItemHeader 4 15" xfId="54413" xr:uid="{00000000-0005-0000-0000-000087D40000}"/>
    <cellStyle name="SAPBEXItemHeader 4 15 2" xfId="54414" xr:uid="{00000000-0005-0000-0000-000088D40000}"/>
    <cellStyle name="SAPBEXItemHeader 4 15 3" xfId="54415" xr:uid="{00000000-0005-0000-0000-000089D40000}"/>
    <cellStyle name="SAPBEXItemHeader 4 16" xfId="54416" xr:uid="{00000000-0005-0000-0000-00008AD40000}"/>
    <cellStyle name="SAPBEXItemHeader 4 16 2" xfId="54417" xr:uid="{00000000-0005-0000-0000-00008BD40000}"/>
    <cellStyle name="SAPBEXItemHeader 4 16 3" xfId="54418" xr:uid="{00000000-0005-0000-0000-00008CD40000}"/>
    <cellStyle name="SAPBEXItemHeader 4 17" xfId="54419" xr:uid="{00000000-0005-0000-0000-00008DD40000}"/>
    <cellStyle name="SAPBEXItemHeader 4 17 2" xfId="54420" xr:uid="{00000000-0005-0000-0000-00008ED40000}"/>
    <cellStyle name="SAPBEXItemHeader 4 17 3" xfId="54421" xr:uid="{00000000-0005-0000-0000-00008FD40000}"/>
    <cellStyle name="SAPBEXItemHeader 4 18" xfId="54422" xr:uid="{00000000-0005-0000-0000-000090D40000}"/>
    <cellStyle name="SAPBEXItemHeader 4 18 2" xfId="54423" xr:uid="{00000000-0005-0000-0000-000091D40000}"/>
    <cellStyle name="SAPBEXItemHeader 4 18 3" xfId="54424" xr:uid="{00000000-0005-0000-0000-000092D40000}"/>
    <cellStyle name="SAPBEXItemHeader 4 19" xfId="54425" xr:uid="{00000000-0005-0000-0000-000093D40000}"/>
    <cellStyle name="SAPBEXItemHeader 4 2" xfId="54426" xr:uid="{00000000-0005-0000-0000-000094D40000}"/>
    <cellStyle name="SAPBEXItemHeader 4 2 10" xfId="54427" xr:uid="{00000000-0005-0000-0000-000095D40000}"/>
    <cellStyle name="SAPBEXItemHeader 4 2 10 2" xfId="54428" xr:uid="{00000000-0005-0000-0000-000096D40000}"/>
    <cellStyle name="SAPBEXItemHeader 4 2 10 3" xfId="54429" xr:uid="{00000000-0005-0000-0000-000097D40000}"/>
    <cellStyle name="SAPBEXItemHeader 4 2 11" xfId="54430" xr:uid="{00000000-0005-0000-0000-000098D40000}"/>
    <cellStyle name="SAPBEXItemHeader 4 2 11 2" xfId="54431" xr:uid="{00000000-0005-0000-0000-000099D40000}"/>
    <cellStyle name="SAPBEXItemHeader 4 2 11 3" xfId="54432" xr:uid="{00000000-0005-0000-0000-00009AD40000}"/>
    <cellStyle name="SAPBEXItemHeader 4 2 12" xfId="54433" xr:uid="{00000000-0005-0000-0000-00009BD40000}"/>
    <cellStyle name="SAPBEXItemHeader 4 2 12 2" xfId="54434" xr:uid="{00000000-0005-0000-0000-00009CD40000}"/>
    <cellStyle name="SAPBEXItemHeader 4 2 12 3" xfId="54435" xr:uid="{00000000-0005-0000-0000-00009DD40000}"/>
    <cellStyle name="SAPBEXItemHeader 4 2 13" xfId="54436" xr:uid="{00000000-0005-0000-0000-00009ED40000}"/>
    <cellStyle name="SAPBEXItemHeader 4 2 14" xfId="54437" xr:uid="{00000000-0005-0000-0000-00009FD40000}"/>
    <cellStyle name="SAPBEXItemHeader 4 2 2" xfId="54438" xr:uid="{00000000-0005-0000-0000-0000A0D40000}"/>
    <cellStyle name="SAPBEXItemHeader 4 2 2 2" xfId="54439" xr:uid="{00000000-0005-0000-0000-0000A1D40000}"/>
    <cellStyle name="SAPBEXItemHeader 4 2 2 3" xfId="54440" xr:uid="{00000000-0005-0000-0000-0000A2D40000}"/>
    <cellStyle name="SAPBEXItemHeader 4 2 3" xfId="54441" xr:uid="{00000000-0005-0000-0000-0000A3D40000}"/>
    <cellStyle name="SAPBEXItemHeader 4 2 3 2" xfId="54442" xr:uid="{00000000-0005-0000-0000-0000A4D40000}"/>
    <cellStyle name="SAPBEXItemHeader 4 2 3 3" xfId="54443" xr:uid="{00000000-0005-0000-0000-0000A5D40000}"/>
    <cellStyle name="SAPBEXItemHeader 4 2 4" xfId="54444" xr:uid="{00000000-0005-0000-0000-0000A6D40000}"/>
    <cellStyle name="SAPBEXItemHeader 4 2 4 2" xfId="54445" xr:uid="{00000000-0005-0000-0000-0000A7D40000}"/>
    <cellStyle name="SAPBEXItemHeader 4 2 4 3" xfId="54446" xr:uid="{00000000-0005-0000-0000-0000A8D40000}"/>
    <cellStyle name="SAPBEXItemHeader 4 2 5" xfId="54447" xr:uid="{00000000-0005-0000-0000-0000A9D40000}"/>
    <cellStyle name="SAPBEXItemHeader 4 2 5 2" xfId="54448" xr:uid="{00000000-0005-0000-0000-0000AAD40000}"/>
    <cellStyle name="SAPBEXItemHeader 4 2 5 3" xfId="54449" xr:uid="{00000000-0005-0000-0000-0000ABD40000}"/>
    <cellStyle name="SAPBEXItemHeader 4 2 6" xfId="54450" xr:uid="{00000000-0005-0000-0000-0000ACD40000}"/>
    <cellStyle name="SAPBEXItemHeader 4 2 6 2" xfId="54451" xr:uid="{00000000-0005-0000-0000-0000ADD40000}"/>
    <cellStyle name="SAPBEXItemHeader 4 2 6 3" xfId="54452" xr:uid="{00000000-0005-0000-0000-0000AED40000}"/>
    <cellStyle name="SAPBEXItemHeader 4 2 7" xfId="54453" xr:uid="{00000000-0005-0000-0000-0000AFD40000}"/>
    <cellStyle name="SAPBEXItemHeader 4 2 7 2" xfId="54454" xr:uid="{00000000-0005-0000-0000-0000B0D40000}"/>
    <cellStyle name="SAPBEXItemHeader 4 2 7 3" xfId="54455" xr:uid="{00000000-0005-0000-0000-0000B1D40000}"/>
    <cellStyle name="SAPBEXItemHeader 4 2 8" xfId="54456" xr:uid="{00000000-0005-0000-0000-0000B2D40000}"/>
    <cellStyle name="SAPBEXItemHeader 4 2 8 2" xfId="54457" xr:uid="{00000000-0005-0000-0000-0000B3D40000}"/>
    <cellStyle name="SAPBEXItemHeader 4 2 8 3" xfId="54458" xr:uid="{00000000-0005-0000-0000-0000B4D40000}"/>
    <cellStyle name="SAPBEXItemHeader 4 2 9" xfId="54459" xr:uid="{00000000-0005-0000-0000-0000B5D40000}"/>
    <cellStyle name="SAPBEXItemHeader 4 2 9 2" xfId="54460" xr:uid="{00000000-0005-0000-0000-0000B6D40000}"/>
    <cellStyle name="SAPBEXItemHeader 4 2 9 3" xfId="54461" xr:uid="{00000000-0005-0000-0000-0000B7D40000}"/>
    <cellStyle name="SAPBEXItemHeader 4 20" xfId="54462" xr:uid="{00000000-0005-0000-0000-0000B8D40000}"/>
    <cellStyle name="SAPBEXItemHeader 4 3" xfId="54463" xr:uid="{00000000-0005-0000-0000-0000B9D40000}"/>
    <cellStyle name="SAPBEXItemHeader 4 3 10" xfId="54464" xr:uid="{00000000-0005-0000-0000-0000BAD40000}"/>
    <cellStyle name="SAPBEXItemHeader 4 3 10 2" xfId="54465" xr:uid="{00000000-0005-0000-0000-0000BBD40000}"/>
    <cellStyle name="SAPBEXItemHeader 4 3 10 3" xfId="54466" xr:uid="{00000000-0005-0000-0000-0000BCD40000}"/>
    <cellStyle name="SAPBEXItemHeader 4 3 11" xfId="54467" xr:uid="{00000000-0005-0000-0000-0000BDD40000}"/>
    <cellStyle name="SAPBEXItemHeader 4 3 11 2" xfId="54468" xr:uid="{00000000-0005-0000-0000-0000BED40000}"/>
    <cellStyle name="SAPBEXItemHeader 4 3 11 3" xfId="54469" xr:uid="{00000000-0005-0000-0000-0000BFD40000}"/>
    <cellStyle name="SAPBEXItemHeader 4 3 12" xfId="54470" xr:uid="{00000000-0005-0000-0000-0000C0D40000}"/>
    <cellStyle name="SAPBEXItemHeader 4 3 12 2" xfId="54471" xr:uid="{00000000-0005-0000-0000-0000C1D40000}"/>
    <cellStyle name="SAPBEXItemHeader 4 3 12 3" xfId="54472" xr:uid="{00000000-0005-0000-0000-0000C2D40000}"/>
    <cellStyle name="SAPBEXItemHeader 4 3 13" xfId="54473" xr:uid="{00000000-0005-0000-0000-0000C3D40000}"/>
    <cellStyle name="SAPBEXItemHeader 4 3 14" xfId="54474" xr:uid="{00000000-0005-0000-0000-0000C4D40000}"/>
    <cellStyle name="SAPBEXItemHeader 4 3 2" xfId="54475" xr:uid="{00000000-0005-0000-0000-0000C5D40000}"/>
    <cellStyle name="SAPBEXItemHeader 4 3 2 2" xfId="54476" xr:uid="{00000000-0005-0000-0000-0000C6D40000}"/>
    <cellStyle name="SAPBEXItemHeader 4 3 2 3" xfId="54477" xr:uid="{00000000-0005-0000-0000-0000C7D40000}"/>
    <cellStyle name="SAPBEXItemHeader 4 3 3" xfId="54478" xr:uid="{00000000-0005-0000-0000-0000C8D40000}"/>
    <cellStyle name="SAPBEXItemHeader 4 3 3 2" xfId="54479" xr:uid="{00000000-0005-0000-0000-0000C9D40000}"/>
    <cellStyle name="SAPBEXItemHeader 4 3 3 3" xfId="54480" xr:uid="{00000000-0005-0000-0000-0000CAD40000}"/>
    <cellStyle name="SAPBEXItemHeader 4 3 4" xfId="54481" xr:uid="{00000000-0005-0000-0000-0000CBD40000}"/>
    <cellStyle name="SAPBEXItemHeader 4 3 4 2" xfId="54482" xr:uid="{00000000-0005-0000-0000-0000CCD40000}"/>
    <cellStyle name="SAPBEXItemHeader 4 3 4 3" xfId="54483" xr:uid="{00000000-0005-0000-0000-0000CDD40000}"/>
    <cellStyle name="SAPBEXItemHeader 4 3 5" xfId="54484" xr:uid="{00000000-0005-0000-0000-0000CED40000}"/>
    <cellStyle name="SAPBEXItemHeader 4 3 5 2" xfId="54485" xr:uid="{00000000-0005-0000-0000-0000CFD40000}"/>
    <cellStyle name="SAPBEXItemHeader 4 3 5 3" xfId="54486" xr:uid="{00000000-0005-0000-0000-0000D0D40000}"/>
    <cellStyle name="SAPBEXItemHeader 4 3 6" xfId="54487" xr:uid="{00000000-0005-0000-0000-0000D1D40000}"/>
    <cellStyle name="SAPBEXItemHeader 4 3 6 2" xfId="54488" xr:uid="{00000000-0005-0000-0000-0000D2D40000}"/>
    <cellStyle name="SAPBEXItemHeader 4 3 6 3" xfId="54489" xr:uid="{00000000-0005-0000-0000-0000D3D40000}"/>
    <cellStyle name="SAPBEXItemHeader 4 3 7" xfId="54490" xr:uid="{00000000-0005-0000-0000-0000D4D40000}"/>
    <cellStyle name="SAPBEXItemHeader 4 3 7 2" xfId="54491" xr:uid="{00000000-0005-0000-0000-0000D5D40000}"/>
    <cellStyle name="SAPBEXItemHeader 4 3 7 3" xfId="54492" xr:uid="{00000000-0005-0000-0000-0000D6D40000}"/>
    <cellStyle name="SAPBEXItemHeader 4 3 8" xfId="54493" xr:uid="{00000000-0005-0000-0000-0000D7D40000}"/>
    <cellStyle name="SAPBEXItemHeader 4 3 8 2" xfId="54494" xr:uid="{00000000-0005-0000-0000-0000D8D40000}"/>
    <cellStyle name="SAPBEXItemHeader 4 3 8 3" xfId="54495" xr:uid="{00000000-0005-0000-0000-0000D9D40000}"/>
    <cellStyle name="SAPBEXItemHeader 4 3 9" xfId="54496" xr:uid="{00000000-0005-0000-0000-0000DAD40000}"/>
    <cellStyle name="SAPBEXItemHeader 4 3 9 2" xfId="54497" xr:uid="{00000000-0005-0000-0000-0000DBD40000}"/>
    <cellStyle name="SAPBEXItemHeader 4 3 9 3" xfId="54498" xr:uid="{00000000-0005-0000-0000-0000DCD40000}"/>
    <cellStyle name="SAPBEXItemHeader 4 4" xfId="54499" xr:uid="{00000000-0005-0000-0000-0000DDD40000}"/>
    <cellStyle name="SAPBEXItemHeader 4 4 10" xfId="54500" xr:uid="{00000000-0005-0000-0000-0000DED40000}"/>
    <cellStyle name="SAPBEXItemHeader 4 4 10 2" xfId="54501" xr:uid="{00000000-0005-0000-0000-0000DFD40000}"/>
    <cellStyle name="SAPBEXItemHeader 4 4 10 3" xfId="54502" xr:uid="{00000000-0005-0000-0000-0000E0D40000}"/>
    <cellStyle name="SAPBEXItemHeader 4 4 11" xfId="54503" xr:uid="{00000000-0005-0000-0000-0000E1D40000}"/>
    <cellStyle name="SAPBEXItemHeader 4 4 11 2" xfId="54504" xr:uid="{00000000-0005-0000-0000-0000E2D40000}"/>
    <cellStyle name="SAPBEXItemHeader 4 4 11 3" xfId="54505" xr:uid="{00000000-0005-0000-0000-0000E3D40000}"/>
    <cellStyle name="SAPBEXItemHeader 4 4 12" xfId="54506" xr:uid="{00000000-0005-0000-0000-0000E4D40000}"/>
    <cellStyle name="SAPBEXItemHeader 4 4 13" xfId="54507" xr:uid="{00000000-0005-0000-0000-0000E5D40000}"/>
    <cellStyle name="SAPBEXItemHeader 4 4 2" xfId="54508" xr:uid="{00000000-0005-0000-0000-0000E6D40000}"/>
    <cellStyle name="SAPBEXItemHeader 4 4 2 2" xfId="54509" xr:uid="{00000000-0005-0000-0000-0000E7D40000}"/>
    <cellStyle name="SAPBEXItemHeader 4 4 2 3" xfId="54510" xr:uid="{00000000-0005-0000-0000-0000E8D40000}"/>
    <cellStyle name="SAPBEXItemHeader 4 4 3" xfId="54511" xr:uid="{00000000-0005-0000-0000-0000E9D40000}"/>
    <cellStyle name="SAPBEXItemHeader 4 4 3 2" xfId="54512" xr:uid="{00000000-0005-0000-0000-0000EAD40000}"/>
    <cellStyle name="SAPBEXItemHeader 4 4 3 3" xfId="54513" xr:uid="{00000000-0005-0000-0000-0000EBD40000}"/>
    <cellStyle name="SAPBEXItemHeader 4 4 4" xfId="54514" xr:uid="{00000000-0005-0000-0000-0000ECD40000}"/>
    <cellStyle name="SAPBEXItemHeader 4 4 4 2" xfId="54515" xr:uid="{00000000-0005-0000-0000-0000EDD40000}"/>
    <cellStyle name="SAPBEXItemHeader 4 4 4 3" xfId="54516" xr:uid="{00000000-0005-0000-0000-0000EED40000}"/>
    <cellStyle name="SAPBEXItemHeader 4 4 5" xfId="54517" xr:uid="{00000000-0005-0000-0000-0000EFD40000}"/>
    <cellStyle name="SAPBEXItemHeader 4 4 5 2" xfId="54518" xr:uid="{00000000-0005-0000-0000-0000F0D40000}"/>
    <cellStyle name="SAPBEXItemHeader 4 4 5 3" xfId="54519" xr:uid="{00000000-0005-0000-0000-0000F1D40000}"/>
    <cellStyle name="SAPBEXItemHeader 4 4 6" xfId="54520" xr:uid="{00000000-0005-0000-0000-0000F2D40000}"/>
    <cellStyle name="SAPBEXItemHeader 4 4 6 2" xfId="54521" xr:uid="{00000000-0005-0000-0000-0000F3D40000}"/>
    <cellStyle name="SAPBEXItemHeader 4 4 6 3" xfId="54522" xr:uid="{00000000-0005-0000-0000-0000F4D40000}"/>
    <cellStyle name="SAPBEXItemHeader 4 4 7" xfId="54523" xr:uid="{00000000-0005-0000-0000-0000F5D40000}"/>
    <cellStyle name="SAPBEXItemHeader 4 4 7 2" xfId="54524" xr:uid="{00000000-0005-0000-0000-0000F6D40000}"/>
    <cellStyle name="SAPBEXItemHeader 4 4 7 3" xfId="54525" xr:uid="{00000000-0005-0000-0000-0000F7D40000}"/>
    <cellStyle name="SAPBEXItemHeader 4 4 8" xfId="54526" xr:uid="{00000000-0005-0000-0000-0000F8D40000}"/>
    <cellStyle name="SAPBEXItemHeader 4 4 8 2" xfId="54527" xr:uid="{00000000-0005-0000-0000-0000F9D40000}"/>
    <cellStyle name="SAPBEXItemHeader 4 4 8 3" xfId="54528" xr:uid="{00000000-0005-0000-0000-0000FAD40000}"/>
    <cellStyle name="SAPBEXItemHeader 4 4 9" xfId="54529" xr:uid="{00000000-0005-0000-0000-0000FBD40000}"/>
    <cellStyle name="SAPBEXItemHeader 4 4 9 2" xfId="54530" xr:uid="{00000000-0005-0000-0000-0000FCD40000}"/>
    <cellStyle name="SAPBEXItemHeader 4 4 9 3" xfId="54531" xr:uid="{00000000-0005-0000-0000-0000FDD40000}"/>
    <cellStyle name="SAPBEXItemHeader 4 5" xfId="54532" xr:uid="{00000000-0005-0000-0000-0000FED40000}"/>
    <cellStyle name="SAPBEXItemHeader 4 5 10" xfId="54533" xr:uid="{00000000-0005-0000-0000-0000FFD40000}"/>
    <cellStyle name="SAPBEXItemHeader 4 5 10 2" xfId="54534" xr:uid="{00000000-0005-0000-0000-000000D50000}"/>
    <cellStyle name="SAPBEXItemHeader 4 5 10 3" xfId="54535" xr:uid="{00000000-0005-0000-0000-000001D50000}"/>
    <cellStyle name="SAPBEXItemHeader 4 5 11" xfId="54536" xr:uid="{00000000-0005-0000-0000-000002D50000}"/>
    <cellStyle name="SAPBEXItemHeader 4 5 11 2" xfId="54537" xr:uid="{00000000-0005-0000-0000-000003D50000}"/>
    <cellStyle name="SAPBEXItemHeader 4 5 11 3" xfId="54538" xr:uid="{00000000-0005-0000-0000-000004D50000}"/>
    <cellStyle name="SAPBEXItemHeader 4 5 12" xfId="54539" xr:uid="{00000000-0005-0000-0000-000005D50000}"/>
    <cellStyle name="SAPBEXItemHeader 4 5 13" xfId="54540" xr:uid="{00000000-0005-0000-0000-000006D50000}"/>
    <cellStyle name="SAPBEXItemHeader 4 5 2" xfId="54541" xr:uid="{00000000-0005-0000-0000-000007D50000}"/>
    <cellStyle name="SAPBEXItemHeader 4 5 2 2" xfId="54542" xr:uid="{00000000-0005-0000-0000-000008D50000}"/>
    <cellStyle name="SAPBEXItemHeader 4 5 2 3" xfId="54543" xr:uid="{00000000-0005-0000-0000-000009D50000}"/>
    <cellStyle name="SAPBEXItemHeader 4 5 3" xfId="54544" xr:uid="{00000000-0005-0000-0000-00000AD50000}"/>
    <cellStyle name="SAPBEXItemHeader 4 5 3 2" xfId="54545" xr:uid="{00000000-0005-0000-0000-00000BD50000}"/>
    <cellStyle name="SAPBEXItemHeader 4 5 3 3" xfId="54546" xr:uid="{00000000-0005-0000-0000-00000CD50000}"/>
    <cellStyle name="SAPBEXItemHeader 4 5 4" xfId="54547" xr:uid="{00000000-0005-0000-0000-00000DD50000}"/>
    <cellStyle name="SAPBEXItemHeader 4 5 4 2" xfId="54548" xr:uid="{00000000-0005-0000-0000-00000ED50000}"/>
    <cellStyle name="SAPBEXItemHeader 4 5 4 3" xfId="54549" xr:uid="{00000000-0005-0000-0000-00000FD50000}"/>
    <cellStyle name="SAPBEXItemHeader 4 5 5" xfId="54550" xr:uid="{00000000-0005-0000-0000-000010D50000}"/>
    <cellStyle name="SAPBEXItemHeader 4 5 5 2" xfId="54551" xr:uid="{00000000-0005-0000-0000-000011D50000}"/>
    <cellStyle name="SAPBEXItemHeader 4 5 5 3" xfId="54552" xr:uid="{00000000-0005-0000-0000-000012D50000}"/>
    <cellStyle name="SAPBEXItemHeader 4 5 6" xfId="54553" xr:uid="{00000000-0005-0000-0000-000013D50000}"/>
    <cellStyle name="SAPBEXItemHeader 4 5 6 2" xfId="54554" xr:uid="{00000000-0005-0000-0000-000014D50000}"/>
    <cellStyle name="SAPBEXItemHeader 4 5 6 3" xfId="54555" xr:uid="{00000000-0005-0000-0000-000015D50000}"/>
    <cellStyle name="SAPBEXItemHeader 4 5 7" xfId="54556" xr:uid="{00000000-0005-0000-0000-000016D50000}"/>
    <cellStyle name="SAPBEXItemHeader 4 5 7 2" xfId="54557" xr:uid="{00000000-0005-0000-0000-000017D50000}"/>
    <cellStyle name="SAPBEXItemHeader 4 5 7 3" xfId="54558" xr:uid="{00000000-0005-0000-0000-000018D50000}"/>
    <cellStyle name="SAPBEXItemHeader 4 5 8" xfId="54559" xr:uid="{00000000-0005-0000-0000-000019D50000}"/>
    <cellStyle name="SAPBEXItemHeader 4 5 8 2" xfId="54560" xr:uid="{00000000-0005-0000-0000-00001AD50000}"/>
    <cellStyle name="SAPBEXItemHeader 4 5 8 3" xfId="54561" xr:uid="{00000000-0005-0000-0000-00001BD50000}"/>
    <cellStyle name="SAPBEXItemHeader 4 5 9" xfId="54562" xr:uid="{00000000-0005-0000-0000-00001CD50000}"/>
    <cellStyle name="SAPBEXItemHeader 4 5 9 2" xfId="54563" xr:uid="{00000000-0005-0000-0000-00001DD50000}"/>
    <cellStyle name="SAPBEXItemHeader 4 5 9 3" xfId="54564" xr:uid="{00000000-0005-0000-0000-00001ED50000}"/>
    <cellStyle name="SAPBEXItemHeader 4 6" xfId="54565" xr:uid="{00000000-0005-0000-0000-00001FD50000}"/>
    <cellStyle name="SAPBEXItemHeader 4 6 10" xfId="54566" xr:uid="{00000000-0005-0000-0000-000020D50000}"/>
    <cellStyle name="SAPBEXItemHeader 4 6 10 2" xfId="54567" xr:uid="{00000000-0005-0000-0000-000021D50000}"/>
    <cellStyle name="SAPBEXItemHeader 4 6 10 3" xfId="54568" xr:uid="{00000000-0005-0000-0000-000022D50000}"/>
    <cellStyle name="SAPBEXItemHeader 4 6 11" xfId="54569" xr:uid="{00000000-0005-0000-0000-000023D50000}"/>
    <cellStyle name="SAPBEXItemHeader 4 6 11 2" xfId="54570" xr:uid="{00000000-0005-0000-0000-000024D50000}"/>
    <cellStyle name="SAPBEXItemHeader 4 6 11 3" xfId="54571" xr:uid="{00000000-0005-0000-0000-000025D50000}"/>
    <cellStyle name="SAPBEXItemHeader 4 6 12" xfId="54572" xr:uid="{00000000-0005-0000-0000-000026D50000}"/>
    <cellStyle name="SAPBEXItemHeader 4 6 13" xfId="54573" xr:uid="{00000000-0005-0000-0000-000027D50000}"/>
    <cellStyle name="SAPBEXItemHeader 4 6 2" xfId="54574" xr:uid="{00000000-0005-0000-0000-000028D50000}"/>
    <cellStyle name="SAPBEXItemHeader 4 6 2 2" xfId="54575" xr:uid="{00000000-0005-0000-0000-000029D50000}"/>
    <cellStyle name="SAPBEXItemHeader 4 6 2 3" xfId="54576" xr:uid="{00000000-0005-0000-0000-00002AD50000}"/>
    <cellStyle name="SAPBEXItemHeader 4 6 3" xfId="54577" xr:uid="{00000000-0005-0000-0000-00002BD50000}"/>
    <cellStyle name="SAPBEXItemHeader 4 6 3 2" xfId="54578" xr:uid="{00000000-0005-0000-0000-00002CD50000}"/>
    <cellStyle name="SAPBEXItemHeader 4 6 3 3" xfId="54579" xr:uid="{00000000-0005-0000-0000-00002DD50000}"/>
    <cellStyle name="SAPBEXItemHeader 4 6 4" xfId="54580" xr:uid="{00000000-0005-0000-0000-00002ED50000}"/>
    <cellStyle name="SAPBEXItemHeader 4 6 4 2" xfId="54581" xr:uid="{00000000-0005-0000-0000-00002FD50000}"/>
    <cellStyle name="SAPBEXItemHeader 4 6 4 3" xfId="54582" xr:uid="{00000000-0005-0000-0000-000030D50000}"/>
    <cellStyle name="SAPBEXItemHeader 4 6 5" xfId="54583" xr:uid="{00000000-0005-0000-0000-000031D50000}"/>
    <cellStyle name="SAPBEXItemHeader 4 6 5 2" xfId="54584" xr:uid="{00000000-0005-0000-0000-000032D50000}"/>
    <cellStyle name="SAPBEXItemHeader 4 6 5 3" xfId="54585" xr:uid="{00000000-0005-0000-0000-000033D50000}"/>
    <cellStyle name="SAPBEXItemHeader 4 6 6" xfId="54586" xr:uid="{00000000-0005-0000-0000-000034D50000}"/>
    <cellStyle name="SAPBEXItemHeader 4 6 6 2" xfId="54587" xr:uid="{00000000-0005-0000-0000-000035D50000}"/>
    <cellStyle name="SAPBEXItemHeader 4 6 6 3" xfId="54588" xr:uid="{00000000-0005-0000-0000-000036D50000}"/>
    <cellStyle name="SAPBEXItemHeader 4 6 7" xfId="54589" xr:uid="{00000000-0005-0000-0000-000037D50000}"/>
    <cellStyle name="SAPBEXItemHeader 4 6 7 2" xfId="54590" xr:uid="{00000000-0005-0000-0000-000038D50000}"/>
    <cellStyle name="SAPBEXItemHeader 4 6 7 3" xfId="54591" xr:uid="{00000000-0005-0000-0000-000039D50000}"/>
    <cellStyle name="SAPBEXItemHeader 4 6 8" xfId="54592" xr:uid="{00000000-0005-0000-0000-00003AD50000}"/>
    <cellStyle name="SAPBEXItemHeader 4 6 8 2" xfId="54593" xr:uid="{00000000-0005-0000-0000-00003BD50000}"/>
    <cellStyle name="SAPBEXItemHeader 4 6 8 3" xfId="54594" xr:uid="{00000000-0005-0000-0000-00003CD50000}"/>
    <cellStyle name="SAPBEXItemHeader 4 6 9" xfId="54595" xr:uid="{00000000-0005-0000-0000-00003DD50000}"/>
    <cellStyle name="SAPBEXItemHeader 4 6 9 2" xfId="54596" xr:uid="{00000000-0005-0000-0000-00003ED50000}"/>
    <cellStyle name="SAPBEXItemHeader 4 6 9 3" xfId="54597" xr:uid="{00000000-0005-0000-0000-00003FD50000}"/>
    <cellStyle name="SAPBEXItemHeader 4 7" xfId="54598" xr:uid="{00000000-0005-0000-0000-000040D50000}"/>
    <cellStyle name="SAPBEXItemHeader 4 7 10" xfId="54599" xr:uid="{00000000-0005-0000-0000-000041D50000}"/>
    <cellStyle name="SAPBEXItemHeader 4 7 10 2" xfId="54600" xr:uid="{00000000-0005-0000-0000-000042D50000}"/>
    <cellStyle name="SAPBEXItemHeader 4 7 10 3" xfId="54601" xr:uid="{00000000-0005-0000-0000-000043D50000}"/>
    <cellStyle name="SAPBEXItemHeader 4 7 11" xfId="54602" xr:uid="{00000000-0005-0000-0000-000044D50000}"/>
    <cellStyle name="SAPBEXItemHeader 4 7 11 2" xfId="54603" xr:uid="{00000000-0005-0000-0000-000045D50000}"/>
    <cellStyle name="SAPBEXItemHeader 4 7 11 3" xfId="54604" xr:uid="{00000000-0005-0000-0000-000046D50000}"/>
    <cellStyle name="SAPBEXItemHeader 4 7 12" xfId="54605" xr:uid="{00000000-0005-0000-0000-000047D50000}"/>
    <cellStyle name="SAPBEXItemHeader 4 7 13" xfId="54606" xr:uid="{00000000-0005-0000-0000-000048D50000}"/>
    <cellStyle name="SAPBEXItemHeader 4 7 2" xfId="54607" xr:uid="{00000000-0005-0000-0000-000049D50000}"/>
    <cellStyle name="SAPBEXItemHeader 4 7 2 2" xfId="54608" xr:uid="{00000000-0005-0000-0000-00004AD50000}"/>
    <cellStyle name="SAPBEXItemHeader 4 7 2 3" xfId="54609" xr:uid="{00000000-0005-0000-0000-00004BD50000}"/>
    <cellStyle name="SAPBEXItemHeader 4 7 3" xfId="54610" xr:uid="{00000000-0005-0000-0000-00004CD50000}"/>
    <cellStyle name="SAPBEXItemHeader 4 7 3 2" xfId="54611" xr:uid="{00000000-0005-0000-0000-00004DD50000}"/>
    <cellStyle name="SAPBEXItemHeader 4 7 3 3" xfId="54612" xr:uid="{00000000-0005-0000-0000-00004ED50000}"/>
    <cellStyle name="SAPBEXItemHeader 4 7 4" xfId="54613" xr:uid="{00000000-0005-0000-0000-00004FD50000}"/>
    <cellStyle name="SAPBEXItemHeader 4 7 4 2" xfId="54614" xr:uid="{00000000-0005-0000-0000-000050D50000}"/>
    <cellStyle name="SAPBEXItemHeader 4 7 4 3" xfId="54615" xr:uid="{00000000-0005-0000-0000-000051D50000}"/>
    <cellStyle name="SAPBEXItemHeader 4 7 5" xfId="54616" xr:uid="{00000000-0005-0000-0000-000052D50000}"/>
    <cellStyle name="SAPBEXItemHeader 4 7 5 2" xfId="54617" xr:uid="{00000000-0005-0000-0000-000053D50000}"/>
    <cellStyle name="SAPBEXItemHeader 4 7 5 3" xfId="54618" xr:uid="{00000000-0005-0000-0000-000054D50000}"/>
    <cellStyle name="SAPBEXItemHeader 4 7 6" xfId="54619" xr:uid="{00000000-0005-0000-0000-000055D50000}"/>
    <cellStyle name="SAPBEXItemHeader 4 7 6 2" xfId="54620" xr:uid="{00000000-0005-0000-0000-000056D50000}"/>
    <cellStyle name="SAPBEXItemHeader 4 7 6 3" xfId="54621" xr:uid="{00000000-0005-0000-0000-000057D50000}"/>
    <cellStyle name="SAPBEXItemHeader 4 7 7" xfId="54622" xr:uid="{00000000-0005-0000-0000-000058D50000}"/>
    <cellStyle name="SAPBEXItemHeader 4 7 7 2" xfId="54623" xr:uid="{00000000-0005-0000-0000-000059D50000}"/>
    <cellStyle name="SAPBEXItemHeader 4 7 7 3" xfId="54624" xr:uid="{00000000-0005-0000-0000-00005AD50000}"/>
    <cellStyle name="SAPBEXItemHeader 4 7 8" xfId="54625" xr:uid="{00000000-0005-0000-0000-00005BD50000}"/>
    <cellStyle name="SAPBEXItemHeader 4 7 8 2" xfId="54626" xr:uid="{00000000-0005-0000-0000-00005CD50000}"/>
    <cellStyle name="SAPBEXItemHeader 4 7 8 3" xfId="54627" xr:uid="{00000000-0005-0000-0000-00005DD50000}"/>
    <cellStyle name="SAPBEXItemHeader 4 7 9" xfId="54628" xr:uid="{00000000-0005-0000-0000-00005ED50000}"/>
    <cellStyle name="SAPBEXItemHeader 4 7 9 2" xfId="54629" xr:uid="{00000000-0005-0000-0000-00005FD50000}"/>
    <cellStyle name="SAPBEXItemHeader 4 7 9 3" xfId="54630" xr:uid="{00000000-0005-0000-0000-000060D50000}"/>
    <cellStyle name="SAPBEXItemHeader 4 8" xfId="54631" xr:uid="{00000000-0005-0000-0000-000061D50000}"/>
    <cellStyle name="SAPBEXItemHeader 4 8 2" xfId="54632" xr:uid="{00000000-0005-0000-0000-000062D50000}"/>
    <cellStyle name="SAPBEXItemHeader 4 8 3" xfId="54633" xr:uid="{00000000-0005-0000-0000-000063D50000}"/>
    <cellStyle name="SAPBEXItemHeader 4 9" xfId="54634" xr:uid="{00000000-0005-0000-0000-000064D50000}"/>
    <cellStyle name="SAPBEXItemHeader 4 9 2" xfId="54635" xr:uid="{00000000-0005-0000-0000-000065D50000}"/>
    <cellStyle name="SAPBEXItemHeader 4 9 3" xfId="54636" xr:uid="{00000000-0005-0000-0000-000066D50000}"/>
    <cellStyle name="SAPBEXItemHeader 5" xfId="54637" xr:uid="{00000000-0005-0000-0000-000067D50000}"/>
    <cellStyle name="SAPBEXItemHeader 5 10" xfId="54638" xr:uid="{00000000-0005-0000-0000-000068D50000}"/>
    <cellStyle name="SAPBEXItemHeader 5 10 2" xfId="54639" xr:uid="{00000000-0005-0000-0000-000069D50000}"/>
    <cellStyle name="SAPBEXItemHeader 5 10 3" xfId="54640" xr:uid="{00000000-0005-0000-0000-00006AD50000}"/>
    <cellStyle name="SAPBEXItemHeader 5 11" xfId="54641" xr:uid="{00000000-0005-0000-0000-00006BD50000}"/>
    <cellStyle name="SAPBEXItemHeader 5 11 2" xfId="54642" xr:uid="{00000000-0005-0000-0000-00006CD50000}"/>
    <cellStyle name="SAPBEXItemHeader 5 11 3" xfId="54643" xr:uid="{00000000-0005-0000-0000-00006DD50000}"/>
    <cellStyle name="SAPBEXItemHeader 5 12" xfId="54644" xr:uid="{00000000-0005-0000-0000-00006ED50000}"/>
    <cellStyle name="SAPBEXItemHeader 5 12 2" xfId="54645" xr:uid="{00000000-0005-0000-0000-00006FD50000}"/>
    <cellStyle name="SAPBEXItemHeader 5 12 3" xfId="54646" xr:uid="{00000000-0005-0000-0000-000070D50000}"/>
    <cellStyle name="SAPBEXItemHeader 5 13" xfId="54647" xr:uid="{00000000-0005-0000-0000-000071D50000}"/>
    <cellStyle name="SAPBEXItemHeader 5 13 2" xfId="54648" xr:uid="{00000000-0005-0000-0000-000072D50000}"/>
    <cellStyle name="SAPBEXItemHeader 5 13 3" xfId="54649" xr:uid="{00000000-0005-0000-0000-000073D50000}"/>
    <cellStyle name="SAPBEXItemHeader 5 14" xfId="54650" xr:uid="{00000000-0005-0000-0000-000074D50000}"/>
    <cellStyle name="SAPBEXItemHeader 5 14 2" xfId="54651" xr:uid="{00000000-0005-0000-0000-000075D50000}"/>
    <cellStyle name="SAPBEXItemHeader 5 14 3" xfId="54652" xr:uid="{00000000-0005-0000-0000-000076D50000}"/>
    <cellStyle name="SAPBEXItemHeader 5 15" xfId="54653" xr:uid="{00000000-0005-0000-0000-000077D50000}"/>
    <cellStyle name="SAPBEXItemHeader 5 15 2" xfId="54654" xr:uid="{00000000-0005-0000-0000-000078D50000}"/>
    <cellStyle name="SAPBEXItemHeader 5 15 3" xfId="54655" xr:uid="{00000000-0005-0000-0000-000079D50000}"/>
    <cellStyle name="SAPBEXItemHeader 5 16" xfId="54656" xr:uid="{00000000-0005-0000-0000-00007AD50000}"/>
    <cellStyle name="SAPBEXItemHeader 5 16 2" xfId="54657" xr:uid="{00000000-0005-0000-0000-00007BD50000}"/>
    <cellStyle name="SAPBEXItemHeader 5 16 3" xfId="54658" xr:uid="{00000000-0005-0000-0000-00007CD50000}"/>
    <cellStyle name="SAPBEXItemHeader 5 17" xfId="54659" xr:uid="{00000000-0005-0000-0000-00007DD50000}"/>
    <cellStyle name="SAPBEXItemHeader 5 17 2" xfId="54660" xr:uid="{00000000-0005-0000-0000-00007ED50000}"/>
    <cellStyle name="SAPBEXItemHeader 5 17 3" xfId="54661" xr:uid="{00000000-0005-0000-0000-00007FD50000}"/>
    <cellStyle name="SAPBEXItemHeader 5 18" xfId="54662" xr:uid="{00000000-0005-0000-0000-000080D50000}"/>
    <cellStyle name="SAPBEXItemHeader 5 18 2" xfId="54663" xr:uid="{00000000-0005-0000-0000-000081D50000}"/>
    <cellStyle name="SAPBEXItemHeader 5 18 3" xfId="54664" xr:uid="{00000000-0005-0000-0000-000082D50000}"/>
    <cellStyle name="SAPBEXItemHeader 5 19" xfId="54665" xr:uid="{00000000-0005-0000-0000-000083D50000}"/>
    <cellStyle name="SAPBEXItemHeader 5 2" xfId="54666" xr:uid="{00000000-0005-0000-0000-000084D50000}"/>
    <cellStyle name="SAPBEXItemHeader 5 2 10" xfId="54667" xr:uid="{00000000-0005-0000-0000-000085D50000}"/>
    <cellStyle name="SAPBEXItemHeader 5 2 10 2" xfId="54668" xr:uid="{00000000-0005-0000-0000-000086D50000}"/>
    <cellStyle name="SAPBEXItemHeader 5 2 10 3" xfId="54669" xr:uid="{00000000-0005-0000-0000-000087D50000}"/>
    <cellStyle name="SAPBEXItemHeader 5 2 11" xfId="54670" xr:uid="{00000000-0005-0000-0000-000088D50000}"/>
    <cellStyle name="SAPBEXItemHeader 5 2 11 2" xfId="54671" xr:uid="{00000000-0005-0000-0000-000089D50000}"/>
    <cellStyle name="SAPBEXItemHeader 5 2 11 3" xfId="54672" xr:uid="{00000000-0005-0000-0000-00008AD50000}"/>
    <cellStyle name="SAPBEXItemHeader 5 2 12" xfId="54673" xr:uid="{00000000-0005-0000-0000-00008BD50000}"/>
    <cellStyle name="SAPBEXItemHeader 5 2 12 2" xfId="54674" xr:uid="{00000000-0005-0000-0000-00008CD50000}"/>
    <cellStyle name="SAPBEXItemHeader 5 2 12 3" xfId="54675" xr:uid="{00000000-0005-0000-0000-00008DD50000}"/>
    <cellStyle name="SAPBEXItemHeader 5 2 13" xfId="54676" xr:uid="{00000000-0005-0000-0000-00008ED50000}"/>
    <cellStyle name="SAPBEXItemHeader 5 2 14" xfId="54677" xr:uid="{00000000-0005-0000-0000-00008FD50000}"/>
    <cellStyle name="SAPBEXItemHeader 5 2 2" xfId="54678" xr:uid="{00000000-0005-0000-0000-000090D50000}"/>
    <cellStyle name="SAPBEXItemHeader 5 2 2 2" xfId="54679" xr:uid="{00000000-0005-0000-0000-000091D50000}"/>
    <cellStyle name="SAPBEXItemHeader 5 2 2 3" xfId="54680" xr:uid="{00000000-0005-0000-0000-000092D50000}"/>
    <cellStyle name="SAPBEXItemHeader 5 2 3" xfId="54681" xr:uid="{00000000-0005-0000-0000-000093D50000}"/>
    <cellStyle name="SAPBEXItemHeader 5 2 3 2" xfId="54682" xr:uid="{00000000-0005-0000-0000-000094D50000}"/>
    <cellStyle name="SAPBEXItemHeader 5 2 3 3" xfId="54683" xr:uid="{00000000-0005-0000-0000-000095D50000}"/>
    <cellStyle name="SAPBEXItemHeader 5 2 4" xfId="54684" xr:uid="{00000000-0005-0000-0000-000096D50000}"/>
    <cellStyle name="SAPBEXItemHeader 5 2 4 2" xfId="54685" xr:uid="{00000000-0005-0000-0000-000097D50000}"/>
    <cellStyle name="SAPBEXItemHeader 5 2 4 3" xfId="54686" xr:uid="{00000000-0005-0000-0000-000098D50000}"/>
    <cellStyle name="SAPBEXItemHeader 5 2 5" xfId="54687" xr:uid="{00000000-0005-0000-0000-000099D50000}"/>
    <cellStyle name="SAPBEXItemHeader 5 2 5 2" xfId="54688" xr:uid="{00000000-0005-0000-0000-00009AD50000}"/>
    <cellStyle name="SAPBEXItemHeader 5 2 5 3" xfId="54689" xr:uid="{00000000-0005-0000-0000-00009BD50000}"/>
    <cellStyle name="SAPBEXItemHeader 5 2 6" xfId="54690" xr:uid="{00000000-0005-0000-0000-00009CD50000}"/>
    <cellStyle name="SAPBEXItemHeader 5 2 6 2" xfId="54691" xr:uid="{00000000-0005-0000-0000-00009DD50000}"/>
    <cellStyle name="SAPBEXItemHeader 5 2 6 3" xfId="54692" xr:uid="{00000000-0005-0000-0000-00009ED50000}"/>
    <cellStyle name="SAPBEXItemHeader 5 2 7" xfId="54693" xr:uid="{00000000-0005-0000-0000-00009FD50000}"/>
    <cellStyle name="SAPBEXItemHeader 5 2 7 2" xfId="54694" xr:uid="{00000000-0005-0000-0000-0000A0D50000}"/>
    <cellStyle name="SAPBEXItemHeader 5 2 7 3" xfId="54695" xr:uid="{00000000-0005-0000-0000-0000A1D50000}"/>
    <cellStyle name="SAPBEXItemHeader 5 2 8" xfId="54696" xr:uid="{00000000-0005-0000-0000-0000A2D50000}"/>
    <cellStyle name="SAPBEXItemHeader 5 2 8 2" xfId="54697" xr:uid="{00000000-0005-0000-0000-0000A3D50000}"/>
    <cellStyle name="SAPBEXItemHeader 5 2 8 3" xfId="54698" xr:uid="{00000000-0005-0000-0000-0000A4D50000}"/>
    <cellStyle name="SAPBEXItemHeader 5 2 9" xfId="54699" xr:uid="{00000000-0005-0000-0000-0000A5D50000}"/>
    <cellStyle name="SAPBEXItemHeader 5 2 9 2" xfId="54700" xr:uid="{00000000-0005-0000-0000-0000A6D50000}"/>
    <cellStyle name="SAPBEXItemHeader 5 2 9 3" xfId="54701" xr:uid="{00000000-0005-0000-0000-0000A7D50000}"/>
    <cellStyle name="SAPBEXItemHeader 5 20" xfId="54702" xr:uid="{00000000-0005-0000-0000-0000A8D50000}"/>
    <cellStyle name="SAPBEXItemHeader 5 3" xfId="54703" xr:uid="{00000000-0005-0000-0000-0000A9D50000}"/>
    <cellStyle name="SAPBEXItemHeader 5 3 10" xfId="54704" xr:uid="{00000000-0005-0000-0000-0000AAD50000}"/>
    <cellStyle name="SAPBEXItemHeader 5 3 10 2" xfId="54705" xr:uid="{00000000-0005-0000-0000-0000ABD50000}"/>
    <cellStyle name="SAPBEXItemHeader 5 3 10 3" xfId="54706" xr:uid="{00000000-0005-0000-0000-0000ACD50000}"/>
    <cellStyle name="SAPBEXItemHeader 5 3 11" xfId="54707" xr:uid="{00000000-0005-0000-0000-0000ADD50000}"/>
    <cellStyle name="SAPBEXItemHeader 5 3 11 2" xfId="54708" xr:uid="{00000000-0005-0000-0000-0000AED50000}"/>
    <cellStyle name="SAPBEXItemHeader 5 3 11 3" xfId="54709" xr:uid="{00000000-0005-0000-0000-0000AFD50000}"/>
    <cellStyle name="SAPBEXItemHeader 5 3 12" xfId="54710" xr:uid="{00000000-0005-0000-0000-0000B0D50000}"/>
    <cellStyle name="SAPBEXItemHeader 5 3 12 2" xfId="54711" xr:uid="{00000000-0005-0000-0000-0000B1D50000}"/>
    <cellStyle name="SAPBEXItemHeader 5 3 12 3" xfId="54712" xr:uid="{00000000-0005-0000-0000-0000B2D50000}"/>
    <cellStyle name="SAPBEXItemHeader 5 3 13" xfId="54713" xr:uid="{00000000-0005-0000-0000-0000B3D50000}"/>
    <cellStyle name="SAPBEXItemHeader 5 3 14" xfId="54714" xr:uid="{00000000-0005-0000-0000-0000B4D50000}"/>
    <cellStyle name="SAPBEXItemHeader 5 3 2" xfId="54715" xr:uid="{00000000-0005-0000-0000-0000B5D50000}"/>
    <cellStyle name="SAPBEXItemHeader 5 3 2 2" xfId="54716" xr:uid="{00000000-0005-0000-0000-0000B6D50000}"/>
    <cellStyle name="SAPBEXItemHeader 5 3 2 3" xfId="54717" xr:uid="{00000000-0005-0000-0000-0000B7D50000}"/>
    <cellStyle name="SAPBEXItemHeader 5 3 3" xfId="54718" xr:uid="{00000000-0005-0000-0000-0000B8D50000}"/>
    <cellStyle name="SAPBEXItemHeader 5 3 3 2" xfId="54719" xr:uid="{00000000-0005-0000-0000-0000B9D50000}"/>
    <cellStyle name="SAPBEXItemHeader 5 3 3 3" xfId="54720" xr:uid="{00000000-0005-0000-0000-0000BAD50000}"/>
    <cellStyle name="SAPBEXItemHeader 5 3 4" xfId="54721" xr:uid="{00000000-0005-0000-0000-0000BBD50000}"/>
    <cellStyle name="SAPBEXItemHeader 5 3 4 2" xfId="54722" xr:uid="{00000000-0005-0000-0000-0000BCD50000}"/>
    <cellStyle name="SAPBEXItemHeader 5 3 4 3" xfId="54723" xr:uid="{00000000-0005-0000-0000-0000BDD50000}"/>
    <cellStyle name="SAPBEXItemHeader 5 3 5" xfId="54724" xr:uid="{00000000-0005-0000-0000-0000BED50000}"/>
    <cellStyle name="SAPBEXItemHeader 5 3 5 2" xfId="54725" xr:uid="{00000000-0005-0000-0000-0000BFD50000}"/>
    <cellStyle name="SAPBEXItemHeader 5 3 5 3" xfId="54726" xr:uid="{00000000-0005-0000-0000-0000C0D50000}"/>
    <cellStyle name="SAPBEXItemHeader 5 3 6" xfId="54727" xr:uid="{00000000-0005-0000-0000-0000C1D50000}"/>
    <cellStyle name="SAPBEXItemHeader 5 3 6 2" xfId="54728" xr:uid="{00000000-0005-0000-0000-0000C2D50000}"/>
    <cellStyle name="SAPBEXItemHeader 5 3 6 3" xfId="54729" xr:uid="{00000000-0005-0000-0000-0000C3D50000}"/>
    <cellStyle name="SAPBEXItemHeader 5 3 7" xfId="54730" xr:uid="{00000000-0005-0000-0000-0000C4D50000}"/>
    <cellStyle name="SAPBEXItemHeader 5 3 7 2" xfId="54731" xr:uid="{00000000-0005-0000-0000-0000C5D50000}"/>
    <cellStyle name="SAPBEXItemHeader 5 3 7 3" xfId="54732" xr:uid="{00000000-0005-0000-0000-0000C6D50000}"/>
    <cellStyle name="SAPBEXItemHeader 5 3 8" xfId="54733" xr:uid="{00000000-0005-0000-0000-0000C7D50000}"/>
    <cellStyle name="SAPBEXItemHeader 5 3 8 2" xfId="54734" xr:uid="{00000000-0005-0000-0000-0000C8D50000}"/>
    <cellStyle name="SAPBEXItemHeader 5 3 8 3" xfId="54735" xr:uid="{00000000-0005-0000-0000-0000C9D50000}"/>
    <cellStyle name="SAPBEXItemHeader 5 3 9" xfId="54736" xr:uid="{00000000-0005-0000-0000-0000CAD50000}"/>
    <cellStyle name="SAPBEXItemHeader 5 3 9 2" xfId="54737" xr:uid="{00000000-0005-0000-0000-0000CBD50000}"/>
    <cellStyle name="SAPBEXItemHeader 5 3 9 3" xfId="54738" xr:uid="{00000000-0005-0000-0000-0000CCD50000}"/>
    <cellStyle name="SAPBEXItemHeader 5 4" xfId="54739" xr:uid="{00000000-0005-0000-0000-0000CDD50000}"/>
    <cellStyle name="SAPBEXItemHeader 5 4 10" xfId="54740" xr:uid="{00000000-0005-0000-0000-0000CED50000}"/>
    <cellStyle name="SAPBEXItemHeader 5 4 10 2" xfId="54741" xr:uid="{00000000-0005-0000-0000-0000CFD50000}"/>
    <cellStyle name="SAPBEXItemHeader 5 4 10 3" xfId="54742" xr:uid="{00000000-0005-0000-0000-0000D0D50000}"/>
    <cellStyle name="SAPBEXItemHeader 5 4 11" xfId="54743" xr:uid="{00000000-0005-0000-0000-0000D1D50000}"/>
    <cellStyle name="SAPBEXItemHeader 5 4 11 2" xfId="54744" xr:uid="{00000000-0005-0000-0000-0000D2D50000}"/>
    <cellStyle name="SAPBEXItemHeader 5 4 11 3" xfId="54745" xr:uid="{00000000-0005-0000-0000-0000D3D50000}"/>
    <cellStyle name="SAPBEXItemHeader 5 4 12" xfId="54746" xr:uid="{00000000-0005-0000-0000-0000D4D50000}"/>
    <cellStyle name="SAPBEXItemHeader 5 4 13" xfId="54747" xr:uid="{00000000-0005-0000-0000-0000D5D50000}"/>
    <cellStyle name="SAPBEXItemHeader 5 4 2" xfId="54748" xr:uid="{00000000-0005-0000-0000-0000D6D50000}"/>
    <cellStyle name="SAPBEXItemHeader 5 4 2 2" xfId="54749" xr:uid="{00000000-0005-0000-0000-0000D7D50000}"/>
    <cellStyle name="SAPBEXItemHeader 5 4 2 3" xfId="54750" xr:uid="{00000000-0005-0000-0000-0000D8D50000}"/>
    <cellStyle name="SAPBEXItemHeader 5 4 3" xfId="54751" xr:uid="{00000000-0005-0000-0000-0000D9D50000}"/>
    <cellStyle name="SAPBEXItemHeader 5 4 3 2" xfId="54752" xr:uid="{00000000-0005-0000-0000-0000DAD50000}"/>
    <cellStyle name="SAPBEXItemHeader 5 4 3 3" xfId="54753" xr:uid="{00000000-0005-0000-0000-0000DBD50000}"/>
    <cellStyle name="SAPBEXItemHeader 5 4 4" xfId="54754" xr:uid="{00000000-0005-0000-0000-0000DCD50000}"/>
    <cellStyle name="SAPBEXItemHeader 5 4 4 2" xfId="54755" xr:uid="{00000000-0005-0000-0000-0000DDD50000}"/>
    <cellStyle name="SAPBEXItemHeader 5 4 4 3" xfId="54756" xr:uid="{00000000-0005-0000-0000-0000DED50000}"/>
    <cellStyle name="SAPBEXItemHeader 5 4 5" xfId="54757" xr:uid="{00000000-0005-0000-0000-0000DFD50000}"/>
    <cellStyle name="SAPBEXItemHeader 5 4 5 2" xfId="54758" xr:uid="{00000000-0005-0000-0000-0000E0D50000}"/>
    <cellStyle name="SAPBEXItemHeader 5 4 5 3" xfId="54759" xr:uid="{00000000-0005-0000-0000-0000E1D50000}"/>
    <cellStyle name="SAPBEXItemHeader 5 4 6" xfId="54760" xr:uid="{00000000-0005-0000-0000-0000E2D50000}"/>
    <cellStyle name="SAPBEXItemHeader 5 4 6 2" xfId="54761" xr:uid="{00000000-0005-0000-0000-0000E3D50000}"/>
    <cellStyle name="SAPBEXItemHeader 5 4 6 3" xfId="54762" xr:uid="{00000000-0005-0000-0000-0000E4D50000}"/>
    <cellStyle name="SAPBEXItemHeader 5 4 7" xfId="54763" xr:uid="{00000000-0005-0000-0000-0000E5D50000}"/>
    <cellStyle name="SAPBEXItemHeader 5 4 7 2" xfId="54764" xr:uid="{00000000-0005-0000-0000-0000E6D50000}"/>
    <cellStyle name="SAPBEXItemHeader 5 4 7 3" xfId="54765" xr:uid="{00000000-0005-0000-0000-0000E7D50000}"/>
    <cellStyle name="SAPBEXItemHeader 5 4 8" xfId="54766" xr:uid="{00000000-0005-0000-0000-0000E8D50000}"/>
    <cellStyle name="SAPBEXItemHeader 5 4 8 2" xfId="54767" xr:uid="{00000000-0005-0000-0000-0000E9D50000}"/>
    <cellStyle name="SAPBEXItemHeader 5 4 8 3" xfId="54768" xr:uid="{00000000-0005-0000-0000-0000EAD50000}"/>
    <cellStyle name="SAPBEXItemHeader 5 4 9" xfId="54769" xr:uid="{00000000-0005-0000-0000-0000EBD50000}"/>
    <cellStyle name="SAPBEXItemHeader 5 4 9 2" xfId="54770" xr:uid="{00000000-0005-0000-0000-0000ECD50000}"/>
    <cellStyle name="SAPBEXItemHeader 5 4 9 3" xfId="54771" xr:uid="{00000000-0005-0000-0000-0000EDD50000}"/>
    <cellStyle name="SAPBEXItemHeader 5 5" xfId="54772" xr:uid="{00000000-0005-0000-0000-0000EED50000}"/>
    <cellStyle name="SAPBEXItemHeader 5 5 10" xfId="54773" xr:uid="{00000000-0005-0000-0000-0000EFD50000}"/>
    <cellStyle name="SAPBEXItemHeader 5 5 10 2" xfId="54774" xr:uid="{00000000-0005-0000-0000-0000F0D50000}"/>
    <cellStyle name="SAPBEXItemHeader 5 5 10 3" xfId="54775" xr:uid="{00000000-0005-0000-0000-0000F1D50000}"/>
    <cellStyle name="SAPBEXItemHeader 5 5 11" xfId="54776" xr:uid="{00000000-0005-0000-0000-0000F2D50000}"/>
    <cellStyle name="SAPBEXItemHeader 5 5 11 2" xfId="54777" xr:uid="{00000000-0005-0000-0000-0000F3D50000}"/>
    <cellStyle name="SAPBEXItemHeader 5 5 11 3" xfId="54778" xr:uid="{00000000-0005-0000-0000-0000F4D50000}"/>
    <cellStyle name="SAPBEXItemHeader 5 5 12" xfId="54779" xr:uid="{00000000-0005-0000-0000-0000F5D50000}"/>
    <cellStyle name="SAPBEXItemHeader 5 5 13" xfId="54780" xr:uid="{00000000-0005-0000-0000-0000F6D50000}"/>
    <cellStyle name="SAPBEXItemHeader 5 5 2" xfId="54781" xr:uid="{00000000-0005-0000-0000-0000F7D50000}"/>
    <cellStyle name="SAPBEXItemHeader 5 5 2 2" xfId="54782" xr:uid="{00000000-0005-0000-0000-0000F8D50000}"/>
    <cellStyle name="SAPBEXItemHeader 5 5 2 3" xfId="54783" xr:uid="{00000000-0005-0000-0000-0000F9D50000}"/>
    <cellStyle name="SAPBEXItemHeader 5 5 3" xfId="54784" xr:uid="{00000000-0005-0000-0000-0000FAD50000}"/>
    <cellStyle name="SAPBEXItemHeader 5 5 3 2" xfId="54785" xr:uid="{00000000-0005-0000-0000-0000FBD50000}"/>
    <cellStyle name="SAPBEXItemHeader 5 5 3 3" xfId="54786" xr:uid="{00000000-0005-0000-0000-0000FCD50000}"/>
    <cellStyle name="SAPBEXItemHeader 5 5 4" xfId="54787" xr:uid="{00000000-0005-0000-0000-0000FDD50000}"/>
    <cellStyle name="SAPBEXItemHeader 5 5 4 2" xfId="54788" xr:uid="{00000000-0005-0000-0000-0000FED50000}"/>
    <cellStyle name="SAPBEXItemHeader 5 5 4 3" xfId="54789" xr:uid="{00000000-0005-0000-0000-0000FFD50000}"/>
    <cellStyle name="SAPBEXItemHeader 5 5 5" xfId="54790" xr:uid="{00000000-0005-0000-0000-000000D60000}"/>
    <cellStyle name="SAPBEXItemHeader 5 5 5 2" xfId="54791" xr:uid="{00000000-0005-0000-0000-000001D60000}"/>
    <cellStyle name="SAPBEXItemHeader 5 5 5 3" xfId="54792" xr:uid="{00000000-0005-0000-0000-000002D60000}"/>
    <cellStyle name="SAPBEXItemHeader 5 5 6" xfId="54793" xr:uid="{00000000-0005-0000-0000-000003D60000}"/>
    <cellStyle name="SAPBEXItemHeader 5 5 6 2" xfId="54794" xr:uid="{00000000-0005-0000-0000-000004D60000}"/>
    <cellStyle name="SAPBEXItemHeader 5 5 6 3" xfId="54795" xr:uid="{00000000-0005-0000-0000-000005D60000}"/>
    <cellStyle name="SAPBEXItemHeader 5 5 7" xfId="54796" xr:uid="{00000000-0005-0000-0000-000006D60000}"/>
    <cellStyle name="SAPBEXItemHeader 5 5 7 2" xfId="54797" xr:uid="{00000000-0005-0000-0000-000007D60000}"/>
    <cellStyle name="SAPBEXItemHeader 5 5 7 3" xfId="54798" xr:uid="{00000000-0005-0000-0000-000008D60000}"/>
    <cellStyle name="SAPBEXItemHeader 5 5 8" xfId="54799" xr:uid="{00000000-0005-0000-0000-000009D60000}"/>
    <cellStyle name="SAPBEXItemHeader 5 5 8 2" xfId="54800" xr:uid="{00000000-0005-0000-0000-00000AD60000}"/>
    <cellStyle name="SAPBEXItemHeader 5 5 8 3" xfId="54801" xr:uid="{00000000-0005-0000-0000-00000BD60000}"/>
    <cellStyle name="SAPBEXItemHeader 5 5 9" xfId="54802" xr:uid="{00000000-0005-0000-0000-00000CD60000}"/>
    <cellStyle name="SAPBEXItemHeader 5 5 9 2" xfId="54803" xr:uid="{00000000-0005-0000-0000-00000DD60000}"/>
    <cellStyle name="SAPBEXItemHeader 5 5 9 3" xfId="54804" xr:uid="{00000000-0005-0000-0000-00000ED60000}"/>
    <cellStyle name="SAPBEXItemHeader 5 6" xfId="54805" xr:uid="{00000000-0005-0000-0000-00000FD60000}"/>
    <cellStyle name="SAPBEXItemHeader 5 6 10" xfId="54806" xr:uid="{00000000-0005-0000-0000-000010D60000}"/>
    <cellStyle name="SAPBEXItemHeader 5 6 10 2" xfId="54807" xr:uid="{00000000-0005-0000-0000-000011D60000}"/>
    <cellStyle name="SAPBEXItemHeader 5 6 10 3" xfId="54808" xr:uid="{00000000-0005-0000-0000-000012D60000}"/>
    <cellStyle name="SAPBEXItemHeader 5 6 11" xfId="54809" xr:uid="{00000000-0005-0000-0000-000013D60000}"/>
    <cellStyle name="SAPBEXItemHeader 5 6 11 2" xfId="54810" xr:uid="{00000000-0005-0000-0000-000014D60000}"/>
    <cellStyle name="SAPBEXItemHeader 5 6 11 3" xfId="54811" xr:uid="{00000000-0005-0000-0000-000015D60000}"/>
    <cellStyle name="SAPBEXItemHeader 5 6 12" xfId="54812" xr:uid="{00000000-0005-0000-0000-000016D60000}"/>
    <cellStyle name="SAPBEXItemHeader 5 6 13" xfId="54813" xr:uid="{00000000-0005-0000-0000-000017D60000}"/>
    <cellStyle name="SAPBEXItemHeader 5 6 2" xfId="54814" xr:uid="{00000000-0005-0000-0000-000018D60000}"/>
    <cellStyle name="SAPBEXItemHeader 5 6 2 2" xfId="54815" xr:uid="{00000000-0005-0000-0000-000019D60000}"/>
    <cellStyle name="SAPBEXItemHeader 5 6 2 3" xfId="54816" xr:uid="{00000000-0005-0000-0000-00001AD60000}"/>
    <cellStyle name="SAPBEXItemHeader 5 6 3" xfId="54817" xr:uid="{00000000-0005-0000-0000-00001BD60000}"/>
    <cellStyle name="SAPBEXItemHeader 5 6 3 2" xfId="54818" xr:uid="{00000000-0005-0000-0000-00001CD60000}"/>
    <cellStyle name="SAPBEXItemHeader 5 6 3 3" xfId="54819" xr:uid="{00000000-0005-0000-0000-00001DD60000}"/>
    <cellStyle name="SAPBEXItemHeader 5 6 4" xfId="54820" xr:uid="{00000000-0005-0000-0000-00001ED60000}"/>
    <cellStyle name="SAPBEXItemHeader 5 6 4 2" xfId="54821" xr:uid="{00000000-0005-0000-0000-00001FD60000}"/>
    <cellStyle name="SAPBEXItemHeader 5 6 4 3" xfId="54822" xr:uid="{00000000-0005-0000-0000-000020D60000}"/>
    <cellStyle name="SAPBEXItemHeader 5 6 5" xfId="54823" xr:uid="{00000000-0005-0000-0000-000021D60000}"/>
    <cellStyle name="SAPBEXItemHeader 5 6 5 2" xfId="54824" xr:uid="{00000000-0005-0000-0000-000022D60000}"/>
    <cellStyle name="SAPBEXItemHeader 5 6 5 3" xfId="54825" xr:uid="{00000000-0005-0000-0000-000023D60000}"/>
    <cellStyle name="SAPBEXItemHeader 5 6 6" xfId="54826" xr:uid="{00000000-0005-0000-0000-000024D60000}"/>
    <cellStyle name="SAPBEXItemHeader 5 6 6 2" xfId="54827" xr:uid="{00000000-0005-0000-0000-000025D60000}"/>
    <cellStyle name="SAPBEXItemHeader 5 6 6 3" xfId="54828" xr:uid="{00000000-0005-0000-0000-000026D60000}"/>
    <cellStyle name="SAPBEXItemHeader 5 6 7" xfId="54829" xr:uid="{00000000-0005-0000-0000-000027D60000}"/>
    <cellStyle name="SAPBEXItemHeader 5 6 7 2" xfId="54830" xr:uid="{00000000-0005-0000-0000-000028D60000}"/>
    <cellStyle name="SAPBEXItemHeader 5 6 7 3" xfId="54831" xr:uid="{00000000-0005-0000-0000-000029D60000}"/>
    <cellStyle name="SAPBEXItemHeader 5 6 8" xfId="54832" xr:uid="{00000000-0005-0000-0000-00002AD60000}"/>
    <cellStyle name="SAPBEXItemHeader 5 6 8 2" xfId="54833" xr:uid="{00000000-0005-0000-0000-00002BD60000}"/>
    <cellStyle name="SAPBEXItemHeader 5 6 8 3" xfId="54834" xr:uid="{00000000-0005-0000-0000-00002CD60000}"/>
    <cellStyle name="SAPBEXItemHeader 5 6 9" xfId="54835" xr:uid="{00000000-0005-0000-0000-00002DD60000}"/>
    <cellStyle name="SAPBEXItemHeader 5 6 9 2" xfId="54836" xr:uid="{00000000-0005-0000-0000-00002ED60000}"/>
    <cellStyle name="SAPBEXItemHeader 5 6 9 3" xfId="54837" xr:uid="{00000000-0005-0000-0000-00002FD60000}"/>
    <cellStyle name="SAPBEXItemHeader 5 7" xfId="54838" xr:uid="{00000000-0005-0000-0000-000030D60000}"/>
    <cellStyle name="SAPBEXItemHeader 5 7 10" xfId="54839" xr:uid="{00000000-0005-0000-0000-000031D60000}"/>
    <cellStyle name="SAPBEXItemHeader 5 7 10 2" xfId="54840" xr:uid="{00000000-0005-0000-0000-000032D60000}"/>
    <cellStyle name="SAPBEXItemHeader 5 7 10 3" xfId="54841" xr:uid="{00000000-0005-0000-0000-000033D60000}"/>
    <cellStyle name="SAPBEXItemHeader 5 7 11" xfId="54842" xr:uid="{00000000-0005-0000-0000-000034D60000}"/>
    <cellStyle name="SAPBEXItemHeader 5 7 11 2" xfId="54843" xr:uid="{00000000-0005-0000-0000-000035D60000}"/>
    <cellStyle name="SAPBEXItemHeader 5 7 11 3" xfId="54844" xr:uid="{00000000-0005-0000-0000-000036D60000}"/>
    <cellStyle name="SAPBEXItemHeader 5 7 12" xfId="54845" xr:uid="{00000000-0005-0000-0000-000037D60000}"/>
    <cellStyle name="SAPBEXItemHeader 5 7 13" xfId="54846" xr:uid="{00000000-0005-0000-0000-000038D60000}"/>
    <cellStyle name="SAPBEXItemHeader 5 7 2" xfId="54847" xr:uid="{00000000-0005-0000-0000-000039D60000}"/>
    <cellStyle name="SAPBEXItemHeader 5 7 2 2" xfId="54848" xr:uid="{00000000-0005-0000-0000-00003AD60000}"/>
    <cellStyle name="SAPBEXItemHeader 5 7 2 3" xfId="54849" xr:uid="{00000000-0005-0000-0000-00003BD60000}"/>
    <cellStyle name="SAPBEXItemHeader 5 7 3" xfId="54850" xr:uid="{00000000-0005-0000-0000-00003CD60000}"/>
    <cellStyle name="SAPBEXItemHeader 5 7 3 2" xfId="54851" xr:uid="{00000000-0005-0000-0000-00003DD60000}"/>
    <cellStyle name="SAPBEXItemHeader 5 7 3 3" xfId="54852" xr:uid="{00000000-0005-0000-0000-00003ED60000}"/>
    <cellStyle name="SAPBEXItemHeader 5 7 4" xfId="54853" xr:uid="{00000000-0005-0000-0000-00003FD60000}"/>
    <cellStyle name="SAPBEXItemHeader 5 7 4 2" xfId="54854" xr:uid="{00000000-0005-0000-0000-000040D60000}"/>
    <cellStyle name="SAPBEXItemHeader 5 7 4 3" xfId="54855" xr:uid="{00000000-0005-0000-0000-000041D60000}"/>
    <cellStyle name="SAPBEXItemHeader 5 7 5" xfId="54856" xr:uid="{00000000-0005-0000-0000-000042D60000}"/>
    <cellStyle name="SAPBEXItemHeader 5 7 5 2" xfId="54857" xr:uid="{00000000-0005-0000-0000-000043D60000}"/>
    <cellStyle name="SAPBEXItemHeader 5 7 5 3" xfId="54858" xr:uid="{00000000-0005-0000-0000-000044D60000}"/>
    <cellStyle name="SAPBEXItemHeader 5 7 6" xfId="54859" xr:uid="{00000000-0005-0000-0000-000045D60000}"/>
    <cellStyle name="SAPBEXItemHeader 5 7 6 2" xfId="54860" xr:uid="{00000000-0005-0000-0000-000046D60000}"/>
    <cellStyle name="SAPBEXItemHeader 5 7 6 3" xfId="54861" xr:uid="{00000000-0005-0000-0000-000047D60000}"/>
    <cellStyle name="SAPBEXItemHeader 5 7 7" xfId="54862" xr:uid="{00000000-0005-0000-0000-000048D60000}"/>
    <cellStyle name="SAPBEXItemHeader 5 7 7 2" xfId="54863" xr:uid="{00000000-0005-0000-0000-000049D60000}"/>
    <cellStyle name="SAPBEXItemHeader 5 7 7 3" xfId="54864" xr:uid="{00000000-0005-0000-0000-00004AD60000}"/>
    <cellStyle name="SAPBEXItemHeader 5 7 8" xfId="54865" xr:uid="{00000000-0005-0000-0000-00004BD60000}"/>
    <cellStyle name="SAPBEXItemHeader 5 7 8 2" xfId="54866" xr:uid="{00000000-0005-0000-0000-00004CD60000}"/>
    <cellStyle name="SAPBEXItemHeader 5 7 8 3" xfId="54867" xr:uid="{00000000-0005-0000-0000-00004DD60000}"/>
    <cellStyle name="SAPBEXItemHeader 5 7 9" xfId="54868" xr:uid="{00000000-0005-0000-0000-00004ED60000}"/>
    <cellStyle name="SAPBEXItemHeader 5 7 9 2" xfId="54869" xr:uid="{00000000-0005-0000-0000-00004FD60000}"/>
    <cellStyle name="SAPBEXItemHeader 5 7 9 3" xfId="54870" xr:uid="{00000000-0005-0000-0000-000050D60000}"/>
    <cellStyle name="SAPBEXItemHeader 5 8" xfId="54871" xr:uid="{00000000-0005-0000-0000-000051D60000}"/>
    <cellStyle name="SAPBEXItemHeader 5 8 2" xfId="54872" xr:uid="{00000000-0005-0000-0000-000052D60000}"/>
    <cellStyle name="SAPBEXItemHeader 5 8 3" xfId="54873" xr:uid="{00000000-0005-0000-0000-000053D60000}"/>
    <cellStyle name="SAPBEXItemHeader 5 9" xfId="54874" xr:uid="{00000000-0005-0000-0000-000054D60000}"/>
    <cellStyle name="SAPBEXItemHeader 5 9 2" xfId="54875" xr:uid="{00000000-0005-0000-0000-000055D60000}"/>
    <cellStyle name="SAPBEXItemHeader 5 9 3" xfId="54876" xr:uid="{00000000-0005-0000-0000-000056D60000}"/>
    <cellStyle name="SAPBEXItemHeader 6" xfId="54877" xr:uid="{00000000-0005-0000-0000-000057D60000}"/>
    <cellStyle name="SAPBEXItemHeader 6 10" xfId="54878" xr:uid="{00000000-0005-0000-0000-000058D60000}"/>
    <cellStyle name="SAPBEXItemHeader 6 10 2" xfId="54879" xr:uid="{00000000-0005-0000-0000-000059D60000}"/>
    <cellStyle name="SAPBEXItemHeader 6 10 3" xfId="54880" xr:uid="{00000000-0005-0000-0000-00005AD60000}"/>
    <cellStyle name="SAPBEXItemHeader 6 11" xfId="54881" xr:uid="{00000000-0005-0000-0000-00005BD60000}"/>
    <cellStyle name="SAPBEXItemHeader 6 11 2" xfId="54882" xr:uid="{00000000-0005-0000-0000-00005CD60000}"/>
    <cellStyle name="SAPBEXItemHeader 6 11 3" xfId="54883" xr:uid="{00000000-0005-0000-0000-00005DD60000}"/>
    <cellStyle name="SAPBEXItemHeader 6 12" xfId="54884" xr:uid="{00000000-0005-0000-0000-00005ED60000}"/>
    <cellStyle name="SAPBEXItemHeader 6 12 2" xfId="54885" xr:uid="{00000000-0005-0000-0000-00005FD60000}"/>
    <cellStyle name="SAPBEXItemHeader 6 12 3" xfId="54886" xr:uid="{00000000-0005-0000-0000-000060D60000}"/>
    <cellStyle name="SAPBEXItemHeader 6 13" xfId="54887" xr:uid="{00000000-0005-0000-0000-000061D60000}"/>
    <cellStyle name="SAPBEXItemHeader 6 13 2" xfId="54888" xr:uid="{00000000-0005-0000-0000-000062D60000}"/>
    <cellStyle name="SAPBEXItemHeader 6 13 3" xfId="54889" xr:uid="{00000000-0005-0000-0000-000063D60000}"/>
    <cellStyle name="SAPBEXItemHeader 6 14" xfId="54890" xr:uid="{00000000-0005-0000-0000-000064D60000}"/>
    <cellStyle name="SAPBEXItemHeader 6 14 2" xfId="54891" xr:uid="{00000000-0005-0000-0000-000065D60000}"/>
    <cellStyle name="SAPBEXItemHeader 6 14 3" xfId="54892" xr:uid="{00000000-0005-0000-0000-000066D60000}"/>
    <cellStyle name="SAPBEXItemHeader 6 15" xfId="54893" xr:uid="{00000000-0005-0000-0000-000067D60000}"/>
    <cellStyle name="SAPBEXItemHeader 6 15 2" xfId="54894" xr:uid="{00000000-0005-0000-0000-000068D60000}"/>
    <cellStyle name="SAPBEXItemHeader 6 15 3" xfId="54895" xr:uid="{00000000-0005-0000-0000-000069D60000}"/>
    <cellStyle name="SAPBEXItemHeader 6 16" xfId="54896" xr:uid="{00000000-0005-0000-0000-00006AD60000}"/>
    <cellStyle name="SAPBEXItemHeader 6 16 2" xfId="54897" xr:uid="{00000000-0005-0000-0000-00006BD60000}"/>
    <cellStyle name="SAPBEXItemHeader 6 16 3" xfId="54898" xr:uid="{00000000-0005-0000-0000-00006CD60000}"/>
    <cellStyle name="SAPBEXItemHeader 6 17" xfId="54899" xr:uid="{00000000-0005-0000-0000-00006DD60000}"/>
    <cellStyle name="SAPBEXItemHeader 6 17 2" xfId="54900" xr:uid="{00000000-0005-0000-0000-00006ED60000}"/>
    <cellStyle name="SAPBEXItemHeader 6 17 3" xfId="54901" xr:uid="{00000000-0005-0000-0000-00006FD60000}"/>
    <cellStyle name="SAPBEXItemHeader 6 18" xfId="54902" xr:uid="{00000000-0005-0000-0000-000070D60000}"/>
    <cellStyle name="SAPBEXItemHeader 6 18 2" xfId="54903" xr:uid="{00000000-0005-0000-0000-000071D60000}"/>
    <cellStyle name="SAPBEXItemHeader 6 18 3" xfId="54904" xr:uid="{00000000-0005-0000-0000-000072D60000}"/>
    <cellStyle name="SAPBEXItemHeader 6 19" xfId="54905" xr:uid="{00000000-0005-0000-0000-000073D60000}"/>
    <cellStyle name="SAPBEXItemHeader 6 2" xfId="54906" xr:uid="{00000000-0005-0000-0000-000074D60000}"/>
    <cellStyle name="SAPBEXItemHeader 6 2 10" xfId="54907" xr:uid="{00000000-0005-0000-0000-000075D60000}"/>
    <cellStyle name="SAPBEXItemHeader 6 2 10 2" xfId="54908" xr:uid="{00000000-0005-0000-0000-000076D60000}"/>
    <cellStyle name="SAPBEXItemHeader 6 2 10 3" xfId="54909" xr:uid="{00000000-0005-0000-0000-000077D60000}"/>
    <cellStyle name="SAPBEXItemHeader 6 2 11" xfId="54910" xr:uid="{00000000-0005-0000-0000-000078D60000}"/>
    <cellStyle name="SAPBEXItemHeader 6 2 11 2" xfId="54911" xr:uid="{00000000-0005-0000-0000-000079D60000}"/>
    <cellStyle name="SAPBEXItemHeader 6 2 11 3" xfId="54912" xr:uid="{00000000-0005-0000-0000-00007AD60000}"/>
    <cellStyle name="SAPBEXItemHeader 6 2 12" xfId="54913" xr:uid="{00000000-0005-0000-0000-00007BD60000}"/>
    <cellStyle name="SAPBEXItemHeader 6 2 12 2" xfId="54914" xr:uid="{00000000-0005-0000-0000-00007CD60000}"/>
    <cellStyle name="SAPBEXItemHeader 6 2 12 3" xfId="54915" xr:uid="{00000000-0005-0000-0000-00007DD60000}"/>
    <cellStyle name="SAPBEXItemHeader 6 2 13" xfId="54916" xr:uid="{00000000-0005-0000-0000-00007ED60000}"/>
    <cellStyle name="SAPBEXItemHeader 6 2 14" xfId="54917" xr:uid="{00000000-0005-0000-0000-00007FD60000}"/>
    <cellStyle name="SAPBEXItemHeader 6 2 2" xfId="54918" xr:uid="{00000000-0005-0000-0000-000080D60000}"/>
    <cellStyle name="SAPBEXItemHeader 6 2 2 2" xfId="54919" xr:uid="{00000000-0005-0000-0000-000081D60000}"/>
    <cellStyle name="SAPBEXItemHeader 6 2 2 3" xfId="54920" xr:uid="{00000000-0005-0000-0000-000082D60000}"/>
    <cellStyle name="SAPBEXItemHeader 6 2 3" xfId="54921" xr:uid="{00000000-0005-0000-0000-000083D60000}"/>
    <cellStyle name="SAPBEXItemHeader 6 2 3 2" xfId="54922" xr:uid="{00000000-0005-0000-0000-000084D60000}"/>
    <cellStyle name="SAPBEXItemHeader 6 2 3 3" xfId="54923" xr:uid="{00000000-0005-0000-0000-000085D60000}"/>
    <cellStyle name="SAPBEXItemHeader 6 2 4" xfId="54924" xr:uid="{00000000-0005-0000-0000-000086D60000}"/>
    <cellStyle name="SAPBEXItemHeader 6 2 4 2" xfId="54925" xr:uid="{00000000-0005-0000-0000-000087D60000}"/>
    <cellStyle name="SAPBEXItemHeader 6 2 4 3" xfId="54926" xr:uid="{00000000-0005-0000-0000-000088D60000}"/>
    <cellStyle name="SAPBEXItemHeader 6 2 5" xfId="54927" xr:uid="{00000000-0005-0000-0000-000089D60000}"/>
    <cellStyle name="SAPBEXItemHeader 6 2 5 2" xfId="54928" xr:uid="{00000000-0005-0000-0000-00008AD60000}"/>
    <cellStyle name="SAPBEXItemHeader 6 2 5 3" xfId="54929" xr:uid="{00000000-0005-0000-0000-00008BD60000}"/>
    <cellStyle name="SAPBEXItemHeader 6 2 6" xfId="54930" xr:uid="{00000000-0005-0000-0000-00008CD60000}"/>
    <cellStyle name="SAPBEXItemHeader 6 2 6 2" xfId="54931" xr:uid="{00000000-0005-0000-0000-00008DD60000}"/>
    <cellStyle name="SAPBEXItemHeader 6 2 6 3" xfId="54932" xr:uid="{00000000-0005-0000-0000-00008ED60000}"/>
    <cellStyle name="SAPBEXItemHeader 6 2 7" xfId="54933" xr:uid="{00000000-0005-0000-0000-00008FD60000}"/>
    <cellStyle name="SAPBEXItemHeader 6 2 7 2" xfId="54934" xr:uid="{00000000-0005-0000-0000-000090D60000}"/>
    <cellStyle name="SAPBEXItemHeader 6 2 7 3" xfId="54935" xr:uid="{00000000-0005-0000-0000-000091D60000}"/>
    <cellStyle name="SAPBEXItemHeader 6 2 8" xfId="54936" xr:uid="{00000000-0005-0000-0000-000092D60000}"/>
    <cellStyle name="SAPBEXItemHeader 6 2 8 2" xfId="54937" xr:uid="{00000000-0005-0000-0000-000093D60000}"/>
    <cellStyle name="SAPBEXItemHeader 6 2 8 3" xfId="54938" xr:uid="{00000000-0005-0000-0000-000094D60000}"/>
    <cellStyle name="SAPBEXItemHeader 6 2 9" xfId="54939" xr:uid="{00000000-0005-0000-0000-000095D60000}"/>
    <cellStyle name="SAPBEXItemHeader 6 2 9 2" xfId="54940" xr:uid="{00000000-0005-0000-0000-000096D60000}"/>
    <cellStyle name="SAPBEXItemHeader 6 2 9 3" xfId="54941" xr:uid="{00000000-0005-0000-0000-000097D60000}"/>
    <cellStyle name="SAPBEXItemHeader 6 20" xfId="54942" xr:uid="{00000000-0005-0000-0000-000098D60000}"/>
    <cellStyle name="SAPBEXItemHeader 6 3" xfId="54943" xr:uid="{00000000-0005-0000-0000-000099D60000}"/>
    <cellStyle name="SAPBEXItemHeader 6 3 10" xfId="54944" xr:uid="{00000000-0005-0000-0000-00009AD60000}"/>
    <cellStyle name="SAPBEXItemHeader 6 3 10 2" xfId="54945" xr:uid="{00000000-0005-0000-0000-00009BD60000}"/>
    <cellStyle name="SAPBEXItemHeader 6 3 10 3" xfId="54946" xr:uid="{00000000-0005-0000-0000-00009CD60000}"/>
    <cellStyle name="SAPBEXItemHeader 6 3 11" xfId="54947" xr:uid="{00000000-0005-0000-0000-00009DD60000}"/>
    <cellStyle name="SAPBEXItemHeader 6 3 11 2" xfId="54948" xr:uid="{00000000-0005-0000-0000-00009ED60000}"/>
    <cellStyle name="SAPBEXItemHeader 6 3 11 3" xfId="54949" xr:uid="{00000000-0005-0000-0000-00009FD60000}"/>
    <cellStyle name="SAPBEXItemHeader 6 3 12" xfId="54950" xr:uid="{00000000-0005-0000-0000-0000A0D60000}"/>
    <cellStyle name="SAPBEXItemHeader 6 3 12 2" xfId="54951" xr:uid="{00000000-0005-0000-0000-0000A1D60000}"/>
    <cellStyle name="SAPBEXItemHeader 6 3 12 3" xfId="54952" xr:uid="{00000000-0005-0000-0000-0000A2D60000}"/>
    <cellStyle name="SAPBEXItemHeader 6 3 13" xfId="54953" xr:uid="{00000000-0005-0000-0000-0000A3D60000}"/>
    <cellStyle name="SAPBEXItemHeader 6 3 14" xfId="54954" xr:uid="{00000000-0005-0000-0000-0000A4D60000}"/>
    <cellStyle name="SAPBEXItemHeader 6 3 2" xfId="54955" xr:uid="{00000000-0005-0000-0000-0000A5D60000}"/>
    <cellStyle name="SAPBEXItemHeader 6 3 2 2" xfId="54956" xr:uid="{00000000-0005-0000-0000-0000A6D60000}"/>
    <cellStyle name="SAPBEXItemHeader 6 3 2 3" xfId="54957" xr:uid="{00000000-0005-0000-0000-0000A7D60000}"/>
    <cellStyle name="SAPBEXItemHeader 6 3 3" xfId="54958" xr:uid="{00000000-0005-0000-0000-0000A8D60000}"/>
    <cellStyle name="SAPBEXItemHeader 6 3 3 2" xfId="54959" xr:uid="{00000000-0005-0000-0000-0000A9D60000}"/>
    <cellStyle name="SAPBEXItemHeader 6 3 3 3" xfId="54960" xr:uid="{00000000-0005-0000-0000-0000AAD60000}"/>
    <cellStyle name="SAPBEXItemHeader 6 3 4" xfId="54961" xr:uid="{00000000-0005-0000-0000-0000ABD60000}"/>
    <cellStyle name="SAPBEXItemHeader 6 3 4 2" xfId="54962" xr:uid="{00000000-0005-0000-0000-0000ACD60000}"/>
    <cellStyle name="SAPBEXItemHeader 6 3 4 3" xfId="54963" xr:uid="{00000000-0005-0000-0000-0000ADD60000}"/>
    <cellStyle name="SAPBEXItemHeader 6 3 5" xfId="54964" xr:uid="{00000000-0005-0000-0000-0000AED60000}"/>
    <cellStyle name="SAPBEXItemHeader 6 3 5 2" xfId="54965" xr:uid="{00000000-0005-0000-0000-0000AFD60000}"/>
    <cellStyle name="SAPBEXItemHeader 6 3 5 3" xfId="54966" xr:uid="{00000000-0005-0000-0000-0000B0D60000}"/>
    <cellStyle name="SAPBEXItemHeader 6 3 6" xfId="54967" xr:uid="{00000000-0005-0000-0000-0000B1D60000}"/>
    <cellStyle name="SAPBEXItemHeader 6 3 6 2" xfId="54968" xr:uid="{00000000-0005-0000-0000-0000B2D60000}"/>
    <cellStyle name="SAPBEXItemHeader 6 3 6 3" xfId="54969" xr:uid="{00000000-0005-0000-0000-0000B3D60000}"/>
    <cellStyle name="SAPBEXItemHeader 6 3 7" xfId="54970" xr:uid="{00000000-0005-0000-0000-0000B4D60000}"/>
    <cellStyle name="SAPBEXItemHeader 6 3 7 2" xfId="54971" xr:uid="{00000000-0005-0000-0000-0000B5D60000}"/>
    <cellStyle name="SAPBEXItemHeader 6 3 7 3" xfId="54972" xr:uid="{00000000-0005-0000-0000-0000B6D60000}"/>
    <cellStyle name="SAPBEXItemHeader 6 3 8" xfId="54973" xr:uid="{00000000-0005-0000-0000-0000B7D60000}"/>
    <cellStyle name="SAPBEXItemHeader 6 3 8 2" xfId="54974" xr:uid="{00000000-0005-0000-0000-0000B8D60000}"/>
    <cellStyle name="SAPBEXItemHeader 6 3 8 3" xfId="54975" xr:uid="{00000000-0005-0000-0000-0000B9D60000}"/>
    <cellStyle name="SAPBEXItemHeader 6 3 9" xfId="54976" xr:uid="{00000000-0005-0000-0000-0000BAD60000}"/>
    <cellStyle name="SAPBEXItemHeader 6 3 9 2" xfId="54977" xr:uid="{00000000-0005-0000-0000-0000BBD60000}"/>
    <cellStyle name="SAPBEXItemHeader 6 3 9 3" xfId="54978" xr:uid="{00000000-0005-0000-0000-0000BCD60000}"/>
    <cellStyle name="SAPBEXItemHeader 6 4" xfId="54979" xr:uid="{00000000-0005-0000-0000-0000BDD60000}"/>
    <cellStyle name="SAPBEXItemHeader 6 4 10" xfId="54980" xr:uid="{00000000-0005-0000-0000-0000BED60000}"/>
    <cellStyle name="SAPBEXItemHeader 6 4 10 2" xfId="54981" xr:uid="{00000000-0005-0000-0000-0000BFD60000}"/>
    <cellStyle name="SAPBEXItemHeader 6 4 10 3" xfId="54982" xr:uid="{00000000-0005-0000-0000-0000C0D60000}"/>
    <cellStyle name="SAPBEXItemHeader 6 4 11" xfId="54983" xr:uid="{00000000-0005-0000-0000-0000C1D60000}"/>
    <cellStyle name="SAPBEXItemHeader 6 4 11 2" xfId="54984" xr:uid="{00000000-0005-0000-0000-0000C2D60000}"/>
    <cellStyle name="SAPBEXItemHeader 6 4 11 3" xfId="54985" xr:uid="{00000000-0005-0000-0000-0000C3D60000}"/>
    <cellStyle name="SAPBEXItemHeader 6 4 12" xfId="54986" xr:uid="{00000000-0005-0000-0000-0000C4D60000}"/>
    <cellStyle name="SAPBEXItemHeader 6 4 13" xfId="54987" xr:uid="{00000000-0005-0000-0000-0000C5D60000}"/>
    <cellStyle name="SAPBEXItemHeader 6 4 2" xfId="54988" xr:uid="{00000000-0005-0000-0000-0000C6D60000}"/>
    <cellStyle name="SAPBEXItemHeader 6 4 2 2" xfId="54989" xr:uid="{00000000-0005-0000-0000-0000C7D60000}"/>
    <cellStyle name="SAPBEXItemHeader 6 4 2 3" xfId="54990" xr:uid="{00000000-0005-0000-0000-0000C8D60000}"/>
    <cellStyle name="SAPBEXItemHeader 6 4 3" xfId="54991" xr:uid="{00000000-0005-0000-0000-0000C9D60000}"/>
    <cellStyle name="SAPBEXItemHeader 6 4 3 2" xfId="54992" xr:uid="{00000000-0005-0000-0000-0000CAD60000}"/>
    <cellStyle name="SAPBEXItemHeader 6 4 3 3" xfId="54993" xr:uid="{00000000-0005-0000-0000-0000CBD60000}"/>
    <cellStyle name="SAPBEXItemHeader 6 4 4" xfId="54994" xr:uid="{00000000-0005-0000-0000-0000CCD60000}"/>
    <cellStyle name="SAPBEXItemHeader 6 4 4 2" xfId="54995" xr:uid="{00000000-0005-0000-0000-0000CDD60000}"/>
    <cellStyle name="SAPBEXItemHeader 6 4 4 3" xfId="54996" xr:uid="{00000000-0005-0000-0000-0000CED60000}"/>
    <cellStyle name="SAPBEXItemHeader 6 4 5" xfId="54997" xr:uid="{00000000-0005-0000-0000-0000CFD60000}"/>
    <cellStyle name="SAPBEXItemHeader 6 4 5 2" xfId="54998" xr:uid="{00000000-0005-0000-0000-0000D0D60000}"/>
    <cellStyle name="SAPBEXItemHeader 6 4 5 3" xfId="54999" xr:uid="{00000000-0005-0000-0000-0000D1D60000}"/>
    <cellStyle name="SAPBEXItemHeader 6 4 6" xfId="55000" xr:uid="{00000000-0005-0000-0000-0000D2D60000}"/>
    <cellStyle name="SAPBEXItemHeader 6 4 6 2" xfId="55001" xr:uid="{00000000-0005-0000-0000-0000D3D60000}"/>
    <cellStyle name="SAPBEXItemHeader 6 4 6 3" xfId="55002" xr:uid="{00000000-0005-0000-0000-0000D4D60000}"/>
    <cellStyle name="SAPBEXItemHeader 6 4 7" xfId="55003" xr:uid="{00000000-0005-0000-0000-0000D5D60000}"/>
    <cellStyle name="SAPBEXItemHeader 6 4 7 2" xfId="55004" xr:uid="{00000000-0005-0000-0000-0000D6D60000}"/>
    <cellStyle name="SAPBEXItemHeader 6 4 7 3" xfId="55005" xr:uid="{00000000-0005-0000-0000-0000D7D60000}"/>
    <cellStyle name="SAPBEXItemHeader 6 4 8" xfId="55006" xr:uid="{00000000-0005-0000-0000-0000D8D60000}"/>
    <cellStyle name="SAPBEXItemHeader 6 4 8 2" xfId="55007" xr:uid="{00000000-0005-0000-0000-0000D9D60000}"/>
    <cellStyle name="SAPBEXItemHeader 6 4 8 3" xfId="55008" xr:uid="{00000000-0005-0000-0000-0000DAD60000}"/>
    <cellStyle name="SAPBEXItemHeader 6 4 9" xfId="55009" xr:uid="{00000000-0005-0000-0000-0000DBD60000}"/>
    <cellStyle name="SAPBEXItemHeader 6 4 9 2" xfId="55010" xr:uid="{00000000-0005-0000-0000-0000DCD60000}"/>
    <cellStyle name="SAPBEXItemHeader 6 4 9 3" xfId="55011" xr:uid="{00000000-0005-0000-0000-0000DDD60000}"/>
    <cellStyle name="SAPBEXItemHeader 6 5" xfId="55012" xr:uid="{00000000-0005-0000-0000-0000DED60000}"/>
    <cellStyle name="SAPBEXItemHeader 6 5 10" xfId="55013" xr:uid="{00000000-0005-0000-0000-0000DFD60000}"/>
    <cellStyle name="SAPBEXItemHeader 6 5 10 2" xfId="55014" xr:uid="{00000000-0005-0000-0000-0000E0D60000}"/>
    <cellStyle name="SAPBEXItemHeader 6 5 10 3" xfId="55015" xr:uid="{00000000-0005-0000-0000-0000E1D60000}"/>
    <cellStyle name="SAPBEXItemHeader 6 5 11" xfId="55016" xr:uid="{00000000-0005-0000-0000-0000E2D60000}"/>
    <cellStyle name="SAPBEXItemHeader 6 5 11 2" xfId="55017" xr:uid="{00000000-0005-0000-0000-0000E3D60000}"/>
    <cellStyle name="SAPBEXItemHeader 6 5 11 3" xfId="55018" xr:uid="{00000000-0005-0000-0000-0000E4D60000}"/>
    <cellStyle name="SAPBEXItemHeader 6 5 12" xfId="55019" xr:uid="{00000000-0005-0000-0000-0000E5D60000}"/>
    <cellStyle name="SAPBEXItemHeader 6 5 13" xfId="55020" xr:uid="{00000000-0005-0000-0000-0000E6D60000}"/>
    <cellStyle name="SAPBEXItemHeader 6 5 2" xfId="55021" xr:uid="{00000000-0005-0000-0000-0000E7D60000}"/>
    <cellStyle name="SAPBEXItemHeader 6 5 2 2" xfId="55022" xr:uid="{00000000-0005-0000-0000-0000E8D60000}"/>
    <cellStyle name="SAPBEXItemHeader 6 5 2 3" xfId="55023" xr:uid="{00000000-0005-0000-0000-0000E9D60000}"/>
    <cellStyle name="SAPBEXItemHeader 6 5 3" xfId="55024" xr:uid="{00000000-0005-0000-0000-0000EAD60000}"/>
    <cellStyle name="SAPBEXItemHeader 6 5 3 2" xfId="55025" xr:uid="{00000000-0005-0000-0000-0000EBD60000}"/>
    <cellStyle name="SAPBEXItemHeader 6 5 3 3" xfId="55026" xr:uid="{00000000-0005-0000-0000-0000ECD60000}"/>
    <cellStyle name="SAPBEXItemHeader 6 5 4" xfId="55027" xr:uid="{00000000-0005-0000-0000-0000EDD60000}"/>
    <cellStyle name="SAPBEXItemHeader 6 5 4 2" xfId="55028" xr:uid="{00000000-0005-0000-0000-0000EED60000}"/>
    <cellStyle name="SAPBEXItemHeader 6 5 4 3" xfId="55029" xr:uid="{00000000-0005-0000-0000-0000EFD60000}"/>
    <cellStyle name="SAPBEXItemHeader 6 5 5" xfId="55030" xr:uid="{00000000-0005-0000-0000-0000F0D60000}"/>
    <cellStyle name="SAPBEXItemHeader 6 5 5 2" xfId="55031" xr:uid="{00000000-0005-0000-0000-0000F1D60000}"/>
    <cellStyle name="SAPBEXItemHeader 6 5 5 3" xfId="55032" xr:uid="{00000000-0005-0000-0000-0000F2D60000}"/>
    <cellStyle name="SAPBEXItemHeader 6 5 6" xfId="55033" xr:uid="{00000000-0005-0000-0000-0000F3D60000}"/>
    <cellStyle name="SAPBEXItemHeader 6 5 6 2" xfId="55034" xr:uid="{00000000-0005-0000-0000-0000F4D60000}"/>
    <cellStyle name="SAPBEXItemHeader 6 5 6 3" xfId="55035" xr:uid="{00000000-0005-0000-0000-0000F5D60000}"/>
    <cellStyle name="SAPBEXItemHeader 6 5 7" xfId="55036" xr:uid="{00000000-0005-0000-0000-0000F6D60000}"/>
    <cellStyle name="SAPBEXItemHeader 6 5 7 2" xfId="55037" xr:uid="{00000000-0005-0000-0000-0000F7D60000}"/>
    <cellStyle name="SAPBEXItemHeader 6 5 7 3" xfId="55038" xr:uid="{00000000-0005-0000-0000-0000F8D60000}"/>
    <cellStyle name="SAPBEXItemHeader 6 5 8" xfId="55039" xr:uid="{00000000-0005-0000-0000-0000F9D60000}"/>
    <cellStyle name="SAPBEXItemHeader 6 5 8 2" xfId="55040" xr:uid="{00000000-0005-0000-0000-0000FAD60000}"/>
    <cellStyle name="SAPBEXItemHeader 6 5 8 3" xfId="55041" xr:uid="{00000000-0005-0000-0000-0000FBD60000}"/>
    <cellStyle name="SAPBEXItemHeader 6 5 9" xfId="55042" xr:uid="{00000000-0005-0000-0000-0000FCD60000}"/>
    <cellStyle name="SAPBEXItemHeader 6 5 9 2" xfId="55043" xr:uid="{00000000-0005-0000-0000-0000FDD60000}"/>
    <cellStyle name="SAPBEXItemHeader 6 5 9 3" xfId="55044" xr:uid="{00000000-0005-0000-0000-0000FED60000}"/>
    <cellStyle name="SAPBEXItemHeader 6 6" xfId="55045" xr:uid="{00000000-0005-0000-0000-0000FFD60000}"/>
    <cellStyle name="SAPBEXItemHeader 6 6 10" xfId="55046" xr:uid="{00000000-0005-0000-0000-000000D70000}"/>
    <cellStyle name="SAPBEXItemHeader 6 6 10 2" xfId="55047" xr:uid="{00000000-0005-0000-0000-000001D70000}"/>
    <cellStyle name="SAPBEXItemHeader 6 6 10 3" xfId="55048" xr:uid="{00000000-0005-0000-0000-000002D70000}"/>
    <cellStyle name="SAPBEXItemHeader 6 6 11" xfId="55049" xr:uid="{00000000-0005-0000-0000-000003D70000}"/>
    <cellStyle name="SAPBEXItemHeader 6 6 11 2" xfId="55050" xr:uid="{00000000-0005-0000-0000-000004D70000}"/>
    <cellStyle name="SAPBEXItemHeader 6 6 11 3" xfId="55051" xr:uid="{00000000-0005-0000-0000-000005D70000}"/>
    <cellStyle name="SAPBEXItemHeader 6 6 12" xfId="55052" xr:uid="{00000000-0005-0000-0000-000006D70000}"/>
    <cellStyle name="SAPBEXItemHeader 6 6 13" xfId="55053" xr:uid="{00000000-0005-0000-0000-000007D70000}"/>
    <cellStyle name="SAPBEXItemHeader 6 6 2" xfId="55054" xr:uid="{00000000-0005-0000-0000-000008D70000}"/>
    <cellStyle name="SAPBEXItemHeader 6 6 2 2" xfId="55055" xr:uid="{00000000-0005-0000-0000-000009D70000}"/>
    <cellStyle name="SAPBEXItemHeader 6 6 2 3" xfId="55056" xr:uid="{00000000-0005-0000-0000-00000AD70000}"/>
    <cellStyle name="SAPBEXItemHeader 6 6 3" xfId="55057" xr:uid="{00000000-0005-0000-0000-00000BD70000}"/>
    <cellStyle name="SAPBEXItemHeader 6 6 3 2" xfId="55058" xr:uid="{00000000-0005-0000-0000-00000CD70000}"/>
    <cellStyle name="SAPBEXItemHeader 6 6 3 3" xfId="55059" xr:uid="{00000000-0005-0000-0000-00000DD70000}"/>
    <cellStyle name="SAPBEXItemHeader 6 6 4" xfId="55060" xr:uid="{00000000-0005-0000-0000-00000ED70000}"/>
    <cellStyle name="SAPBEXItemHeader 6 6 4 2" xfId="55061" xr:uid="{00000000-0005-0000-0000-00000FD70000}"/>
    <cellStyle name="SAPBEXItemHeader 6 6 4 3" xfId="55062" xr:uid="{00000000-0005-0000-0000-000010D70000}"/>
    <cellStyle name="SAPBEXItemHeader 6 6 5" xfId="55063" xr:uid="{00000000-0005-0000-0000-000011D70000}"/>
    <cellStyle name="SAPBEXItemHeader 6 6 5 2" xfId="55064" xr:uid="{00000000-0005-0000-0000-000012D70000}"/>
    <cellStyle name="SAPBEXItemHeader 6 6 5 3" xfId="55065" xr:uid="{00000000-0005-0000-0000-000013D70000}"/>
    <cellStyle name="SAPBEXItemHeader 6 6 6" xfId="55066" xr:uid="{00000000-0005-0000-0000-000014D70000}"/>
    <cellStyle name="SAPBEXItemHeader 6 6 6 2" xfId="55067" xr:uid="{00000000-0005-0000-0000-000015D70000}"/>
    <cellStyle name="SAPBEXItemHeader 6 6 6 3" xfId="55068" xr:uid="{00000000-0005-0000-0000-000016D70000}"/>
    <cellStyle name="SAPBEXItemHeader 6 6 7" xfId="55069" xr:uid="{00000000-0005-0000-0000-000017D70000}"/>
    <cellStyle name="SAPBEXItemHeader 6 6 7 2" xfId="55070" xr:uid="{00000000-0005-0000-0000-000018D70000}"/>
    <cellStyle name="SAPBEXItemHeader 6 6 7 3" xfId="55071" xr:uid="{00000000-0005-0000-0000-000019D70000}"/>
    <cellStyle name="SAPBEXItemHeader 6 6 8" xfId="55072" xr:uid="{00000000-0005-0000-0000-00001AD70000}"/>
    <cellStyle name="SAPBEXItemHeader 6 6 8 2" xfId="55073" xr:uid="{00000000-0005-0000-0000-00001BD70000}"/>
    <cellStyle name="SAPBEXItemHeader 6 6 8 3" xfId="55074" xr:uid="{00000000-0005-0000-0000-00001CD70000}"/>
    <cellStyle name="SAPBEXItemHeader 6 6 9" xfId="55075" xr:uid="{00000000-0005-0000-0000-00001DD70000}"/>
    <cellStyle name="SAPBEXItemHeader 6 6 9 2" xfId="55076" xr:uid="{00000000-0005-0000-0000-00001ED70000}"/>
    <cellStyle name="SAPBEXItemHeader 6 6 9 3" xfId="55077" xr:uid="{00000000-0005-0000-0000-00001FD70000}"/>
    <cellStyle name="SAPBEXItemHeader 6 7" xfId="55078" xr:uid="{00000000-0005-0000-0000-000020D70000}"/>
    <cellStyle name="SAPBEXItemHeader 6 7 10" xfId="55079" xr:uid="{00000000-0005-0000-0000-000021D70000}"/>
    <cellStyle name="SAPBEXItemHeader 6 7 10 2" xfId="55080" xr:uid="{00000000-0005-0000-0000-000022D70000}"/>
    <cellStyle name="SAPBEXItemHeader 6 7 10 3" xfId="55081" xr:uid="{00000000-0005-0000-0000-000023D70000}"/>
    <cellStyle name="SAPBEXItemHeader 6 7 11" xfId="55082" xr:uid="{00000000-0005-0000-0000-000024D70000}"/>
    <cellStyle name="SAPBEXItemHeader 6 7 11 2" xfId="55083" xr:uid="{00000000-0005-0000-0000-000025D70000}"/>
    <cellStyle name="SAPBEXItemHeader 6 7 11 3" xfId="55084" xr:uid="{00000000-0005-0000-0000-000026D70000}"/>
    <cellStyle name="SAPBEXItemHeader 6 7 12" xfId="55085" xr:uid="{00000000-0005-0000-0000-000027D70000}"/>
    <cellStyle name="SAPBEXItemHeader 6 7 13" xfId="55086" xr:uid="{00000000-0005-0000-0000-000028D70000}"/>
    <cellStyle name="SAPBEXItemHeader 6 7 2" xfId="55087" xr:uid="{00000000-0005-0000-0000-000029D70000}"/>
    <cellStyle name="SAPBEXItemHeader 6 7 2 2" xfId="55088" xr:uid="{00000000-0005-0000-0000-00002AD70000}"/>
    <cellStyle name="SAPBEXItemHeader 6 7 2 3" xfId="55089" xr:uid="{00000000-0005-0000-0000-00002BD70000}"/>
    <cellStyle name="SAPBEXItemHeader 6 7 3" xfId="55090" xr:uid="{00000000-0005-0000-0000-00002CD70000}"/>
    <cellStyle name="SAPBEXItemHeader 6 7 3 2" xfId="55091" xr:uid="{00000000-0005-0000-0000-00002DD70000}"/>
    <cellStyle name="SAPBEXItemHeader 6 7 3 3" xfId="55092" xr:uid="{00000000-0005-0000-0000-00002ED70000}"/>
    <cellStyle name="SAPBEXItemHeader 6 7 4" xfId="55093" xr:uid="{00000000-0005-0000-0000-00002FD70000}"/>
    <cellStyle name="SAPBEXItemHeader 6 7 4 2" xfId="55094" xr:uid="{00000000-0005-0000-0000-000030D70000}"/>
    <cellStyle name="SAPBEXItemHeader 6 7 4 3" xfId="55095" xr:uid="{00000000-0005-0000-0000-000031D70000}"/>
    <cellStyle name="SAPBEXItemHeader 6 7 5" xfId="55096" xr:uid="{00000000-0005-0000-0000-000032D70000}"/>
    <cellStyle name="SAPBEXItemHeader 6 7 5 2" xfId="55097" xr:uid="{00000000-0005-0000-0000-000033D70000}"/>
    <cellStyle name="SAPBEXItemHeader 6 7 5 3" xfId="55098" xr:uid="{00000000-0005-0000-0000-000034D70000}"/>
    <cellStyle name="SAPBEXItemHeader 6 7 6" xfId="55099" xr:uid="{00000000-0005-0000-0000-000035D70000}"/>
    <cellStyle name="SAPBEXItemHeader 6 7 6 2" xfId="55100" xr:uid="{00000000-0005-0000-0000-000036D70000}"/>
    <cellStyle name="SAPBEXItemHeader 6 7 6 3" xfId="55101" xr:uid="{00000000-0005-0000-0000-000037D70000}"/>
    <cellStyle name="SAPBEXItemHeader 6 7 7" xfId="55102" xr:uid="{00000000-0005-0000-0000-000038D70000}"/>
    <cellStyle name="SAPBEXItemHeader 6 7 7 2" xfId="55103" xr:uid="{00000000-0005-0000-0000-000039D70000}"/>
    <cellStyle name="SAPBEXItemHeader 6 7 7 3" xfId="55104" xr:uid="{00000000-0005-0000-0000-00003AD70000}"/>
    <cellStyle name="SAPBEXItemHeader 6 7 8" xfId="55105" xr:uid="{00000000-0005-0000-0000-00003BD70000}"/>
    <cellStyle name="SAPBEXItemHeader 6 7 8 2" xfId="55106" xr:uid="{00000000-0005-0000-0000-00003CD70000}"/>
    <cellStyle name="SAPBEXItemHeader 6 7 8 3" xfId="55107" xr:uid="{00000000-0005-0000-0000-00003DD70000}"/>
    <cellStyle name="SAPBEXItemHeader 6 7 9" xfId="55108" xr:uid="{00000000-0005-0000-0000-00003ED70000}"/>
    <cellStyle name="SAPBEXItemHeader 6 7 9 2" xfId="55109" xr:uid="{00000000-0005-0000-0000-00003FD70000}"/>
    <cellStyle name="SAPBEXItemHeader 6 7 9 3" xfId="55110" xr:uid="{00000000-0005-0000-0000-000040D70000}"/>
    <cellStyle name="SAPBEXItemHeader 6 8" xfId="55111" xr:uid="{00000000-0005-0000-0000-000041D70000}"/>
    <cellStyle name="SAPBEXItemHeader 6 8 2" xfId="55112" xr:uid="{00000000-0005-0000-0000-000042D70000}"/>
    <cellStyle name="SAPBEXItemHeader 6 8 3" xfId="55113" xr:uid="{00000000-0005-0000-0000-000043D70000}"/>
    <cellStyle name="SAPBEXItemHeader 6 9" xfId="55114" xr:uid="{00000000-0005-0000-0000-000044D70000}"/>
    <cellStyle name="SAPBEXItemHeader 6 9 2" xfId="55115" xr:uid="{00000000-0005-0000-0000-000045D70000}"/>
    <cellStyle name="SAPBEXItemHeader 6 9 3" xfId="55116" xr:uid="{00000000-0005-0000-0000-000046D70000}"/>
    <cellStyle name="SAPBEXItemHeader 7" xfId="55117" xr:uid="{00000000-0005-0000-0000-000047D70000}"/>
    <cellStyle name="SAPBEXItemHeader 7 10" xfId="55118" xr:uid="{00000000-0005-0000-0000-000048D70000}"/>
    <cellStyle name="SAPBEXItemHeader 7 10 2" xfId="55119" xr:uid="{00000000-0005-0000-0000-000049D70000}"/>
    <cellStyle name="SAPBEXItemHeader 7 10 3" xfId="55120" xr:uid="{00000000-0005-0000-0000-00004AD70000}"/>
    <cellStyle name="SAPBEXItemHeader 7 11" xfId="55121" xr:uid="{00000000-0005-0000-0000-00004BD70000}"/>
    <cellStyle name="SAPBEXItemHeader 7 11 2" xfId="55122" xr:uid="{00000000-0005-0000-0000-00004CD70000}"/>
    <cellStyle name="SAPBEXItemHeader 7 11 3" xfId="55123" xr:uid="{00000000-0005-0000-0000-00004DD70000}"/>
    <cellStyle name="SAPBEXItemHeader 7 12" xfId="55124" xr:uid="{00000000-0005-0000-0000-00004ED70000}"/>
    <cellStyle name="SAPBEXItemHeader 7 13" xfId="55125" xr:uid="{00000000-0005-0000-0000-00004FD70000}"/>
    <cellStyle name="SAPBEXItemHeader 7 2" xfId="55126" xr:uid="{00000000-0005-0000-0000-000050D70000}"/>
    <cellStyle name="SAPBEXItemHeader 7 2 2" xfId="55127" xr:uid="{00000000-0005-0000-0000-000051D70000}"/>
    <cellStyle name="SAPBEXItemHeader 7 2 3" xfId="55128" xr:uid="{00000000-0005-0000-0000-000052D70000}"/>
    <cellStyle name="SAPBEXItemHeader 7 3" xfId="55129" xr:uid="{00000000-0005-0000-0000-000053D70000}"/>
    <cellStyle name="SAPBEXItemHeader 7 3 2" xfId="55130" xr:uid="{00000000-0005-0000-0000-000054D70000}"/>
    <cellStyle name="SAPBEXItemHeader 7 3 3" xfId="55131" xr:uid="{00000000-0005-0000-0000-000055D70000}"/>
    <cellStyle name="SAPBEXItemHeader 7 4" xfId="55132" xr:uid="{00000000-0005-0000-0000-000056D70000}"/>
    <cellStyle name="SAPBEXItemHeader 7 4 2" xfId="55133" xr:uid="{00000000-0005-0000-0000-000057D70000}"/>
    <cellStyle name="SAPBEXItemHeader 7 4 3" xfId="55134" xr:uid="{00000000-0005-0000-0000-000058D70000}"/>
    <cellStyle name="SAPBEXItemHeader 7 5" xfId="55135" xr:uid="{00000000-0005-0000-0000-000059D70000}"/>
    <cellStyle name="SAPBEXItemHeader 7 5 2" xfId="55136" xr:uid="{00000000-0005-0000-0000-00005AD70000}"/>
    <cellStyle name="SAPBEXItemHeader 7 5 3" xfId="55137" xr:uid="{00000000-0005-0000-0000-00005BD70000}"/>
    <cellStyle name="SAPBEXItemHeader 7 6" xfId="55138" xr:uid="{00000000-0005-0000-0000-00005CD70000}"/>
    <cellStyle name="SAPBEXItemHeader 7 6 2" xfId="55139" xr:uid="{00000000-0005-0000-0000-00005DD70000}"/>
    <cellStyle name="SAPBEXItemHeader 7 6 3" xfId="55140" xr:uid="{00000000-0005-0000-0000-00005ED70000}"/>
    <cellStyle name="SAPBEXItemHeader 7 7" xfId="55141" xr:uid="{00000000-0005-0000-0000-00005FD70000}"/>
    <cellStyle name="SAPBEXItemHeader 7 7 2" xfId="55142" xr:uid="{00000000-0005-0000-0000-000060D70000}"/>
    <cellStyle name="SAPBEXItemHeader 7 7 3" xfId="55143" xr:uid="{00000000-0005-0000-0000-000061D70000}"/>
    <cellStyle name="SAPBEXItemHeader 7 8" xfId="55144" xr:uid="{00000000-0005-0000-0000-000062D70000}"/>
    <cellStyle name="SAPBEXItemHeader 7 8 2" xfId="55145" xr:uid="{00000000-0005-0000-0000-000063D70000}"/>
    <cellStyle name="SAPBEXItemHeader 7 8 3" xfId="55146" xr:uid="{00000000-0005-0000-0000-000064D70000}"/>
    <cellStyle name="SAPBEXItemHeader 7 9" xfId="55147" xr:uid="{00000000-0005-0000-0000-000065D70000}"/>
    <cellStyle name="SAPBEXItemHeader 7 9 2" xfId="55148" xr:uid="{00000000-0005-0000-0000-000066D70000}"/>
    <cellStyle name="SAPBEXItemHeader 7 9 3" xfId="55149" xr:uid="{00000000-0005-0000-0000-000067D70000}"/>
    <cellStyle name="SAPBEXItemHeader 8" xfId="55150" xr:uid="{00000000-0005-0000-0000-000068D70000}"/>
    <cellStyle name="SAPBEXItemHeader 8 2" xfId="55151" xr:uid="{00000000-0005-0000-0000-000069D70000}"/>
    <cellStyle name="SAPBEXItemHeader 8 3" xfId="55152" xr:uid="{00000000-0005-0000-0000-00006AD70000}"/>
    <cellStyle name="SAPBEXItemHeader 9" xfId="55153" xr:uid="{00000000-0005-0000-0000-00006BD70000}"/>
    <cellStyle name="SAPBEXItemHeader 9 2" xfId="55154" xr:uid="{00000000-0005-0000-0000-00006CD70000}"/>
    <cellStyle name="SAPBEXItemHeader 9 3" xfId="55155" xr:uid="{00000000-0005-0000-0000-00006DD70000}"/>
    <cellStyle name="SAPBEXresData" xfId="55156" xr:uid="{00000000-0005-0000-0000-00006ED70000}"/>
    <cellStyle name="SAPBEXresData 10" xfId="55157" xr:uid="{00000000-0005-0000-0000-00006FD70000}"/>
    <cellStyle name="SAPBEXresData 10 2" xfId="55158" xr:uid="{00000000-0005-0000-0000-000070D70000}"/>
    <cellStyle name="SAPBEXresData 11" xfId="55159" xr:uid="{00000000-0005-0000-0000-000071D70000}"/>
    <cellStyle name="SAPBEXresData 11 2" xfId="55160" xr:uid="{00000000-0005-0000-0000-000072D70000}"/>
    <cellStyle name="SAPBEXresData 12" xfId="55161" xr:uid="{00000000-0005-0000-0000-000073D70000}"/>
    <cellStyle name="SAPBEXresData 12 2" xfId="55162" xr:uid="{00000000-0005-0000-0000-000074D70000}"/>
    <cellStyle name="SAPBEXresData 13" xfId="55163" xr:uid="{00000000-0005-0000-0000-000075D70000}"/>
    <cellStyle name="SAPBEXresData 13 2" xfId="55164" xr:uid="{00000000-0005-0000-0000-000076D70000}"/>
    <cellStyle name="SAPBEXresData 14" xfId="55165" xr:uid="{00000000-0005-0000-0000-000077D70000}"/>
    <cellStyle name="SAPBEXresData 14 2" xfId="55166" xr:uid="{00000000-0005-0000-0000-000078D70000}"/>
    <cellStyle name="SAPBEXresData 15" xfId="55167" xr:uid="{00000000-0005-0000-0000-000079D70000}"/>
    <cellStyle name="SAPBEXresData 15 2" xfId="55168" xr:uid="{00000000-0005-0000-0000-00007AD70000}"/>
    <cellStyle name="SAPBEXresData 16" xfId="55169" xr:uid="{00000000-0005-0000-0000-00007BD70000}"/>
    <cellStyle name="SAPBEXresData 16 2" xfId="55170" xr:uid="{00000000-0005-0000-0000-00007CD70000}"/>
    <cellStyle name="SAPBEXresData 17" xfId="55171" xr:uid="{00000000-0005-0000-0000-00007DD70000}"/>
    <cellStyle name="SAPBEXresData 17 2" xfId="55172" xr:uid="{00000000-0005-0000-0000-00007ED70000}"/>
    <cellStyle name="SAPBEXresData 18" xfId="55173" xr:uid="{00000000-0005-0000-0000-00007FD70000}"/>
    <cellStyle name="SAPBEXresData 18 2" xfId="55174" xr:uid="{00000000-0005-0000-0000-000080D70000}"/>
    <cellStyle name="SAPBEXresData 19" xfId="55175" xr:uid="{00000000-0005-0000-0000-000081D70000}"/>
    <cellStyle name="SAPBEXresData 19 2" xfId="55176" xr:uid="{00000000-0005-0000-0000-000082D70000}"/>
    <cellStyle name="SAPBEXresData 2" xfId="55177" xr:uid="{00000000-0005-0000-0000-000083D70000}"/>
    <cellStyle name="SAPBEXresData 2 2" xfId="55178" xr:uid="{00000000-0005-0000-0000-000084D70000}"/>
    <cellStyle name="SAPBEXresData 2 2 2" xfId="55179" xr:uid="{00000000-0005-0000-0000-000085D70000}"/>
    <cellStyle name="SAPBEXresData 2 3" xfId="55180" xr:uid="{00000000-0005-0000-0000-000086D70000}"/>
    <cellStyle name="SAPBEXresData 2 3 2" xfId="55181" xr:uid="{00000000-0005-0000-0000-000087D70000}"/>
    <cellStyle name="SAPBEXresData 2 4" xfId="55182" xr:uid="{00000000-0005-0000-0000-000088D70000}"/>
    <cellStyle name="SAPBEXresData 2 4 2" xfId="55183" xr:uid="{00000000-0005-0000-0000-000089D70000}"/>
    <cellStyle name="SAPBEXresData 2 5" xfId="55184" xr:uid="{00000000-0005-0000-0000-00008AD70000}"/>
    <cellStyle name="SAPBEXresData 20" xfId="55185" xr:uid="{00000000-0005-0000-0000-00008BD70000}"/>
    <cellStyle name="SAPBEXresData 20 2" xfId="55186" xr:uid="{00000000-0005-0000-0000-00008CD70000}"/>
    <cellStyle name="SAPBEXresData 21" xfId="55187" xr:uid="{00000000-0005-0000-0000-00008DD70000}"/>
    <cellStyle name="SAPBEXresData 3" xfId="55188" xr:uid="{00000000-0005-0000-0000-00008ED70000}"/>
    <cellStyle name="SAPBEXresData 3 2" xfId="55189" xr:uid="{00000000-0005-0000-0000-00008FD70000}"/>
    <cellStyle name="SAPBEXresData 4" xfId="55190" xr:uid="{00000000-0005-0000-0000-000090D70000}"/>
    <cellStyle name="SAPBEXresData 4 2" xfId="55191" xr:uid="{00000000-0005-0000-0000-000091D70000}"/>
    <cellStyle name="SAPBEXresData 5" xfId="55192" xr:uid="{00000000-0005-0000-0000-000092D70000}"/>
    <cellStyle name="SAPBEXresData 5 2" xfId="55193" xr:uid="{00000000-0005-0000-0000-000093D70000}"/>
    <cellStyle name="SAPBEXresData 6" xfId="55194" xr:uid="{00000000-0005-0000-0000-000094D70000}"/>
    <cellStyle name="SAPBEXresData 6 2" xfId="55195" xr:uid="{00000000-0005-0000-0000-000095D70000}"/>
    <cellStyle name="SAPBEXresData 7" xfId="55196" xr:uid="{00000000-0005-0000-0000-000096D70000}"/>
    <cellStyle name="SAPBEXresData 7 2" xfId="55197" xr:uid="{00000000-0005-0000-0000-000097D70000}"/>
    <cellStyle name="SAPBEXresData 8" xfId="55198" xr:uid="{00000000-0005-0000-0000-000098D70000}"/>
    <cellStyle name="SAPBEXresData 8 2" xfId="55199" xr:uid="{00000000-0005-0000-0000-000099D70000}"/>
    <cellStyle name="SAPBEXresData 9" xfId="55200" xr:uid="{00000000-0005-0000-0000-00009AD70000}"/>
    <cellStyle name="SAPBEXresData 9 2" xfId="55201" xr:uid="{00000000-0005-0000-0000-00009BD70000}"/>
    <cellStyle name="SAPBEXresDataEmph" xfId="55202" xr:uid="{00000000-0005-0000-0000-00009CD70000}"/>
    <cellStyle name="SAPBEXresDataEmph 10" xfId="55203" xr:uid="{00000000-0005-0000-0000-00009DD70000}"/>
    <cellStyle name="SAPBEXresDataEmph 10 2" xfId="55204" xr:uid="{00000000-0005-0000-0000-00009ED70000}"/>
    <cellStyle name="SAPBEXresDataEmph 11" xfId="55205" xr:uid="{00000000-0005-0000-0000-00009FD70000}"/>
    <cellStyle name="SAPBEXresDataEmph 11 2" xfId="55206" xr:uid="{00000000-0005-0000-0000-0000A0D70000}"/>
    <cellStyle name="SAPBEXresDataEmph 12" xfId="55207" xr:uid="{00000000-0005-0000-0000-0000A1D70000}"/>
    <cellStyle name="SAPBEXresDataEmph 12 2" xfId="55208" xr:uid="{00000000-0005-0000-0000-0000A2D70000}"/>
    <cellStyle name="SAPBEXresDataEmph 13" xfId="55209" xr:uid="{00000000-0005-0000-0000-0000A3D70000}"/>
    <cellStyle name="SAPBEXresDataEmph 13 2" xfId="55210" xr:uid="{00000000-0005-0000-0000-0000A4D70000}"/>
    <cellStyle name="SAPBEXresDataEmph 14" xfId="55211" xr:uid="{00000000-0005-0000-0000-0000A5D70000}"/>
    <cellStyle name="SAPBEXresDataEmph 14 2" xfId="55212" xr:uid="{00000000-0005-0000-0000-0000A6D70000}"/>
    <cellStyle name="SAPBEXresDataEmph 15" xfId="55213" xr:uid="{00000000-0005-0000-0000-0000A7D70000}"/>
    <cellStyle name="SAPBEXresDataEmph 15 2" xfId="55214" xr:uid="{00000000-0005-0000-0000-0000A8D70000}"/>
    <cellStyle name="SAPBEXresDataEmph 16" xfId="55215" xr:uid="{00000000-0005-0000-0000-0000A9D70000}"/>
    <cellStyle name="SAPBEXresDataEmph 16 2" xfId="55216" xr:uid="{00000000-0005-0000-0000-0000AAD70000}"/>
    <cellStyle name="SAPBEXresDataEmph 17" xfId="55217" xr:uid="{00000000-0005-0000-0000-0000ABD70000}"/>
    <cellStyle name="SAPBEXresDataEmph 17 2" xfId="55218" xr:uid="{00000000-0005-0000-0000-0000ACD70000}"/>
    <cellStyle name="SAPBEXresDataEmph 18" xfId="55219" xr:uid="{00000000-0005-0000-0000-0000ADD70000}"/>
    <cellStyle name="SAPBEXresDataEmph 18 2" xfId="55220" xr:uid="{00000000-0005-0000-0000-0000AED70000}"/>
    <cellStyle name="SAPBEXresDataEmph 19" xfId="55221" xr:uid="{00000000-0005-0000-0000-0000AFD70000}"/>
    <cellStyle name="SAPBEXresDataEmph 19 2" xfId="55222" xr:uid="{00000000-0005-0000-0000-0000B0D70000}"/>
    <cellStyle name="SAPBEXresDataEmph 2" xfId="55223" xr:uid="{00000000-0005-0000-0000-0000B1D70000}"/>
    <cellStyle name="SAPBEXresDataEmph 2 2" xfId="55224" xr:uid="{00000000-0005-0000-0000-0000B2D70000}"/>
    <cellStyle name="SAPBEXresDataEmph 2 2 2" xfId="55225" xr:uid="{00000000-0005-0000-0000-0000B3D70000}"/>
    <cellStyle name="SAPBEXresDataEmph 2 3" xfId="55226" xr:uid="{00000000-0005-0000-0000-0000B4D70000}"/>
    <cellStyle name="SAPBEXresDataEmph 2 3 2" xfId="55227" xr:uid="{00000000-0005-0000-0000-0000B5D70000}"/>
    <cellStyle name="SAPBEXresDataEmph 2 4" xfId="55228" xr:uid="{00000000-0005-0000-0000-0000B6D70000}"/>
    <cellStyle name="SAPBEXresDataEmph 2 4 2" xfId="55229" xr:uid="{00000000-0005-0000-0000-0000B7D70000}"/>
    <cellStyle name="SAPBEXresDataEmph 2 5" xfId="55230" xr:uid="{00000000-0005-0000-0000-0000B8D70000}"/>
    <cellStyle name="SAPBEXresDataEmph 20" xfId="55231" xr:uid="{00000000-0005-0000-0000-0000B9D70000}"/>
    <cellStyle name="SAPBEXresDataEmph 20 2" xfId="55232" xr:uid="{00000000-0005-0000-0000-0000BAD70000}"/>
    <cellStyle name="SAPBEXresDataEmph 21" xfId="55233" xr:uid="{00000000-0005-0000-0000-0000BBD70000}"/>
    <cellStyle name="SAPBEXresDataEmph 3" xfId="55234" xr:uid="{00000000-0005-0000-0000-0000BCD70000}"/>
    <cellStyle name="SAPBEXresDataEmph 3 2" xfId="55235" xr:uid="{00000000-0005-0000-0000-0000BDD70000}"/>
    <cellStyle name="SAPBEXresDataEmph 4" xfId="55236" xr:uid="{00000000-0005-0000-0000-0000BED70000}"/>
    <cellStyle name="SAPBEXresDataEmph 4 2" xfId="55237" xr:uid="{00000000-0005-0000-0000-0000BFD70000}"/>
    <cellStyle name="SAPBEXresDataEmph 5" xfId="55238" xr:uid="{00000000-0005-0000-0000-0000C0D70000}"/>
    <cellStyle name="SAPBEXresDataEmph 5 2" xfId="55239" xr:uid="{00000000-0005-0000-0000-0000C1D70000}"/>
    <cellStyle name="SAPBEXresDataEmph 6" xfId="55240" xr:uid="{00000000-0005-0000-0000-0000C2D70000}"/>
    <cellStyle name="SAPBEXresDataEmph 6 2" xfId="55241" xr:uid="{00000000-0005-0000-0000-0000C3D70000}"/>
    <cellStyle name="SAPBEXresDataEmph 7" xfId="55242" xr:uid="{00000000-0005-0000-0000-0000C4D70000}"/>
    <cellStyle name="SAPBEXresDataEmph 7 2" xfId="55243" xr:uid="{00000000-0005-0000-0000-0000C5D70000}"/>
    <cellStyle name="SAPBEXresDataEmph 8" xfId="55244" xr:uid="{00000000-0005-0000-0000-0000C6D70000}"/>
    <cellStyle name="SAPBEXresDataEmph 8 2" xfId="55245" xr:uid="{00000000-0005-0000-0000-0000C7D70000}"/>
    <cellStyle name="SAPBEXresDataEmph 9" xfId="55246" xr:uid="{00000000-0005-0000-0000-0000C8D70000}"/>
    <cellStyle name="SAPBEXresDataEmph 9 2" xfId="55247" xr:uid="{00000000-0005-0000-0000-0000C9D70000}"/>
    <cellStyle name="SAPBEXresItem" xfId="55248" xr:uid="{00000000-0005-0000-0000-0000CAD70000}"/>
    <cellStyle name="SAPBEXresItem 10" xfId="55249" xr:uid="{00000000-0005-0000-0000-0000CBD70000}"/>
    <cellStyle name="SAPBEXresItem 10 2" xfId="55250" xr:uid="{00000000-0005-0000-0000-0000CCD70000}"/>
    <cellStyle name="SAPBEXresItem 11" xfId="55251" xr:uid="{00000000-0005-0000-0000-0000CDD70000}"/>
    <cellStyle name="SAPBEXresItem 11 2" xfId="55252" xr:uid="{00000000-0005-0000-0000-0000CED70000}"/>
    <cellStyle name="SAPBEXresItem 12" xfId="55253" xr:uid="{00000000-0005-0000-0000-0000CFD70000}"/>
    <cellStyle name="SAPBEXresItem 12 2" xfId="55254" xr:uid="{00000000-0005-0000-0000-0000D0D70000}"/>
    <cellStyle name="SAPBEXresItem 13" xfId="55255" xr:uid="{00000000-0005-0000-0000-0000D1D70000}"/>
    <cellStyle name="SAPBEXresItem 13 2" xfId="55256" xr:uid="{00000000-0005-0000-0000-0000D2D70000}"/>
    <cellStyle name="SAPBEXresItem 14" xfId="55257" xr:uid="{00000000-0005-0000-0000-0000D3D70000}"/>
    <cellStyle name="SAPBEXresItem 14 2" xfId="55258" xr:uid="{00000000-0005-0000-0000-0000D4D70000}"/>
    <cellStyle name="SAPBEXresItem 15" xfId="55259" xr:uid="{00000000-0005-0000-0000-0000D5D70000}"/>
    <cellStyle name="SAPBEXresItem 15 2" xfId="55260" xr:uid="{00000000-0005-0000-0000-0000D6D70000}"/>
    <cellStyle name="SAPBEXresItem 16" xfId="55261" xr:uid="{00000000-0005-0000-0000-0000D7D70000}"/>
    <cellStyle name="SAPBEXresItem 16 2" xfId="55262" xr:uid="{00000000-0005-0000-0000-0000D8D70000}"/>
    <cellStyle name="SAPBEXresItem 17" xfId="55263" xr:uid="{00000000-0005-0000-0000-0000D9D70000}"/>
    <cellStyle name="SAPBEXresItem 17 2" xfId="55264" xr:uid="{00000000-0005-0000-0000-0000DAD70000}"/>
    <cellStyle name="SAPBEXresItem 18" xfId="55265" xr:uid="{00000000-0005-0000-0000-0000DBD70000}"/>
    <cellStyle name="SAPBEXresItem 18 2" xfId="55266" xr:uid="{00000000-0005-0000-0000-0000DCD70000}"/>
    <cellStyle name="SAPBEXresItem 19" xfId="55267" xr:uid="{00000000-0005-0000-0000-0000DDD70000}"/>
    <cellStyle name="SAPBEXresItem 19 2" xfId="55268" xr:uid="{00000000-0005-0000-0000-0000DED70000}"/>
    <cellStyle name="SAPBEXresItem 2" xfId="55269" xr:uid="{00000000-0005-0000-0000-0000DFD70000}"/>
    <cellStyle name="SAPBEXresItem 2 2" xfId="55270" xr:uid="{00000000-0005-0000-0000-0000E0D70000}"/>
    <cellStyle name="SAPBEXresItem 2 2 2" xfId="55271" xr:uid="{00000000-0005-0000-0000-0000E1D70000}"/>
    <cellStyle name="SAPBEXresItem 2 3" xfId="55272" xr:uid="{00000000-0005-0000-0000-0000E2D70000}"/>
    <cellStyle name="SAPBEXresItem 2 3 2" xfId="55273" xr:uid="{00000000-0005-0000-0000-0000E3D70000}"/>
    <cellStyle name="SAPBEXresItem 2 4" xfId="55274" xr:uid="{00000000-0005-0000-0000-0000E4D70000}"/>
    <cellStyle name="SAPBEXresItem 2 4 2" xfId="55275" xr:uid="{00000000-0005-0000-0000-0000E5D70000}"/>
    <cellStyle name="SAPBEXresItem 2 5" xfId="55276" xr:uid="{00000000-0005-0000-0000-0000E6D70000}"/>
    <cellStyle name="SAPBEXresItem 20" xfId="55277" xr:uid="{00000000-0005-0000-0000-0000E7D70000}"/>
    <cellStyle name="SAPBEXresItem 20 2" xfId="55278" xr:uid="{00000000-0005-0000-0000-0000E8D70000}"/>
    <cellStyle name="SAPBEXresItem 21" xfId="55279" xr:uid="{00000000-0005-0000-0000-0000E9D70000}"/>
    <cellStyle name="SAPBEXresItem 3" xfId="55280" xr:uid="{00000000-0005-0000-0000-0000EAD70000}"/>
    <cellStyle name="SAPBEXresItem 3 2" xfId="55281" xr:uid="{00000000-0005-0000-0000-0000EBD70000}"/>
    <cellStyle name="SAPBEXresItem 4" xfId="55282" xr:uid="{00000000-0005-0000-0000-0000ECD70000}"/>
    <cellStyle name="SAPBEXresItem 4 2" xfId="55283" xr:uid="{00000000-0005-0000-0000-0000EDD70000}"/>
    <cellStyle name="SAPBEXresItem 5" xfId="55284" xr:uid="{00000000-0005-0000-0000-0000EED70000}"/>
    <cellStyle name="SAPBEXresItem 5 2" xfId="55285" xr:uid="{00000000-0005-0000-0000-0000EFD70000}"/>
    <cellStyle name="SAPBEXresItem 6" xfId="55286" xr:uid="{00000000-0005-0000-0000-0000F0D70000}"/>
    <cellStyle name="SAPBEXresItem 6 2" xfId="55287" xr:uid="{00000000-0005-0000-0000-0000F1D70000}"/>
    <cellStyle name="SAPBEXresItem 7" xfId="55288" xr:uid="{00000000-0005-0000-0000-0000F2D70000}"/>
    <cellStyle name="SAPBEXresItem 7 2" xfId="55289" xr:uid="{00000000-0005-0000-0000-0000F3D70000}"/>
    <cellStyle name="SAPBEXresItem 8" xfId="55290" xr:uid="{00000000-0005-0000-0000-0000F4D70000}"/>
    <cellStyle name="SAPBEXresItem 8 2" xfId="55291" xr:uid="{00000000-0005-0000-0000-0000F5D70000}"/>
    <cellStyle name="SAPBEXresItem 9" xfId="55292" xr:uid="{00000000-0005-0000-0000-0000F6D70000}"/>
    <cellStyle name="SAPBEXresItem 9 2" xfId="55293" xr:uid="{00000000-0005-0000-0000-0000F7D70000}"/>
    <cellStyle name="SAPBEXresItemX" xfId="55294" xr:uid="{00000000-0005-0000-0000-0000F8D70000}"/>
    <cellStyle name="SAPBEXresItemX 10" xfId="55295" xr:uid="{00000000-0005-0000-0000-0000F9D70000}"/>
    <cellStyle name="SAPBEXresItemX 10 2" xfId="55296" xr:uid="{00000000-0005-0000-0000-0000FAD70000}"/>
    <cellStyle name="SAPBEXresItemX 11" xfId="55297" xr:uid="{00000000-0005-0000-0000-0000FBD70000}"/>
    <cellStyle name="SAPBEXresItemX 11 2" xfId="55298" xr:uid="{00000000-0005-0000-0000-0000FCD70000}"/>
    <cellStyle name="SAPBEXresItemX 12" xfId="55299" xr:uid="{00000000-0005-0000-0000-0000FDD70000}"/>
    <cellStyle name="SAPBEXresItemX 12 2" xfId="55300" xr:uid="{00000000-0005-0000-0000-0000FED70000}"/>
    <cellStyle name="SAPBEXresItemX 13" xfId="55301" xr:uid="{00000000-0005-0000-0000-0000FFD70000}"/>
    <cellStyle name="SAPBEXresItemX 13 2" xfId="55302" xr:uid="{00000000-0005-0000-0000-000000D80000}"/>
    <cellStyle name="SAPBEXresItemX 14" xfId="55303" xr:uid="{00000000-0005-0000-0000-000001D80000}"/>
    <cellStyle name="SAPBEXresItemX 14 2" xfId="55304" xr:uid="{00000000-0005-0000-0000-000002D80000}"/>
    <cellStyle name="SAPBEXresItemX 15" xfId="55305" xr:uid="{00000000-0005-0000-0000-000003D80000}"/>
    <cellStyle name="SAPBEXresItemX 15 2" xfId="55306" xr:uid="{00000000-0005-0000-0000-000004D80000}"/>
    <cellStyle name="SAPBEXresItemX 16" xfId="55307" xr:uid="{00000000-0005-0000-0000-000005D80000}"/>
    <cellStyle name="SAPBEXresItemX 16 2" xfId="55308" xr:uid="{00000000-0005-0000-0000-000006D80000}"/>
    <cellStyle name="SAPBEXresItemX 17" xfId="55309" xr:uid="{00000000-0005-0000-0000-000007D80000}"/>
    <cellStyle name="SAPBEXresItemX 17 2" xfId="55310" xr:uid="{00000000-0005-0000-0000-000008D80000}"/>
    <cellStyle name="SAPBEXresItemX 18" xfId="55311" xr:uid="{00000000-0005-0000-0000-000009D80000}"/>
    <cellStyle name="SAPBEXresItemX 18 2" xfId="55312" xr:uid="{00000000-0005-0000-0000-00000AD80000}"/>
    <cellStyle name="SAPBEXresItemX 19" xfId="55313" xr:uid="{00000000-0005-0000-0000-00000BD80000}"/>
    <cellStyle name="SAPBEXresItemX 19 2" xfId="55314" xr:uid="{00000000-0005-0000-0000-00000CD80000}"/>
    <cellStyle name="SAPBEXresItemX 2" xfId="55315" xr:uid="{00000000-0005-0000-0000-00000DD80000}"/>
    <cellStyle name="SAPBEXresItemX 2 2" xfId="55316" xr:uid="{00000000-0005-0000-0000-00000ED80000}"/>
    <cellStyle name="SAPBEXresItemX 2 2 2" xfId="55317" xr:uid="{00000000-0005-0000-0000-00000FD80000}"/>
    <cellStyle name="SAPBEXresItemX 2 3" xfId="55318" xr:uid="{00000000-0005-0000-0000-000010D80000}"/>
    <cellStyle name="SAPBEXresItemX 2 3 2" xfId="55319" xr:uid="{00000000-0005-0000-0000-000011D80000}"/>
    <cellStyle name="SAPBEXresItemX 2 4" xfId="55320" xr:uid="{00000000-0005-0000-0000-000012D80000}"/>
    <cellStyle name="SAPBEXresItemX 2 4 2" xfId="55321" xr:uid="{00000000-0005-0000-0000-000013D80000}"/>
    <cellStyle name="SAPBEXresItemX 2 5" xfId="55322" xr:uid="{00000000-0005-0000-0000-000014D80000}"/>
    <cellStyle name="SAPBEXresItemX 20" xfId="55323" xr:uid="{00000000-0005-0000-0000-000015D80000}"/>
    <cellStyle name="SAPBEXresItemX 20 2" xfId="55324" xr:uid="{00000000-0005-0000-0000-000016D80000}"/>
    <cellStyle name="SAPBEXresItemX 21" xfId="55325" xr:uid="{00000000-0005-0000-0000-000017D80000}"/>
    <cellStyle name="SAPBEXresItemX 3" xfId="55326" xr:uid="{00000000-0005-0000-0000-000018D80000}"/>
    <cellStyle name="SAPBEXresItemX 3 2" xfId="55327" xr:uid="{00000000-0005-0000-0000-000019D80000}"/>
    <cellStyle name="SAPBEXresItemX 4" xfId="55328" xr:uid="{00000000-0005-0000-0000-00001AD80000}"/>
    <cellStyle name="SAPBEXresItemX 4 2" xfId="55329" xr:uid="{00000000-0005-0000-0000-00001BD80000}"/>
    <cellStyle name="SAPBEXresItemX 5" xfId="55330" xr:uid="{00000000-0005-0000-0000-00001CD80000}"/>
    <cellStyle name="SAPBEXresItemX 5 2" xfId="55331" xr:uid="{00000000-0005-0000-0000-00001DD80000}"/>
    <cellStyle name="SAPBEXresItemX 6" xfId="55332" xr:uid="{00000000-0005-0000-0000-00001ED80000}"/>
    <cellStyle name="SAPBEXresItemX 6 2" xfId="55333" xr:uid="{00000000-0005-0000-0000-00001FD80000}"/>
    <cellStyle name="SAPBEXresItemX 7" xfId="55334" xr:uid="{00000000-0005-0000-0000-000020D80000}"/>
    <cellStyle name="SAPBEXresItemX 7 2" xfId="55335" xr:uid="{00000000-0005-0000-0000-000021D80000}"/>
    <cellStyle name="SAPBEXresItemX 8" xfId="55336" xr:uid="{00000000-0005-0000-0000-000022D80000}"/>
    <cellStyle name="SAPBEXresItemX 8 2" xfId="55337" xr:uid="{00000000-0005-0000-0000-000023D80000}"/>
    <cellStyle name="SAPBEXresItemX 9" xfId="55338" xr:uid="{00000000-0005-0000-0000-000024D80000}"/>
    <cellStyle name="SAPBEXresItemX 9 2" xfId="55339" xr:uid="{00000000-0005-0000-0000-000025D80000}"/>
    <cellStyle name="SAPBEXstdData" xfId="55340" xr:uid="{00000000-0005-0000-0000-000026D80000}"/>
    <cellStyle name="SAPBEXstdData 10" xfId="55341" xr:uid="{00000000-0005-0000-0000-000027D80000}"/>
    <cellStyle name="SAPBEXstdData 10 2" xfId="55342" xr:uid="{00000000-0005-0000-0000-000028D80000}"/>
    <cellStyle name="SAPBEXstdData 11" xfId="55343" xr:uid="{00000000-0005-0000-0000-000029D80000}"/>
    <cellStyle name="SAPBEXstdData 11 2" xfId="55344" xr:uid="{00000000-0005-0000-0000-00002AD80000}"/>
    <cellStyle name="SAPBEXstdData 12" xfId="55345" xr:uid="{00000000-0005-0000-0000-00002BD80000}"/>
    <cellStyle name="SAPBEXstdData 12 2" xfId="55346" xr:uid="{00000000-0005-0000-0000-00002CD80000}"/>
    <cellStyle name="SAPBEXstdData 13" xfId="55347" xr:uid="{00000000-0005-0000-0000-00002DD80000}"/>
    <cellStyle name="SAPBEXstdData 13 2" xfId="55348" xr:uid="{00000000-0005-0000-0000-00002ED80000}"/>
    <cellStyle name="SAPBEXstdData 14" xfId="55349" xr:uid="{00000000-0005-0000-0000-00002FD80000}"/>
    <cellStyle name="SAPBEXstdData 14 2" xfId="55350" xr:uid="{00000000-0005-0000-0000-000030D80000}"/>
    <cellStyle name="SAPBEXstdData 15" xfId="55351" xr:uid="{00000000-0005-0000-0000-000031D80000}"/>
    <cellStyle name="SAPBEXstdData 15 2" xfId="55352" xr:uid="{00000000-0005-0000-0000-000032D80000}"/>
    <cellStyle name="SAPBEXstdData 16" xfId="55353" xr:uid="{00000000-0005-0000-0000-000033D80000}"/>
    <cellStyle name="SAPBEXstdData 16 2" xfId="55354" xr:uid="{00000000-0005-0000-0000-000034D80000}"/>
    <cellStyle name="SAPBEXstdData 17" xfId="55355" xr:uid="{00000000-0005-0000-0000-000035D80000}"/>
    <cellStyle name="SAPBEXstdData 17 2" xfId="55356" xr:uid="{00000000-0005-0000-0000-000036D80000}"/>
    <cellStyle name="SAPBEXstdData 18" xfId="55357" xr:uid="{00000000-0005-0000-0000-000037D80000}"/>
    <cellStyle name="SAPBEXstdData 18 2" xfId="55358" xr:uid="{00000000-0005-0000-0000-000038D80000}"/>
    <cellStyle name="SAPBEXstdData 19" xfId="55359" xr:uid="{00000000-0005-0000-0000-000039D80000}"/>
    <cellStyle name="SAPBEXstdData 19 2" xfId="55360" xr:uid="{00000000-0005-0000-0000-00003AD80000}"/>
    <cellStyle name="SAPBEXstdData 2" xfId="55361" xr:uid="{00000000-0005-0000-0000-00003BD80000}"/>
    <cellStyle name="SAPBEXstdData 2 2" xfId="55362" xr:uid="{00000000-0005-0000-0000-00003CD80000}"/>
    <cellStyle name="SAPBEXstdData 2 2 2" xfId="55363" xr:uid="{00000000-0005-0000-0000-00003DD80000}"/>
    <cellStyle name="SAPBEXstdData 2 3" xfId="55364" xr:uid="{00000000-0005-0000-0000-00003ED80000}"/>
    <cellStyle name="SAPBEXstdData 2 3 2" xfId="55365" xr:uid="{00000000-0005-0000-0000-00003FD80000}"/>
    <cellStyle name="SAPBEXstdData 2 4" xfId="55366" xr:uid="{00000000-0005-0000-0000-000040D80000}"/>
    <cellStyle name="SAPBEXstdData 2 4 2" xfId="55367" xr:uid="{00000000-0005-0000-0000-000041D80000}"/>
    <cellStyle name="SAPBEXstdData 2 5" xfId="55368" xr:uid="{00000000-0005-0000-0000-000042D80000}"/>
    <cellStyle name="SAPBEXstdData 2 5 2" xfId="55369" xr:uid="{00000000-0005-0000-0000-000043D80000}"/>
    <cellStyle name="SAPBEXstdData 2 6" xfId="55370" xr:uid="{00000000-0005-0000-0000-000044D80000}"/>
    <cellStyle name="SAPBEXstdData 2 6 2" xfId="55371" xr:uid="{00000000-0005-0000-0000-000045D80000}"/>
    <cellStyle name="SAPBEXstdData 2 7" xfId="55372" xr:uid="{00000000-0005-0000-0000-000046D80000}"/>
    <cellStyle name="SAPBEXstdData 2 7 2" xfId="55373" xr:uid="{00000000-0005-0000-0000-000047D80000}"/>
    <cellStyle name="SAPBEXstdData 2 8" xfId="55374" xr:uid="{00000000-0005-0000-0000-000048D80000}"/>
    <cellStyle name="SAPBEXstdData 20" xfId="55375" xr:uid="{00000000-0005-0000-0000-000049D80000}"/>
    <cellStyle name="SAPBEXstdData 20 2" xfId="55376" xr:uid="{00000000-0005-0000-0000-00004AD80000}"/>
    <cellStyle name="SAPBEXstdData 21" xfId="55377" xr:uid="{00000000-0005-0000-0000-00004BD80000}"/>
    <cellStyle name="SAPBEXstdData 21 2" xfId="55378" xr:uid="{00000000-0005-0000-0000-00004CD80000}"/>
    <cellStyle name="SAPBEXstdData 22" xfId="55379" xr:uid="{00000000-0005-0000-0000-00004DD80000}"/>
    <cellStyle name="SAPBEXstdData 3" xfId="55380" xr:uid="{00000000-0005-0000-0000-00004ED80000}"/>
    <cellStyle name="SAPBEXstdData 3 2" xfId="55381" xr:uid="{00000000-0005-0000-0000-00004FD80000}"/>
    <cellStyle name="SAPBEXstdData 4" xfId="55382" xr:uid="{00000000-0005-0000-0000-000050D80000}"/>
    <cellStyle name="SAPBEXstdData 4 2" xfId="55383" xr:uid="{00000000-0005-0000-0000-000051D80000}"/>
    <cellStyle name="SAPBEXstdData 5" xfId="55384" xr:uid="{00000000-0005-0000-0000-000052D80000}"/>
    <cellStyle name="SAPBEXstdData 5 2" xfId="55385" xr:uid="{00000000-0005-0000-0000-000053D80000}"/>
    <cellStyle name="SAPBEXstdData 6" xfId="55386" xr:uid="{00000000-0005-0000-0000-000054D80000}"/>
    <cellStyle name="SAPBEXstdData 6 2" xfId="55387" xr:uid="{00000000-0005-0000-0000-000055D80000}"/>
    <cellStyle name="SAPBEXstdData 7" xfId="55388" xr:uid="{00000000-0005-0000-0000-000056D80000}"/>
    <cellStyle name="SAPBEXstdData 7 2" xfId="55389" xr:uid="{00000000-0005-0000-0000-000057D80000}"/>
    <cellStyle name="SAPBEXstdData 8" xfId="55390" xr:uid="{00000000-0005-0000-0000-000058D80000}"/>
    <cellStyle name="SAPBEXstdData 8 2" xfId="55391" xr:uid="{00000000-0005-0000-0000-000059D80000}"/>
    <cellStyle name="SAPBEXstdData 9" xfId="55392" xr:uid="{00000000-0005-0000-0000-00005AD80000}"/>
    <cellStyle name="SAPBEXstdData 9 2" xfId="55393" xr:uid="{00000000-0005-0000-0000-00005BD80000}"/>
    <cellStyle name="SAPBEXstdDataEmph" xfId="55394" xr:uid="{00000000-0005-0000-0000-00005CD80000}"/>
    <cellStyle name="SAPBEXstdDataEmph 10" xfId="55395" xr:uid="{00000000-0005-0000-0000-00005DD80000}"/>
    <cellStyle name="SAPBEXstdDataEmph 10 2" xfId="55396" xr:uid="{00000000-0005-0000-0000-00005ED80000}"/>
    <cellStyle name="SAPBEXstdDataEmph 11" xfId="55397" xr:uid="{00000000-0005-0000-0000-00005FD80000}"/>
    <cellStyle name="SAPBEXstdDataEmph 11 2" xfId="55398" xr:uid="{00000000-0005-0000-0000-000060D80000}"/>
    <cellStyle name="SAPBEXstdDataEmph 12" xfId="55399" xr:uid="{00000000-0005-0000-0000-000061D80000}"/>
    <cellStyle name="SAPBEXstdDataEmph 12 2" xfId="55400" xr:uid="{00000000-0005-0000-0000-000062D80000}"/>
    <cellStyle name="SAPBEXstdDataEmph 13" xfId="55401" xr:uid="{00000000-0005-0000-0000-000063D80000}"/>
    <cellStyle name="SAPBEXstdDataEmph 13 2" xfId="55402" xr:uid="{00000000-0005-0000-0000-000064D80000}"/>
    <cellStyle name="SAPBEXstdDataEmph 14" xfId="55403" xr:uid="{00000000-0005-0000-0000-000065D80000}"/>
    <cellStyle name="SAPBEXstdDataEmph 14 2" xfId="55404" xr:uid="{00000000-0005-0000-0000-000066D80000}"/>
    <cellStyle name="SAPBEXstdDataEmph 15" xfId="55405" xr:uid="{00000000-0005-0000-0000-000067D80000}"/>
    <cellStyle name="SAPBEXstdDataEmph 15 2" xfId="55406" xr:uid="{00000000-0005-0000-0000-000068D80000}"/>
    <cellStyle name="SAPBEXstdDataEmph 16" xfId="55407" xr:uid="{00000000-0005-0000-0000-000069D80000}"/>
    <cellStyle name="SAPBEXstdDataEmph 16 2" xfId="55408" xr:uid="{00000000-0005-0000-0000-00006AD80000}"/>
    <cellStyle name="SAPBEXstdDataEmph 17" xfId="55409" xr:uid="{00000000-0005-0000-0000-00006BD80000}"/>
    <cellStyle name="SAPBEXstdDataEmph 17 2" xfId="55410" xr:uid="{00000000-0005-0000-0000-00006CD80000}"/>
    <cellStyle name="SAPBEXstdDataEmph 18" xfId="55411" xr:uid="{00000000-0005-0000-0000-00006DD80000}"/>
    <cellStyle name="SAPBEXstdDataEmph 18 2" xfId="55412" xr:uid="{00000000-0005-0000-0000-00006ED80000}"/>
    <cellStyle name="SAPBEXstdDataEmph 19" xfId="55413" xr:uid="{00000000-0005-0000-0000-00006FD80000}"/>
    <cellStyle name="SAPBEXstdDataEmph 19 2" xfId="55414" xr:uid="{00000000-0005-0000-0000-000070D80000}"/>
    <cellStyle name="SAPBEXstdDataEmph 2" xfId="55415" xr:uid="{00000000-0005-0000-0000-000071D80000}"/>
    <cellStyle name="SAPBEXstdDataEmph 2 2" xfId="55416" xr:uid="{00000000-0005-0000-0000-000072D80000}"/>
    <cellStyle name="SAPBEXstdDataEmph 2 2 2" xfId="55417" xr:uid="{00000000-0005-0000-0000-000073D80000}"/>
    <cellStyle name="SAPBEXstdDataEmph 2 3" xfId="55418" xr:uid="{00000000-0005-0000-0000-000074D80000}"/>
    <cellStyle name="SAPBEXstdDataEmph 2 3 2" xfId="55419" xr:uid="{00000000-0005-0000-0000-000075D80000}"/>
    <cellStyle name="SAPBEXstdDataEmph 2 4" xfId="55420" xr:uid="{00000000-0005-0000-0000-000076D80000}"/>
    <cellStyle name="SAPBEXstdDataEmph 2 4 2" xfId="55421" xr:uid="{00000000-0005-0000-0000-000077D80000}"/>
    <cellStyle name="SAPBEXstdDataEmph 2 5" xfId="55422" xr:uid="{00000000-0005-0000-0000-000078D80000}"/>
    <cellStyle name="SAPBEXstdDataEmph 20" xfId="55423" xr:uid="{00000000-0005-0000-0000-000079D80000}"/>
    <cellStyle name="SAPBEXstdDataEmph 20 2" xfId="55424" xr:uid="{00000000-0005-0000-0000-00007AD80000}"/>
    <cellStyle name="SAPBEXstdDataEmph 21" xfId="55425" xr:uid="{00000000-0005-0000-0000-00007BD80000}"/>
    <cellStyle name="SAPBEXstdDataEmph 3" xfId="55426" xr:uid="{00000000-0005-0000-0000-00007CD80000}"/>
    <cellStyle name="SAPBEXstdDataEmph 3 2" xfId="55427" xr:uid="{00000000-0005-0000-0000-00007DD80000}"/>
    <cellStyle name="SAPBEXstdDataEmph 4" xfId="55428" xr:uid="{00000000-0005-0000-0000-00007ED80000}"/>
    <cellStyle name="SAPBEXstdDataEmph 4 2" xfId="55429" xr:uid="{00000000-0005-0000-0000-00007FD80000}"/>
    <cellStyle name="SAPBEXstdDataEmph 5" xfId="55430" xr:uid="{00000000-0005-0000-0000-000080D80000}"/>
    <cellStyle name="SAPBEXstdDataEmph 5 2" xfId="55431" xr:uid="{00000000-0005-0000-0000-000081D80000}"/>
    <cellStyle name="SAPBEXstdDataEmph 6" xfId="55432" xr:uid="{00000000-0005-0000-0000-000082D80000}"/>
    <cellStyle name="SAPBEXstdDataEmph 6 2" xfId="55433" xr:uid="{00000000-0005-0000-0000-000083D80000}"/>
    <cellStyle name="SAPBEXstdDataEmph 7" xfId="55434" xr:uid="{00000000-0005-0000-0000-000084D80000}"/>
    <cellStyle name="SAPBEXstdDataEmph 7 2" xfId="55435" xr:uid="{00000000-0005-0000-0000-000085D80000}"/>
    <cellStyle name="SAPBEXstdDataEmph 8" xfId="55436" xr:uid="{00000000-0005-0000-0000-000086D80000}"/>
    <cellStyle name="SAPBEXstdDataEmph 8 2" xfId="55437" xr:uid="{00000000-0005-0000-0000-000087D80000}"/>
    <cellStyle name="SAPBEXstdDataEmph 9" xfId="55438" xr:uid="{00000000-0005-0000-0000-000088D80000}"/>
    <cellStyle name="SAPBEXstdDataEmph 9 2" xfId="55439" xr:uid="{00000000-0005-0000-0000-000089D80000}"/>
    <cellStyle name="SAPBEXstdItem" xfId="55440" xr:uid="{00000000-0005-0000-0000-00008AD80000}"/>
    <cellStyle name="SAPBEXstdItem 10" xfId="55441" xr:uid="{00000000-0005-0000-0000-00008BD80000}"/>
    <cellStyle name="SAPBEXstdItem 10 2" xfId="55442" xr:uid="{00000000-0005-0000-0000-00008CD80000}"/>
    <cellStyle name="SAPBEXstdItem 11" xfId="55443" xr:uid="{00000000-0005-0000-0000-00008DD80000}"/>
    <cellStyle name="SAPBEXstdItem 11 2" xfId="55444" xr:uid="{00000000-0005-0000-0000-00008ED80000}"/>
    <cellStyle name="SAPBEXstdItem 12" xfId="55445" xr:uid="{00000000-0005-0000-0000-00008FD80000}"/>
    <cellStyle name="SAPBEXstdItem 12 2" xfId="55446" xr:uid="{00000000-0005-0000-0000-000090D80000}"/>
    <cellStyle name="SAPBEXstdItem 13" xfId="55447" xr:uid="{00000000-0005-0000-0000-000091D80000}"/>
    <cellStyle name="SAPBEXstdItem 13 2" xfId="55448" xr:uid="{00000000-0005-0000-0000-000092D80000}"/>
    <cellStyle name="SAPBEXstdItem 14" xfId="55449" xr:uid="{00000000-0005-0000-0000-000093D80000}"/>
    <cellStyle name="SAPBEXstdItem 14 2" xfId="55450" xr:uid="{00000000-0005-0000-0000-000094D80000}"/>
    <cellStyle name="SAPBEXstdItem 15" xfId="55451" xr:uid="{00000000-0005-0000-0000-000095D80000}"/>
    <cellStyle name="SAPBEXstdItem 15 2" xfId="55452" xr:uid="{00000000-0005-0000-0000-000096D80000}"/>
    <cellStyle name="SAPBEXstdItem 16" xfId="55453" xr:uid="{00000000-0005-0000-0000-000097D80000}"/>
    <cellStyle name="SAPBEXstdItem 16 2" xfId="55454" xr:uid="{00000000-0005-0000-0000-000098D80000}"/>
    <cellStyle name="SAPBEXstdItem 17" xfId="55455" xr:uid="{00000000-0005-0000-0000-000099D80000}"/>
    <cellStyle name="SAPBEXstdItem 17 2" xfId="55456" xr:uid="{00000000-0005-0000-0000-00009AD80000}"/>
    <cellStyle name="SAPBEXstdItem 18" xfId="55457" xr:uid="{00000000-0005-0000-0000-00009BD80000}"/>
    <cellStyle name="SAPBEXstdItem 18 2" xfId="55458" xr:uid="{00000000-0005-0000-0000-00009CD80000}"/>
    <cellStyle name="SAPBEXstdItem 19" xfId="55459" xr:uid="{00000000-0005-0000-0000-00009DD80000}"/>
    <cellStyle name="SAPBEXstdItem 19 2" xfId="55460" xr:uid="{00000000-0005-0000-0000-00009ED80000}"/>
    <cellStyle name="SAPBEXstdItem 2" xfId="55461" xr:uid="{00000000-0005-0000-0000-00009FD80000}"/>
    <cellStyle name="SAPBEXstdItem 2 2" xfId="55462" xr:uid="{00000000-0005-0000-0000-0000A0D80000}"/>
    <cellStyle name="SAPBEXstdItem 2 2 2" xfId="55463" xr:uid="{00000000-0005-0000-0000-0000A1D80000}"/>
    <cellStyle name="SAPBEXstdItem 2 3" xfId="55464" xr:uid="{00000000-0005-0000-0000-0000A2D80000}"/>
    <cellStyle name="SAPBEXstdItem 2 3 2" xfId="55465" xr:uid="{00000000-0005-0000-0000-0000A3D80000}"/>
    <cellStyle name="SAPBEXstdItem 2 4" xfId="55466" xr:uid="{00000000-0005-0000-0000-0000A4D80000}"/>
    <cellStyle name="SAPBEXstdItem 2 4 2" xfId="55467" xr:uid="{00000000-0005-0000-0000-0000A5D80000}"/>
    <cellStyle name="SAPBEXstdItem 2 5" xfId="55468" xr:uid="{00000000-0005-0000-0000-0000A6D80000}"/>
    <cellStyle name="SAPBEXstdItem 2 5 2" xfId="55469" xr:uid="{00000000-0005-0000-0000-0000A7D80000}"/>
    <cellStyle name="SAPBEXstdItem 2 6" xfId="55470" xr:uid="{00000000-0005-0000-0000-0000A8D80000}"/>
    <cellStyle name="SAPBEXstdItem 2 6 2" xfId="55471" xr:uid="{00000000-0005-0000-0000-0000A9D80000}"/>
    <cellStyle name="SAPBEXstdItem 2 7" xfId="55472" xr:uid="{00000000-0005-0000-0000-0000AAD80000}"/>
    <cellStyle name="SAPBEXstdItem 2 7 2" xfId="55473" xr:uid="{00000000-0005-0000-0000-0000ABD80000}"/>
    <cellStyle name="SAPBEXstdItem 2 8" xfId="55474" xr:uid="{00000000-0005-0000-0000-0000ACD80000}"/>
    <cellStyle name="SAPBEXstdItem 20" xfId="55475" xr:uid="{00000000-0005-0000-0000-0000ADD80000}"/>
    <cellStyle name="SAPBEXstdItem 20 2" xfId="55476" xr:uid="{00000000-0005-0000-0000-0000AED80000}"/>
    <cellStyle name="SAPBEXstdItem 21" xfId="55477" xr:uid="{00000000-0005-0000-0000-0000AFD80000}"/>
    <cellStyle name="SAPBEXstdItem 21 2" xfId="55478" xr:uid="{00000000-0005-0000-0000-0000B0D80000}"/>
    <cellStyle name="SAPBEXstdItem 22" xfId="55479" xr:uid="{00000000-0005-0000-0000-0000B1D80000}"/>
    <cellStyle name="SAPBEXstdItem 3" xfId="55480" xr:uid="{00000000-0005-0000-0000-0000B2D80000}"/>
    <cellStyle name="SAPBEXstdItem 3 2" xfId="55481" xr:uid="{00000000-0005-0000-0000-0000B3D80000}"/>
    <cellStyle name="SAPBEXstdItem 4" xfId="55482" xr:uid="{00000000-0005-0000-0000-0000B4D80000}"/>
    <cellStyle name="SAPBEXstdItem 4 2" xfId="55483" xr:uid="{00000000-0005-0000-0000-0000B5D80000}"/>
    <cellStyle name="SAPBEXstdItem 5" xfId="55484" xr:uid="{00000000-0005-0000-0000-0000B6D80000}"/>
    <cellStyle name="SAPBEXstdItem 5 2" xfId="55485" xr:uid="{00000000-0005-0000-0000-0000B7D80000}"/>
    <cellStyle name="SAPBEXstdItem 6" xfId="55486" xr:uid="{00000000-0005-0000-0000-0000B8D80000}"/>
    <cellStyle name="SAPBEXstdItem 6 2" xfId="55487" xr:uid="{00000000-0005-0000-0000-0000B9D80000}"/>
    <cellStyle name="SAPBEXstdItem 7" xfId="55488" xr:uid="{00000000-0005-0000-0000-0000BAD80000}"/>
    <cellStyle name="SAPBEXstdItem 7 2" xfId="55489" xr:uid="{00000000-0005-0000-0000-0000BBD80000}"/>
    <cellStyle name="SAPBEXstdItem 8" xfId="55490" xr:uid="{00000000-0005-0000-0000-0000BCD80000}"/>
    <cellStyle name="SAPBEXstdItem 8 2" xfId="55491" xr:uid="{00000000-0005-0000-0000-0000BDD80000}"/>
    <cellStyle name="SAPBEXstdItem 9" xfId="55492" xr:uid="{00000000-0005-0000-0000-0000BED80000}"/>
    <cellStyle name="SAPBEXstdItem 9 2" xfId="55493" xr:uid="{00000000-0005-0000-0000-0000BFD80000}"/>
    <cellStyle name="SAPBEXstdItemX" xfId="55494" xr:uid="{00000000-0005-0000-0000-0000C0D80000}"/>
    <cellStyle name="SAPBEXstdItemX 10" xfId="55495" xr:uid="{00000000-0005-0000-0000-0000C1D80000}"/>
    <cellStyle name="SAPBEXstdItemX 10 2" xfId="55496" xr:uid="{00000000-0005-0000-0000-0000C2D80000}"/>
    <cellStyle name="SAPBEXstdItemX 11" xfId="55497" xr:uid="{00000000-0005-0000-0000-0000C3D80000}"/>
    <cellStyle name="SAPBEXstdItemX 11 2" xfId="55498" xr:uid="{00000000-0005-0000-0000-0000C4D80000}"/>
    <cellStyle name="SAPBEXstdItemX 12" xfId="55499" xr:uid="{00000000-0005-0000-0000-0000C5D80000}"/>
    <cellStyle name="SAPBEXstdItemX 12 2" xfId="55500" xr:uid="{00000000-0005-0000-0000-0000C6D80000}"/>
    <cellStyle name="SAPBEXstdItemX 13" xfId="55501" xr:uid="{00000000-0005-0000-0000-0000C7D80000}"/>
    <cellStyle name="SAPBEXstdItemX 13 2" xfId="55502" xr:uid="{00000000-0005-0000-0000-0000C8D80000}"/>
    <cellStyle name="SAPBEXstdItemX 14" xfId="55503" xr:uid="{00000000-0005-0000-0000-0000C9D80000}"/>
    <cellStyle name="SAPBEXstdItemX 14 2" xfId="55504" xr:uid="{00000000-0005-0000-0000-0000CAD80000}"/>
    <cellStyle name="SAPBEXstdItemX 15" xfId="55505" xr:uid="{00000000-0005-0000-0000-0000CBD80000}"/>
    <cellStyle name="SAPBEXstdItemX 15 2" xfId="55506" xr:uid="{00000000-0005-0000-0000-0000CCD80000}"/>
    <cellStyle name="SAPBEXstdItemX 16" xfId="55507" xr:uid="{00000000-0005-0000-0000-0000CDD80000}"/>
    <cellStyle name="SAPBEXstdItemX 16 2" xfId="55508" xr:uid="{00000000-0005-0000-0000-0000CED80000}"/>
    <cellStyle name="SAPBEXstdItemX 17" xfId="55509" xr:uid="{00000000-0005-0000-0000-0000CFD80000}"/>
    <cellStyle name="SAPBEXstdItemX 17 2" xfId="55510" xr:uid="{00000000-0005-0000-0000-0000D0D80000}"/>
    <cellStyle name="SAPBEXstdItemX 18" xfId="55511" xr:uid="{00000000-0005-0000-0000-0000D1D80000}"/>
    <cellStyle name="SAPBEXstdItemX 18 2" xfId="55512" xr:uid="{00000000-0005-0000-0000-0000D2D80000}"/>
    <cellStyle name="SAPBEXstdItemX 19" xfId="55513" xr:uid="{00000000-0005-0000-0000-0000D3D80000}"/>
    <cellStyle name="SAPBEXstdItemX 19 2" xfId="55514" xr:uid="{00000000-0005-0000-0000-0000D4D80000}"/>
    <cellStyle name="SAPBEXstdItemX 2" xfId="55515" xr:uid="{00000000-0005-0000-0000-0000D5D80000}"/>
    <cellStyle name="SAPBEXstdItemX 2 2" xfId="55516" xr:uid="{00000000-0005-0000-0000-0000D6D80000}"/>
    <cellStyle name="SAPBEXstdItemX 2 2 2" xfId="55517" xr:uid="{00000000-0005-0000-0000-0000D7D80000}"/>
    <cellStyle name="SAPBEXstdItemX 2 3" xfId="55518" xr:uid="{00000000-0005-0000-0000-0000D8D80000}"/>
    <cellStyle name="SAPBEXstdItemX 2 3 2" xfId="55519" xr:uid="{00000000-0005-0000-0000-0000D9D80000}"/>
    <cellStyle name="SAPBEXstdItemX 2 4" xfId="55520" xr:uid="{00000000-0005-0000-0000-0000DAD80000}"/>
    <cellStyle name="SAPBEXstdItemX 2 4 2" xfId="55521" xr:uid="{00000000-0005-0000-0000-0000DBD80000}"/>
    <cellStyle name="SAPBEXstdItemX 2 5" xfId="55522" xr:uid="{00000000-0005-0000-0000-0000DCD80000}"/>
    <cellStyle name="SAPBEXstdItemX 20" xfId="55523" xr:uid="{00000000-0005-0000-0000-0000DDD80000}"/>
    <cellStyle name="SAPBEXstdItemX 20 2" xfId="55524" xr:uid="{00000000-0005-0000-0000-0000DED80000}"/>
    <cellStyle name="SAPBEXstdItemX 21" xfId="55525" xr:uid="{00000000-0005-0000-0000-0000DFD80000}"/>
    <cellStyle name="SAPBEXstdItemX 3" xfId="55526" xr:uid="{00000000-0005-0000-0000-0000E0D80000}"/>
    <cellStyle name="SAPBEXstdItemX 3 2" xfId="55527" xr:uid="{00000000-0005-0000-0000-0000E1D80000}"/>
    <cellStyle name="SAPBEXstdItemX 4" xfId="55528" xr:uid="{00000000-0005-0000-0000-0000E2D80000}"/>
    <cellStyle name="SAPBEXstdItemX 4 2" xfId="55529" xr:uid="{00000000-0005-0000-0000-0000E3D80000}"/>
    <cellStyle name="SAPBEXstdItemX 5" xfId="55530" xr:uid="{00000000-0005-0000-0000-0000E4D80000}"/>
    <cellStyle name="SAPBEXstdItemX 5 2" xfId="55531" xr:uid="{00000000-0005-0000-0000-0000E5D80000}"/>
    <cellStyle name="SAPBEXstdItemX 6" xfId="55532" xr:uid="{00000000-0005-0000-0000-0000E6D80000}"/>
    <cellStyle name="SAPBEXstdItemX 6 2" xfId="55533" xr:uid="{00000000-0005-0000-0000-0000E7D80000}"/>
    <cellStyle name="SAPBEXstdItemX 7" xfId="55534" xr:uid="{00000000-0005-0000-0000-0000E8D80000}"/>
    <cellStyle name="SAPBEXstdItemX 7 2" xfId="55535" xr:uid="{00000000-0005-0000-0000-0000E9D80000}"/>
    <cellStyle name="SAPBEXstdItemX 8" xfId="55536" xr:uid="{00000000-0005-0000-0000-0000EAD80000}"/>
    <cellStyle name="SAPBEXstdItemX 8 2" xfId="55537" xr:uid="{00000000-0005-0000-0000-0000EBD80000}"/>
    <cellStyle name="SAPBEXstdItemX 9" xfId="55538" xr:uid="{00000000-0005-0000-0000-0000ECD80000}"/>
    <cellStyle name="SAPBEXstdItemX 9 2" xfId="55539" xr:uid="{00000000-0005-0000-0000-0000EDD80000}"/>
    <cellStyle name="SAPBEXtitle" xfId="55540" xr:uid="{00000000-0005-0000-0000-0000EED80000}"/>
    <cellStyle name="SAPBEXunassignedItem" xfId="55541" xr:uid="{00000000-0005-0000-0000-0000EFD80000}"/>
    <cellStyle name="SAPBEXunassignedItem 10" xfId="55542" xr:uid="{00000000-0005-0000-0000-0000F0D80000}"/>
    <cellStyle name="SAPBEXunassignedItem 2" xfId="55543" xr:uid="{00000000-0005-0000-0000-0000F1D80000}"/>
    <cellStyle name="SAPBEXunassignedItem 2 2" xfId="55544" xr:uid="{00000000-0005-0000-0000-0000F2D80000}"/>
    <cellStyle name="SAPBEXunassignedItem 2 2 10" xfId="55545" xr:uid="{00000000-0005-0000-0000-0000F3D80000}"/>
    <cellStyle name="SAPBEXunassignedItem 2 2 11" xfId="55546" xr:uid="{00000000-0005-0000-0000-0000F4D80000}"/>
    <cellStyle name="SAPBEXunassignedItem 2 2 2" xfId="55547" xr:uid="{00000000-0005-0000-0000-0000F5D80000}"/>
    <cellStyle name="SAPBEXunassignedItem 2 2 2 10" xfId="55548" xr:uid="{00000000-0005-0000-0000-0000F6D80000}"/>
    <cellStyle name="SAPBEXunassignedItem 2 2 2 10 2" xfId="55549" xr:uid="{00000000-0005-0000-0000-0000F7D80000}"/>
    <cellStyle name="SAPBEXunassignedItem 2 2 2 10 3" xfId="55550" xr:uid="{00000000-0005-0000-0000-0000F8D80000}"/>
    <cellStyle name="SAPBEXunassignedItem 2 2 2 11" xfId="55551" xr:uid="{00000000-0005-0000-0000-0000F9D80000}"/>
    <cellStyle name="SAPBEXunassignedItem 2 2 2 11 2" xfId="55552" xr:uid="{00000000-0005-0000-0000-0000FAD80000}"/>
    <cellStyle name="SAPBEXunassignedItem 2 2 2 11 3" xfId="55553" xr:uid="{00000000-0005-0000-0000-0000FBD80000}"/>
    <cellStyle name="SAPBEXunassignedItem 2 2 2 12" xfId="55554" xr:uid="{00000000-0005-0000-0000-0000FCD80000}"/>
    <cellStyle name="SAPBEXunassignedItem 2 2 2 12 2" xfId="55555" xr:uid="{00000000-0005-0000-0000-0000FDD80000}"/>
    <cellStyle name="SAPBEXunassignedItem 2 2 2 12 3" xfId="55556" xr:uid="{00000000-0005-0000-0000-0000FED80000}"/>
    <cellStyle name="SAPBEXunassignedItem 2 2 2 13" xfId="55557" xr:uid="{00000000-0005-0000-0000-0000FFD80000}"/>
    <cellStyle name="SAPBEXunassignedItem 2 2 2 13 2" xfId="55558" xr:uid="{00000000-0005-0000-0000-000000D90000}"/>
    <cellStyle name="SAPBEXunassignedItem 2 2 2 13 3" xfId="55559" xr:uid="{00000000-0005-0000-0000-000001D90000}"/>
    <cellStyle name="SAPBEXunassignedItem 2 2 2 14" xfId="55560" xr:uid="{00000000-0005-0000-0000-000002D90000}"/>
    <cellStyle name="SAPBEXunassignedItem 2 2 2 14 2" xfId="55561" xr:uid="{00000000-0005-0000-0000-000003D90000}"/>
    <cellStyle name="SAPBEXunassignedItem 2 2 2 14 3" xfId="55562" xr:uid="{00000000-0005-0000-0000-000004D90000}"/>
    <cellStyle name="SAPBEXunassignedItem 2 2 2 15" xfId="55563" xr:uid="{00000000-0005-0000-0000-000005D90000}"/>
    <cellStyle name="SAPBEXunassignedItem 2 2 2 15 2" xfId="55564" xr:uid="{00000000-0005-0000-0000-000006D90000}"/>
    <cellStyle name="SAPBEXunassignedItem 2 2 2 15 3" xfId="55565" xr:uid="{00000000-0005-0000-0000-000007D90000}"/>
    <cellStyle name="SAPBEXunassignedItem 2 2 2 16" xfId="55566" xr:uid="{00000000-0005-0000-0000-000008D90000}"/>
    <cellStyle name="SAPBEXunassignedItem 2 2 2 17" xfId="55567" xr:uid="{00000000-0005-0000-0000-000009D90000}"/>
    <cellStyle name="SAPBEXunassignedItem 2 2 2 2" xfId="55568" xr:uid="{00000000-0005-0000-0000-00000AD90000}"/>
    <cellStyle name="SAPBEXunassignedItem 2 2 2 2 10" xfId="55569" xr:uid="{00000000-0005-0000-0000-00000BD90000}"/>
    <cellStyle name="SAPBEXunassignedItem 2 2 2 2 10 2" xfId="55570" xr:uid="{00000000-0005-0000-0000-00000CD90000}"/>
    <cellStyle name="SAPBEXunassignedItem 2 2 2 2 10 3" xfId="55571" xr:uid="{00000000-0005-0000-0000-00000DD90000}"/>
    <cellStyle name="SAPBEXunassignedItem 2 2 2 2 11" xfId="55572" xr:uid="{00000000-0005-0000-0000-00000ED90000}"/>
    <cellStyle name="SAPBEXunassignedItem 2 2 2 2 11 2" xfId="55573" xr:uid="{00000000-0005-0000-0000-00000FD90000}"/>
    <cellStyle name="SAPBEXunassignedItem 2 2 2 2 11 3" xfId="55574" xr:uid="{00000000-0005-0000-0000-000010D90000}"/>
    <cellStyle name="SAPBEXunassignedItem 2 2 2 2 12" xfId="55575" xr:uid="{00000000-0005-0000-0000-000011D90000}"/>
    <cellStyle name="SAPBEXunassignedItem 2 2 2 2 12 2" xfId="55576" xr:uid="{00000000-0005-0000-0000-000012D90000}"/>
    <cellStyle name="SAPBEXunassignedItem 2 2 2 2 12 3" xfId="55577" xr:uid="{00000000-0005-0000-0000-000013D90000}"/>
    <cellStyle name="SAPBEXunassignedItem 2 2 2 2 13" xfId="55578" xr:uid="{00000000-0005-0000-0000-000014D90000}"/>
    <cellStyle name="SAPBEXunassignedItem 2 2 2 2 14" xfId="55579" xr:uid="{00000000-0005-0000-0000-000015D90000}"/>
    <cellStyle name="SAPBEXunassignedItem 2 2 2 2 2" xfId="55580" xr:uid="{00000000-0005-0000-0000-000016D90000}"/>
    <cellStyle name="SAPBEXunassignedItem 2 2 2 2 2 2" xfId="55581" xr:uid="{00000000-0005-0000-0000-000017D90000}"/>
    <cellStyle name="SAPBEXunassignedItem 2 2 2 2 2 3" xfId="55582" xr:uid="{00000000-0005-0000-0000-000018D90000}"/>
    <cellStyle name="SAPBEXunassignedItem 2 2 2 2 3" xfId="55583" xr:uid="{00000000-0005-0000-0000-000019D90000}"/>
    <cellStyle name="SAPBEXunassignedItem 2 2 2 2 3 2" xfId="55584" xr:uid="{00000000-0005-0000-0000-00001AD90000}"/>
    <cellStyle name="SAPBEXunassignedItem 2 2 2 2 3 3" xfId="55585" xr:uid="{00000000-0005-0000-0000-00001BD90000}"/>
    <cellStyle name="SAPBEXunassignedItem 2 2 2 2 4" xfId="55586" xr:uid="{00000000-0005-0000-0000-00001CD90000}"/>
    <cellStyle name="SAPBEXunassignedItem 2 2 2 2 4 2" xfId="55587" xr:uid="{00000000-0005-0000-0000-00001DD90000}"/>
    <cellStyle name="SAPBEXunassignedItem 2 2 2 2 4 3" xfId="55588" xr:uid="{00000000-0005-0000-0000-00001ED90000}"/>
    <cellStyle name="SAPBEXunassignedItem 2 2 2 2 5" xfId="55589" xr:uid="{00000000-0005-0000-0000-00001FD90000}"/>
    <cellStyle name="SAPBEXunassignedItem 2 2 2 2 5 2" xfId="55590" xr:uid="{00000000-0005-0000-0000-000020D90000}"/>
    <cellStyle name="SAPBEXunassignedItem 2 2 2 2 5 3" xfId="55591" xr:uid="{00000000-0005-0000-0000-000021D90000}"/>
    <cellStyle name="SAPBEXunassignedItem 2 2 2 2 6" xfId="55592" xr:uid="{00000000-0005-0000-0000-000022D90000}"/>
    <cellStyle name="SAPBEXunassignedItem 2 2 2 2 6 2" xfId="55593" xr:uid="{00000000-0005-0000-0000-000023D90000}"/>
    <cellStyle name="SAPBEXunassignedItem 2 2 2 2 6 3" xfId="55594" xr:uid="{00000000-0005-0000-0000-000024D90000}"/>
    <cellStyle name="SAPBEXunassignedItem 2 2 2 2 7" xfId="55595" xr:uid="{00000000-0005-0000-0000-000025D90000}"/>
    <cellStyle name="SAPBEXunassignedItem 2 2 2 2 7 2" xfId="55596" xr:uid="{00000000-0005-0000-0000-000026D90000}"/>
    <cellStyle name="SAPBEXunassignedItem 2 2 2 2 7 3" xfId="55597" xr:uid="{00000000-0005-0000-0000-000027D90000}"/>
    <cellStyle name="SAPBEXunassignedItem 2 2 2 2 8" xfId="55598" xr:uid="{00000000-0005-0000-0000-000028D90000}"/>
    <cellStyle name="SAPBEXunassignedItem 2 2 2 2 8 2" xfId="55599" xr:uid="{00000000-0005-0000-0000-000029D90000}"/>
    <cellStyle name="SAPBEXunassignedItem 2 2 2 2 8 3" xfId="55600" xr:uid="{00000000-0005-0000-0000-00002AD90000}"/>
    <cellStyle name="SAPBEXunassignedItem 2 2 2 2 9" xfId="55601" xr:uid="{00000000-0005-0000-0000-00002BD90000}"/>
    <cellStyle name="SAPBEXunassignedItem 2 2 2 2 9 2" xfId="55602" xr:uid="{00000000-0005-0000-0000-00002CD90000}"/>
    <cellStyle name="SAPBEXunassignedItem 2 2 2 2 9 3" xfId="55603" xr:uid="{00000000-0005-0000-0000-00002DD90000}"/>
    <cellStyle name="SAPBEXunassignedItem 2 2 2 3" xfId="55604" xr:uid="{00000000-0005-0000-0000-00002ED90000}"/>
    <cellStyle name="SAPBEXunassignedItem 2 2 2 3 10" xfId="55605" xr:uid="{00000000-0005-0000-0000-00002FD90000}"/>
    <cellStyle name="SAPBEXunassignedItem 2 2 2 3 10 2" xfId="55606" xr:uid="{00000000-0005-0000-0000-000030D90000}"/>
    <cellStyle name="SAPBEXunassignedItem 2 2 2 3 10 3" xfId="55607" xr:uid="{00000000-0005-0000-0000-000031D90000}"/>
    <cellStyle name="SAPBEXunassignedItem 2 2 2 3 11" xfId="55608" xr:uid="{00000000-0005-0000-0000-000032D90000}"/>
    <cellStyle name="SAPBEXunassignedItem 2 2 2 3 11 2" xfId="55609" xr:uid="{00000000-0005-0000-0000-000033D90000}"/>
    <cellStyle name="SAPBEXunassignedItem 2 2 2 3 11 3" xfId="55610" xr:uid="{00000000-0005-0000-0000-000034D90000}"/>
    <cellStyle name="SAPBEXunassignedItem 2 2 2 3 12" xfId="55611" xr:uid="{00000000-0005-0000-0000-000035D90000}"/>
    <cellStyle name="SAPBEXunassignedItem 2 2 2 3 12 2" xfId="55612" xr:uid="{00000000-0005-0000-0000-000036D90000}"/>
    <cellStyle name="SAPBEXunassignedItem 2 2 2 3 12 3" xfId="55613" xr:uid="{00000000-0005-0000-0000-000037D90000}"/>
    <cellStyle name="SAPBEXunassignedItem 2 2 2 3 13" xfId="55614" xr:uid="{00000000-0005-0000-0000-000038D90000}"/>
    <cellStyle name="SAPBEXunassignedItem 2 2 2 3 14" xfId="55615" xr:uid="{00000000-0005-0000-0000-000039D90000}"/>
    <cellStyle name="SAPBEXunassignedItem 2 2 2 3 2" xfId="55616" xr:uid="{00000000-0005-0000-0000-00003AD90000}"/>
    <cellStyle name="SAPBEXunassignedItem 2 2 2 3 2 2" xfId="55617" xr:uid="{00000000-0005-0000-0000-00003BD90000}"/>
    <cellStyle name="SAPBEXunassignedItem 2 2 2 3 2 3" xfId="55618" xr:uid="{00000000-0005-0000-0000-00003CD90000}"/>
    <cellStyle name="SAPBEXunassignedItem 2 2 2 3 3" xfId="55619" xr:uid="{00000000-0005-0000-0000-00003DD90000}"/>
    <cellStyle name="SAPBEXunassignedItem 2 2 2 3 3 2" xfId="55620" xr:uid="{00000000-0005-0000-0000-00003ED90000}"/>
    <cellStyle name="SAPBEXunassignedItem 2 2 2 3 3 3" xfId="55621" xr:uid="{00000000-0005-0000-0000-00003FD90000}"/>
    <cellStyle name="SAPBEXunassignedItem 2 2 2 3 4" xfId="55622" xr:uid="{00000000-0005-0000-0000-000040D90000}"/>
    <cellStyle name="SAPBEXunassignedItem 2 2 2 3 4 2" xfId="55623" xr:uid="{00000000-0005-0000-0000-000041D90000}"/>
    <cellStyle name="SAPBEXunassignedItem 2 2 2 3 4 3" xfId="55624" xr:uid="{00000000-0005-0000-0000-000042D90000}"/>
    <cellStyle name="SAPBEXunassignedItem 2 2 2 3 5" xfId="55625" xr:uid="{00000000-0005-0000-0000-000043D90000}"/>
    <cellStyle name="SAPBEXunassignedItem 2 2 2 3 5 2" xfId="55626" xr:uid="{00000000-0005-0000-0000-000044D90000}"/>
    <cellStyle name="SAPBEXunassignedItem 2 2 2 3 5 3" xfId="55627" xr:uid="{00000000-0005-0000-0000-000045D90000}"/>
    <cellStyle name="SAPBEXunassignedItem 2 2 2 3 6" xfId="55628" xr:uid="{00000000-0005-0000-0000-000046D90000}"/>
    <cellStyle name="SAPBEXunassignedItem 2 2 2 3 6 2" xfId="55629" xr:uid="{00000000-0005-0000-0000-000047D90000}"/>
    <cellStyle name="SAPBEXunassignedItem 2 2 2 3 6 3" xfId="55630" xr:uid="{00000000-0005-0000-0000-000048D90000}"/>
    <cellStyle name="SAPBEXunassignedItem 2 2 2 3 7" xfId="55631" xr:uid="{00000000-0005-0000-0000-000049D90000}"/>
    <cellStyle name="SAPBEXunassignedItem 2 2 2 3 7 2" xfId="55632" xr:uid="{00000000-0005-0000-0000-00004AD90000}"/>
    <cellStyle name="SAPBEXunassignedItem 2 2 2 3 7 3" xfId="55633" xr:uid="{00000000-0005-0000-0000-00004BD90000}"/>
    <cellStyle name="SAPBEXunassignedItem 2 2 2 3 8" xfId="55634" xr:uid="{00000000-0005-0000-0000-00004CD90000}"/>
    <cellStyle name="SAPBEXunassignedItem 2 2 2 3 8 2" xfId="55635" xr:uid="{00000000-0005-0000-0000-00004DD90000}"/>
    <cellStyle name="SAPBEXunassignedItem 2 2 2 3 8 3" xfId="55636" xr:uid="{00000000-0005-0000-0000-00004ED90000}"/>
    <cellStyle name="SAPBEXunassignedItem 2 2 2 3 9" xfId="55637" xr:uid="{00000000-0005-0000-0000-00004FD90000}"/>
    <cellStyle name="SAPBEXunassignedItem 2 2 2 3 9 2" xfId="55638" xr:uid="{00000000-0005-0000-0000-000050D90000}"/>
    <cellStyle name="SAPBEXunassignedItem 2 2 2 3 9 3" xfId="55639" xr:uid="{00000000-0005-0000-0000-000051D90000}"/>
    <cellStyle name="SAPBEXunassignedItem 2 2 2 4" xfId="55640" xr:uid="{00000000-0005-0000-0000-000052D90000}"/>
    <cellStyle name="SAPBEXunassignedItem 2 2 2 4 10" xfId="55641" xr:uid="{00000000-0005-0000-0000-000053D90000}"/>
    <cellStyle name="SAPBEXunassignedItem 2 2 2 4 10 2" xfId="55642" xr:uid="{00000000-0005-0000-0000-000054D90000}"/>
    <cellStyle name="SAPBEXunassignedItem 2 2 2 4 10 3" xfId="55643" xr:uid="{00000000-0005-0000-0000-000055D90000}"/>
    <cellStyle name="SAPBEXunassignedItem 2 2 2 4 11" xfId="55644" xr:uid="{00000000-0005-0000-0000-000056D90000}"/>
    <cellStyle name="SAPBEXunassignedItem 2 2 2 4 11 2" xfId="55645" xr:uid="{00000000-0005-0000-0000-000057D90000}"/>
    <cellStyle name="SAPBEXunassignedItem 2 2 2 4 11 3" xfId="55646" xr:uid="{00000000-0005-0000-0000-000058D90000}"/>
    <cellStyle name="SAPBEXunassignedItem 2 2 2 4 12" xfId="55647" xr:uid="{00000000-0005-0000-0000-000059D90000}"/>
    <cellStyle name="SAPBEXunassignedItem 2 2 2 4 13" xfId="55648" xr:uid="{00000000-0005-0000-0000-00005AD90000}"/>
    <cellStyle name="SAPBEXunassignedItem 2 2 2 4 2" xfId="55649" xr:uid="{00000000-0005-0000-0000-00005BD90000}"/>
    <cellStyle name="SAPBEXunassignedItem 2 2 2 4 2 2" xfId="55650" xr:uid="{00000000-0005-0000-0000-00005CD90000}"/>
    <cellStyle name="SAPBEXunassignedItem 2 2 2 4 2 3" xfId="55651" xr:uid="{00000000-0005-0000-0000-00005DD90000}"/>
    <cellStyle name="SAPBEXunassignedItem 2 2 2 4 3" xfId="55652" xr:uid="{00000000-0005-0000-0000-00005ED90000}"/>
    <cellStyle name="SAPBEXunassignedItem 2 2 2 4 3 2" xfId="55653" xr:uid="{00000000-0005-0000-0000-00005FD90000}"/>
    <cellStyle name="SAPBEXunassignedItem 2 2 2 4 3 3" xfId="55654" xr:uid="{00000000-0005-0000-0000-000060D90000}"/>
    <cellStyle name="SAPBEXunassignedItem 2 2 2 4 4" xfId="55655" xr:uid="{00000000-0005-0000-0000-000061D90000}"/>
    <cellStyle name="SAPBEXunassignedItem 2 2 2 4 4 2" xfId="55656" xr:uid="{00000000-0005-0000-0000-000062D90000}"/>
    <cellStyle name="SAPBEXunassignedItem 2 2 2 4 4 3" xfId="55657" xr:uid="{00000000-0005-0000-0000-000063D90000}"/>
    <cellStyle name="SAPBEXunassignedItem 2 2 2 4 5" xfId="55658" xr:uid="{00000000-0005-0000-0000-000064D90000}"/>
    <cellStyle name="SAPBEXunassignedItem 2 2 2 4 5 2" xfId="55659" xr:uid="{00000000-0005-0000-0000-000065D90000}"/>
    <cellStyle name="SAPBEXunassignedItem 2 2 2 4 5 3" xfId="55660" xr:uid="{00000000-0005-0000-0000-000066D90000}"/>
    <cellStyle name="SAPBEXunassignedItem 2 2 2 4 6" xfId="55661" xr:uid="{00000000-0005-0000-0000-000067D90000}"/>
    <cellStyle name="SAPBEXunassignedItem 2 2 2 4 6 2" xfId="55662" xr:uid="{00000000-0005-0000-0000-000068D90000}"/>
    <cellStyle name="SAPBEXunassignedItem 2 2 2 4 6 3" xfId="55663" xr:uid="{00000000-0005-0000-0000-000069D90000}"/>
    <cellStyle name="SAPBEXunassignedItem 2 2 2 4 7" xfId="55664" xr:uid="{00000000-0005-0000-0000-00006AD90000}"/>
    <cellStyle name="SAPBEXunassignedItem 2 2 2 4 7 2" xfId="55665" xr:uid="{00000000-0005-0000-0000-00006BD90000}"/>
    <cellStyle name="SAPBEXunassignedItem 2 2 2 4 7 3" xfId="55666" xr:uid="{00000000-0005-0000-0000-00006CD90000}"/>
    <cellStyle name="SAPBEXunassignedItem 2 2 2 4 8" xfId="55667" xr:uid="{00000000-0005-0000-0000-00006DD90000}"/>
    <cellStyle name="SAPBEXunassignedItem 2 2 2 4 8 2" xfId="55668" xr:uid="{00000000-0005-0000-0000-00006ED90000}"/>
    <cellStyle name="SAPBEXunassignedItem 2 2 2 4 8 3" xfId="55669" xr:uid="{00000000-0005-0000-0000-00006FD90000}"/>
    <cellStyle name="SAPBEXunassignedItem 2 2 2 4 9" xfId="55670" xr:uid="{00000000-0005-0000-0000-000070D90000}"/>
    <cellStyle name="SAPBEXunassignedItem 2 2 2 4 9 2" xfId="55671" xr:uid="{00000000-0005-0000-0000-000071D90000}"/>
    <cellStyle name="SAPBEXunassignedItem 2 2 2 4 9 3" xfId="55672" xr:uid="{00000000-0005-0000-0000-000072D90000}"/>
    <cellStyle name="SAPBEXunassignedItem 2 2 2 5" xfId="55673" xr:uid="{00000000-0005-0000-0000-000073D90000}"/>
    <cellStyle name="SAPBEXunassignedItem 2 2 2 5 10" xfId="55674" xr:uid="{00000000-0005-0000-0000-000074D90000}"/>
    <cellStyle name="SAPBEXunassignedItem 2 2 2 5 10 2" xfId="55675" xr:uid="{00000000-0005-0000-0000-000075D90000}"/>
    <cellStyle name="SAPBEXunassignedItem 2 2 2 5 10 3" xfId="55676" xr:uid="{00000000-0005-0000-0000-000076D90000}"/>
    <cellStyle name="SAPBEXunassignedItem 2 2 2 5 11" xfId="55677" xr:uid="{00000000-0005-0000-0000-000077D90000}"/>
    <cellStyle name="SAPBEXunassignedItem 2 2 2 5 11 2" xfId="55678" xr:uid="{00000000-0005-0000-0000-000078D90000}"/>
    <cellStyle name="SAPBEXunassignedItem 2 2 2 5 11 3" xfId="55679" xr:uid="{00000000-0005-0000-0000-000079D90000}"/>
    <cellStyle name="SAPBEXunassignedItem 2 2 2 5 12" xfId="55680" xr:uid="{00000000-0005-0000-0000-00007AD90000}"/>
    <cellStyle name="SAPBEXunassignedItem 2 2 2 5 13" xfId="55681" xr:uid="{00000000-0005-0000-0000-00007BD90000}"/>
    <cellStyle name="SAPBEXunassignedItem 2 2 2 5 2" xfId="55682" xr:uid="{00000000-0005-0000-0000-00007CD90000}"/>
    <cellStyle name="SAPBEXunassignedItem 2 2 2 5 2 2" xfId="55683" xr:uid="{00000000-0005-0000-0000-00007DD90000}"/>
    <cellStyle name="SAPBEXunassignedItem 2 2 2 5 2 3" xfId="55684" xr:uid="{00000000-0005-0000-0000-00007ED90000}"/>
    <cellStyle name="SAPBEXunassignedItem 2 2 2 5 3" xfId="55685" xr:uid="{00000000-0005-0000-0000-00007FD90000}"/>
    <cellStyle name="SAPBEXunassignedItem 2 2 2 5 3 2" xfId="55686" xr:uid="{00000000-0005-0000-0000-000080D90000}"/>
    <cellStyle name="SAPBEXunassignedItem 2 2 2 5 3 3" xfId="55687" xr:uid="{00000000-0005-0000-0000-000081D90000}"/>
    <cellStyle name="SAPBEXunassignedItem 2 2 2 5 4" xfId="55688" xr:uid="{00000000-0005-0000-0000-000082D90000}"/>
    <cellStyle name="SAPBEXunassignedItem 2 2 2 5 4 2" xfId="55689" xr:uid="{00000000-0005-0000-0000-000083D90000}"/>
    <cellStyle name="SAPBEXunassignedItem 2 2 2 5 4 3" xfId="55690" xr:uid="{00000000-0005-0000-0000-000084D90000}"/>
    <cellStyle name="SAPBEXunassignedItem 2 2 2 5 5" xfId="55691" xr:uid="{00000000-0005-0000-0000-000085D90000}"/>
    <cellStyle name="SAPBEXunassignedItem 2 2 2 5 5 2" xfId="55692" xr:uid="{00000000-0005-0000-0000-000086D90000}"/>
    <cellStyle name="SAPBEXunassignedItem 2 2 2 5 5 3" xfId="55693" xr:uid="{00000000-0005-0000-0000-000087D90000}"/>
    <cellStyle name="SAPBEXunassignedItem 2 2 2 5 6" xfId="55694" xr:uid="{00000000-0005-0000-0000-000088D90000}"/>
    <cellStyle name="SAPBEXunassignedItem 2 2 2 5 6 2" xfId="55695" xr:uid="{00000000-0005-0000-0000-000089D90000}"/>
    <cellStyle name="SAPBEXunassignedItem 2 2 2 5 6 3" xfId="55696" xr:uid="{00000000-0005-0000-0000-00008AD90000}"/>
    <cellStyle name="SAPBEXunassignedItem 2 2 2 5 7" xfId="55697" xr:uid="{00000000-0005-0000-0000-00008BD90000}"/>
    <cellStyle name="SAPBEXunassignedItem 2 2 2 5 7 2" xfId="55698" xr:uid="{00000000-0005-0000-0000-00008CD90000}"/>
    <cellStyle name="SAPBEXunassignedItem 2 2 2 5 7 3" xfId="55699" xr:uid="{00000000-0005-0000-0000-00008DD90000}"/>
    <cellStyle name="SAPBEXunassignedItem 2 2 2 5 8" xfId="55700" xr:uid="{00000000-0005-0000-0000-00008ED90000}"/>
    <cellStyle name="SAPBEXunassignedItem 2 2 2 5 8 2" xfId="55701" xr:uid="{00000000-0005-0000-0000-00008FD90000}"/>
    <cellStyle name="SAPBEXunassignedItem 2 2 2 5 8 3" xfId="55702" xr:uid="{00000000-0005-0000-0000-000090D90000}"/>
    <cellStyle name="SAPBEXunassignedItem 2 2 2 5 9" xfId="55703" xr:uid="{00000000-0005-0000-0000-000091D90000}"/>
    <cellStyle name="SAPBEXunassignedItem 2 2 2 5 9 2" xfId="55704" xr:uid="{00000000-0005-0000-0000-000092D90000}"/>
    <cellStyle name="SAPBEXunassignedItem 2 2 2 5 9 3" xfId="55705" xr:uid="{00000000-0005-0000-0000-000093D90000}"/>
    <cellStyle name="SAPBEXunassignedItem 2 2 2 6" xfId="55706" xr:uid="{00000000-0005-0000-0000-000094D90000}"/>
    <cellStyle name="SAPBEXunassignedItem 2 2 2 6 2" xfId="55707" xr:uid="{00000000-0005-0000-0000-000095D90000}"/>
    <cellStyle name="SAPBEXunassignedItem 2 2 2 6 3" xfId="55708" xr:uid="{00000000-0005-0000-0000-000096D90000}"/>
    <cellStyle name="SAPBEXunassignedItem 2 2 2 7" xfId="55709" xr:uid="{00000000-0005-0000-0000-000097D90000}"/>
    <cellStyle name="SAPBEXunassignedItem 2 2 2 7 2" xfId="55710" xr:uid="{00000000-0005-0000-0000-000098D90000}"/>
    <cellStyle name="SAPBEXunassignedItem 2 2 2 7 3" xfId="55711" xr:uid="{00000000-0005-0000-0000-000099D90000}"/>
    <cellStyle name="SAPBEXunassignedItem 2 2 2 8" xfId="55712" xr:uid="{00000000-0005-0000-0000-00009AD90000}"/>
    <cellStyle name="SAPBEXunassignedItem 2 2 2 8 2" xfId="55713" xr:uid="{00000000-0005-0000-0000-00009BD90000}"/>
    <cellStyle name="SAPBEXunassignedItem 2 2 2 8 3" xfId="55714" xr:uid="{00000000-0005-0000-0000-00009CD90000}"/>
    <cellStyle name="SAPBEXunassignedItem 2 2 2 9" xfId="55715" xr:uid="{00000000-0005-0000-0000-00009DD90000}"/>
    <cellStyle name="SAPBEXunassignedItem 2 2 2 9 2" xfId="55716" xr:uid="{00000000-0005-0000-0000-00009ED90000}"/>
    <cellStyle name="SAPBEXunassignedItem 2 2 2 9 3" xfId="55717" xr:uid="{00000000-0005-0000-0000-00009FD90000}"/>
    <cellStyle name="SAPBEXunassignedItem 2 2 3" xfId="55718" xr:uid="{00000000-0005-0000-0000-0000A0D90000}"/>
    <cellStyle name="SAPBEXunassignedItem 2 2 3 10" xfId="55719" xr:uid="{00000000-0005-0000-0000-0000A1D90000}"/>
    <cellStyle name="SAPBEXunassignedItem 2 2 3 10 2" xfId="55720" xr:uid="{00000000-0005-0000-0000-0000A2D90000}"/>
    <cellStyle name="SAPBEXunassignedItem 2 2 3 10 3" xfId="55721" xr:uid="{00000000-0005-0000-0000-0000A3D90000}"/>
    <cellStyle name="SAPBEXunassignedItem 2 2 3 11" xfId="55722" xr:uid="{00000000-0005-0000-0000-0000A4D90000}"/>
    <cellStyle name="SAPBEXunassignedItem 2 2 3 11 2" xfId="55723" xr:uid="{00000000-0005-0000-0000-0000A5D90000}"/>
    <cellStyle name="SAPBEXunassignedItem 2 2 3 11 3" xfId="55724" xr:uid="{00000000-0005-0000-0000-0000A6D90000}"/>
    <cellStyle name="SAPBEXunassignedItem 2 2 3 12" xfId="55725" xr:uid="{00000000-0005-0000-0000-0000A7D90000}"/>
    <cellStyle name="SAPBEXunassignedItem 2 2 3 12 2" xfId="55726" xr:uid="{00000000-0005-0000-0000-0000A8D90000}"/>
    <cellStyle name="SAPBEXunassignedItem 2 2 3 12 3" xfId="55727" xr:uid="{00000000-0005-0000-0000-0000A9D90000}"/>
    <cellStyle name="SAPBEXunassignedItem 2 2 3 13" xfId="55728" xr:uid="{00000000-0005-0000-0000-0000AAD90000}"/>
    <cellStyle name="SAPBEXunassignedItem 2 2 3 13 2" xfId="55729" xr:uid="{00000000-0005-0000-0000-0000ABD90000}"/>
    <cellStyle name="SAPBEXunassignedItem 2 2 3 13 3" xfId="55730" xr:uid="{00000000-0005-0000-0000-0000ACD90000}"/>
    <cellStyle name="SAPBEXunassignedItem 2 2 3 14" xfId="55731" xr:uid="{00000000-0005-0000-0000-0000ADD90000}"/>
    <cellStyle name="SAPBEXunassignedItem 2 2 3 14 2" xfId="55732" xr:uid="{00000000-0005-0000-0000-0000AED90000}"/>
    <cellStyle name="SAPBEXunassignedItem 2 2 3 14 3" xfId="55733" xr:uid="{00000000-0005-0000-0000-0000AFD90000}"/>
    <cellStyle name="SAPBEXunassignedItem 2 2 3 15" xfId="55734" xr:uid="{00000000-0005-0000-0000-0000B0D90000}"/>
    <cellStyle name="SAPBEXunassignedItem 2 2 3 15 2" xfId="55735" xr:uid="{00000000-0005-0000-0000-0000B1D90000}"/>
    <cellStyle name="SAPBEXunassignedItem 2 2 3 15 3" xfId="55736" xr:uid="{00000000-0005-0000-0000-0000B2D90000}"/>
    <cellStyle name="SAPBEXunassignedItem 2 2 3 16" xfId="55737" xr:uid="{00000000-0005-0000-0000-0000B3D90000}"/>
    <cellStyle name="SAPBEXunassignedItem 2 2 3 16 2" xfId="55738" xr:uid="{00000000-0005-0000-0000-0000B4D90000}"/>
    <cellStyle name="SAPBEXunassignedItem 2 2 3 16 3" xfId="55739" xr:uid="{00000000-0005-0000-0000-0000B5D90000}"/>
    <cellStyle name="SAPBEXunassignedItem 2 2 3 17" xfId="55740" xr:uid="{00000000-0005-0000-0000-0000B6D90000}"/>
    <cellStyle name="SAPBEXunassignedItem 2 2 3 17 2" xfId="55741" xr:uid="{00000000-0005-0000-0000-0000B7D90000}"/>
    <cellStyle name="SAPBEXunassignedItem 2 2 3 17 3" xfId="55742" xr:uid="{00000000-0005-0000-0000-0000B8D90000}"/>
    <cellStyle name="SAPBEXunassignedItem 2 2 3 18" xfId="55743" xr:uid="{00000000-0005-0000-0000-0000B9D90000}"/>
    <cellStyle name="SAPBEXunassignedItem 2 2 3 18 2" xfId="55744" xr:uid="{00000000-0005-0000-0000-0000BAD90000}"/>
    <cellStyle name="SAPBEXunassignedItem 2 2 3 18 3" xfId="55745" xr:uid="{00000000-0005-0000-0000-0000BBD90000}"/>
    <cellStyle name="SAPBEXunassignedItem 2 2 3 19" xfId="55746" xr:uid="{00000000-0005-0000-0000-0000BCD90000}"/>
    <cellStyle name="SAPBEXunassignedItem 2 2 3 2" xfId="55747" xr:uid="{00000000-0005-0000-0000-0000BDD90000}"/>
    <cellStyle name="SAPBEXunassignedItem 2 2 3 2 10" xfId="55748" xr:uid="{00000000-0005-0000-0000-0000BED90000}"/>
    <cellStyle name="SAPBEXunassignedItem 2 2 3 2 10 2" xfId="55749" xr:uid="{00000000-0005-0000-0000-0000BFD90000}"/>
    <cellStyle name="SAPBEXunassignedItem 2 2 3 2 10 3" xfId="55750" xr:uid="{00000000-0005-0000-0000-0000C0D90000}"/>
    <cellStyle name="SAPBEXunassignedItem 2 2 3 2 11" xfId="55751" xr:uid="{00000000-0005-0000-0000-0000C1D90000}"/>
    <cellStyle name="SAPBEXunassignedItem 2 2 3 2 11 2" xfId="55752" xr:uid="{00000000-0005-0000-0000-0000C2D90000}"/>
    <cellStyle name="SAPBEXunassignedItem 2 2 3 2 11 3" xfId="55753" xr:uid="{00000000-0005-0000-0000-0000C3D90000}"/>
    <cellStyle name="SAPBEXunassignedItem 2 2 3 2 12" xfId="55754" xr:uid="{00000000-0005-0000-0000-0000C4D90000}"/>
    <cellStyle name="SAPBEXunassignedItem 2 2 3 2 12 2" xfId="55755" xr:uid="{00000000-0005-0000-0000-0000C5D90000}"/>
    <cellStyle name="SAPBEXunassignedItem 2 2 3 2 12 3" xfId="55756" xr:uid="{00000000-0005-0000-0000-0000C6D90000}"/>
    <cellStyle name="SAPBEXunassignedItem 2 2 3 2 13" xfId="55757" xr:uid="{00000000-0005-0000-0000-0000C7D90000}"/>
    <cellStyle name="SAPBEXunassignedItem 2 2 3 2 14" xfId="55758" xr:uid="{00000000-0005-0000-0000-0000C8D90000}"/>
    <cellStyle name="SAPBEXunassignedItem 2 2 3 2 2" xfId="55759" xr:uid="{00000000-0005-0000-0000-0000C9D90000}"/>
    <cellStyle name="SAPBEXunassignedItem 2 2 3 2 2 2" xfId="55760" xr:uid="{00000000-0005-0000-0000-0000CAD90000}"/>
    <cellStyle name="SAPBEXunassignedItem 2 2 3 2 2 3" xfId="55761" xr:uid="{00000000-0005-0000-0000-0000CBD90000}"/>
    <cellStyle name="SAPBEXunassignedItem 2 2 3 2 3" xfId="55762" xr:uid="{00000000-0005-0000-0000-0000CCD90000}"/>
    <cellStyle name="SAPBEXunassignedItem 2 2 3 2 3 2" xfId="55763" xr:uid="{00000000-0005-0000-0000-0000CDD90000}"/>
    <cellStyle name="SAPBEXunassignedItem 2 2 3 2 3 3" xfId="55764" xr:uid="{00000000-0005-0000-0000-0000CED90000}"/>
    <cellStyle name="SAPBEXunassignedItem 2 2 3 2 4" xfId="55765" xr:uid="{00000000-0005-0000-0000-0000CFD90000}"/>
    <cellStyle name="SAPBEXunassignedItem 2 2 3 2 4 2" xfId="55766" xr:uid="{00000000-0005-0000-0000-0000D0D90000}"/>
    <cellStyle name="SAPBEXunassignedItem 2 2 3 2 4 3" xfId="55767" xr:uid="{00000000-0005-0000-0000-0000D1D90000}"/>
    <cellStyle name="SAPBEXunassignedItem 2 2 3 2 5" xfId="55768" xr:uid="{00000000-0005-0000-0000-0000D2D90000}"/>
    <cellStyle name="SAPBEXunassignedItem 2 2 3 2 5 2" xfId="55769" xr:uid="{00000000-0005-0000-0000-0000D3D90000}"/>
    <cellStyle name="SAPBEXunassignedItem 2 2 3 2 5 3" xfId="55770" xr:uid="{00000000-0005-0000-0000-0000D4D90000}"/>
    <cellStyle name="SAPBEXunassignedItem 2 2 3 2 6" xfId="55771" xr:uid="{00000000-0005-0000-0000-0000D5D90000}"/>
    <cellStyle name="SAPBEXunassignedItem 2 2 3 2 6 2" xfId="55772" xr:uid="{00000000-0005-0000-0000-0000D6D90000}"/>
    <cellStyle name="SAPBEXunassignedItem 2 2 3 2 6 3" xfId="55773" xr:uid="{00000000-0005-0000-0000-0000D7D90000}"/>
    <cellStyle name="SAPBEXunassignedItem 2 2 3 2 7" xfId="55774" xr:uid="{00000000-0005-0000-0000-0000D8D90000}"/>
    <cellStyle name="SAPBEXunassignedItem 2 2 3 2 7 2" xfId="55775" xr:uid="{00000000-0005-0000-0000-0000D9D90000}"/>
    <cellStyle name="SAPBEXunassignedItem 2 2 3 2 7 3" xfId="55776" xr:uid="{00000000-0005-0000-0000-0000DAD90000}"/>
    <cellStyle name="SAPBEXunassignedItem 2 2 3 2 8" xfId="55777" xr:uid="{00000000-0005-0000-0000-0000DBD90000}"/>
    <cellStyle name="SAPBEXunassignedItem 2 2 3 2 8 2" xfId="55778" xr:uid="{00000000-0005-0000-0000-0000DCD90000}"/>
    <cellStyle name="SAPBEXunassignedItem 2 2 3 2 8 3" xfId="55779" xr:uid="{00000000-0005-0000-0000-0000DDD90000}"/>
    <cellStyle name="SAPBEXunassignedItem 2 2 3 2 9" xfId="55780" xr:uid="{00000000-0005-0000-0000-0000DED90000}"/>
    <cellStyle name="SAPBEXunassignedItem 2 2 3 2 9 2" xfId="55781" xr:uid="{00000000-0005-0000-0000-0000DFD90000}"/>
    <cellStyle name="SAPBEXunassignedItem 2 2 3 2 9 3" xfId="55782" xr:uid="{00000000-0005-0000-0000-0000E0D90000}"/>
    <cellStyle name="SAPBEXunassignedItem 2 2 3 20" xfId="55783" xr:uid="{00000000-0005-0000-0000-0000E1D90000}"/>
    <cellStyle name="SAPBEXunassignedItem 2 2 3 3" xfId="55784" xr:uid="{00000000-0005-0000-0000-0000E2D90000}"/>
    <cellStyle name="SAPBEXunassignedItem 2 2 3 3 10" xfId="55785" xr:uid="{00000000-0005-0000-0000-0000E3D90000}"/>
    <cellStyle name="SAPBEXunassignedItem 2 2 3 3 10 2" xfId="55786" xr:uid="{00000000-0005-0000-0000-0000E4D90000}"/>
    <cellStyle name="SAPBEXunassignedItem 2 2 3 3 10 3" xfId="55787" xr:uid="{00000000-0005-0000-0000-0000E5D90000}"/>
    <cellStyle name="SAPBEXunassignedItem 2 2 3 3 11" xfId="55788" xr:uid="{00000000-0005-0000-0000-0000E6D90000}"/>
    <cellStyle name="SAPBEXunassignedItem 2 2 3 3 11 2" xfId="55789" xr:uid="{00000000-0005-0000-0000-0000E7D90000}"/>
    <cellStyle name="SAPBEXunassignedItem 2 2 3 3 11 3" xfId="55790" xr:uid="{00000000-0005-0000-0000-0000E8D90000}"/>
    <cellStyle name="SAPBEXunassignedItem 2 2 3 3 12" xfId="55791" xr:uid="{00000000-0005-0000-0000-0000E9D90000}"/>
    <cellStyle name="SAPBEXunassignedItem 2 2 3 3 12 2" xfId="55792" xr:uid="{00000000-0005-0000-0000-0000EAD90000}"/>
    <cellStyle name="SAPBEXunassignedItem 2 2 3 3 12 3" xfId="55793" xr:uid="{00000000-0005-0000-0000-0000EBD90000}"/>
    <cellStyle name="SAPBEXunassignedItem 2 2 3 3 13" xfId="55794" xr:uid="{00000000-0005-0000-0000-0000ECD90000}"/>
    <cellStyle name="SAPBEXunassignedItem 2 2 3 3 14" xfId="55795" xr:uid="{00000000-0005-0000-0000-0000EDD90000}"/>
    <cellStyle name="SAPBEXunassignedItem 2 2 3 3 2" xfId="55796" xr:uid="{00000000-0005-0000-0000-0000EED90000}"/>
    <cellStyle name="SAPBEXunassignedItem 2 2 3 3 2 2" xfId="55797" xr:uid="{00000000-0005-0000-0000-0000EFD90000}"/>
    <cellStyle name="SAPBEXunassignedItem 2 2 3 3 2 3" xfId="55798" xr:uid="{00000000-0005-0000-0000-0000F0D90000}"/>
    <cellStyle name="SAPBEXunassignedItem 2 2 3 3 3" xfId="55799" xr:uid="{00000000-0005-0000-0000-0000F1D90000}"/>
    <cellStyle name="SAPBEXunassignedItem 2 2 3 3 3 2" xfId="55800" xr:uid="{00000000-0005-0000-0000-0000F2D90000}"/>
    <cellStyle name="SAPBEXunassignedItem 2 2 3 3 3 3" xfId="55801" xr:uid="{00000000-0005-0000-0000-0000F3D90000}"/>
    <cellStyle name="SAPBEXunassignedItem 2 2 3 3 4" xfId="55802" xr:uid="{00000000-0005-0000-0000-0000F4D90000}"/>
    <cellStyle name="SAPBEXunassignedItem 2 2 3 3 4 2" xfId="55803" xr:uid="{00000000-0005-0000-0000-0000F5D90000}"/>
    <cellStyle name="SAPBEXunassignedItem 2 2 3 3 4 3" xfId="55804" xr:uid="{00000000-0005-0000-0000-0000F6D90000}"/>
    <cellStyle name="SAPBEXunassignedItem 2 2 3 3 5" xfId="55805" xr:uid="{00000000-0005-0000-0000-0000F7D90000}"/>
    <cellStyle name="SAPBEXunassignedItem 2 2 3 3 5 2" xfId="55806" xr:uid="{00000000-0005-0000-0000-0000F8D90000}"/>
    <cellStyle name="SAPBEXunassignedItem 2 2 3 3 5 3" xfId="55807" xr:uid="{00000000-0005-0000-0000-0000F9D90000}"/>
    <cellStyle name="SAPBEXunassignedItem 2 2 3 3 6" xfId="55808" xr:uid="{00000000-0005-0000-0000-0000FAD90000}"/>
    <cellStyle name="SAPBEXunassignedItem 2 2 3 3 6 2" xfId="55809" xr:uid="{00000000-0005-0000-0000-0000FBD90000}"/>
    <cellStyle name="SAPBEXunassignedItem 2 2 3 3 6 3" xfId="55810" xr:uid="{00000000-0005-0000-0000-0000FCD90000}"/>
    <cellStyle name="SAPBEXunassignedItem 2 2 3 3 7" xfId="55811" xr:uid="{00000000-0005-0000-0000-0000FDD90000}"/>
    <cellStyle name="SAPBEXunassignedItem 2 2 3 3 7 2" xfId="55812" xr:uid="{00000000-0005-0000-0000-0000FED90000}"/>
    <cellStyle name="SAPBEXunassignedItem 2 2 3 3 7 3" xfId="55813" xr:uid="{00000000-0005-0000-0000-0000FFD90000}"/>
    <cellStyle name="SAPBEXunassignedItem 2 2 3 3 8" xfId="55814" xr:uid="{00000000-0005-0000-0000-000000DA0000}"/>
    <cellStyle name="SAPBEXunassignedItem 2 2 3 3 8 2" xfId="55815" xr:uid="{00000000-0005-0000-0000-000001DA0000}"/>
    <cellStyle name="SAPBEXunassignedItem 2 2 3 3 8 3" xfId="55816" xr:uid="{00000000-0005-0000-0000-000002DA0000}"/>
    <cellStyle name="SAPBEXunassignedItem 2 2 3 3 9" xfId="55817" xr:uid="{00000000-0005-0000-0000-000003DA0000}"/>
    <cellStyle name="SAPBEXunassignedItem 2 2 3 3 9 2" xfId="55818" xr:uid="{00000000-0005-0000-0000-000004DA0000}"/>
    <cellStyle name="SAPBEXunassignedItem 2 2 3 3 9 3" xfId="55819" xr:uid="{00000000-0005-0000-0000-000005DA0000}"/>
    <cellStyle name="SAPBEXunassignedItem 2 2 3 4" xfId="55820" xr:uid="{00000000-0005-0000-0000-000006DA0000}"/>
    <cellStyle name="SAPBEXunassignedItem 2 2 3 4 10" xfId="55821" xr:uid="{00000000-0005-0000-0000-000007DA0000}"/>
    <cellStyle name="SAPBEXunassignedItem 2 2 3 4 10 2" xfId="55822" xr:uid="{00000000-0005-0000-0000-000008DA0000}"/>
    <cellStyle name="SAPBEXunassignedItem 2 2 3 4 10 3" xfId="55823" xr:uid="{00000000-0005-0000-0000-000009DA0000}"/>
    <cellStyle name="SAPBEXunassignedItem 2 2 3 4 11" xfId="55824" xr:uid="{00000000-0005-0000-0000-00000ADA0000}"/>
    <cellStyle name="SAPBEXunassignedItem 2 2 3 4 11 2" xfId="55825" xr:uid="{00000000-0005-0000-0000-00000BDA0000}"/>
    <cellStyle name="SAPBEXunassignedItem 2 2 3 4 11 3" xfId="55826" xr:uid="{00000000-0005-0000-0000-00000CDA0000}"/>
    <cellStyle name="SAPBEXunassignedItem 2 2 3 4 12" xfId="55827" xr:uid="{00000000-0005-0000-0000-00000DDA0000}"/>
    <cellStyle name="SAPBEXunassignedItem 2 2 3 4 13" xfId="55828" xr:uid="{00000000-0005-0000-0000-00000EDA0000}"/>
    <cellStyle name="SAPBEXunassignedItem 2 2 3 4 2" xfId="55829" xr:uid="{00000000-0005-0000-0000-00000FDA0000}"/>
    <cellStyle name="SAPBEXunassignedItem 2 2 3 4 2 2" xfId="55830" xr:uid="{00000000-0005-0000-0000-000010DA0000}"/>
    <cellStyle name="SAPBEXunassignedItem 2 2 3 4 2 3" xfId="55831" xr:uid="{00000000-0005-0000-0000-000011DA0000}"/>
    <cellStyle name="SAPBEXunassignedItem 2 2 3 4 3" xfId="55832" xr:uid="{00000000-0005-0000-0000-000012DA0000}"/>
    <cellStyle name="SAPBEXunassignedItem 2 2 3 4 3 2" xfId="55833" xr:uid="{00000000-0005-0000-0000-000013DA0000}"/>
    <cellStyle name="SAPBEXunassignedItem 2 2 3 4 3 3" xfId="55834" xr:uid="{00000000-0005-0000-0000-000014DA0000}"/>
    <cellStyle name="SAPBEXunassignedItem 2 2 3 4 4" xfId="55835" xr:uid="{00000000-0005-0000-0000-000015DA0000}"/>
    <cellStyle name="SAPBEXunassignedItem 2 2 3 4 4 2" xfId="55836" xr:uid="{00000000-0005-0000-0000-000016DA0000}"/>
    <cellStyle name="SAPBEXunassignedItem 2 2 3 4 4 3" xfId="55837" xr:uid="{00000000-0005-0000-0000-000017DA0000}"/>
    <cellStyle name="SAPBEXunassignedItem 2 2 3 4 5" xfId="55838" xr:uid="{00000000-0005-0000-0000-000018DA0000}"/>
    <cellStyle name="SAPBEXunassignedItem 2 2 3 4 5 2" xfId="55839" xr:uid="{00000000-0005-0000-0000-000019DA0000}"/>
    <cellStyle name="SAPBEXunassignedItem 2 2 3 4 5 3" xfId="55840" xr:uid="{00000000-0005-0000-0000-00001ADA0000}"/>
    <cellStyle name="SAPBEXunassignedItem 2 2 3 4 6" xfId="55841" xr:uid="{00000000-0005-0000-0000-00001BDA0000}"/>
    <cellStyle name="SAPBEXunassignedItem 2 2 3 4 6 2" xfId="55842" xr:uid="{00000000-0005-0000-0000-00001CDA0000}"/>
    <cellStyle name="SAPBEXunassignedItem 2 2 3 4 6 3" xfId="55843" xr:uid="{00000000-0005-0000-0000-00001DDA0000}"/>
    <cellStyle name="SAPBEXunassignedItem 2 2 3 4 7" xfId="55844" xr:uid="{00000000-0005-0000-0000-00001EDA0000}"/>
    <cellStyle name="SAPBEXunassignedItem 2 2 3 4 7 2" xfId="55845" xr:uid="{00000000-0005-0000-0000-00001FDA0000}"/>
    <cellStyle name="SAPBEXunassignedItem 2 2 3 4 7 3" xfId="55846" xr:uid="{00000000-0005-0000-0000-000020DA0000}"/>
    <cellStyle name="SAPBEXunassignedItem 2 2 3 4 8" xfId="55847" xr:uid="{00000000-0005-0000-0000-000021DA0000}"/>
    <cellStyle name="SAPBEXunassignedItem 2 2 3 4 8 2" xfId="55848" xr:uid="{00000000-0005-0000-0000-000022DA0000}"/>
    <cellStyle name="SAPBEXunassignedItem 2 2 3 4 8 3" xfId="55849" xr:uid="{00000000-0005-0000-0000-000023DA0000}"/>
    <cellStyle name="SAPBEXunassignedItem 2 2 3 4 9" xfId="55850" xr:uid="{00000000-0005-0000-0000-000024DA0000}"/>
    <cellStyle name="SAPBEXunassignedItem 2 2 3 4 9 2" xfId="55851" xr:uid="{00000000-0005-0000-0000-000025DA0000}"/>
    <cellStyle name="SAPBEXunassignedItem 2 2 3 4 9 3" xfId="55852" xr:uid="{00000000-0005-0000-0000-000026DA0000}"/>
    <cellStyle name="SAPBEXunassignedItem 2 2 3 5" xfId="55853" xr:uid="{00000000-0005-0000-0000-000027DA0000}"/>
    <cellStyle name="SAPBEXunassignedItem 2 2 3 5 10" xfId="55854" xr:uid="{00000000-0005-0000-0000-000028DA0000}"/>
    <cellStyle name="SAPBEXunassignedItem 2 2 3 5 10 2" xfId="55855" xr:uid="{00000000-0005-0000-0000-000029DA0000}"/>
    <cellStyle name="SAPBEXunassignedItem 2 2 3 5 10 3" xfId="55856" xr:uid="{00000000-0005-0000-0000-00002ADA0000}"/>
    <cellStyle name="SAPBEXunassignedItem 2 2 3 5 11" xfId="55857" xr:uid="{00000000-0005-0000-0000-00002BDA0000}"/>
    <cellStyle name="SAPBEXunassignedItem 2 2 3 5 11 2" xfId="55858" xr:uid="{00000000-0005-0000-0000-00002CDA0000}"/>
    <cellStyle name="SAPBEXunassignedItem 2 2 3 5 11 3" xfId="55859" xr:uid="{00000000-0005-0000-0000-00002DDA0000}"/>
    <cellStyle name="SAPBEXunassignedItem 2 2 3 5 12" xfId="55860" xr:uid="{00000000-0005-0000-0000-00002EDA0000}"/>
    <cellStyle name="SAPBEXunassignedItem 2 2 3 5 13" xfId="55861" xr:uid="{00000000-0005-0000-0000-00002FDA0000}"/>
    <cellStyle name="SAPBEXunassignedItem 2 2 3 5 2" xfId="55862" xr:uid="{00000000-0005-0000-0000-000030DA0000}"/>
    <cellStyle name="SAPBEXunassignedItem 2 2 3 5 2 2" xfId="55863" xr:uid="{00000000-0005-0000-0000-000031DA0000}"/>
    <cellStyle name="SAPBEXunassignedItem 2 2 3 5 2 3" xfId="55864" xr:uid="{00000000-0005-0000-0000-000032DA0000}"/>
    <cellStyle name="SAPBEXunassignedItem 2 2 3 5 3" xfId="55865" xr:uid="{00000000-0005-0000-0000-000033DA0000}"/>
    <cellStyle name="SAPBEXunassignedItem 2 2 3 5 3 2" xfId="55866" xr:uid="{00000000-0005-0000-0000-000034DA0000}"/>
    <cellStyle name="SAPBEXunassignedItem 2 2 3 5 3 3" xfId="55867" xr:uid="{00000000-0005-0000-0000-000035DA0000}"/>
    <cellStyle name="SAPBEXunassignedItem 2 2 3 5 4" xfId="55868" xr:uid="{00000000-0005-0000-0000-000036DA0000}"/>
    <cellStyle name="SAPBEXunassignedItem 2 2 3 5 4 2" xfId="55869" xr:uid="{00000000-0005-0000-0000-000037DA0000}"/>
    <cellStyle name="SAPBEXunassignedItem 2 2 3 5 4 3" xfId="55870" xr:uid="{00000000-0005-0000-0000-000038DA0000}"/>
    <cellStyle name="SAPBEXunassignedItem 2 2 3 5 5" xfId="55871" xr:uid="{00000000-0005-0000-0000-000039DA0000}"/>
    <cellStyle name="SAPBEXunassignedItem 2 2 3 5 5 2" xfId="55872" xr:uid="{00000000-0005-0000-0000-00003ADA0000}"/>
    <cellStyle name="SAPBEXunassignedItem 2 2 3 5 5 3" xfId="55873" xr:uid="{00000000-0005-0000-0000-00003BDA0000}"/>
    <cellStyle name="SAPBEXunassignedItem 2 2 3 5 6" xfId="55874" xr:uid="{00000000-0005-0000-0000-00003CDA0000}"/>
    <cellStyle name="SAPBEXunassignedItem 2 2 3 5 6 2" xfId="55875" xr:uid="{00000000-0005-0000-0000-00003DDA0000}"/>
    <cellStyle name="SAPBEXunassignedItem 2 2 3 5 6 3" xfId="55876" xr:uid="{00000000-0005-0000-0000-00003EDA0000}"/>
    <cellStyle name="SAPBEXunassignedItem 2 2 3 5 7" xfId="55877" xr:uid="{00000000-0005-0000-0000-00003FDA0000}"/>
    <cellStyle name="SAPBEXunassignedItem 2 2 3 5 7 2" xfId="55878" xr:uid="{00000000-0005-0000-0000-000040DA0000}"/>
    <cellStyle name="SAPBEXunassignedItem 2 2 3 5 7 3" xfId="55879" xr:uid="{00000000-0005-0000-0000-000041DA0000}"/>
    <cellStyle name="SAPBEXunassignedItem 2 2 3 5 8" xfId="55880" xr:uid="{00000000-0005-0000-0000-000042DA0000}"/>
    <cellStyle name="SAPBEXunassignedItem 2 2 3 5 8 2" xfId="55881" xr:uid="{00000000-0005-0000-0000-000043DA0000}"/>
    <cellStyle name="SAPBEXunassignedItem 2 2 3 5 8 3" xfId="55882" xr:uid="{00000000-0005-0000-0000-000044DA0000}"/>
    <cellStyle name="SAPBEXunassignedItem 2 2 3 5 9" xfId="55883" xr:uid="{00000000-0005-0000-0000-000045DA0000}"/>
    <cellStyle name="SAPBEXunassignedItem 2 2 3 5 9 2" xfId="55884" xr:uid="{00000000-0005-0000-0000-000046DA0000}"/>
    <cellStyle name="SAPBEXunassignedItem 2 2 3 5 9 3" xfId="55885" xr:uid="{00000000-0005-0000-0000-000047DA0000}"/>
    <cellStyle name="SAPBEXunassignedItem 2 2 3 6" xfId="55886" xr:uid="{00000000-0005-0000-0000-000048DA0000}"/>
    <cellStyle name="SAPBEXunassignedItem 2 2 3 6 10" xfId="55887" xr:uid="{00000000-0005-0000-0000-000049DA0000}"/>
    <cellStyle name="SAPBEXunassignedItem 2 2 3 6 10 2" xfId="55888" xr:uid="{00000000-0005-0000-0000-00004ADA0000}"/>
    <cellStyle name="SAPBEXunassignedItem 2 2 3 6 10 3" xfId="55889" xr:uid="{00000000-0005-0000-0000-00004BDA0000}"/>
    <cellStyle name="SAPBEXunassignedItem 2 2 3 6 11" xfId="55890" xr:uid="{00000000-0005-0000-0000-00004CDA0000}"/>
    <cellStyle name="SAPBEXunassignedItem 2 2 3 6 11 2" xfId="55891" xr:uid="{00000000-0005-0000-0000-00004DDA0000}"/>
    <cellStyle name="SAPBEXunassignedItem 2 2 3 6 11 3" xfId="55892" xr:uid="{00000000-0005-0000-0000-00004EDA0000}"/>
    <cellStyle name="SAPBEXunassignedItem 2 2 3 6 12" xfId="55893" xr:uid="{00000000-0005-0000-0000-00004FDA0000}"/>
    <cellStyle name="SAPBEXunassignedItem 2 2 3 6 13" xfId="55894" xr:uid="{00000000-0005-0000-0000-000050DA0000}"/>
    <cellStyle name="SAPBEXunassignedItem 2 2 3 6 2" xfId="55895" xr:uid="{00000000-0005-0000-0000-000051DA0000}"/>
    <cellStyle name="SAPBEXunassignedItem 2 2 3 6 2 2" xfId="55896" xr:uid="{00000000-0005-0000-0000-000052DA0000}"/>
    <cellStyle name="SAPBEXunassignedItem 2 2 3 6 2 3" xfId="55897" xr:uid="{00000000-0005-0000-0000-000053DA0000}"/>
    <cellStyle name="SAPBEXunassignedItem 2 2 3 6 3" xfId="55898" xr:uid="{00000000-0005-0000-0000-000054DA0000}"/>
    <cellStyle name="SAPBEXunassignedItem 2 2 3 6 3 2" xfId="55899" xr:uid="{00000000-0005-0000-0000-000055DA0000}"/>
    <cellStyle name="SAPBEXunassignedItem 2 2 3 6 3 3" xfId="55900" xr:uid="{00000000-0005-0000-0000-000056DA0000}"/>
    <cellStyle name="SAPBEXunassignedItem 2 2 3 6 4" xfId="55901" xr:uid="{00000000-0005-0000-0000-000057DA0000}"/>
    <cellStyle name="SAPBEXunassignedItem 2 2 3 6 4 2" xfId="55902" xr:uid="{00000000-0005-0000-0000-000058DA0000}"/>
    <cellStyle name="SAPBEXunassignedItem 2 2 3 6 4 3" xfId="55903" xr:uid="{00000000-0005-0000-0000-000059DA0000}"/>
    <cellStyle name="SAPBEXunassignedItem 2 2 3 6 5" xfId="55904" xr:uid="{00000000-0005-0000-0000-00005ADA0000}"/>
    <cellStyle name="SAPBEXunassignedItem 2 2 3 6 5 2" xfId="55905" xr:uid="{00000000-0005-0000-0000-00005BDA0000}"/>
    <cellStyle name="SAPBEXunassignedItem 2 2 3 6 5 3" xfId="55906" xr:uid="{00000000-0005-0000-0000-00005CDA0000}"/>
    <cellStyle name="SAPBEXunassignedItem 2 2 3 6 6" xfId="55907" xr:uid="{00000000-0005-0000-0000-00005DDA0000}"/>
    <cellStyle name="SAPBEXunassignedItem 2 2 3 6 6 2" xfId="55908" xr:uid="{00000000-0005-0000-0000-00005EDA0000}"/>
    <cellStyle name="SAPBEXunassignedItem 2 2 3 6 6 3" xfId="55909" xr:uid="{00000000-0005-0000-0000-00005FDA0000}"/>
    <cellStyle name="SAPBEXunassignedItem 2 2 3 6 7" xfId="55910" xr:uid="{00000000-0005-0000-0000-000060DA0000}"/>
    <cellStyle name="SAPBEXunassignedItem 2 2 3 6 7 2" xfId="55911" xr:uid="{00000000-0005-0000-0000-000061DA0000}"/>
    <cellStyle name="SAPBEXunassignedItem 2 2 3 6 7 3" xfId="55912" xr:uid="{00000000-0005-0000-0000-000062DA0000}"/>
    <cellStyle name="SAPBEXunassignedItem 2 2 3 6 8" xfId="55913" xr:uid="{00000000-0005-0000-0000-000063DA0000}"/>
    <cellStyle name="SAPBEXunassignedItem 2 2 3 6 8 2" xfId="55914" xr:uid="{00000000-0005-0000-0000-000064DA0000}"/>
    <cellStyle name="SAPBEXunassignedItem 2 2 3 6 8 3" xfId="55915" xr:uid="{00000000-0005-0000-0000-000065DA0000}"/>
    <cellStyle name="SAPBEXunassignedItem 2 2 3 6 9" xfId="55916" xr:uid="{00000000-0005-0000-0000-000066DA0000}"/>
    <cellStyle name="SAPBEXunassignedItem 2 2 3 6 9 2" xfId="55917" xr:uid="{00000000-0005-0000-0000-000067DA0000}"/>
    <cellStyle name="SAPBEXunassignedItem 2 2 3 6 9 3" xfId="55918" xr:uid="{00000000-0005-0000-0000-000068DA0000}"/>
    <cellStyle name="SAPBEXunassignedItem 2 2 3 7" xfId="55919" xr:uid="{00000000-0005-0000-0000-000069DA0000}"/>
    <cellStyle name="SAPBEXunassignedItem 2 2 3 7 10" xfId="55920" xr:uid="{00000000-0005-0000-0000-00006ADA0000}"/>
    <cellStyle name="SAPBEXunassignedItem 2 2 3 7 10 2" xfId="55921" xr:uid="{00000000-0005-0000-0000-00006BDA0000}"/>
    <cellStyle name="SAPBEXunassignedItem 2 2 3 7 10 3" xfId="55922" xr:uid="{00000000-0005-0000-0000-00006CDA0000}"/>
    <cellStyle name="SAPBEXunassignedItem 2 2 3 7 11" xfId="55923" xr:uid="{00000000-0005-0000-0000-00006DDA0000}"/>
    <cellStyle name="SAPBEXunassignedItem 2 2 3 7 11 2" xfId="55924" xr:uid="{00000000-0005-0000-0000-00006EDA0000}"/>
    <cellStyle name="SAPBEXunassignedItem 2 2 3 7 11 3" xfId="55925" xr:uid="{00000000-0005-0000-0000-00006FDA0000}"/>
    <cellStyle name="SAPBEXunassignedItem 2 2 3 7 12" xfId="55926" xr:uid="{00000000-0005-0000-0000-000070DA0000}"/>
    <cellStyle name="SAPBEXunassignedItem 2 2 3 7 13" xfId="55927" xr:uid="{00000000-0005-0000-0000-000071DA0000}"/>
    <cellStyle name="SAPBEXunassignedItem 2 2 3 7 2" xfId="55928" xr:uid="{00000000-0005-0000-0000-000072DA0000}"/>
    <cellStyle name="SAPBEXunassignedItem 2 2 3 7 2 2" xfId="55929" xr:uid="{00000000-0005-0000-0000-000073DA0000}"/>
    <cellStyle name="SAPBEXunassignedItem 2 2 3 7 2 3" xfId="55930" xr:uid="{00000000-0005-0000-0000-000074DA0000}"/>
    <cellStyle name="SAPBEXunassignedItem 2 2 3 7 3" xfId="55931" xr:uid="{00000000-0005-0000-0000-000075DA0000}"/>
    <cellStyle name="SAPBEXunassignedItem 2 2 3 7 3 2" xfId="55932" xr:uid="{00000000-0005-0000-0000-000076DA0000}"/>
    <cellStyle name="SAPBEXunassignedItem 2 2 3 7 3 3" xfId="55933" xr:uid="{00000000-0005-0000-0000-000077DA0000}"/>
    <cellStyle name="SAPBEXunassignedItem 2 2 3 7 4" xfId="55934" xr:uid="{00000000-0005-0000-0000-000078DA0000}"/>
    <cellStyle name="SAPBEXunassignedItem 2 2 3 7 4 2" xfId="55935" xr:uid="{00000000-0005-0000-0000-000079DA0000}"/>
    <cellStyle name="SAPBEXunassignedItem 2 2 3 7 4 3" xfId="55936" xr:uid="{00000000-0005-0000-0000-00007ADA0000}"/>
    <cellStyle name="SAPBEXunassignedItem 2 2 3 7 5" xfId="55937" xr:uid="{00000000-0005-0000-0000-00007BDA0000}"/>
    <cellStyle name="SAPBEXunassignedItem 2 2 3 7 5 2" xfId="55938" xr:uid="{00000000-0005-0000-0000-00007CDA0000}"/>
    <cellStyle name="SAPBEXunassignedItem 2 2 3 7 5 3" xfId="55939" xr:uid="{00000000-0005-0000-0000-00007DDA0000}"/>
    <cellStyle name="SAPBEXunassignedItem 2 2 3 7 6" xfId="55940" xr:uid="{00000000-0005-0000-0000-00007EDA0000}"/>
    <cellStyle name="SAPBEXunassignedItem 2 2 3 7 6 2" xfId="55941" xr:uid="{00000000-0005-0000-0000-00007FDA0000}"/>
    <cellStyle name="SAPBEXunassignedItem 2 2 3 7 6 3" xfId="55942" xr:uid="{00000000-0005-0000-0000-000080DA0000}"/>
    <cellStyle name="SAPBEXunassignedItem 2 2 3 7 7" xfId="55943" xr:uid="{00000000-0005-0000-0000-000081DA0000}"/>
    <cellStyle name="SAPBEXunassignedItem 2 2 3 7 7 2" xfId="55944" xr:uid="{00000000-0005-0000-0000-000082DA0000}"/>
    <cellStyle name="SAPBEXunassignedItem 2 2 3 7 7 3" xfId="55945" xr:uid="{00000000-0005-0000-0000-000083DA0000}"/>
    <cellStyle name="SAPBEXunassignedItem 2 2 3 7 8" xfId="55946" xr:uid="{00000000-0005-0000-0000-000084DA0000}"/>
    <cellStyle name="SAPBEXunassignedItem 2 2 3 7 8 2" xfId="55947" xr:uid="{00000000-0005-0000-0000-000085DA0000}"/>
    <cellStyle name="SAPBEXunassignedItem 2 2 3 7 8 3" xfId="55948" xr:uid="{00000000-0005-0000-0000-000086DA0000}"/>
    <cellStyle name="SAPBEXunassignedItem 2 2 3 7 9" xfId="55949" xr:uid="{00000000-0005-0000-0000-000087DA0000}"/>
    <cellStyle name="SAPBEXunassignedItem 2 2 3 7 9 2" xfId="55950" xr:uid="{00000000-0005-0000-0000-000088DA0000}"/>
    <cellStyle name="SAPBEXunassignedItem 2 2 3 7 9 3" xfId="55951" xr:uid="{00000000-0005-0000-0000-000089DA0000}"/>
    <cellStyle name="SAPBEXunassignedItem 2 2 3 8" xfId="55952" xr:uid="{00000000-0005-0000-0000-00008ADA0000}"/>
    <cellStyle name="SAPBEXunassignedItem 2 2 3 8 2" xfId="55953" xr:uid="{00000000-0005-0000-0000-00008BDA0000}"/>
    <cellStyle name="SAPBEXunassignedItem 2 2 3 8 3" xfId="55954" xr:uid="{00000000-0005-0000-0000-00008CDA0000}"/>
    <cellStyle name="SAPBEXunassignedItem 2 2 3 9" xfId="55955" xr:uid="{00000000-0005-0000-0000-00008DDA0000}"/>
    <cellStyle name="SAPBEXunassignedItem 2 2 3 9 2" xfId="55956" xr:uid="{00000000-0005-0000-0000-00008EDA0000}"/>
    <cellStyle name="SAPBEXunassignedItem 2 2 3 9 3" xfId="55957" xr:uid="{00000000-0005-0000-0000-00008FDA0000}"/>
    <cellStyle name="SAPBEXunassignedItem 2 2 4" xfId="55958" xr:uid="{00000000-0005-0000-0000-000090DA0000}"/>
    <cellStyle name="SAPBEXunassignedItem 2 2 4 10" xfId="55959" xr:uid="{00000000-0005-0000-0000-000091DA0000}"/>
    <cellStyle name="SAPBEXunassignedItem 2 2 4 10 2" xfId="55960" xr:uid="{00000000-0005-0000-0000-000092DA0000}"/>
    <cellStyle name="SAPBEXunassignedItem 2 2 4 10 3" xfId="55961" xr:uid="{00000000-0005-0000-0000-000093DA0000}"/>
    <cellStyle name="SAPBEXunassignedItem 2 2 4 11" xfId="55962" xr:uid="{00000000-0005-0000-0000-000094DA0000}"/>
    <cellStyle name="SAPBEXunassignedItem 2 2 4 11 2" xfId="55963" xr:uid="{00000000-0005-0000-0000-000095DA0000}"/>
    <cellStyle name="SAPBEXunassignedItem 2 2 4 11 3" xfId="55964" xr:uid="{00000000-0005-0000-0000-000096DA0000}"/>
    <cellStyle name="SAPBEXunassignedItem 2 2 4 12" xfId="55965" xr:uid="{00000000-0005-0000-0000-000097DA0000}"/>
    <cellStyle name="SAPBEXunassignedItem 2 2 4 12 2" xfId="55966" xr:uid="{00000000-0005-0000-0000-000098DA0000}"/>
    <cellStyle name="SAPBEXunassignedItem 2 2 4 12 3" xfId="55967" xr:uid="{00000000-0005-0000-0000-000099DA0000}"/>
    <cellStyle name="SAPBEXunassignedItem 2 2 4 13" xfId="55968" xr:uid="{00000000-0005-0000-0000-00009ADA0000}"/>
    <cellStyle name="SAPBEXunassignedItem 2 2 4 13 2" xfId="55969" xr:uid="{00000000-0005-0000-0000-00009BDA0000}"/>
    <cellStyle name="SAPBEXunassignedItem 2 2 4 13 3" xfId="55970" xr:uid="{00000000-0005-0000-0000-00009CDA0000}"/>
    <cellStyle name="SAPBEXunassignedItem 2 2 4 14" xfId="55971" xr:uid="{00000000-0005-0000-0000-00009DDA0000}"/>
    <cellStyle name="SAPBEXunassignedItem 2 2 4 14 2" xfId="55972" xr:uid="{00000000-0005-0000-0000-00009EDA0000}"/>
    <cellStyle name="SAPBEXunassignedItem 2 2 4 14 3" xfId="55973" xr:uid="{00000000-0005-0000-0000-00009FDA0000}"/>
    <cellStyle name="SAPBEXunassignedItem 2 2 4 15" xfId="55974" xr:uid="{00000000-0005-0000-0000-0000A0DA0000}"/>
    <cellStyle name="SAPBEXunassignedItem 2 2 4 15 2" xfId="55975" xr:uid="{00000000-0005-0000-0000-0000A1DA0000}"/>
    <cellStyle name="SAPBEXunassignedItem 2 2 4 15 3" xfId="55976" xr:uid="{00000000-0005-0000-0000-0000A2DA0000}"/>
    <cellStyle name="SAPBEXunassignedItem 2 2 4 16" xfId="55977" xr:uid="{00000000-0005-0000-0000-0000A3DA0000}"/>
    <cellStyle name="SAPBEXunassignedItem 2 2 4 16 2" xfId="55978" xr:uid="{00000000-0005-0000-0000-0000A4DA0000}"/>
    <cellStyle name="SAPBEXunassignedItem 2 2 4 16 3" xfId="55979" xr:uid="{00000000-0005-0000-0000-0000A5DA0000}"/>
    <cellStyle name="SAPBEXunassignedItem 2 2 4 17" xfId="55980" xr:uid="{00000000-0005-0000-0000-0000A6DA0000}"/>
    <cellStyle name="SAPBEXunassignedItem 2 2 4 17 2" xfId="55981" xr:uid="{00000000-0005-0000-0000-0000A7DA0000}"/>
    <cellStyle name="SAPBEXunassignedItem 2 2 4 17 3" xfId="55982" xr:uid="{00000000-0005-0000-0000-0000A8DA0000}"/>
    <cellStyle name="SAPBEXunassignedItem 2 2 4 18" xfId="55983" xr:uid="{00000000-0005-0000-0000-0000A9DA0000}"/>
    <cellStyle name="SAPBEXunassignedItem 2 2 4 18 2" xfId="55984" xr:uid="{00000000-0005-0000-0000-0000AADA0000}"/>
    <cellStyle name="SAPBEXunassignedItem 2 2 4 18 3" xfId="55985" xr:uid="{00000000-0005-0000-0000-0000ABDA0000}"/>
    <cellStyle name="SAPBEXunassignedItem 2 2 4 19" xfId="55986" xr:uid="{00000000-0005-0000-0000-0000ACDA0000}"/>
    <cellStyle name="SAPBEXunassignedItem 2 2 4 2" xfId="55987" xr:uid="{00000000-0005-0000-0000-0000ADDA0000}"/>
    <cellStyle name="SAPBEXunassignedItem 2 2 4 2 10" xfId="55988" xr:uid="{00000000-0005-0000-0000-0000AEDA0000}"/>
    <cellStyle name="SAPBEXunassignedItem 2 2 4 2 10 2" xfId="55989" xr:uid="{00000000-0005-0000-0000-0000AFDA0000}"/>
    <cellStyle name="SAPBEXunassignedItem 2 2 4 2 10 3" xfId="55990" xr:uid="{00000000-0005-0000-0000-0000B0DA0000}"/>
    <cellStyle name="SAPBEXunassignedItem 2 2 4 2 11" xfId="55991" xr:uid="{00000000-0005-0000-0000-0000B1DA0000}"/>
    <cellStyle name="SAPBEXunassignedItem 2 2 4 2 11 2" xfId="55992" xr:uid="{00000000-0005-0000-0000-0000B2DA0000}"/>
    <cellStyle name="SAPBEXunassignedItem 2 2 4 2 11 3" xfId="55993" xr:uid="{00000000-0005-0000-0000-0000B3DA0000}"/>
    <cellStyle name="SAPBEXunassignedItem 2 2 4 2 12" xfId="55994" xr:uid="{00000000-0005-0000-0000-0000B4DA0000}"/>
    <cellStyle name="SAPBEXunassignedItem 2 2 4 2 12 2" xfId="55995" xr:uid="{00000000-0005-0000-0000-0000B5DA0000}"/>
    <cellStyle name="SAPBEXunassignedItem 2 2 4 2 12 3" xfId="55996" xr:uid="{00000000-0005-0000-0000-0000B6DA0000}"/>
    <cellStyle name="SAPBEXunassignedItem 2 2 4 2 13" xfId="55997" xr:uid="{00000000-0005-0000-0000-0000B7DA0000}"/>
    <cellStyle name="SAPBEXunassignedItem 2 2 4 2 14" xfId="55998" xr:uid="{00000000-0005-0000-0000-0000B8DA0000}"/>
    <cellStyle name="SAPBEXunassignedItem 2 2 4 2 2" xfId="55999" xr:uid="{00000000-0005-0000-0000-0000B9DA0000}"/>
    <cellStyle name="SAPBEXunassignedItem 2 2 4 2 2 2" xfId="56000" xr:uid="{00000000-0005-0000-0000-0000BADA0000}"/>
    <cellStyle name="SAPBEXunassignedItem 2 2 4 2 2 3" xfId="56001" xr:uid="{00000000-0005-0000-0000-0000BBDA0000}"/>
    <cellStyle name="SAPBEXunassignedItem 2 2 4 2 3" xfId="56002" xr:uid="{00000000-0005-0000-0000-0000BCDA0000}"/>
    <cellStyle name="SAPBEXunassignedItem 2 2 4 2 3 2" xfId="56003" xr:uid="{00000000-0005-0000-0000-0000BDDA0000}"/>
    <cellStyle name="SAPBEXunassignedItem 2 2 4 2 3 3" xfId="56004" xr:uid="{00000000-0005-0000-0000-0000BEDA0000}"/>
    <cellStyle name="SAPBEXunassignedItem 2 2 4 2 4" xfId="56005" xr:uid="{00000000-0005-0000-0000-0000BFDA0000}"/>
    <cellStyle name="SAPBEXunassignedItem 2 2 4 2 4 2" xfId="56006" xr:uid="{00000000-0005-0000-0000-0000C0DA0000}"/>
    <cellStyle name="SAPBEXunassignedItem 2 2 4 2 4 3" xfId="56007" xr:uid="{00000000-0005-0000-0000-0000C1DA0000}"/>
    <cellStyle name="SAPBEXunassignedItem 2 2 4 2 5" xfId="56008" xr:uid="{00000000-0005-0000-0000-0000C2DA0000}"/>
    <cellStyle name="SAPBEXunassignedItem 2 2 4 2 5 2" xfId="56009" xr:uid="{00000000-0005-0000-0000-0000C3DA0000}"/>
    <cellStyle name="SAPBEXunassignedItem 2 2 4 2 5 3" xfId="56010" xr:uid="{00000000-0005-0000-0000-0000C4DA0000}"/>
    <cellStyle name="SAPBEXunassignedItem 2 2 4 2 6" xfId="56011" xr:uid="{00000000-0005-0000-0000-0000C5DA0000}"/>
    <cellStyle name="SAPBEXunassignedItem 2 2 4 2 6 2" xfId="56012" xr:uid="{00000000-0005-0000-0000-0000C6DA0000}"/>
    <cellStyle name="SAPBEXunassignedItem 2 2 4 2 6 3" xfId="56013" xr:uid="{00000000-0005-0000-0000-0000C7DA0000}"/>
    <cellStyle name="SAPBEXunassignedItem 2 2 4 2 7" xfId="56014" xr:uid="{00000000-0005-0000-0000-0000C8DA0000}"/>
    <cellStyle name="SAPBEXunassignedItem 2 2 4 2 7 2" xfId="56015" xr:uid="{00000000-0005-0000-0000-0000C9DA0000}"/>
    <cellStyle name="SAPBEXunassignedItem 2 2 4 2 7 3" xfId="56016" xr:uid="{00000000-0005-0000-0000-0000CADA0000}"/>
    <cellStyle name="SAPBEXunassignedItem 2 2 4 2 8" xfId="56017" xr:uid="{00000000-0005-0000-0000-0000CBDA0000}"/>
    <cellStyle name="SAPBEXunassignedItem 2 2 4 2 8 2" xfId="56018" xr:uid="{00000000-0005-0000-0000-0000CCDA0000}"/>
    <cellStyle name="SAPBEXunassignedItem 2 2 4 2 8 3" xfId="56019" xr:uid="{00000000-0005-0000-0000-0000CDDA0000}"/>
    <cellStyle name="SAPBEXunassignedItem 2 2 4 2 9" xfId="56020" xr:uid="{00000000-0005-0000-0000-0000CEDA0000}"/>
    <cellStyle name="SAPBEXunassignedItem 2 2 4 2 9 2" xfId="56021" xr:uid="{00000000-0005-0000-0000-0000CFDA0000}"/>
    <cellStyle name="SAPBEXunassignedItem 2 2 4 2 9 3" xfId="56022" xr:uid="{00000000-0005-0000-0000-0000D0DA0000}"/>
    <cellStyle name="SAPBEXunassignedItem 2 2 4 20" xfId="56023" xr:uid="{00000000-0005-0000-0000-0000D1DA0000}"/>
    <cellStyle name="SAPBEXunassignedItem 2 2 4 3" xfId="56024" xr:uid="{00000000-0005-0000-0000-0000D2DA0000}"/>
    <cellStyle name="SAPBEXunassignedItem 2 2 4 3 10" xfId="56025" xr:uid="{00000000-0005-0000-0000-0000D3DA0000}"/>
    <cellStyle name="SAPBEXunassignedItem 2 2 4 3 10 2" xfId="56026" xr:uid="{00000000-0005-0000-0000-0000D4DA0000}"/>
    <cellStyle name="SAPBEXunassignedItem 2 2 4 3 10 3" xfId="56027" xr:uid="{00000000-0005-0000-0000-0000D5DA0000}"/>
    <cellStyle name="SAPBEXunassignedItem 2 2 4 3 11" xfId="56028" xr:uid="{00000000-0005-0000-0000-0000D6DA0000}"/>
    <cellStyle name="SAPBEXunassignedItem 2 2 4 3 11 2" xfId="56029" xr:uid="{00000000-0005-0000-0000-0000D7DA0000}"/>
    <cellStyle name="SAPBEXunassignedItem 2 2 4 3 11 3" xfId="56030" xr:uid="{00000000-0005-0000-0000-0000D8DA0000}"/>
    <cellStyle name="SAPBEXunassignedItem 2 2 4 3 12" xfId="56031" xr:uid="{00000000-0005-0000-0000-0000D9DA0000}"/>
    <cellStyle name="SAPBEXunassignedItem 2 2 4 3 12 2" xfId="56032" xr:uid="{00000000-0005-0000-0000-0000DADA0000}"/>
    <cellStyle name="SAPBEXunassignedItem 2 2 4 3 12 3" xfId="56033" xr:uid="{00000000-0005-0000-0000-0000DBDA0000}"/>
    <cellStyle name="SAPBEXunassignedItem 2 2 4 3 13" xfId="56034" xr:uid="{00000000-0005-0000-0000-0000DCDA0000}"/>
    <cellStyle name="SAPBEXunassignedItem 2 2 4 3 14" xfId="56035" xr:uid="{00000000-0005-0000-0000-0000DDDA0000}"/>
    <cellStyle name="SAPBEXunassignedItem 2 2 4 3 2" xfId="56036" xr:uid="{00000000-0005-0000-0000-0000DEDA0000}"/>
    <cellStyle name="SAPBEXunassignedItem 2 2 4 3 2 2" xfId="56037" xr:uid="{00000000-0005-0000-0000-0000DFDA0000}"/>
    <cellStyle name="SAPBEXunassignedItem 2 2 4 3 2 3" xfId="56038" xr:uid="{00000000-0005-0000-0000-0000E0DA0000}"/>
    <cellStyle name="SAPBEXunassignedItem 2 2 4 3 3" xfId="56039" xr:uid="{00000000-0005-0000-0000-0000E1DA0000}"/>
    <cellStyle name="SAPBEXunassignedItem 2 2 4 3 3 2" xfId="56040" xr:uid="{00000000-0005-0000-0000-0000E2DA0000}"/>
    <cellStyle name="SAPBEXunassignedItem 2 2 4 3 3 3" xfId="56041" xr:uid="{00000000-0005-0000-0000-0000E3DA0000}"/>
    <cellStyle name="SAPBEXunassignedItem 2 2 4 3 4" xfId="56042" xr:uid="{00000000-0005-0000-0000-0000E4DA0000}"/>
    <cellStyle name="SAPBEXunassignedItem 2 2 4 3 4 2" xfId="56043" xr:uid="{00000000-0005-0000-0000-0000E5DA0000}"/>
    <cellStyle name="SAPBEXunassignedItem 2 2 4 3 4 3" xfId="56044" xr:uid="{00000000-0005-0000-0000-0000E6DA0000}"/>
    <cellStyle name="SAPBEXunassignedItem 2 2 4 3 5" xfId="56045" xr:uid="{00000000-0005-0000-0000-0000E7DA0000}"/>
    <cellStyle name="SAPBEXunassignedItem 2 2 4 3 5 2" xfId="56046" xr:uid="{00000000-0005-0000-0000-0000E8DA0000}"/>
    <cellStyle name="SAPBEXunassignedItem 2 2 4 3 5 3" xfId="56047" xr:uid="{00000000-0005-0000-0000-0000E9DA0000}"/>
    <cellStyle name="SAPBEXunassignedItem 2 2 4 3 6" xfId="56048" xr:uid="{00000000-0005-0000-0000-0000EADA0000}"/>
    <cellStyle name="SAPBEXunassignedItem 2 2 4 3 6 2" xfId="56049" xr:uid="{00000000-0005-0000-0000-0000EBDA0000}"/>
    <cellStyle name="SAPBEXunassignedItem 2 2 4 3 6 3" xfId="56050" xr:uid="{00000000-0005-0000-0000-0000ECDA0000}"/>
    <cellStyle name="SAPBEXunassignedItem 2 2 4 3 7" xfId="56051" xr:uid="{00000000-0005-0000-0000-0000EDDA0000}"/>
    <cellStyle name="SAPBEXunassignedItem 2 2 4 3 7 2" xfId="56052" xr:uid="{00000000-0005-0000-0000-0000EEDA0000}"/>
    <cellStyle name="SAPBEXunassignedItem 2 2 4 3 7 3" xfId="56053" xr:uid="{00000000-0005-0000-0000-0000EFDA0000}"/>
    <cellStyle name="SAPBEXunassignedItem 2 2 4 3 8" xfId="56054" xr:uid="{00000000-0005-0000-0000-0000F0DA0000}"/>
    <cellStyle name="SAPBEXunassignedItem 2 2 4 3 8 2" xfId="56055" xr:uid="{00000000-0005-0000-0000-0000F1DA0000}"/>
    <cellStyle name="SAPBEXunassignedItem 2 2 4 3 8 3" xfId="56056" xr:uid="{00000000-0005-0000-0000-0000F2DA0000}"/>
    <cellStyle name="SAPBEXunassignedItem 2 2 4 3 9" xfId="56057" xr:uid="{00000000-0005-0000-0000-0000F3DA0000}"/>
    <cellStyle name="SAPBEXunassignedItem 2 2 4 3 9 2" xfId="56058" xr:uid="{00000000-0005-0000-0000-0000F4DA0000}"/>
    <cellStyle name="SAPBEXunassignedItem 2 2 4 3 9 3" xfId="56059" xr:uid="{00000000-0005-0000-0000-0000F5DA0000}"/>
    <cellStyle name="SAPBEXunassignedItem 2 2 4 4" xfId="56060" xr:uid="{00000000-0005-0000-0000-0000F6DA0000}"/>
    <cellStyle name="SAPBEXunassignedItem 2 2 4 4 10" xfId="56061" xr:uid="{00000000-0005-0000-0000-0000F7DA0000}"/>
    <cellStyle name="SAPBEXunassignedItem 2 2 4 4 10 2" xfId="56062" xr:uid="{00000000-0005-0000-0000-0000F8DA0000}"/>
    <cellStyle name="SAPBEXunassignedItem 2 2 4 4 10 3" xfId="56063" xr:uid="{00000000-0005-0000-0000-0000F9DA0000}"/>
    <cellStyle name="SAPBEXunassignedItem 2 2 4 4 11" xfId="56064" xr:uid="{00000000-0005-0000-0000-0000FADA0000}"/>
    <cellStyle name="SAPBEXunassignedItem 2 2 4 4 11 2" xfId="56065" xr:uid="{00000000-0005-0000-0000-0000FBDA0000}"/>
    <cellStyle name="SAPBEXunassignedItem 2 2 4 4 11 3" xfId="56066" xr:uid="{00000000-0005-0000-0000-0000FCDA0000}"/>
    <cellStyle name="SAPBEXunassignedItem 2 2 4 4 12" xfId="56067" xr:uid="{00000000-0005-0000-0000-0000FDDA0000}"/>
    <cellStyle name="SAPBEXunassignedItem 2 2 4 4 13" xfId="56068" xr:uid="{00000000-0005-0000-0000-0000FEDA0000}"/>
    <cellStyle name="SAPBEXunassignedItem 2 2 4 4 2" xfId="56069" xr:uid="{00000000-0005-0000-0000-0000FFDA0000}"/>
    <cellStyle name="SAPBEXunassignedItem 2 2 4 4 2 2" xfId="56070" xr:uid="{00000000-0005-0000-0000-000000DB0000}"/>
    <cellStyle name="SAPBEXunassignedItem 2 2 4 4 2 3" xfId="56071" xr:uid="{00000000-0005-0000-0000-000001DB0000}"/>
    <cellStyle name="SAPBEXunassignedItem 2 2 4 4 3" xfId="56072" xr:uid="{00000000-0005-0000-0000-000002DB0000}"/>
    <cellStyle name="SAPBEXunassignedItem 2 2 4 4 3 2" xfId="56073" xr:uid="{00000000-0005-0000-0000-000003DB0000}"/>
    <cellStyle name="SAPBEXunassignedItem 2 2 4 4 3 3" xfId="56074" xr:uid="{00000000-0005-0000-0000-000004DB0000}"/>
    <cellStyle name="SAPBEXunassignedItem 2 2 4 4 4" xfId="56075" xr:uid="{00000000-0005-0000-0000-000005DB0000}"/>
    <cellStyle name="SAPBEXunassignedItem 2 2 4 4 4 2" xfId="56076" xr:uid="{00000000-0005-0000-0000-000006DB0000}"/>
    <cellStyle name="SAPBEXunassignedItem 2 2 4 4 4 3" xfId="56077" xr:uid="{00000000-0005-0000-0000-000007DB0000}"/>
    <cellStyle name="SAPBEXunassignedItem 2 2 4 4 5" xfId="56078" xr:uid="{00000000-0005-0000-0000-000008DB0000}"/>
    <cellStyle name="SAPBEXunassignedItem 2 2 4 4 5 2" xfId="56079" xr:uid="{00000000-0005-0000-0000-000009DB0000}"/>
    <cellStyle name="SAPBEXunassignedItem 2 2 4 4 5 3" xfId="56080" xr:uid="{00000000-0005-0000-0000-00000ADB0000}"/>
    <cellStyle name="SAPBEXunassignedItem 2 2 4 4 6" xfId="56081" xr:uid="{00000000-0005-0000-0000-00000BDB0000}"/>
    <cellStyle name="SAPBEXunassignedItem 2 2 4 4 6 2" xfId="56082" xr:uid="{00000000-0005-0000-0000-00000CDB0000}"/>
    <cellStyle name="SAPBEXunassignedItem 2 2 4 4 6 3" xfId="56083" xr:uid="{00000000-0005-0000-0000-00000DDB0000}"/>
    <cellStyle name="SAPBEXunassignedItem 2 2 4 4 7" xfId="56084" xr:uid="{00000000-0005-0000-0000-00000EDB0000}"/>
    <cellStyle name="SAPBEXunassignedItem 2 2 4 4 7 2" xfId="56085" xr:uid="{00000000-0005-0000-0000-00000FDB0000}"/>
    <cellStyle name="SAPBEXunassignedItem 2 2 4 4 7 3" xfId="56086" xr:uid="{00000000-0005-0000-0000-000010DB0000}"/>
    <cellStyle name="SAPBEXunassignedItem 2 2 4 4 8" xfId="56087" xr:uid="{00000000-0005-0000-0000-000011DB0000}"/>
    <cellStyle name="SAPBEXunassignedItem 2 2 4 4 8 2" xfId="56088" xr:uid="{00000000-0005-0000-0000-000012DB0000}"/>
    <cellStyle name="SAPBEXunassignedItem 2 2 4 4 8 3" xfId="56089" xr:uid="{00000000-0005-0000-0000-000013DB0000}"/>
    <cellStyle name="SAPBEXunassignedItem 2 2 4 4 9" xfId="56090" xr:uid="{00000000-0005-0000-0000-000014DB0000}"/>
    <cellStyle name="SAPBEXunassignedItem 2 2 4 4 9 2" xfId="56091" xr:uid="{00000000-0005-0000-0000-000015DB0000}"/>
    <cellStyle name="SAPBEXunassignedItem 2 2 4 4 9 3" xfId="56092" xr:uid="{00000000-0005-0000-0000-000016DB0000}"/>
    <cellStyle name="SAPBEXunassignedItem 2 2 4 5" xfId="56093" xr:uid="{00000000-0005-0000-0000-000017DB0000}"/>
    <cellStyle name="SAPBEXunassignedItem 2 2 4 5 10" xfId="56094" xr:uid="{00000000-0005-0000-0000-000018DB0000}"/>
    <cellStyle name="SAPBEXunassignedItem 2 2 4 5 10 2" xfId="56095" xr:uid="{00000000-0005-0000-0000-000019DB0000}"/>
    <cellStyle name="SAPBEXunassignedItem 2 2 4 5 10 3" xfId="56096" xr:uid="{00000000-0005-0000-0000-00001ADB0000}"/>
    <cellStyle name="SAPBEXunassignedItem 2 2 4 5 11" xfId="56097" xr:uid="{00000000-0005-0000-0000-00001BDB0000}"/>
    <cellStyle name="SAPBEXunassignedItem 2 2 4 5 11 2" xfId="56098" xr:uid="{00000000-0005-0000-0000-00001CDB0000}"/>
    <cellStyle name="SAPBEXunassignedItem 2 2 4 5 11 3" xfId="56099" xr:uid="{00000000-0005-0000-0000-00001DDB0000}"/>
    <cellStyle name="SAPBEXunassignedItem 2 2 4 5 12" xfId="56100" xr:uid="{00000000-0005-0000-0000-00001EDB0000}"/>
    <cellStyle name="SAPBEXunassignedItem 2 2 4 5 13" xfId="56101" xr:uid="{00000000-0005-0000-0000-00001FDB0000}"/>
    <cellStyle name="SAPBEXunassignedItem 2 2 4 5 2" xfId="56102" xr:uid="{00000000-0005-0000-0000-000020DB0000}"/>
    <cellStyle name="SAPBEXunassignedItem 2 2 4 5 2 2" xfId="56103" xr:uid="{00000000-0005-0000-0000-000021DB0000}"/>
    <cellStyle name="SAPBEXunassignedItem 2 2 4 5 2 3" xfId="56104" xr:uid="{00000000-0005-0000-0000-000022DB0000}"/>
    <cellStyle name="SAPBEXunassignedItem 2 2 4 5 3" xfId="56105" xr:uid="{00000000-0005-0000-0000-000023DB0000}"/>
    <cellStyle name="SAPBEXunassignedItem 2 2 4 5 3 2" xfId="56106" xr:uid="{00000000-0005-0000-0000-000024DB0000}"/>
    <cellStyle name="SAPBEXunassignedItem 2 2 4 5 3 3" xfId="56107" xr:uid="{00000000-0005-0000-0000-000025DB0000}"/>
    <cellStyle name="SAPBEXunassignedItem 2 2 4 5 4" xfId="56108" xr:uid="{00000000-0005-0000-0000-000026DB0000}"/>
    <cellStyle name="SAPBEXunassignedItem 2 2 4 5 4 2" xfId="56109" xr:uid="{00000000-0005-0000-0000-000027DB0000}"/>
    <cellStyle name="SAPBEXunassignedItem 2 2 4 5 4 3" xfId="56110" xr:uid="{00000000-0005-0000-0000-000028DB0000}"/>
    <cellStyle name="SAPBEXunassignedItem 2 2 4 5 5" xfId="56111" xr:uid="{00000000-0005-0000-0000-000029DB0000}"/>
    <cellStyle name="SAPBEXunassignedItem 2 2 4 5 5 2" xfId="56112" xr:uid="{00000000-0005-0000-0000-00002ADB0000}"/>
    <cellStyle name="SAPBEXunassignedItem 2 2 4 5 5 3" xfId="56113" xr:uid="{00000000-0005-0000-0000-00002BDB0000}"/>
    <cellStyle name="SAPBEXunassignedItem 2 2 4 5 6" xfId="56114" xr:uid="{00000000-0005-0000-0000-00002CDB0000}"/>
    <cellStyle name="SAPBEXunassignedItem 2 2 4 5 6 2" xfId="56115" xr:uid="{00000000-0005-0000-0000-00002DDB0000}"/>
    <cellStyle name="SAPBEXunassignedItem 2 2 4 5 6 3" xfId="56116" xr:uid="{00000000-0005-0000-0000-00002EDB0000}"/>
    <cellStyle name="SAPBEXunassignedItem 2 2 4 5 7" xfId="56117" xr:uid="{00000000-0005-0000-0000-00002FDB0000}"/>
    <cellStyle name="SAPBEXunassignedItem 2 2 4 5 7 2" xfId="56118" xr:uid="{00000000-0005-0000-0000-000030DB0000}"/>
    <cellStyle name="SAPBEXunassignedItem 2 2 4 5 7 3" xfId="56119" xr:uid="{00000000-0005-0000-0000-000031DB0000}"/>
    <cellStyle name="SAPBEXunassignedItem 2 2 4 5 8" xfId="56120" xr:uid="{00000000-0005-0000-0000-000032DB0000}"/>
    <cellStyle name="SAPBEXunassignedItem 2 2 4 5 8 2" xfId="56121" xr:uid="{00000000-0005-0000-0000-000033DB0000}"/>
    <cellStyle name="SAPBEXunassignedItem 2 2 4 5 8 3" xfId="56122" xr:uid="{00000000-0005-0000-0000-000034DB0000}"/>
    <cellStyle name="SAPBEXunassignedItem 2 2 4 5 9" xfId="56123" xr:uid="{00000000-0005-0000-0000-000035DB0000}"/>
    <cellStyle name="SAPBEXunassignedItem 2 2 4 5 9 2" xfId="56124" xr:uid="{00000000-0005-0000-0000-000036DB0000}"/>
    <cellStyle name="SAPBEXunassignedItem 2 2 4 5 9 3" xfId="56125" xr:uid="{00000000-0005-0000-0000-000037DB0000}"/>
    <cellStyle name="SAPBEXunassignedItem 2 2 4 6" xfId="56126" xr:uid="{00000000-0005-0000-0000-000038DB0000}"/>
    <cellStyle name="SAPBEXunassignedItem 2 2 4 6 10" xfId="56127" xr:uid="{00000000-0005-0000-0000-000039DB0000}"/>
    <cellStyle name="SAPBEXunassignedItem 2 2 4 6 10 2" xfId="56128" xr:uid="{00000000-0005-0000-0000-00003ADB0000}"/>
    <cellStyle name="SAPBEXunassignedItem 2 2 4 6 10 3" xfId="56129" xr:uid="{00000000-0005-0000-0000-00003BDB0000}"/>
    <cellStyle name="SAPBEXunassignedItem 2 2 4 6 11" xfId="56130" xr:uid="{00000000-0005-0000-0000-00003CDB0000}"/>
    <cellStyle name="SAPBEXunassignedItem 2 2 4 6 11 2" xfId="56131" xr:uid="{00000000-0005-0000-0000-00003DDB0000}"/>
    <cellStyle name="SAPBEXunassignedItem 2 2 4 6 11 3" xfId="56132" xr:uid="{00000000-0005-0000-0000-00003EDB0000}"/>
    <cellStyle name="SAPBEXunassignedItem 2 2 4 6 12" xfId="56133" xr:uid="{00000000-0005-0000-0000-00003FDB0000}"/>
    <cellStyle name="SAPBEXunassignedItem 2 2 4 6 13" xfId="56134" xr:uid="{00000000-0005-0000-0000-000040DB0000}"/>
    <cellStyle name="SAPBEXunassignedItem 2 2 4 6 2" xfId="56135" xr:uid="{00000000-0005-0000-0000-000041DB0000}"/>
    <cellStyle name="SAPBEXunassignedItem 2 2 4 6 2 2" xfId="56136" xr:uid="{00000000-0005-0000-0000-000042DB0000}"/>
    <cellStyle name="SAPBEXunassignedItem 2 2 4 6 2 3" xfId="56137" xr:uid="{00000000-0005-0000-0000-000043DB0000}"/>
    <cellStyle name="SAPBEXunassignedItem 2 2 4 6 3" xfId="56138" xr:uid="{00000000-0005-0000-0000-000044DB0000}"/>
    <cellStyle name="SAPBEXunassignedItem 2 2 4 6 3 2" xfId="56139" xr:uid="{00000000-0005-0000-0000-000045DB0000}"/>
    <cellStyle name="SAPBEXunassignedItem 2 2 4 6 3 3" xfId="56140" xr:uid="{00000000-0005-0000-0000-000046DB0000}"/>
    <cellStyle name="SAPBEXunassignedItem 2 2 4 6 4" xfId="56141" xr:uid="{00000000-0005-0000-0000-000047DB0000}"/>
    <cellStyle name="SAPBEXunassignedItem 2 2 4 6 4 2" xfId="56142" xr:uid="{00000000-0005-0000-0000-000048DB0000}"/>
    <cellStyle name="SAPBEXunassignedItem 2 2 4 6 4 3" xfId="56143" xr:uid="{00000000-0005-0000-0000-000049DB0000}"/>
    <cellStyle name="SAPBEXunassignedItem 2 2 4 6 5" xfId="56144" xr:uid="{00000000-0005-0000-0000-00004ADB0000}"/>
    <cellStyle name="SAPBEXunassignedItem 2 2 4 6 5 2" xfId="56145" xr:uid="{00000000-0005-0000-0000-00004BDB0000}"/>
    <cellStyle name="SAPBEXunassignedItem 2 2 4 6 5 3" xfId="56146" xr:uid="{00000000-0005-0000-0000-00004CDB0000}"/>
    <cellStyle name="SAPBEXunassignedItem 2 2 4 6 6" xfId="56147" xr:uid="{00000000-0005-0000-0000-00004DDB0000}"/>
    <cellStyle name="SAPBEXunassignedItem 2 2 4 6 6 2" xfId="56148" xr:uid="{00000000-0005-0000-0000-00004EDB0000}"/>
    <cellStyle name="SAPBEXunassignedItem 2 2 4 6 6 3" xfId="56149" xr:uid="{00000000-0005-0000-0000-00004FDB0000}"/>
    <cellStyle name="SAPBEXunassignedItem 2 2 4 6 7" xfId="56150" xr:uid="{00000000-0005-0000-0000-000050DB0000}"/>
    <cellStyle name="SAPBEXunassignedItem 2 2 4 6 7 2" xfId="56151" xr:uid="{00000000-0005-0000-0000-000051DB0000}"/>
    <cellStyle name="SAPBEXunassignedItem 2 2 4 6 7 3" xfId="56152" xr:uid="{00000000-0005-0000-0000-000052DB0000}"/>
    <cellStyle name="SAPBEXunassignedItem 2 2 4 6 8" xfId="56153" xr:uid="{00000000-0005-0000-0000-000053DB0000}"/>
    <cellStyle name="SAPBEXunassignedItem 2 2 4 6 8 2" xfId="56154" xr:uid="{00000000-0005-0000-0000-000054DB0000}"/>
    <cellStyle name="SAPBEXunassignedItem 2 2 4 6 8 3" xfId="56155" xr:uid="{00000000-0005-0000-0000-000055DB0000}"/>
    <cellStyle name="SAPBEXunassignedItem 2 2 4 6 9" xfId="56156" xr:uid="{00000000-0005-0000-0000-000056DB0000}"/>
    <cellStyle name="SAPBEXunassignedItem 2 2 4 6 9 2" xfId="56157" xr:uid="{00000000-0005-0000-0000-000057DB0000}"/>
    <cellStyle name="SAPBEXunassignedItem 2 2 4 6 9 3" xfId="56158" xr:uid="{00000000-0005-0000-0000-000058DB0000}"/>
    <cellStyle name="SAPBEXunassignedItem 2 2 4 7" xfId="56159" xr:uid="{00000000-0005-0000-0000-000059DB0000}"/>
    <cellStyle name="SAPBEXunassignedItem 2 2 4 7 10" xfId="56160" xr:uid="{00000000-0005-0000-0000-00005ADB0000}"/>
    <cellStyle name="SAPBEXunassignedItem 2 2 4 7 10 2" xfId="56161" xr:uid="{00000000-0005-0000-0000-00005BDB0000}"/>
    <cellStyle name="SAPBEXunassignedItem 2 2 4 7 10 3" xfId="56162" xr:uid="{00000000-0005-0000-0000-00005CDB0000}"/>
    <cellStyle name="SAPBEXunassignedItem 2 2 4 7 11" xfId="56163" xr:uid="{00000000-0005-0000-0000-00005DDB0000}"/>
    <cellStyle name="SAPBEXunassignedItem 2 2 4 7 11 2" xfId="56164" xr:uid="{00000000-0005-0000-0000-00005EDB0000}"/>
    <cellStyle name="SAPBEXunassignedItem 2 2 4 7 11 3" xfId="56165" xr:uid="{00000000-0005-0000-0000-00005FDB0000}"/>
    <cellStyle name="SAPBEXunassignedItem 2 2 4 7 12" xfId="56166" xr:uid="{00000000-0005-0000-0000-000060DB0000}"/>
    <cellStyle name="SAPBEXunassignedItem 2 2 4 7 13" xfId="56167" xr:uid="{00000000-0005-0000-0000-000061DB0000}"/>
    <cellStyle name="SAPBEXunassignedItem 2 2 4 7 2" xfId="56168" xr:uid="{00000000-0005-0000-0000-000062DB0000}"/>
    <cellStyle name="SAPBEXunassignedItem 2 2 4 7 2 2" xfId="56169" xr:uid="{00000000-0005-0000-0000-000063DB0000}"/>
    <cellStyle name="SAPBEXunassignedItem 2 2 4 7 2 3" xfId="56170" xr:uid="{00000000-0005-0000-0000-000064DB0000}"/>
    <cellStyle name="SAPBEXunassignedItem 2 2 4 7 3" xfId="56171" xr:uid="{00000000-0005-0000-0000-000065DB0000}"/>
    <cellStyle name="SAPBEXunassignedItem 2 2 4 7 3 2" xfId="56172" xr:uid="{00000000-0005-0000-0000-000066DB0000}"/>
    <cellStyle name="SAPBEXunassignedItem 2 2 4 7 3 3" xfId="56173" xr:uid="{00000000-0005-0000-0000-000067DB0000}"/>
    <cellStyle name="SAPBEXunassignedItem 2 2 4 7 4" xfId="56174" xr:uid="{00000000-0005-0000-0000-000068DB0000}"/>
    <cellStyle name="SAPBEXunassignedItem 2 2 4 7 4 2" xfId="56175" xr:uid="{00000000-0005-0000-0000-000069DB0000}"/>
    <cellStyle name="SAPBEXunassignedItem 2 2 4 7 4 3" xfId="56176" xr:uid="{00000000-0005-0000-0000-00006ADB0000}"/>
    <cellStyle name="SAPBEXunassignedItem 2 2 4 7 5" xfId="56177" xr:uid="{00000000-0005-0000-0000-00006BDB0000}"/>
    <cellStyle name="SAPBEXunassignedItem 2 2 4 7 5 2" xfId="56178" xr:uid="{00000000-0005-0000-0000-00006CDB0000}"/>
    <cellStyle name="SAPBEXunassignedItem 2 2 4 7 5 3" xfId="56179" xr:uid="{00000000-0005-0000-0000-00006DDB0000}"/>
    <cellStyle name="SAPBEXunassignedItem 2 2 4 7 6" xfId="56180" xr:uid="{00000000-0005-0000-0000-00006EDB0000}"/>
    <cellStyle name="SAPBEXunassignedItem 2 2 4 7 6 2" xfId="56181" xr:uid="{00000000-0005-0000-0000-00006FDB0000}"/>
    <cellStyle name="SAPBEXunassignedItem 2 2 4 7 6 3" xfId="56182" xr:uid="{00000000-0005-0000-0000-000070DB0000}"/>
    <cellStyle name="SAPBEXunassignedItem 2 2 4 7 7" xfId="56183" xr:uid="{00000000-0005-0000-0000-000071DB0000}"/>
    <cellStyle name="SAPBEXunassignedItem 2 2 4 7 7 2" xfId="56184" xr:uid="{00000000-0005-0000-0000-000072DB0000}"/>
    <cellStyle name="SAPBEXunassignedItem 2 2 4 7 7 3" xfId="56185" xr:uid="{00000000-0005-0000-0000-000073DB0000}"/>
    <cellStyle name="SAPBEXunassignedItem 2 2 4 7 8" xfId="56186" xr:uid="{00000000-0005-0000-0000-000074DB0000}"/>
    <cellStyle name="SAPBEXunassignedItem 2 2 4 7 8 2" xfId="56187" xr:uid="{00000000-0005-0000-0000-000075DB0000}"/>
    <cellStyle name="SAPBEXunassignedItem 2 2 4 7 8 3" xfId="56188" xr:uid="{00000000-0005-0000-0000-000076DB0000}"/>
    <cellStyle name="SAPBEXunassignedItem 2 2 4 7 9" xfId="56189" xr:uid="{00000000-0005-0000-0000-000077DB0000}"/>
    <cellStyle name="SAPBEXunassignedItem 2 2 4 7 9 2" xfId="56190" xr:uid="{00000000-0005-0000-0000-000078DB0000}"/>
    <cellStyle name="SAPBEXunassignedItem 2 2 4 7 9 3" xfId="56191" xr:uid="{00000000-0005-0000-0000-000079DB0000}"/>
    <cellStyle name="SAPBEXunassignedItem 2 2 4 8" xfId="56192" xr:uid="{00000000-0005-0000-0000-00007ADB0000}"/>
    <cellStyle name="SAPBEXunassignedItem 2 2 4 8 2" xfId="56193" xr:uid="{00000000-0005-0000-0000-00007BDB0000}"/>
    <cellStyle name="SAPBEXunassignedItem 2 2 4 8 3" xfId="56194" xr:uid="{00000000-0005-0000-0000-00007CDB0000}"/>
    <cellStyle name="SAPBEXunassignedItem 2 2 4 9" xfId="56195" xr:uid="{00000000-0005-0000-0000-00007DDB0000}"/>
    <cellStyle name="SAPBEXunassignedItem 2 2 4 9 2" xfId="56196" xr:uid="{00000000-0005-0000-0000-00007EDB0000}"/>
    <cellStyle name="SAPBEXunassignedItem 2 2 4 9 3" xfId="56197" xr:uid="{00000000-0005-0000-0000-00007FDB0000}"/>
    <cellStyle name="SAPBEXunassignedItem 2 2 5" xfId="56198" xr:uid="{00000000-0005-0000-0000-000080DB0000}"/>
    <cellStyle name="SAPBEXunassignedItem 2 2 5 10" xfId="56199" xr:uid="{00000000-0005-0000-0000-000081DB0000}"/>
    <cellStyle name="SAPBEXunassignedItem 2 2 5 10 2" xfId="56200" xr:uid="{00000000-0005-0000-0000-000082DB0000}"/>
    <cellStyle name="SAPBEXunassignedItem 2 2 5 10 3" xfId="56201" xr:uid="{00000000-0005-0000-0000-000083DB0000}"/>
    <cellStyle name="SAPBEXunassignedItem 2 2 5 11" xfId="56202" xr:uid="{00000000-0005-0000-0000-000084DB0000}"/>
    <cellStyle name="SAPBEXunassignedItem 2 2 5 11 2" xfId="56203" xr:uid="{00000000-0005-0000-0000-000085DB0000}"/>
    <cellStyle name="SAPBEXunassignedItem 2 2 5 11 3" xfId="56204" xr:uid="{00000000-0005-0000-0000-000086DB0000}"/>
    <cellStyle name="SAPBEXunassignedItem 2 2 5 12" xfId="56205" xr:uid="{00000000-0005-0000-0000-000087DB0000}"/>
    <cellStyle name="SAPBEXunassignedItem 2 2 5 12 2" xfId="56206" xr:uid="{00000000-0005-0000-0000-000088DB0000}"/>
    <cellStyle name="SAPBEXunassignedItem 2 2 5 12 3" xfId="56207" xr:uid="{00000000-0005-0000-0000-000089DB0000}"/>
    <cellStyle name="SAPBEXunassignedItem 2 2 5 13" xfId="56208" xr:uid="{00000000-0005-0000-0000-00008ADB0000}"/>
    <cellStyle name="SAPBEXunassignedItem 2 2 5 13 2" xfId="56209" xr:uid="{00000000-0005-0000-0000-00008BDB0000}"/>
    <cellStyle name="SAPBEXunassignedItem 2 2 5 13 3" xfId="56210" xr:uid="{00000000-0005-0000-0000-00008CDB0000}"/>
    <cellStyle name="SAPBEXunassignedItem 2 2 5 14" xfId="56211" xr:uid="{00000000-0005-0000-0000-00008DDB0000}"/>
    <cellStyle name="SAPBEXunassignedItem 2 2 5 14 2" xfId="56212" xr:uid="{00000000-0005-0000-0000-00008EDB0000}"/>
    <cellStyle name="SAPBEXunassignedItem 2 2 5 14 3" xfId="56213" xr:uid="{00000000-0005-0000-0000-00008FDB0000}"/>
    <cellStyle name="SAPBEXunassignedItem 2 2 5 15" xfId="56214" xr:uid="{00000000-0005-0000-0000-000090DB0000}"/>
    <cellStyle name="SAPBEXunassignedItem 2 2 5 15 2" xfId="56215" xr:uid="{00000000-0005-0000-0000-000091DB0000}"/>
    <cellStyle name="SAPBEXunassignedItem 2 2 5 15 3" xfId="56216" xr:uid="{00000000-0005-0000-0000-000092DB0000}"/>
    <cellStyle name="SAPBEXunassignedItem 2 2 5 16" xfId="56217" xr:uid="{00000000-0005-0000-0000-000093DB0000}"/>
    <cellStyle name="SAPBEXunassignedItem 2 2 5 16 2" xfId="56218" xr:uid="{00000000-0005-0000-0000-000094DB0000}"/>
    <cellStyle name="SAPBEXunassignedItem 2 2 5 16 3" xfId="56219" xr:uid="{00000000-0005-0000-0000-000095DB0000}"/>
    <cellStyle name="SAPBEXunassignedItem 2 2 5 17" xfId="56220" xr:uid="{00000000-0005-0000-0000-000096DB0000}"/>
    <cellStyle name="SAPBEXunassignedItem 2 2 5 17 2" xfId="56221" xr:uid="{00000000-0005-0000-0000-000097DB0000}"/>
    <cellStyle name="SAPBEXunassignedItem 2 2 5 17 3" xfId="56222" xr:uid="{00000000-0005-0000-0000-000098DB0000}"/>
    <cellStyle name="SAPBEXunassignedItem 2 2 5 18" xfId="56223" xr:uid="{00000000-0005-0000-0000-000099DB0000}"/>
    <cellStyle name="SAPBEXunassignedItem 2 2 5 18 2" xfId="56224" xr:uid="{00000000-0005-0000-0000-00009ADB0000}"/>
    <cellStyle name="SAPBEXunassignedItem 2 2 5 18 3" xfId="56225" xr:uid="{00000000-0005-0000-0000-00009BDB0000}"/>
    <cellStyle name="SAPBEXunassignedItem 2 2 5 19" xfId="56226" xr:uid="{00000000-0005-0000-0000-00009CDB0000}"/>
    <cellStyle name="SAPBEXunassignedItem 2 2 5 2" xfId="56227" xr:uid="{00000000-0005-0000-0000-00009DDB0000}"/>
    <cellStyle name="SAPBEXunassignedItem 2 2 5 2 10" xfId="56228" xr:uid="{00000000-0005-0000-0000-00009EDB0000}"/>
    <cellStyle name="SAPBEXunassignedItem 2 2 5 2 10 2" xfId="56229" xr:uid="{00000000-0005-0000-0000-00009FDB0000}"/>
    <cellStyle name="SAPBEXunassignedItem 2 2 5 2 10 3" xfId="56230" xr:uid="{00000000-0005-0000-0000-0000A0DB0000}"/>
    <cellStyle name="SAPBEXunassignedItem 2 2 5 2 11" xfId="56231" xr:uid="{00000000-0005-0000-0000-0000A1DB0000}"/>
    <cellStyle name="SAPBEXunassignedItem 2 2 5 2 11 2" xfId="56232" xr:uid="{00000000-0005-0000-0000-0000A2DB0000}"/>
    <cellStyle name="SAPBEXunassignedItem 2 2 5 2 11 3" xfId="56233" xr:uid="{00000000-0005-0000-0000-0000A3DB0000}"/>
    <cellStyle name="SAPBEXunassignedItem 2 2 5 2 12" xfId="56234" xr:uid="{00000000-0005-0000-0000-0000A4DB0000}"/>
    <cellStyle name="SAPBEXunassignedItem 2 2 5 2 12 2" xfId="56235" xr:uid="{00000000-0005-0000-0000-0000A5DB0000}"/>
    <cellStyle name="SAPBEXunassignedItem 2 2 5 2 12 3" xfId="56236" xr:uid="{00000000-0005-0000-0000-0000A6DB0000}"/>
    <cellStyle name="SAPBEXunassignedItem 2 2 5 2 13" xfId="56237" xr:uid="{00000000-0005-0000-0000-0000A7DB0000}"/>
    <cellStyle name="SAPBEXunassignedItem 2 2 5 2 14" xfId="56238" xr:uid="{00000000-0005-0000-0000-0000A8DB0000}"/>
    <cellStyle name="SAPBEXunassignedItem 2 2 5 2 2" xfId="56239" xr:uid="{00000000-0005-0000-0000-0000A9DB0000}"/>
    <cellStyle name="SAPBEXunassignedItem 2 2 5 2 2 2" xfId="56240" xr:uid="{00000000-0005-0000-0000-0000AADB0000}"/>
    <cellStyle name="SAPBEXunassignedItem 2 2 5 2 2 3" xfId="56241" xr:uid="{00000000-0005-0000-0000-0000ABDB0000}"/>
    <cellStyle name="SAPBEXunassignedItem 2 2 5 2 3" xfId="56242" xr:uid="{00000000-0005-0000-0000-0000ACDB0000}"/>
    <cellStyle name="SAPBEXunassignedItem 2 2 5 2 3 2" xfId="56243" xr:uid="{00000000-0005-0000-0000-0000ADDB0000}"/>
    <cellStyle name="SAPBEXunassignedItem 2 2 5 2 3 3" xfId="56244" xr:uid="{00000000-0005-0000-0000-0000AEDB0000}"/>
    <cellStyle name="SAPBEXunassignedItem 2 2 5 2 4" xfId="56245" xr:uid="{00000000-0005-0000-0000-0000AFDB0000}"/>
    <cellStyle name="SAPBEXunassignedItem 2 2 5 2 4 2" xfId="56246" xr:uid="{00000000-0005-0000-0000-0000B0DB0000}"/>
    <cellStyle name="SAPBEXunassignedItem 2 2 5 2 4 3" xfId="56247" xr:uid="{00000000-0005-0000-0000-0000B1DB0000}"/>
    <cellStyle name="SAPBEXunassignedItem 2 2 5 2 5" xfId="56248" xr:uid="{00000000-0005-0000-0000-0000B2DB0000}"/>
    <cellStyle name="SAPBEXunassignedItem 2 2 5 2 5 2" xfId="56249" xr:uid="{00000000-0005-0000-0000-0000B3DB0000}"/>
    <cellStyle name="SAPBEXunassignedItem 2 2 5 2 5 3" xfId="56250" xr:uid="{00000000-0005-0000-0000-0000B4DB0000}"/>
    <cellStyle name="SAPBEXunassignedItem 2 2 5 2 6" xfId="56251" xr:uid="{00000000-0005-0000-0000-0000B5DB0000}"/>
    <cellStyle name="SAPBEXunassignedItem 2 2 5 2 6 2" xfId="56252" xr:uid="{00000000-0005-0000-0000-0000B6DB0000}"/>
    <cellStyle name="SAPBEXunassignedItem 2 2 5 2 6 3" xfId="56253" xr:uid="{00000000-0005-0000-0000-0000B7DB0000}"/>
    <cellStyle name="SAPBEXunassignedItem 2 2 5 2 7" xfId="56254" xr:uid="{00000000-0005-0000-0000-0000B8DB0000}"/>
    <cellStyle name="SAPBEXunassignedItem 2 2 5 2 7 2" xfId="56255" xr:uid="{00000000-0005-0000-0000-0000B9DB0000}"/>
    <cellStyle name="SAPBEXunassignedItem 2 2 5 2 7 3" xfId="56256" xr:uid="{00000000-0005-0000-0000-0000BADB0000}"/>
    <cellStyle name="SAPBEXunassignedItem 2 2 5 2 8" xfId="56257" xr:uid="{00000000-0005-0000-0000-0000BBDB0000}"/>
    <cellStyle name="SAPBEXunassignedItem 2 2 5 2 8 2" xfId="56258" xr:uid="{00000000-0005-0000-0000-0000BCDB0000}"/>
    <cellStyle name="SAPBEXunassignedItem 2 2 5 2 8 3" xfId="56259" xr:uid="{00000000-0005-0000-0000-0000BDDB0000}"/>
    <cellStyle name="SAPBEXunassignedItem 2 2 5 2 9" xfId="56260" xr:uid="{00000000-0005-0000-0000-0000BEDB0000}"/>
    <cellStyle name="SAPBEXunassignedItem 2 2 5 2 9 2" xfId="56261" xr:uid="{00000000-0005-0000-0000-0000BFDB0000}"/>
    <cellStyle name="SAPBEXunassignedItem 2 2 5 2 9 3" xfId="56262" xr:uid="{00000000-0005-0000-0000-0000C0DB0000}"/>
    <cellStyle name="SAPBEXunassignedItem 2 2 5 20" xfId="56263" xr:uid="{00000000-0005-0000-0000-0000C1DB0000}"/>
    <cellStyle name="SAPBEXunassignedItem 2 2 5 3" xfId="56264" xr:uid="{00000000-0005-0000-0000-0000C2DB0000}"/>
    <cellStyle name="SAPBEXunassignedItem 2 2 5 3 10" xfId="56265" xr:uid="{00000000-0005-0000-0000-0000C3DB0000}"/>
    <cellStyle name="SAPBEXunassignedItem 2 2 5 3 10 2" xfId="56266" xr:uid="{00000000-0005-0000-0000-0000C4DB0000}"/>
    <cellStyle name="SAPBEXunassignedItem 2 2 5 3 10 3" xfId="56267" xr:uid="{00000000-0005-0000-0000-0000C5DB0000}"/>
    <cellStyle name="SAPBEXunassignedItem 2 2 5 3 11" xfId="56268" xr:uid="{00000000-0005-0000-0000-0000C6DB0000}"/>
    <cellStyle name="SAPBEXunassignedItem 2 2 5 3 11 2" xfId="56269" xr:uid="{00000000-0005-0000-0000-0000C7DB0000}"/>
    <cellStyle name="SAPBEXunassignedItem 2 2 5 3 11 3" xfId="56270" xr:uid="{00000000-0005-0000-0000-0000C8DB0000}"/>
    <cellStyle name="SAPBEXunassignedItem 2 2 5 3 12" xfId="56271" xr:uid="{00000000-0005-0000-0000-0000C9DB0000}"/>
    <cellStyle name="SAPBEXunassignedItem 2 2 5 3 12 2" xfId="56272" xr:uid="{00000000-0005-0000-0000-0000CADB0000}"/>
    <cellStyle name="SAPBEXunassignedItem 2 2 5 3 12 3" xfId="56273" xr:uid="{00000000-0005-0000-0000-0000CBDB0000}"/>
    <cellStyle name="SAPBEXunassignedItem 2 2 5 3 13" xfId="56274" xr:uid="{00000000-0005-0000-0000-0000CCDB0000}"/>
    <cellStyle name="SAPBEXunassignedItem 2 2 5 3 14" xfId="56275" xr:uid="{00000000-0005-0000-0000-0000CDDB0000}"/>
    <cellStyle name="SAPBEXunassignedItem 2 2 5 3 2" xfId="56276" xr:uid="{00000000-0005-0000-0000-0000CEDB0000}"/>
    <cellStyle name="SAPBEXunassignedItem 2 2 5 3 2 2" xfId="56277" xr:uid="{00000000-0005-0000-0000-0000CFDB0000}"/>
    <cellStyle name="SAPBEXunassignedItem 2 2 5 3 2 3" xfId="56278" xr:uid="{00000000-0005-0000-0000-0000D0DB0000}"/>
    <cellStyle name="SAPBEXunassignedItem 2 2 5 3 3" xfId="56279" xr:uid="{00000000-0005-0000-0000-0000D1DB0000}"/>
    <cellStyle name="SAPBEXunassignedItem 2 2 5 3 3 2" xfId="56280" xr:uid="{00000000-0005-0000-0000-0000D2DB0000}"/>
    <cellStyle name="SAPBEXunassignedItem 2 2 5 3 3 3" xfId="56281" xr:uid="{00000000-0005-0000-0000-0000D3DB0000}"/>
    <cellStyle name="SAPBEXunassignedItem 2 2 5 3 4" xfId="56282" xr:uid="{00000000-0005-0000-0000-0000D4DB0000}"/>
    <cellStyle name="SAPBEXunassignedItem 2 2 5 3 4 2" xfId="56283" xr:uid="{00000000-0005-0000-0000-0000D5DB0000}"/>
    <cellStyle name="SAPBEXunassignedItem 2 2 5 3 4 3" xfId="56284" xr:uid="{00000000-0005-0000-0000-0000D6DB0000}"/>
    <cellStyle name="SAPBEXunassignedItem 2 2 5 3 5" xfId="56285" xr:uid="{00000000-0005-0000-0000-0000D7DB0000}"/>
    <cellStyle name="SAPBEXunassignedItem 2 2 5 3 5 2" xfId="56286" xr:uid="{00000000-0005-0000-0000-0000D8DB0000}"/>
    <cellStyle name="SAPBEXunassignedItem 2 2 5 3 5 3" xfId="56287" xr:uid="{00000000-0005-0000-0000-0000D9DB0000}"/>
    <cellStyle name="SAPBEXunassignedItem 2 2 5 3 6" xfId="56288" xr:uid="{00000000-0005-0000-0000-0000DADB0000}"/>
    <cellStyle name="SAPBEXunassignedItem 2 2 5 3 6 2" xfId="56289" xr:uid="{00000000-0005-0000-0000-0000DBDB0000}"/>
    <cellStyle name="SAPBEXunassignedItem 2 2 5 3 6 3" xfId="56290" xr:uid="{00000000-0005-0000-0000-0000DCDB0000}"/>
    <cellStyle name="SAPBEXunassignedItem 2 2 5 3 7" xfId="56291" xr:uid="{00000000-0005-0000-0000-0000DDDB0000}"/>
    <cellStyle name="SAPBEXunassignedItem 2 2 5 3 7 2" xfId="56292" xr:uid="{00000000-0005-0000-0000-0000DEDB0000}"/>
    <cellStyle name="SAPBEXunassignedItem 2 2 5 3 7 3" xfId="56293" xr:uid="{00000000-0005-0000-0000-0000DFDB0000}"/>
    <cellStyle name="SAPBEXunassignedItem 2 2 5 3 8" xfId="56294" xr:uid="{00000000-0005-0000-0000-0000E0DB0000}"/>
    <cellStyle name="SAPBEXunassignedItem 2 2 5 3 8 2" xfId="56295" xr:uid="{00000000-0005-0000-0000-0000E1DB0000}"/>
    <cellStyle name="SAPBEXunassignedItem 2 2 5 3 8 3" xfId="56296" xr:uid="{00000000-0005-0000-0000-0000E2DB0000}"/>
    <cellStyle name="SAPBEXunassignedItem 2 2 5 3 9" xfId="56297" xr:uid="{00000000-0005-0000-0000-0000E3DB0000}"/>
    <cellStyle name="SAPBEXunassignedItem 2 2 5 3 9 2" xfId="56298" xr:uid="{00000000-0005-0000-0000-0000E4DB0000}"/>
    <cellStyle name="SAPBEXunassignedItem 2 2 5 3 9 3" xfId="56299" xr:uid="{00000000-0005-0000-0000-0000E5DB0000}"/>
    <cellStyle name="SAPBEXunassignedItem 2 2 5 4" xfId="56300" xr:uid="{00000000-0005-0000-0000-0000E6DB0000}"/>
    <cellStyle name="SAPBEXunassignedItem 2 2 5 4 10" xfId="56301" xr:uid="{00000000-0005-0000-0000-0000E7DB0000}"/>
    <cellStyle name="SAPBEXunassignedItem 2 2 5 4 10 2" xfId="56302" xr:uid="{00000000-0005-0000-0000-0000E8DB0000}"/>
    <cellStyle name="SAPBEXunassignedItem 2 2 5 4 10 3" xfId="56303" xr:uid="{00000000-0005-0000-0000-0000E9DB0000}"/>
    <cellStyle name="SAPBEXunassignedItem 2 2 5 4 11" xfId="56304" xr:uid="{00000000-0005-0000-0000-0000EADB0000}"/>
    <cellStyle name="SAPBEXunassignedItem 2 2 5 4 11 2" xfId="56305" xr:uid="{00000000-0005-0000-0000-0000EBDB0000}"/>
    <cellStyle name="SAPBEXunassignedItem 2 2 5 4 11 3" xfId="56306" xr:uid="{00000000-0005-0000-0000-0000ECDB0000}"/>
    <cellStyle name="SAPBEXunassignedItem 2 2 5 4 12" xfId="56307" xr:uid="{00000000-0005-0000-0000-0000EDDB0000}"/>
    <cellStyle name="SAPBEXunassignedItem 2 2 5 4 13" xfId="56308" xr:uid="{00000000-0005-0000-0000-0000EEDB0000}"/>
    <cellStyle name="SAPBEXunassignedItem 2 2 5 4 2" xfId="56309" xr:uid="{00000000-0005-0000-0000-0000EFDB0000}"/>
    <cellStyle name="SAPBEXunassignedItem 2 2 5 4 2 2" xfId="56310" xr:uid="{00000000-0005-0000-0000-0000F0DB0000}"/>
    <cellStyle name="SAPBEXunassignedItem 2 2 5 4 2 3" xfId="56311" xr:uid="{00000000-0005-0000-0000-0000F1DB0000}"/>
    <cellStyle name="SAPBEXunassignedItem 2 2 5 4 3" xfId="56312" xr:uid="{00000000-0005-0000-0000-0000F2DB0000}"/>
    <cellStyle name="SAPBEXunassignedItem 2 2 5 4 3 2" xfId="56313" xr:uid="{00000000-0005-0000-0000-0000F3DB0000}"/>
    <cellStyle name="SAPBEXunassignedItem 2 2 5 4 3 3" xfId="56314" xr:uid="{00000000-0005-0000-0000-0000F4DB0000}"/>
    <cellStyle name="SAPBEXunassignedItem 2 2 5 4 4" xfId="56315" xr:uid="{00000000-0005-0000-0000-0000F5DB0000}"/>
    <cellStyle name="SAPBEXunassignedItem 2 2 5 4 4 2" xfId="56316" xr:uid="{00000000-0005-0000-0000-0000F6DB0000}"/>
    <cellStyle name="SAPBEXunassignedItem 2 2 5 4 4 3" xfId="56317" xr:uid="{00000000-0005-0000-0000-0000F7DB0000}"/>
    <cellStyle name="SAPBEXunassignedItem 2 2 5 4 5" xfId="56318" xr:uid="{00000000-0005-0000-0000-0000F8DB0000}"/>
    <cellStyle name="SAPBEXunassignedItem 2 2 5 4 5 2" xfId="56319" xr:uid="{00000000-0005-0000-0000-0000F9DB0000}"/>
    <cellStyle name="SAPBEXunassignedItem 2 2 5 4 5 3" xfId="56320" xr:uid="{00000000-0005-0000-0000-0000FADB0000}"/>
    <cellStyle name="SAPBEXunassignedItem 2 2 5 4 6" xfId="56321" xr:uid="{00000000-0005-0000-0000-0000FBDB0000}"/>
    <cellStyle name="SAPBEXunassignedItem 2 2 5 4 6 2" xfId="56322" xr:uid="{00000000-0005-0000-0000-0000FCDB0000}"/>
    <cellStyle name="SAPBEXunassignedItem 2 2 5 4 6 3" xfId="56323" xr:uid="{00000000-0005-0000-0000-0000FDDB0000}"/>
    <cellStyle name="SAPBEXunassignedItem 2 2 5 4 7" xfId="56324" xr:uid="{00000000-0005-0000-0000-0000FEDB0000}"/>
    <cellStyle name="SAPBEXunassignedItem 2 2 5 4 7 2" xfId="56325" xr:uid="{00000000-0005-0000-0000-0000FFDB0000}"/>
    <cellStyle name="SAPBEXunassignedItem 2 2 5 4 7 3" xfId="56326" xr:uid="{00000000-0005-0000-0000-000000DC0000}"/>
    <cellStyle name="SAPBEXunassignedItem 2 2 5 4 8" xfId="56327" xr:uid="{00000000-0005-0000-0000-000001DC0000}"/>
    <cellStyle name="SAPBEXunassignedItem 2 2 5 4 8 2" xfId="56328" xr:uid="{00000000-0005-0000-0000-000002DC0000}"/>
    <cellStyle name="SAPBEXunassignedItem 2 2 5 4 8 3" xfId="56329" xr:uid="{00000000-0005-0000-0000-000003DC0000}"/>
    <cellStyle name="SAPBEXunassignedItem 2 2 5 4 9" xfId="56330" xr:uid="{00000000-0005-0000-0000-000004DC0000}"/>
    <cellStyle name="SAPBEXunassignedItem 2 2 5 4 9 2" xfId="56331" xr:uid="{00000000-0005-0000-0000-000005DC0000}"/>
    <cellStyle name="SAPBEXunassignedItem 2 2 5 4 9 3" xfId="56332" xr:uid="{00000000-0005-0000-0000-000006DC0000}"/>
    <cellStyle name="SAPBEXunassignedItem 2 2 5 5" xfId="56333" xr:uid="{00000000-0005-0000-0000-000007DC0000}"/>
    <cellStyle name="SAPBEXunassignedItem 2 2 5 5 10" xfId="56334" xr:uid="{00000000-0005-0000-0000-000008DC0000}"/>
    <cellStyle name="SAPBEXunassignedItem 2 2 5 5 10 2" xfId="56335" xr:uid="{00000000-0005-0000-0000-000009DC0000}"/>
    <cellStyle name="SAPBEXunassignedItem 2 2 5 5 10 3" xfId="56336" xr:uid="{00000000-0005-0000-0000-00000ADC0000}"/>
    <cellStyle name="SAPBEXunassignedItem 2 2 5 5 11" xfId="56337" xr:uid="{00000000-0005-0000-0000-00000BDC0000}"/>
    <cellStyle name="SAPBEXunassignedItem 2 2 5 5 11 2" xfId="56338" xr:uid="{00000000-0005-0000-0000-00000CDC0000}"/>
    <cellStyle name="SAPBEXunassignedItem 2 2 5 5 11 3" xfId="56339" xr:uid="{00000000-0005-0000-0000-00000DDC0000}"/>
    <cellStyle name="SAPBEXunassignedItem 2 2 5 5 12" xfId="56340" xr:uid="{00000000-0005-0000-0000-00000EDC0000}"/>
    <cellStyle name="SAPBEXunassignedItem 2 2 5 5 13" xfId="56341" xr:uid="{00000000-0005-0000-0000-00000FDC0000}"/>
    <cellStyle name="SAPBEXunassignedItem 2 2 5 5 2" xfId="56342" xr:uid="{00000000-0005-0000-0000-000010DC0000}"/>
    <cellStyle name="SAPBEXunassignedItem 2 2 5 5 2 2" xfId="56343" xr:uid="{00000000-0005-0000-0000-000011DC0000}"/>
    <cellStyle name="SAPBEXunassignedItem 2 2 5 5 2 3" xfId="56344" xr:uid="{00000000-0005-0000-0000-000012DC0000}"/>
    <cellStyle name="SAPBEXunassignedItem 2 2 5 5 3" xfId="56345" xr:uid="{00000000-0005-0000-0000-000013DC0000}"/>
    <cellStyle name="SAPBEXunassignedItem 2 2 5 5 3 2" xfId="56346" xr:uid="{00000000-0005-0000-0000-000014DC0000}"/>
    <cellStyle name="SAPBEXunassignedItem 2 2 5 5 3 3" xfId="56347" xr:uid="{00000000-0005-0000-0000-000015DC0000}"/>
    <cellStyle name="SAPBEXunassignedItem 2 2 5 5 4" xfId="56348" xr:uid="{00000000-0005-0000-0000-000016DC0000}"/>
    <cellStyle name="SAPBEXunassignedItem 2 2 5 5 4 2" xfId="56349" xr:uid="{00000000-0005-0000-0000-000017DC0000}"/>
    <cellStyle name="SAPBEXunassignedItem 2 2 5 5 4 3" xfId="56350" xr:uid="{00000000-0005-0000-0000-000018DC0000}"/>
    <cellStyle name="SAPBEXunassignedItem 2 2 5 5 5" xfId="56351" xr:uid="{00000000-0005-0000-0000-000019DC0000}"/>
    <cellStyle name="SAPBEXunassignedItem 2 2 5 5 5 2" xfId="56352" xr:uid="{00000000-0005-0000-0000-00001ADC0000}"/>
    <cellStyle name="SAPBEXunassignedItem 2 2 5 5 5 3" xfId="56353" xr:uid="{00000000-0005-0000-0000-00001BDC0000}"/>
    <cellStyle name="SAPBEXunassignedItem 2 2 5 5 6" xfId="56354" xr:uid="{00000000-0005-0000-0000-00001CDC0000}"/>
    <cellStyle name="SAPBEXunassignedItem 2 2 5 5 6 2" xfId="56355" xr:uid="{00000000-0005-0000-0000-00001DDC0000}"/>
    <cellStyle name="SAPBEXunassignedItem 2 2 5 5 6 3" xfId="56356" xr:uid="{00000000-0005-0000-0000-00001EDC0000}"/>
    <cellStyle name="SAPBEXunassignedItem 2 2 5 5 7" xfId="56357" xr:uid="{00000000-0005-0000-0000-00001FDC0000}"/>
    <cellStyle name="SAPBEXunassignedItem 2 2 5 5 7 2" xfId="56358" xr:uid="{00000000-0005-0000-0000-000020DC0000}"/>
    <cellStyle name="SAPBEXunassignedItem 2 2 5 5 7 3" xfId="56359" xr:uid="{00000000-0005-0000-0000-000021DC0000}"/>
    <cellStyle name="SAPBEXunassignedItem 2 2 5 5 8" xfId="56360" xr:uid="{00000000-0005-0000-0000-000022DC0000}"/>
    <cellStyle name="SAPBEXunassignedItem 2 2 5 5 8 2" xfId="56361" xr:uid="{00000000-0005-0000-0000-000023DC0000}"/>
    <cellStyle name="SAPBEXunassignedItem 2 2 5 5 8 3" xfId="56362" xr:uid="{00000000-0005-0000-0000-000024DC0000}"/>
    <cellStyle name="SAPBEXunassignedItem 2 2 5 5 9" xfId="56363" xr:uid="{00000000-0005-0000-0000-000025DC0000}"/>
    <cellStyle name="SAPBEXunassignedItem 2 2 5 5 9 2" xfId="56364" xr:uid="{00000000-0005-0000-0000-000026DC0000}"/>
    <cellStyle name="SAPBEXunassignedItem 2 2 5 5 9 3" xfId="56365" xr:uid="{00000000-0005-0000-0000-000027DC0000}"/>
    <cellStyle name="SAPBEXunassignedItem 2 2 5 6" xfId="56366" xr:uid="{00000000-0005-0000-0000-000028DC0000}"/>
    <cellStyle name="SAPBEXunassignedItem 2 2 5 6 10" xfId="56367" xr:uid="{00000000-0005-0000-0000-000029DC0000}"/>
    <cellStyle name="SAPBEXunassignedItem 2 2 5 6 10 2" xfId="56368" xr:uid="{00000000-0005-0000-0000-00002ADC0000}"/>
    <cellStyle name="SAPBEXunassignedItem 2 2 5 6 10 3" xfId="56369" xr:uid="{00000000-0005-0000-0000-00002BDC0000}"/>
    <cellStyle name="SAPBEXunassignedItem 2 2 5 6 11" xfId="56370" xr:uid="{00000000-0005-0000-0000-00002CDC0000}"/>
    <cellStyle name="SAPBEXunassignedItem 2 2 5 6 11 2" xfId="56371" xr:uid="{00000000-0005-0000-0000-00002DDC0000}"/>
    <cellStyle name="SAPBEXunassignedItem 2 2 5 6 11 3" xfId="56372" xr:uid="{00000000-0005-0000-0000-00002EDC0000}"/>
    <cellStyle name="SAPBEXunassignedItem 2 2 5 6 12" xfId="56373" xr:uid="{00000000-0005-0000-0000-00002FDC0000}"/>
    <cellStyle name="SAPBEXunassignedItem 2 2 5 6 13" xfId="56374" xr:uid="{00000000-0005-0000-0000-000030DC0000}"/>
    <cellStyle name="SAPBEXunassignedItem 2 2 5 6 2" xfId="56375" xr:uid="{00000000-0005-0000-0000-000031DC0000}"/>
    <cellStyle name="SAPBEXunassignedItem 2 2 5 6 2 2" xfId="56376" xr:uid="{00000000-0005-0000-0000-000032DC0000}"/>
    <cellStyle name="SAPBEXunassignedItem 2 2 5 6 2 3" xfId="56377" xr:uid="{00000000-0005-0000-0000-000033DC0000}"/>
    <cellStyle name="SAPBEXunassignedItem 2 2 5 6 3" xfId="56378" xr:uid="{00000000-0005-0000-0000-000034DC0000}"/>
    <cellStyle name="SAPBEXunassignedItem 2 2 5 6 3 2" xfId="56379" xr:uid="{00000000-0005-0000-0000-000035DC0000}"/>
    <cellStyle name="SAPBEXunassignedItem 2 2 5 6 3 3" xfId="56380" xr:uid="{00000000-0005-0000-0000-000036DC0000}"/>
    <cellStyle name="SAPBEXunassignedItem 2 2 5 6 4" xfId="56381" xr:uid="{00000000-0005-0000-0000-000037DC0000}"/>
    <cellStyle name="SAPBEXunassignedItem 2 2 5 6 4 2" xfId="56382" xr:uid="{00000000-0005-0000-0000-000038DC0000}"/>
    <cellStyle name="SAPBEXunassignedItem 2 2 5 6 4 3" xfId="56383" xr:uid="{00000000-0005-0000-0000-000039DC0000}"/>
    <cellStyle name="SAPBEXunassignedItem 2 2 5 6 5" xfId="56384" xr:uid="{00000000-0005-0000-0000-00003ADC0000}"/>
    <cellStyle name="SAPBEXunassignedItem 2 2 5 6 5 2" xfId="56385" xr:uid="{00000000-0005-0000-0000-00003BDC0000}"/>
    <cellStyle name="SAPBEXunassignedItem 2 2 5 6 5 3" xfId="56386" xr:uid="{00000000-0005-0000-0000-00003CDC0000}"/>
    <cellStyle name="SAPBEXunassignedItem 2 2 5 6 6" xfId="56387" xr:uid="{00000000-0005-0000-0000-00003DDC0000}"/>
    <cellStyle name="SAPBEXunassignedItem 2 2 5 6 6 2" xfId="56388" xr:uid="{00000000-0005-0000-0000-00003EDC0000}"/>
    <cellStyle name="SAPBEXunassignedItem 2 2 5 6 6 3" xfId="56389" xr:uid="{00000000-0005-0000-0000-00003FDC0000}"/>
    <cellStyle name="SAPBEXunassignedItem 2 2 5 6 7" xfId="56390" xr:uid="{00000000-0005-0000-0000-000040DC0000}"/>
    <cellStyle name="SAPBEXunassignedItem 2 2 5 6 7 2" xfId="56391" xr:uid="{00000000-0005-0000-0000-000041DC0000}"/>
    <cellStyle name="SAPBEXunassignedItem 2 2 5 6 7 3" xfId="56392" xr:uid="{00000000-0005-0000-0000-000042DC0000}"/>
    <cellStyle name="SAPBEXunassignedItem 2 2 5 6 8" xfId="56393" xr:uid="{00000000-0005-0000-0000-000043DC0000}"/>
    <cellStyle name="SAPBEXunassignedItem 2 2 5 6 8 2" xfId="56394" xr:uid="{00000000-0005-0000-0000-000044DC0000}"/>
    <cellStyle name="SAPBEXunassignedItem 2 2 5 6 8 3" xfId="56395" xr:uid="{00000000-0005-0000-0000-000045DC0000}"/>
    <cellStyle name="SAPBEXunassignedItem 2 2 5 6 9" xfId="56396" xr:uid="{00000000-0005-0000-0000-000046DC0000}"/>
    <cellStyle name="SAPBEXunassignedItem 2 2 5 6 9 2" xfId="56397" xr:uid="{00000000-0005-0000-0000-000047DC0000}"/>
    <cellStyle name="SAPBEXunassignedItem 2 2 5 6 9 3" xfId="56398" xr:uid="{00000000-0005-0000-0000-000048DC0000}"/>
    <cellStyle name="SAPBEXunassignedItem 2 2 5 7" xfId="56399" xr:uid="{00000000-0005-0000-0000-000049DC0000}"/>
    <cellStyle name="SAPBEXunassignedItem 2 2 5 7 10" xfId="56400" xr:uid="{00000000-0005-0000-0000-00004ADC0000}"/>
    <cellStyle name="SAPBEXunassignedItem 2 2 5 7 10 2" xfId="56401" xr:uid="{00000000-0005-0000-0000-00004BDC0000}"/>
    <cellStyle name="SAPBEXunassignedItem 2 2 5 7 10 3" xfId="56402" xr:uid="{00000000-0005-0000-0000-00004CDC0000}"/>
    <cellStyle name="SAPBEXunassignedItem 2 2 5 7 11" xfId="56403" xr:uid="{00000000-0005-0000-0000-00004DDC0000}"/>
    <cellStyle name="SAPBEXunassignedItem 2 2 5 7 11 2" xfId="56404" xr:uid="{00000000-0005-0000-0000-00004EDC0000}"/>
    <cellStyle name="SAPBEXunassignedItem 2 2 5 7 11 3" xfId="56405" xr:uid="{00000000-0005-0000-0000-00004FDC0000}"/>
    <cellStyle name="SAPBEXunassignedItem 2 2 5 7 12" xfId="56406" xr:uid="{00000000-0005-0000-0000-000050DC0000}"/>
    <cellStyle name="SAPBEXunassignedItem 2 2 5 7 13" xfId="56407" xr:uid="{00000000-0005-0000-0000-000051DC0000}"/>
    <cellStyle name="SAPBEXunassignedItem 2 2 5 7 2" xfId="56408" xr:uid="{00000000-0005-0000-0000-000052DC0000}"/>
    <cellStyle name="SAPBEXunassignedItem 2 2 5 7 2 2" xfId="56409" xr:uid="{00000000-0005-0000-0000-000053DC0000}"/>
    <cellStyle name="SAPBEXunassignedItem 2 2 5 7 2 3" xfId="56410" xr:uid="{00000000-0005-0000-0000-000054DC0000}"/>
    <cellStyle name="SAPBEXunassignedItem 2 2 5 7 3" xfId="56411" xr:uid="{00000000-0005-0000-0000-000055DC0000}"/>
    <cellStyle name="SAPBEXunassignedItem 2 2 5 7 3 2" xfId="56412" xr:uid="{00000000-0005-0000-0000-000056DC0000}"/>
    <cellStyle name="SAPBEXunassignedItem 2 2 5 7 3 3" xfId="56413" xr:uid="{00000000-0005-0000-0000-000057DC0000}"/>
    <cellStyle name="SAPBEXunassignedItem 2 2 5 7 4" xfId="56414" xr:uid="{00000000-0005-0000-0000-000058DC0000}"/>
    <cellStyle name="SAPBEXunassignedItem 2 2 5 7 4 2" xfId="56415" xr:uid="{00000000-0005-0000-0000-000059DC0000}"/>
    <cellStyle name="SAPBEXunassignedItem 2 2 5 7 4 3" xfId="56416" xr:uid="{00000000-0005-0000-0000-00005ADC0000}"/>
    <cellStyle name="SAPBEXunassignedItem 2 2 5 7 5" xfId="56417" xr:uid="{00000000-0005-0000-0000-00005BDC0000}"/>
    <cellStyle name="SAPBEXunassignedItem 2 2 5 7 5 2" xfId="56418" xr:uid="{00000000-0005-0000-0000-00005CDC0000}"/>
    <cellStyle name="SAPBEXunassignedItem 2 2 5 7 5 3" xfId="56419" xr:uid="{00000000-0005-0000-0000-00005DDC0000}"/>
    <cellStyle name="SAPBEXunassignedItem 2 2 5 7 6" xfId="56420" xr:uid="{00000000-0005-0000-0000-00005EDC0000}"/>
    <cellStyle name="SAPBEXunassignedItem 2 2 5 7 6 2" xfId="56421" xr:uid="{00000000-0005-0000-0000-00005FDC0000}"/>
    <cellStyle name="SAPBEXunassignedItem 2 2 5 7 6 3" xfId="56422" xr:uid="{00000000-0005-0000-0000-000060DC0000}"/>
    <cellStyle name="SAPBEXunassignedItem 2 2 5 7 7" xfId="56423" xr:uid="{00000000-0005-0000-0000-000061DC0000}"/>
    <cellStyle name="SAPBEXunassignedItem 2 2 5 7 7 2" xfId="56424" xr:uid="{00000000-0005-0000-0000-000062DC0000}"/>
    <cellStyle name="SAPBEXunassignedItem 2 2 5 7 7 3" xfId="56425" xr:uid="{00000000-0005-0000-0000-000063DC0000}"/>
    <cellStyle name="SAPBEXunassignedItem 2 2 5 7 8" xfId="56426" xr:uid="{00000000-0005-0000-0000-000064DC0000}"/>
    <cellStyle name="SAPBEXunassignedItem 2 2 5 7 8 2" xfId="56427" xr:uid="{00000000-0005-0000-0000-000065DC0000}"/>
    <cellStyle name="SAPBEXunassignedItem 2 2 5 7 8 3" xfId="56428" xr:uid="{00000000-0005-0000-0000-000066DC0000}"/>
    <cellStyle name="SAPBEXunassignedItem 2 2 5 7 9" xfId="56429" xr:uid="{00000000-0005-0000-0000-000067DC0000}"/>
    <cellStyle name="SAPBEXunassignedItem 2 2 5 7 9 2" xfId="56430" xr:uid="{00000000-0005-0000-0000-000068DC0000}"/>
    <cellStyle name="SAPBEXunassignedItem 2 2 5 7 9 3" xfId="56431" xr:uid="{00000000-0005-0000-0000-000069DC0000}"/>
    <cellStyle name="SAPBEXunassignedItem 2 2 5 8" xfId="56432" xr:uid="{00000000-0005-0000-0000-00006ADC0000}"/>
    <cellStyle name="SAPBEXunassignedItem 2 2 5 8 2" xfId="56433" xr:uid="{00000000-0005-0000-0000-00006BDC0000}"/>
    <cellStyle name="SAPBEXunassignedItem 2 2 5 8 3" xfId="56434" xr:uid="{00000000-0005-0000-0000-00006CDC0000}"/>
    <cellStyle name="SAPBEXunassignedItem 2 2 5 9" xfId="56435" xr:uid="{00000000-0005-0000-0000-00006DDC0000}"/>
    <cellStyle name="SAPBEXunassignedItem 2 2 5 9 2" xfId="56436" xr:uid="{00000000-0005-0000-0000-00006EDC0000}"/>
    <cellStyle name="SAPBEXunassignedItem 2 2 5 9 3" xfId="56437" xr:uid="{00000000-0005-0000-0000-00006FDC0000}"/>
    <cellStyle name="SAPBEXunassignedItem 2 2 6" xfId="56438" xr:uid="{00000000-0005-0000-0000-000070DC0000}"/>
    <cellStyle name="SAPBEXunassignedItem 2 2 6 10" xfId="56439" xr:uid="{00000000-0005-0000-0000-000071DC0000}"/>
    <cellStyle name="SAPBEXunassignedItem 2 2 6 10 2" xfId="56440" xr:uid="{00000000-0005-0000-0000-000072DC0000}"/>
    <cellStyle name="SAPBEXunassignedItem 2 2 6 10 3" xfId="56441" xr:uid="{00000000-0005-0000-0000-000073DC0000}"/>
    <cellStyle name="SAPBEXunassignedItem 2 2 6 11" xfId="56442" xr:uid="{00000000-0005-0000-0000-000074DC0000}"/>
    <cellStyle name="SAPBEXunassignedItem 2 2 6 11 2" xfId="56443" xr:uid="{00000000-0005-0000-0000-000075DC0000}"/>
    <cellStyle name="SAPBEXunassignedItem 2 2 6 11 3" xfId="56444" xr:uid="{00000000-0005-0000-0000-000076DC0000}"/>
    <cellStyle name="SAPBEXunassignedItem 2 2 6 12" xfId="56445" xr:uid="{00000000-0005-0000-0000-000077DC0000}"/>
    <cellStyle name="SAPBEXunassignedItem 2 2 6 12 2" xfId="56446" xr:uid="{00000000-0005-0000-0000-000078DC0000}"/>
    <cellStyle name="SAPBEXunassignedItem 2 2 6 12 3" xfId="56447" xr:uid="{00000000-0005-0000-0000-000079DC0000}"/>
    <cellStyle name="SAPBEXunassignedItem 2 2 6 13" xfId="56448" xr:uid="{00000000-0005-0000-0000-00007ADC0000}"/>
    <cellStyle name="SAPBEXunassignedItem 2 2 6 13 2" xfId="56449" xr:uid="{00000000-0005-0000-0000-00007BDC0000}"/>
    <cellStyle name="SAPBEXunassignedItem 2 2 6 13 3" xfId="56450" xr:uid="{00000000-0005-0000-0000-00007CDC0000}"/>
    <cellStyle name="SAPBEXunassignedItem 2 2 6 14" xfId="56451" xr:uid="{00000000-0005-0000-0000-00007DDC0000}"/>
    <cellStyle name="SAPBEXunassignedItem 2 2 6 14 2" xfId="56452" xr:uid="{00000000-0005-0000-0000-00007EDC0000}"/>
    <cellStyle name="SAPBEXunassignedItem 2 2 6 14 3" xfId="56453" xr:uid="{00000000-0005-0000-0000-00007FDC0000}"/>
    <cellStyle name="SAPBEXunassignedItem 2 2 6 15" xfId="56454" xr:uid="{00000000-0005-0000-0000-000080DC0000}"/>
    <cellStyle name="SAPBEXunassignedItem 2 2 6 15 2" xfId="56455" xr:uid="{00000000-0005-0000-0000-000081DC0000}"/>
    <cellStyle name="SAPBEXunassignedItem 2 2 6 15 3" xfId="56456" xr:uid="{00000000-0005-0000-0000-000082DC0000}"/>
    <cellStyle name="SAPBEXunassignedItem 2 2 6 16" xfId="56457" xr:uid="{00000000-0005-0000-0000-000083DC0000}"/>
    <cellStyle name="SAPBEXunassignedItem 2 2 6 16 2" xfId="56458" xr:uid="{00000000-0005-0000-0000-000084DC0000}"/>
    <cellStyle name="SAPBEXunassignedItem 2 2 6 16 3" xfId="56459" xr:uid="{00000000-0005-0000-0000-000085DC0000}"/>
    <cellStyle name="SAPBEXunassignedItem 2 2 6 17" xfId="56460" xr:uid="{00000000-0005-0000-0000-000086DC0000}"/>
    <cellStyle name="SAPBEXunassignedItem 2 2 6 17 2" xfId="56461" xr:uid="{00000000-0005-0000-0000-000087DC0000}"/>
    <cellStyle name="SAPBEXunassignedItem 2 2 6 17 3" xfId="56462" xr:uid="{00000000-0005-0000-0000-000088DC0000}"/>
    <cellStyle name="SAPBEXunassignedItem 2 2 6 18" xfId="56463" xr:uid="{00000000-0005-0000-0000-000089DC0000}"/>
    <cellStyle name="SAPBEXunassignedItem 2 2 6 18 2" xfId="56464" xr:uid="{00000000-0005-0000-0000-00008ADC0000}"/>
    <cellStyle name="SAPBEXunassignedItem 2 2 6 18 3" xfId="56465" xr:uid="{00000000-0005-0000-0000-00008BDC0000}"/>
    <cellStyle name="SAPBEXunassignedItem 2 2 6 19" xfId="56466" xr:uid="{00000000-0005-0000-0000-00008CDC0000}"/>
    <cellStyle name="SAPBEXunassignedItem 2 2 6 2" xfId="56467" xr:uid="{00000000-0005-0000-0000-00008DDC0000}"/>
    <cellStyle name="SAPBEXunassignedItem 2 2 6 2 10" xfId="56468" xr:uid="{00000000-0005-0000-0000-00008EDC0000}"/>
    <cellStyle name="SAPBEXunassignedItem 2 2 6 2 10 2" xfId="56469" xr:uid="{00000000-0005-0000-0000-00008FDC0000}"/>
    <cellStyle name="SAPBEXunassignedItem 2 2 6 2 10 3" xfId="56470" xr:uid="{00000000-0005-0000-0000-000090DC0000}"/>
    <cellStyle name="SAPBEXunassignedItem 2 2 6 2 11" xfId="56471" xr:uid="{00000000-0005-0000-0000-000091DC0000}"/>
    <cellStyle name="SAPBEXunassignedItem 2 2 6 2 11 2" xfId="56472" xr:uid="{00000000-0005-0000-0000-000092DC0000}"/>
    <cellStyle name="SAPBEXunassignedItem 2 2 6 2 11 3" xfId="56473" xr:uid="{00000000-0005-0000-0000-000093DC0000}"/>
    <cellStyle name="SAPBEXunassignedItem 2 2 6 2 12" xfId="56474" xr:uid="{00000000-0005-0000-0000-000094DC0000}"/>
    <cellStyle name="SAPBEXunassignedItem 2 2 6 2 12 2" xfId="56475" xr:uid="{00000000-0005-0000-0000-000095DC0000}"/>
    <cellStyle name="SAPBEXunassignedItem 2 2 6 2 12 3" xfId="56476" xr:uid="{00000000-0005-0000-0000-000096DC0000}"/>
    <cellStyle name="SAPBEXunassignedItem 2 2 6 2 13" xfId="56477" xr:uid="{00000000-0005-0000-0000-000097DC0000}"/>
    <cellStyle name="SAPBEXunassignedItem 2 2 6 2 14" xfId="56478" xr:uid="{00000000-0005-0000-0000-000098DC0000}"/>
    <cellStyle name="SAPBEXunassignedItem 2 2 6 2 2" xfId="56479" xr:uid="{00000000-0005-0000-0000-000099DC0000}"/>
    <cellStyle name="SAPBEXunassignedItem 2 2 6 2 2 2" xfId="56480" xr:uid="{00000000-0005-0000-0000-00009ADC0000}"/>
    <cellStyle name="SAPBEXunassignedItem 2 2 6 2 2 3" xfId="56481" xr:uid="{00000000-0005-0000-0000-00009BDC0000}"/>
    <cellStyle name="SAPBEXunassignedItem 2 2 6 2 3" xfId="56482" xr:uid="{00000000-0005-0000-0000-00009CDC0000}"/>
    <cellStyle name="SAPBEXunassignedItem 2 2 6 2 3 2" xfId="56483" xr:uid="{00000000-0005-0000-0000-00009DDC0000}"/>
    <cellStyle name="SAPBEXunassignedItem 2 2 6 2 3 3" xfId="56484" xr:uid="{00000000-0005-0000-0000-00009EDC0000}"/>
    <cellStyle name="SAPBEXunassignedItem 2 2 6 2 4" xfId="56485" xr:uid="{00000000-0005-0000-0000-00009FDC0000}"/>
    <cellStyle name="SAPBEXunassignedItem 2 2 6 2 4 2" xfId="56486" xr:uid="{00000000-0005-0000-0000-0000A0DC0000}"/>
    <cellStyle name="SAPBEXunassignedItem 2 2 6 2 4 3" xfId="56487" xr:uid="{00000000-0005-0000-0000-0000A1DC0000}"/>
    <cellStyle name="SAPBEXunassignedItem 2 2 6 2 5" xfId="56488" xr:uid="{00000000-0005-0000-0000-0000A2DC0000}"/>
    <cellStyle name="SAPBEXunassignedItem 2 2 6 2 5 2" xfId="56489" xr:uid="{00000000-0005-0000-0000-0000A3DC0000}"/>
    <cellStyle name="SAPBEXunassignedItem 2 2 6 2 5 3" xfId="56490" xr:uid="{00000000-0005-0000-0000-0000A4DC0000}"/>
    <cellStyle name="SAPBEXunassignedItem 2 2 6 2 6" xfId="56491" xr:uid="{00000000-0005-0000-0000-0000A5DC0000}"/>
    <cellStyle name="SAPBEXunassignedItem 2 2 6 2 6 2" xfId="56492" xr:uid="{00000000-0005-0000-0000-0000A6DC0000}"/>
    <cellStyle name="SAPBEXunassignedItem 2 2 6 2 6 3" xfId="56493" xr:uid="{00000000-0005-0000-0000-0000A7DC0000}"/>
    <cellStyle name="SAPBEXunassignedItem 2 2 6 2 7" xfId="56494" xr:uid="{00000000-0005-0000-0000-0000A8DC0000}"/>
    <cellStyle name="SAPBEXunassignedItem 2 2 6 2 7 2" xfId="56495" xr:uid="{00000000-0005-0000-0000-0000A9DC0000}"/>
    <cellStyle name="SAPBEXunassignedItem 2 2 6 2 7 3" xfId="56496" xr:uid="{00000000-0005-0000-0000-0000AADC0000}"/>
    <cellStyle name="SAPBEXunassignedItem 2 2 6 2 8" xfId="56497" xr:uid="{00000000-0005-0000-0000-0000ABDC0000}"/>
    <cellStyle name="SAPBEXunassignedItem 2 2 6 2 8 2" xfId="56498" xr:uid="{00000000-0005-0000-0000-0000ACDC0000}"/>
    <cellStyle name="SAPBEXunassignedItem 2 2 6 2 8 3" xfId="56499" xr:uid="{00000000-0005-0000-0000-0000ADDC0000}"/>
    <cellStyle name="SAPBEXunassignedItem 2 2 6 2 9" xfId="56500" xr:uid="{00000000-0005-0000-0000-0000AEDC0000}"/>
    <cellStyle name="SAPBEXunassignedItem 2 2 6 2 9 2" xfId="56501" xr:uid="{00000000-0005-0000-0000-0000AFDC0000}"/>
    <cellStyle name="SAPBEXunassignedItem 2 2 6 2 9 3" xfId="56502" xr:uid="{00000000-0005-0000-0000-0000B0DC0000}"/>
    <cellStyle name="SAPBEXunassignedItem 2 2 6 20" xfId="56503" xr:uid="{00000000-0005-0000-0000-0000B1DC0000}"/>
    <cellStyle name="SAPBEXunassignedItem 2 2 6 3" xfId="56504" xr:uid="{00000000-0005-0000-0000-0000B2DC0000}"/>
    <cellStyle name="SAPBEXunassignedItem 2 2 6 3 10" xfId="56505" xr:uid="{00000000-0005-0000-0000-0000B3DC0000}"/>
    <cellStyle name="SAPBEXunassignedItem 2 2 6 3 10 2" xfId="56506" xr:uid="{00000000-0005-0000-0000-0000B4DC0000}"/>
    <cellStyle name="SAPBEXunassignedItem 2 2 6 3 10 3" xfId="56507" xr:uid="{00000000-0005-0000-0000-0000B5DC0000}"/>
    <cellStyle name="SAPBEXunassignedItem 2 2 6 3 11" xfId="56508" xr:uid="{00000000-0005-0000-0000-0000B6DC0000}"/>
    <cellStyle name="SAPBEXunassignedItem 2 2 6 3 11 2" xfId="56509" xr:uid="{00000000-0005-0000-0000-0000B7DC0000}"/>
    <cellStyle name="SAPBEXunassignedItem 2 2 6 3 11 3" xfId="56510" xr:uid="{00000000-0005-0000-0000-0000B8DC0000}"/>
    <cellStyle name="SAPBEXunassignedItem 2 2 6 3 12" xfId="56511" xr:uid="{00000000-0005-0000-0000-0000B9DC0000}"/>
    <cellStyle name="SAPBEXunassignedItem 2 2 6 3 12 2" xfId="56512" xr:uid="{00000000-0005-0000-0000-0000BADC0000}"/>
    <cellStyle name="SAPBEXunassignedItem 2 2 6 3 12 3" xfId="56513" xr:uid="{00000000-0005-0000-0000-0000BBDC0000}"/>
    <cellStyle name="SAPBEXunassignedItem 2 2 6 3 13" xfId="56514" xr:uid="{00000000-0005-0000-0000-0000BCDC0000}"/>
    <cellStyle name="SAPBEXunassignedItem 2 2 6 3 14" xfId="56515" xr:uid="{00000000-0005-0000-0000-0000BDDC0000}"/>
    <cellStyle name="SAPBEXunassignedItem 2 2 6 3 2" xfId="56516" xr:uid="{00000000-0005-0000-0000-0000BEDC0000}"/>
    <cellStyle name="SAPBEXunassignedItem 2 2 6 3 2 2" xfId="56517" xr:uid="{00000000-0005-0000-0000-0000BFDC0000}"/>
    <cellStyle name="SAPBEXunassignedItem 2 2 6 3 2 3" xfId="56518" xr:uid="{00000000-0005-0000-0000-0000C0DC0000}"/>
    <cellStyle name="SAPBEXunassignedItem 2 2 6 3 3" xfId="56519" xr:uid="{00000000-0005-0000-0000-0000C1DC0000}"/>
    <cellStyle name="SAPBEXunassignedItem 2 2 6 3 3 2" xfId="56520" xr:uid="{00000000-0005-0000-0000-0000C2DC0000}"/>
    <cellStyle name="SAPBEXunassignedItem 2 2 6 3 3 3" xfId="56521" xr:uid="{00000000-0005-0000-0000-0000C3DC0000}"/>
    <cellStyle name="SAPBEXunassignedItem 2 2 6 3 4" xfId="56522" xr:uid="{00000000-0005-0000-0000-0000C4DC0000}"/>
    <cellStyle name="SAPBEXunassignedItem 2 2 6 3 4 2" xfId="56523" xr:uid="{00000000-0005-0000-0000-0000C5DC0000}"/>
    <cellStyle name="SAPBEXunassignedItem 2 2 6 3 4 3" xfId="56524" xr:uid="{00000000-0005-0000-0000-0000C6DC0000}"/>
    <cellStyle name="SAPBEXunassignedItem 2 2 6 3 5" xfId="56525" xr:uid="{00000000-0005-0000-0000-0000C7DC0000}"/>
    <cellStyle name="SAPBEXunassignedItem 2 2 6 3 5 2" xfId="56526" xr:uid="{00000000-0005-0000-0000-0000C8DC0000}"/>
    <cellStyle name="SAPBEXunassignedItem 2 2 6 3 5 3" xfId="56527" xr:uid="{00000000-0005-0000-0000-0000C9DC0000}"/>
    <cellStyle name="SAPBEXunassignedItem 2 2 6 3 6" xfId="56528" xr:uid="{00000000-0005-0000-0000-0000CADC0000}"/>
    <cellStyle name="SAPBEXunassignedItem 2 2 6 3 6 2" xfId="56529" xr:uid="{00000000-0005-0000-0000-0000CBDC0000}"/>
    <cellStyle name="SAPBEXunassignedItem 2 2 6 3 6 3" xfId="56530" xr:uid="{00000000-0005-0000-0000-0000CCDC0000}"/>
    <cellStyle name="SAPBEXunassignedItem 2 2 6 3 7" xfId="56531" xr:uid="{00000000-0005-0000-0000-0000CDDC0000}"/>
    <cellStyle name="SAPBEXunassignedItem 2 2 6 3 7 2" xfId="56532" xr:uid="{00000000-0005-0000-0000-0000CEDC0000}"/>
    <cellStyle name="SAPBEXunassignedItem 2 2 6 3 7 3" xfId="56533" xr:uid="{00000000-0005-0000-0000-0000CFDC0000}"/>
    <cellStyle name="SAPBEXunassignedItem 2 2 6 3 8" xfId="56534" xr:uid="{00000000-0005-0000-0000-0000D0DC0000}"/>
    <cellStyle name="SAPBEXunassignedItem 2 2 6 3 8 2" xfId="56535" xr:uid="{00000000-0005-0000-0000-0000D1DC0000}"/>
    <cellStyle name="SAPBEXunassignedItem 2 2 6 3 8 3" xfId="56536" xr:uid="{00000000-0005-0000-0000-0000D2DC0000}"/>
    <cellStyle name="SAPBEXunassignedItem 2 2 6 3 9" xfId="56537" xr:uid="{00000000-0005-0000-0000-0000D3DC0000}"/>
    <cellStyle name="SAPBEXunassignedItem 2 2 6 3 9 2" xfId="56538" xr:uid="{00000000-0005-0000-0000-0000D4DC0000}"/>
    <cellStyle name="SAPBEXunassignedItem 2 2 6 3 9 3" xfId="56539" xr:uid="{00000000-0005-0000-0000-0000D5DC0000}"/>
    <cellStyle name="SAPBEXunassignedItem 2 2 6 4" xfId="56540" xr:uid="{00000000-0005-0000-0000-0000D6DC0000}"/>
    <cellStyle name="SAPBEXunassignedItem 2 2 6 4 10" xfId="56541" xr:uid="{00000000-0005-0000-0000-0000D7DC0000}"/>
    <cellStyle name="SAPBEXunassignedItem 2 2 6 4 10 2" xfId="56542" xr:uid="{00000000-0005-0000-0000-0000D8DC0000}"/>
    <cellStyle name="SAPBEXunassignedItem 2 2 6 4 10 3" xfId="56543" xr:uid="{00000000-0005-0000-0000-0000D9DC0000}"/>
    <cellStyle name="SAPBEXunassignedItem 2 2 6 4 11" xfId="56544" xr:uid="{00000000-0005-0000-0000-0000DADC0000}"/>
    <cellStyle name="SAPBEXunassignedItem 2 2 6 4 11 2" xfId="56545" xr:uid="{00000000-0005-0000-0000-0000DBDC0000}"/>
    <cellStyle name="SAPBEXunassignedItem 2 2 6 4 11 3" xfId="56546" xr:uid="{00000000-0005-0000-0000-0000DCDC0000}"/>
    <cellStyle name="SAPBEXunassignedItem 2 2 6 4 12" xfId="56547" xr:uid="{00000000-0005-0000-0000-0000DDDC0000}"/>
    <cellStyle name="SAPBEXunassignedItem 2 2 6 4 13" xfId="56548" xr:uid="{00000000-0005-0000-0000-0000DEDC0000}"/>
    <cellStyle name="SAPBEXunassignedItem 2 2 6 4 2" xfId="56549" xr:uid="{00000000-0005-0000-0000-0000DFDC0000}"/>
    <cellStyle name="SAPBEXunassignedItem 2 2 6 4 2 2" xfId="56550" xr:uid="{00000000-0005-0000-0000-0000E0DC0000}"/>
    <cellStyle name="SAPBEXunassignedItem 2 2 6 4 2 3" xfId="56551" xr:uid="{00000000-0005-0000-0000-0000E1DC0000}"/>
    <cellStyle name="SAPBEXunassignedItem 2 2 6 4 3" xfId="56552" xr:uid="{00000000-0005-0000-0000-0000E2DC0000}"/>
    <cellStyle name="SAPBEXunassignedItem 2 2 6 4 3 2" xfId="56553" xr:uid="{00000000-0005-0000-0000-0000E3DC0000}"/>
    <cellStyle name="SAPBEXunassignedItem 2 2 6 4 3 3" xfId="56554" xr:uid="{00000000-0005-0000-0000-0000E4DC0000}"/>
    <cellStyle name="SAPBEXunassignedItem 2 2 6 4 4" xfId="56555" xr:uid="{00000000-0005-0000-0000-0000E5DC0000}"/>
    <cellStyle name="SAPBEXunassignedItem 2 2 6 4 4 2" xfId="56556" xr:uid="{00000000-0005-0000-0000-0000E6DC0000}"/>
    <cellStyle name="SAPBEXunassignedItem 2 2 6 4 4 3" xfId="56557" xr:uid="{00000000-0005-0000-0000-0000E7DC0000}"/>
    <cellStyle name="SAPBEXunassignedItem 2 2 6 4 5" xfId="56558" xr:uid="{00000000-0005-0000-0000-0000E8DC0000}"/>
    <cellStyle name="SAPBEXunassignedItem 2 2 6 4 5 2" xfId="56559" xr:uid="{00000000-0005-0000-0000-0000E9DC0000}"/>
    <cellStyle name="SAPBEXunassignedItem 2 2 6 4 5 3" xfId="56560" xr:uid="{00000000-0005-0000-0000-0000EADC0000}"/>
    <cellStyle name="SAPBEXunassignedItem 2 2 6 4 6" xfId="56561" xr:uid="{00000000-0005-0000-0000-0000EBDC0000}"/>
    <cellStyle name="SAPBEXunassignedItem 2 2 6 4 6 2" xfId="56562" xr:uid="{00000000-0005-0000-0000-0000ECDC0000}"/>
    <cellStyle name="SAPBEXunassignedItem 2 2 6 4 6 3" xfId="56563" xr:uid="{00000000-0005-0000-0000-0000EDDC0000}"/>
    <cellStyle name="SAPBEXunassignedItem 2 2 6 4 7" xfId="56564" xr:uid="{00000000-0005-0000-0000-0000EEDC0000}"/>
    <cellStyle name="SAPBEXunassignedItem 2 2 6 4 7 2" xfId="56565" xr:uid="{00000000-0005-0000-0000-0000EFDC0000}"/>
    <cellStyle name="SAPBEXunassignedItem 2 2 6 4 7 3" xfId="56566" xr:uid="{00000000-0005-0000-0000-0000F0DC0000}"/>
    <cellStyle name="SAPBEXunassignedItem 2 2 6 4 8" xfId="56567" xr:uid="{00000000-0005-0000-0000-0000F1DC0000}"/>
    <cellStyle name="SAPBEXunassignedItem 2 2 6 4 8 2" xfId="56568" xr:uid="{00000000-0005-0000-0000-0000F2DC0000}"/>
    <cellStyle name="SAPBEXunassignedItem 2 2 6 4 8 3" xfId="56569" xr:uid="{00000000-0005-0000-0000-0000F3DC0000}"/>
    <cellStyle name="SAPBEXunassignedItem 2 2 6 4 9" xfId="56570" xr:uid="{00000000-0005-0000-0000-0000F4DC0000}"/>
    <cellStyle name="SAPBEXunassignedItem 2 2 6 4 9 2" xfId="56571" xr:uid="{00000000-0005-0000-0000-0000F5DC0000}"/>
    <cellStyle name="SAPBEXunassignedItem 2 2 6 4 9 3" xfId="56572" xr:uid="{00000000-0005-0000-0000-0000F6DC0000}"/>
    <cellStyle name="SAPBEXunassignedItem 2 2 6 5" xfId="56573" xr:uid="{00000000-0005-0000-0000-0000F7DC0000}"/>
    <cellStyle name="SAPBEXunassignedItem 2 2 6 5 10" xfId="56574" xr:uid="{00000000-0005-0000-0000-0000F8DC0000}"/>
    <cellStyle name="SAPBEXunassignedItem 2 2 6 5 10 2" xfId="56575" xr:uid="{00000000-0005-0000-0000-0000F9DC0000}"/>
    <cellStyle name="SAPBEXunassignedItem 2 2 6 5 10 3" xfId="56576" xr:uid="{00000000-0005-0000-0000-0000FADC0000}"/>
    <cellStyle name="SAPBEXunassignedItem 2 2 6 5 11" xfId="56577" xr:uid="{00000000-0005-0000-0000-0000FBDC0000}"/>
    <cellStyle name="SAPBEXunassignedItem 2 2 6 5 11 2" xfId="56578" xr:uid="{00000000-0005-0000-0000-0000FCDC0000}"/>
    <cellStyle name="SAPBEXunassignedItem 2 2 6 5 11 3" xfId="56579" xr:uid="{00000000-0005-0000-0000-0000FDDC0000}"/>
    <cellStyle name="SAPBEXunassignedItem 2 2 6 5 12" xfId="56580" xr:uid="{00000000-0005-0000-0000-0000FEDC0000}"/>
    <cellStyle name="SAPBEXunassignedItem 2 2 6 5 13" xfId="56581" xr:uid="{00000000-0005-0000-0000-0000FFDC0000}"/>
    <cellStyle name="SAPBEXunassignedItem 2 2 6 5 2" xfId="56582" xr:uid="{00000000-0005-0000-0000-000000DD0000}"/>
    <cellStyle name="SAPBEXunassignedItem 2 2 6 5 2 2" xfId="56583" xr:uid="{00000000-0005-0000-0000-000001DD0000}"/>
    <cellStyle name="SAPBEXunassignedItem 2 2 6 5 2 3" xfId="56584" xr:uid="{00000000-0005-0000-0000-000002DD0000}"/>
    <cellStyle name="SAPBEXunassignedItem 2 2 6 5 3" xfId="56585" xr:uid="{00000000-0005-0000-0000-000003DD0000}"/>
    <cellStyle name="SAPBEXunassignedItem 2 2 6 5 3 2" xfId="56586" xr:uid="{00000000-0005-0000-0000-000004DD0000}"/>
    <cellStyle name="SAPBEXunassignedItem 2 2 6 5 3 3" xfId="56587" xr:uid="{00000000-0005-0000-0000-000005DD0000}"/>
    <cellStyle name="SAPBEXunassignedItem 2 2 6 5 4" xfId="56588" xr:uid="{00000000-0005-0000-0000-000006DD0000}"/>
    <cellStyle name="SAPBEXunassignedItem 2 2 6 5 4 2" xfId="56589" xr:uid="{00000000-0005-0000-0000-000007DD0000}"/>
    <cellStyle name="SAPBEXunassignedItem 2 2 6 5 4 3" xfId="56590" xr:uid="{00000000-0005-0000-0000-000008DD0000}"/>
    <cellStyle name="SAPBEXunassignedItem 2 2 6 5 5" xfId="56591" xr:uid="{00000000-0005-0000-0000-000009DD0000}"/>
    <cellStyle name="SAPBEXunassignedItem 2 2 6 5 5 2" xfId="56592" xr:uid="{00000000-0005-0000-0000-00000ADD0000}"/>
    <cellStyle name="SAPBEXunassignedItem 2 2 6 5 5 3" xfId="56593" xr:uid="{00000000-0005-0000-0000-00000BDD0000}"/>
    <cellStyle name="SAPBEXunassignedItem 2 2 6 5 6" xfId="56594" xr:uid="{00000000-0005-0000-0000-00000CDD0000}"/>
    <cellStyle name="SAPBEXunassignedItem 2 2 6 5 6 2" xfId="56595" xr:uid="{00000000-0005-0000-0000-00000DDD0000}"/>
    <cellStyle name="SAPBEXunassignedItem 2 2 6 5 6 3" xfId="56596" xr:uid="{00000000-0005-0000-0000-00000EDD0000}"/>
    <cellStyle name="SAPBEXunassignedItem 2 2 6 5 7" xfId="56597" xr:uid="{00000000-0005-0000-0000-00000FDD0000}"/>
    <cellStyle name="SAPBEXunassignedItem 2 2 6 5 7 2" xfId="56598" xr:uid="{00000000-0005-0000-0000-000010DD0000}"/>
    <cellStyle name="SAPBEXunassignedItem 2 2 6 5 7 3" xfId="56599" xr:uid="{00000000-0005-0000-0000-000011DD0000}"/>
    <cellStyle name="SAPBEXunassignedItem 2 2 6 5 8" xfId="56600" xr:uid="{00000000-0005-0000-0000-000012DD0000}"/>
    <cellStyle name="SAPBEXunassignedItem 2 2 6 5 8 2" xfId="56601" xr:uid="{00000000-0005-0000-0000-000013DD0000}"/>
    <cellStyle name="SAPBEXunassignedItem 2 2 6 5 8 3" xfId="56602" xr:uid="{00000000-0005-0000-0000-000014DD0000}"/>
    <cellStyle name="SAPBEXunassignedItem 2 2 6 5 9" xfId="56603" xr:uid="{00000000-0005-0000-0000-000015DD0000}"/>
    <cellStyle name="SAPBEXunassignedItem 2 2 6 5 9 2" xfId="56604" xr:uid="{00000000-0005-0000-0000-000016DD0000}"/>
    <cellStyle name="SAPBEXunassignedItem 2 2 6 5 9 3" xfId="56605" xr:uid="{00000000-0005-0000-0000-000017DD0000}"/>
    <cellStyle name="SAPBEXunassignedItem 2 2 6 6" xfId="56606" xr:uid="{00000000-0005-0000-0000-000018DD0000}"/>
    <cellStyle name="SAPBEXunassignedItem 2 2 6 6 10" xfId="56607" xr:uid="{00000000-0005-0000-0000-000019DD0000}"/>
    <cellStyle name="SAPBEXunassignedItem 2 2 6 6 10 2" xfId="56608" xr:uid="{00000000-0005-0000-0000-00001ADD0000}"/>
    <cellStyle name="SAPBEXunassignedItem 2 2 6 6 10 3" xfId="56609" xr:uid="{00000000-0005-0000-0000-00001BDD0000}"/>
    <cellStyle name="SAPBEXunassignedItem 2 2 6 6 11" xfId="56610" xr:uid="{00000000-0005-0000-0000-00001CDD0000}"/>
    <cellStyle name="SAPBEXunassignedItem 2 2 6 6 11 2" xfId="56611" xr:uid="{00000000-0005-0000-0000-00001DDD0000}"/>
    <cellStyle name="SAPBEXunassignedItem 2 2 6 6 11 3" xfId="56612" xr:uid="{00000000-0005-0000-0000-00001EDD0000}"/>
    <cellStyle name="SAPBEXunassignedItem 2 2 6 6 12" xfId="56613" xr:uid="{00000000-0005-0000-0000-00001FDD0000}"/>
    <cellStyle name="SAPBEXunassignedItem 2 2 6 6 13" xfId="56614" xr:uid="{00000000-0005-0000-0000-000020DD0000}"/>
    <cellStyle name="SAPBEXunassignedItem 2 2 6 6 2" xfId="56615" xr:uid="{00000000-0005-0000-0000-000021DD0000}"/>
    <cellStyle name="SAPBEXunassignedItem 2 2 6 6 2 2" xfId="56616" xr:uid="{00000000-0005-0000-0000-000022DD0000}"/>
    <cellStyle name="SAPBEXunassignedItem 2 2 6 6 2 3" xfId="56617" xr:uid="{00000000-0005-0000-0000-000023DD0000}"/>
    <cellStyle name="SAPBEXunassignedItem 2 2 6 6 3" xfId="56618" xr:uid="{00000000-0005-0000-0000-000024DD0000}"/>
    <cellStyle name="SAPBEXunassignedItem 2 2 6 6 3 2" xfId="56619" xr:uid="{00000000-0005-0000-0000-000025DD0000}"/>
    <cellStyle name="SAPBEXunassignedItem 2 2 6 6 3 3" xfId="56620" xr:uid="{00000000-0005-0000-0000-000026DD0000}"/>
    <cellStyle name="SAPBEXunassignedItem 2 2 6 6 4" xfId="56621" xr:uid="{00000000-0005-0000-0000-000027DD0000}"/>
    <cellStyle name="SAPBEXunassignedItem 2 2 6 6 4 2" xfId="56622" xr:uid="{00000000-0005-0000-0000-000028DD0000}"/>
    <cellStyle name="SAPBEXunassignedItem 2 2 6 6 4 3" xfId="56623" xr:uid="{00000000-0005-0000-0000-000029DD0000}"/>
    <cellStyle name="SAPBEXunassignedItem 2 2 6 6 5" xfId="56624" xr:uid="{00000000-0005-0000-0000-00002ADD0000}"/>
    <cellStyle name="SAPBEXunassignedItem 2 2 6 6 5 2" xfId="56625" xr:uid="{00000000-0005-0000-0000-00002BDD0000}"/>
    <cellStyle name="SAPBEXunassignedItem 2 2 6 6 5 3" xfId="56626" xr:uid="{00000000-0005-0000-0000-00002CDD0000}"/>
    <cellStyle name="SAPBEXunassignedItem 2 2 6 6 6" xfId="56627" xr:uid="{00000000-0005-0000-0000-00002DDD0000}"/>
    <cellStyle name="SAPBEXunassignedItem 2 2 6 6 6 2" xfId="56628" xr:uid="{00000000-0005-0000-0000-00002EDD0000}"/>
    <cellStyle name="SAPBEXunassignedItem 2 2 6 6 6 3" xfId="56629" xr:uid="{00000000-0005-0000-0000-00002FDD0000}"/>
    <cellStyle name="SAPBEXunassignedItem 2 2 6 6 7" xfId="56630" xr:uid="{00000000-0005-0000-0000-000030DD0000}"/>
    <cellStyle name="SAPBEXunassignedItem 2 2 6 6 7 2" xfId="56631" xr:uid="{00000000-0005-0000-0000-000031DD0000}"/>
    <cellStyle name="SAPBEXunassignedItem 2 2 6 6 7 3" xfId="56632" xr:uid="{00000000-0005-0000-0000-000032DD0000}"/>
    <cellStyle name="SAPBEXunassignedItem 2 2 6 6 8" xfId="56633" xr:uid="{00000000-0005-0000-0000-000033DD0000}"/>
    <cellStyle name="SAPBEXunassignedItem 2 2 6 6 8 2" xfId="56634" xr:uid="{00000000-0005-0000-0000-000034DD0000}"/>
    <cellStyle name="SAPBEXunassignedItem 2 2 6 6 8 3" xfId="56635" xr:uid="{00000000-0005-0000-0000-000035DD0000}"/>
    <cellStyle name="SAPBEXunassignedItem 2 2 6 6 9" xfId="56636" xr:uid="{00000000-0005-0000-0000-000036DD0000}"/>
    <cellStyle name="SAPBEXunassignedItem 2 2 6 6 9 2" xfId="56637" xr:uid="{00000000-0005-0000-0000-000037DD0000}"/>
    <cellStyle name="SAPBEXunassignedItem 2 2 6 6 9 3" xfId="56638" xr:uid="{00000000-0005-0000-0000-000038DD0000}"/>
    <cellStyle name="SAPBEXunassignedItem 2 2 6 7" xfId="56639" xr:uid="{00000000-0005-0000-0000-000039DD0000}"/>
    <cellStyle name="SAPBEXunassignedItem 2 2 6 7 10" xfId="56640" xr:uid="{00000000-0005-0000-0000-00003ADD0000}"/>
    <cellStyle name="SAPBEXunassignedItem 2 2 6 7 10 2" xfId="56641" xr:uid="{00000000-0005-0000-0000-00003BDD0000}"/>
    <cellStyle name="SAPBEXunassignedItem 2 2 6 7 10 3" xfId="56642" xr:uid="{00000000-0005-0000-0000-00003CDD0000}"/>
    <cellStyle name="SAPBEXunassignedItem 2 2 6 7 11" xfId="56643" xr:uid="{00000000-0005-0000-0000-00003DDD0000}"/>
    <cellStyle name="SAPBEXunassignedItem 2 2 6 7 11 2" xfId="56644" xr:uid="{00000000-0005-0000-0000-00003EDD0000}"/>
    <cellStyle name="SAPBEXunassignedItem 2 2 6 7 11 3" xfId="56645" xr:uid="{00000000-0005-0000-0000-00003FDD0000}"/>
    <cellStyle name="SAPBEXunassignedItem 2 2 6 7 12" xfId="56646" xr:uid="{00000000-0005-0000-0000-000040DD0000}"/>
    <cellStyle name="SAPBEXunassignedItem 2 2 6 7 13" xfId="56647" xr:uid="{00000000-0005-0000-0000-000041DD0000}"/>
    <cellStyle name="SAPBEXunassignedItem 2 2 6 7 2" xfId="56648" xr:uid="{00000000-0005-0000-0000-000042DD0000}"/>
    <cellStyle name="SAPBEXunassignedItem 2 2 6 7 2 2" xfId="56649" xr:uid="{00000000-0005-0000-0000-000043DD0000}"/>
    <cellStyle name="SAPBEXunassignedItem 2 2 6 7 2 3" xfId="56650" xr:uid="{00000000-0005-0000-0000-000044DD0000}"/>
    <cellStyle name="SAPBEXunassignedItem 2 2 6 7 3" xfId="56651" xr:uid="{00000000-0005-0000-0000-000045DD0000}"/>
    <cellStyle name="SAPBEXunassignedItem 2 2 6 7 3 2" xfId="56652" xr:uid="{00000000-0005-0000-0000-000046DD0000}"/>
    <cellStyle name="SAPBEXunassignedItem 2 2 6 7 3 3" xfId="56653" xr:uid="{00000000-0005-0000-0000-000047DD0000}"/>
    <cellStyle name="SAPBEXunassignedItem 2 2 6 7 4" xfId="56654" xr:uid="{00000000-0005-0000-0000-000048DD0000}"/>
    <cellStyle name="SAPBEXunassignedItem 2 2 6 7 4 2" xfId="56655" xr:uid="{00000000-0005-0000-0000-000049DD0000}"/>
    <cellStyle name="SAPBEXunassignedItem 2 2 6 7 4 3" xfId="56656" xr:uid="{00000000-0005-0000-0000-00004ADD0000}"/>
    <cellStyle name="SAPBEXunassignedItem 2 2 6 7 5" xfId="56657" xr:uid="{00000000-0005-0000-0000-00004BDD0000}"/>
    <cellStyle name="SAPBEXunassignedItem 2 2 6 7 5 2" xfId="56658" xr:uid="{00000000-0005-0000-0000-00004CDD0000}"/>
    <cellStyle name="SAPBEXunassignedItem 2 2 6 7 5 3" xfId="56659" xr:uid="{00000000-0005-0000-0000-00004DDD0000}"/>
    <cellStyle name="SAPBEXunassignedItem 2 2 6 7 6" xfId="56660" xr:uid="{00000000-0005-0000-0000-00004EDD0000}"/>
    <cellStyle name="SAPBEXunassignedItem 2 2 6 7 6 2" xfId="56661" xr:uid="{00000000-0005-0000-0000-00004FDD0000}"/>
    <cellStyle name="SAPBEXunassignedItem 2 2 6 7 6 3" xfId="56662" xr:uid="{00000000-0005-0000-0000-000050DD0000}"/>
    <cellStyle name="SAPBEXunassignedItem 2 2 6 7 7" xfId="56663" xr:uid="{00000000-0005-0000-0000-000051DD0000}"/>
    <cellStyle name="SAPBEXunassignedItem 2 2 6 7 7 2" xfId="56664" xr:uid="{00000000-0005-0000-0000-000052DD0000}"/>
    <cellStyle name="SAPBEXunassignedItem 2 2 6 7 7 3" xfId="56665" xr:uid="{00000000-0005-0000-0000-000053DD0000}"/>
    <cellStyle name="SAPBEXunassignedItem 2 2 6 7 8" xfId="56666" xr:uid="{00000000-0005-0000-0000-000054DD0000}"/>
    <cellStyle name="SAPBEXunassignedItem 2 2 6 7 8 2" xfId="56667" xr:uid="{00000000-0005-0000-0000-000055DD0000}"/>
    <cellStyle name="SAPBEXunassignedItem 2 2 6 7 8 3" xfId="56668" xr:uid="{00000000-0005-0000-0000-000056DD0000}"/>
    <cellStyle name="SAPBEXunassignedItem 2 2 6 7 9" xfId="56669" xr:uid="{00000000-0005-0000-0000-000057DD0000}"/>
    <cellStyle name="SAPBEXunassignedItem 2 2 6 7 9 2" xfId="56670" xr:uid="{00000000-0005-0000-0000-000058DD0000}"/>
    <cellStyle name="SAPBEXunassignedItem 2 2 6 7 9 3" xfId="56671" xr:uid="{00000000-0005-0000-0000-000059DD0000}"/>
    <cellStyle name="SAPBEXunassignedItem 2 2 6 8" xfId="56672" xr:uid="{00000000-0005-0000-0000-00005ADD0000}"/>
    <cellStyle name="SAPBEXunassignedItem 2 2 6 8 2" xfId="56673" xr:uid="{00000000-0005-0000-0000-00005BDD0000}"/>
    <cellStyle name="SAPBEXunassignedItem 2 2 6 8 3" xfId="56674" xr:uid="{00000000-0005-0000-0000-00005CDD0000}"/>
    <cellStyle name="SAPBEXunassignedItem 2 2 6 9" xfId="56675" xr:uid="{00000000-0005-0000-0000-00005DDD0000}"/>
    <cellStyle name="SAPBEXunassignedItem 2 2 6 9 2" xfId="56676" xr:uid="{00000000-0005-0000-0000-00005EDD0000}"/>
    <cellStyle name="SAPBEXunassignedItem 2 2 6 9 3" xfId="56677" xr:uid="{00000000-0005-0000-0000-00005FDD0000}"/>
    <cellStyle name="SAPBEXunassignedItem 2 2 7" xfId="56678" xr:uid="{00000000-0005-0000-0000-000060DD0000}"/>
    <cellStyle name="SAPBEXunassignedItem 2 2 7 2" xfId="56679" xr:uid="{00000000-0005-0000-0000-000061DD0000}"/>
    <cellStyle name="SAPBEXunassignedItem 2 2 7 3" xfId="56680" xr:uid="{00000000-0005-0000-0000-000062DD0000}"/>
    <cellStyle name="SAPBEXunassignedItem 2 2 8" xfId="56681" xr:uid="{00000000-0005-0000-0000-000063DD0000}"/>
    <cellStyle name="SAPBEXunassignedItem 2 2 8 2" xfId="56682" xr:uid="{00000000-0005-0000-0000-000064DD0000}"/>
    <cellStyle name="SAPBEXunassignedItem 2 2 8 3" xfId="56683" xr:uid="{00000000-0005-0000-0000-000065DD0000}"/>
    <cellStyle name="SAPBEXunassignedItem 2 2 9" xfId="56684" xr:uid="{00000000-0005-0000-0000-000066DD0000}"/>
    <cellStyle name="SAPBEXunassignedItem 2 2 9 2" xfId="56685" xr:uid="{00000000-0005-0000-0000-000067DD0000}"/>
    <cellStyle name="SAPBEXunassignedItem 2 2 9 3" xfId="56686" xr:uid="{00000000-0005-0000-0000-000068DD0000}"/>
    <cellStyle name="SAPBEXunassignedItem 2 3" xfId="56687" xr:uid="{00000000-0005-0000-0000-000069DD0000}"/>
    <cellStyle name="SAPBEXunassignedItem 2 3 10" xfId="56688" xr:uid="{00000000-0005-0000-0000-00006ADD0000}"/>
    <cellStyle name="SAPBEXunassignedItem 2 3 10 2" xfId="56689" xr:uid="{00000000-0005-0000-0000-00006BDD0000}"/>
    <cellStyle name="SAPBEXunassignedItem 2 3 10 3" xfId="56690" xr:uid="{00000000-0005-0000-0000-00006CDD0000}"/>
    <cellStyle name="SAPBEXunassignedItem 2 3 11" xfId="56691" xr:uid="{00000000-0005-0000-0000-00006DDD0000}"/>
    <cellStyle name="SAPBEXunassignedItem 2 3 11 2" xfId="56692" xr:uid="{00000000-0005-0000-0000-00006EDD0000}"/>
    <cellStyle name="SAPBEXunassignedItem 2 3 11 3" xfId="56693" xr:uid="{00000000-0005-0000-0000-00006FDD0000}"/>
    <cellStyle name="SAPBEXunassignedItem 2 3 12" xfId="56694" xr:uid="{00000000-0005-0000-0000-000070DD0000}"/>
    <cellStyle name="SAPBEXunassignedItem 2 3 12 2" xfId="56695" xr:uid="{00000000-0005-0000-0000-000071DD0000}"/>
    <cellStyle name="SAPBEXunassignedItem 2 3 12 3" xfId="56696" xr:uid="{00000000-0005-0000-0000-000072DD0000}"/>
    <cellStyle name="SAPBEXunassignedItem 2 3 13" xfId="56697" xr:uid="{00000000-0005-0000-0000-000073DD0000}"/>
    <cellStyle name="SAPBEXunassignedItem 2 3 13 2" xfId="56698" xr:uid="{00000000-0005-0000-0000-000074DD0000}"/>
    <cellStyle name="SAPBEXunassignedItem 2 3 13 3" xfId="56699" xr:uid="{00000000-0005-0000-0000-000075DD0000}"/>
    <cellStyle name="SAPBEXunassignedItem 2 3 14" xfId="56700" xr:uid="{00000000-0005-0000-0000-000076DD0000}"/>
    <cellStyle name="SAPBEXunassignedItem 2 3 14 2" xfId="56701" xr:uid="{00000000-0005-0000-0000-000077DD0000}"/>
    <cellStyle name="SAPBEXunassignedItem 2 3 14 3" xfId="56702" xr:uid="{00000000-0005-0000-0000-000078DD0000}"/>
    <cellStyle name="SAPBEXunassignedItem 2 3 15" xfId="56703" xr:uid="{00000000-0005-0000-0000-000079DD0000}"/>
    <cellStyle name="SAPBEXunassignedItem 2 3 15 2" xfId="56704" xr:uid="{00000000-0005-0000-0000-00007ADD0000}"/>
    <cellStyle name="SAPBEXunassignedItem 2 3 15 3" xfId="56705" xr:uid="{00000000-0005-0000-0000-00007BDD0000}"/>
    <cellStyle name="SAPBEXunassignedItem 2 3 16" xfId="56706" xr:uid="{00000000-0005-0000-0000-00007CDD0000}"/>
    <cellStyle name="SAPBEXunassignedItem 2 3 16 2" xfId="56707" xr:uid="{00000000-0005-0000-0000-00007DDD0000}"/>
    <cellStyle name="SAPBEXunassignedItem 2 3 16 3" xfId="56708" xr:uid="{00000000-0005-0000-0000-00007EDD0000}"/>
    <cellStyle name="SAPBEXunassignedItem 2 3 17" xfId="56709" xr:uid="{00000000-0005-0000-0000-00007FDD0000}"/>
    <cellStyle name="SAPBEXunassignedItem 2 3 18" xfId="56710" xr:uid="{00000000-0005-0000-0000-000080DD0000}"/>
    <cellStyle name="SAPBEXunassignedItem 2 3 2" xfId="56711" xr:uid="{00000000-0005-0000-0000-000081DD0000}"/>
    <cellStyle name="SAPBEXunassignedItem 2 3 2 10" xfId="56712" xr:uid="{00000000-0005-0000-0000-000082DD0000}"/>
    <cellStyle name="SAPBEXunassignedItem 2 3 2 10 2" xfId="56713" xr:uid="{00000000-0005-0000-0000-000083DD0000}"/>
    <cellStyle name="SAPBEXunassignedItem 2 3 2 10 3" xfId="56714" xr:uid="{00000000-0005-0000-0000-000084DD0000}"/>
    <cellStyle name="SAPBEXunassignedItem 2 3 2 11" xfId="56715" xr:uid="{00000000-0005-0000-0000-000085DD0000}"/>
    <cellStyle name="SAPBEXunassignedItem 2 3 2 11 2" xfId="56716" xr:uid="{00000000-0005-0000-0000-000086DD0000}"/>
    <cellStyle name="SAPBEXunassignedItem 2 3 2 11 3" xfId="56717" xr:uid="{00000000-0005-0000-0000-000087DD0000}"/>
    <cellStyle name="SAPBEXunassignedItem 2 3 2 12" xfId="56718" xr:uid="{00000000-0005-0000-0000-000088DD0000}"/>
    <cellStyle name="SAPBEXunassignedItem 2 3 2 12 2" xfId="56719" xr:uid="{00000000-0005-0000-0000-000089DD0000}"/>
    <cellStyle name="SAPBEXunassignedItem 2 3 2 12 3" xfId="56720" xr:uid="{00000000-0005-0000-0000-00008ADD0000}"/>
    <cellStyle name="SAPBEXunassignedItem 2 3 2 13" xfId="56721" xr:uid="{00000000-0005-0000-0000-00008BDD0000}"/>
    <cellStyle name="SAPBEXunassignedItem 2 3 2 13 2" xfId="56722" xr:uid="{00000000-0005-0000-0000-00008CDD0000}"/>
    <cellStyle name="SAPBEXunassignedItem 2 3 2 13 3" xfId="56723" xr:uid="{00000000-0005-0000-0000-00008DDD0000}"/>
    <cellStyle name="SAPBEXunassignedItem 2 3 2 14" xfId="56724" xr:uid="{00000000-0005-0000-0000-00008EDD0000}"/>
    <cellStyle name="SAPBEXunassignedItem 2 3 2 14 2" xfId="56725" xr:uid="{00000000-0005-0000-0000-00008FDD0000}"/>
    <cellStyle name="SAPBEXunassignedItem 2 3 2 14 3" xfId="56726" xr:uid="{00000000-0005-0000-0000-000090DD0000}"/>
    <cellStyle name="SAPBEXunassignedItem 2 3 2 15" xfId="56727" xr:uid="{00000000-0005-0000-0000-000091DD0000}"/>
    <cellStyle name="SAPBEXunassignedItem 2 3 2 15 2" xfId="56728" xr:uid="{00000000-0005-0000-0000-000092DD0000}"/>
    <cellStyle name="SAPBEXunassignedItem 2 3 2 15 3" xfId="56729" xr:uid="{00000000-0005-0000-0000-000093DD0000}"/>
    <cellStyle name="SAPBEXunassignedItem 2 3 2 16" xfId="56730" xr:uid="{00000000-0005-0000-0000-000094DD0000}"/>
    <cellStyle name="SAPBEXunassignedItem 2 3 2 17" xfId="56731" xr:uid="{00000000-0005-0000-0000-000095DD0000}"/>
    <cellStyle name="SAPBEXunassignedItem 2 3 2 2" xfId="56732" xr:uid="{00000000-0005-0000-0000-000096DD0000}"/>
    <cellStyle name="SAPBEXunassignedItem 2 3 2 2 10" xfId="56733" xr:uid="{00000000-0005-0000-0000-000097DD0000}"/>
    <cellStyle name="SAPBEXunassignedItem 2 3 2 2 10 2" xfId="56734" xr:uid="{00000000-0005-0000-0000-000098DD0000}"/>
    <cellStyle name="SAPBEXunassignedItem 2 3 2 2 10 3" xfId="56735" xr:uid="{00000000-0005-0000-0000-000099DD0000}"/>
    <cellStyle name="SAPBEXunassignedItem 2 3 2 2 11" xfId="56736" xr:uid="{00000000-0005-0000-0000-00009ADD0000}"/>
    <cellStyle name="SAPBEXunassignedItem 2 3 2 2 11 2" xfId="56737" xr:uid="{00000000-0005-0000-0000-00009BDD0000}"/>
    <cellStyle name="SAPBEXunassignedItem 2 3 2 2 11 3" xfId="56738" xr:uid="{00000000-0005-0000-0000-00009CDD0000}"/>
    <cellStyle name="SAPBEXunassignedItem 2 3 2 2 12" xfId="56739" xr:uid="{00000000-0005-0000-0000-00009DDD0000}"/>
    <cellStyle name="SAPBEXunassignedItem 2 3 2 2 12 2" xfId="56740" xr:uid="{00000000-0005-0000-0000-00009EDD0000}"/>
    <cellStyle name="SAPBEXunassignedItem 2 3 2 2 12 3" xfId="56741" xr:uid="{00000000-0005-0000-0000-00009FDD0000}"/>
    <cellStyle name="SAPBEXunassignedItem 2 3 2 2 13" xfId="56742" xr:uid="{00000000-0005-0000-0000-0000A0DD0000}"/>
    <cellStyle name="SAPBEXunassignedItem 2 3 2 2 14" xfId="56743" xr:uid="{00000000-0005-0000-0000-0000A1DD0000}"/>
    <cellStyle name="SAPBEXunassignedItem 2 3 2 2 2" xfId="56744" xr:uid="{00000000-0005-0000-0000-0000A2DD0000}"/>
    <cellStyle name="SAPBEXunassignedItem 2 3 2 2 2 2" xfId="56745" xr:uid="{00000000-0005-0000-0000-0000A3DD0000}"/>
    <cellStyle name="SAPBEXunassignedItem 2 3 2 2 2 3" xfId="56746" xr:uid="{00000000-0005-0000-0000-0000A4DD0000}"/>
    <cellStyle name="SAPBEXunassignedItem 2 3 2 2 3" xfId="56747" xr:uid="{00000000-0005-0000-0000-0000A5DD0000}"/>
    <cellStyle name="SAPBEXunassignedItem 2 3 2 2 3 2" xfId="56748" xr:uid="{00000000-0005-0000-0000-0000A6DD0000}"/>
    <cellStyle name="SAPBEXunassignedItem 2 3 2 2 3 3" xfId="56749" xr:uid="{00000000-0005-0000-0000-0000A7DD0000}"/>
    <cellStyle name="SAPBEXunassignedItem 2 3 2 2 4" xfId="56750" xr:uid="{00000000-0005-0000-0000-0000A8DD0000}"/>
    <cellStyle name="SAPBEXunassignedItem 2 3 2 2 4 2" xfId="56751" xr:uid="{00000000-0005-0000-0000-0000A9DD0000}"/>
    <cellStyle name="SAPBEXunassignedItem 2 3 2 2 4 3" xfId="56752" xr:uid="{00000000-0005-0000-0000-0000AADD0000}"/>
    <cellStyle name="SAPBEXunassignedItem 2 3 2 2 5" xfId="56753" xr:uid="{00000000-0005-0000-0000-0000ABDD0000}"/>
    <cellStyle name="SAPBEXunassignedItem 2 3 2 2 5 2" xfId="56754" xr:uid="{00000000-0005-0000-0000-0000ACDD0000}"/>
    <cellStyle name="SAPBEXunassignedItem 2 3 2 2 5 3" xfId="56755" xr:uid="{00000000-0005-0000-0000-0000ADDD0000}"/>
    <cellStyle name="SAPBEXunassignedItem 2 3 2 2 6" xfId="56756" xr:uid="{00000000-0005-0000-0000-0000AEDD0000}"/>
    <cellStyle name="SAPBEXunassignedItem 2 3 2 2 6 2" xfId="56757" xr:uid="{00000000-0005-0000-0000-0000AFDD0000}"/>
    <cellStyle name="SAPBEXunassignedItem 2 3 2 2 6 3" xfId="56758" xr:uid="{00000000-0005-0000-0000-0000B0DD0000}"/>
    <cellStyle name="SAPBEXunassignedItem 2 3 2 2 7" xfId="56759" xr:uid="{00000000-0005-0000-0000-0000B1DD0000}"/>
    <cellStyle name="SAPBEXunassignedItem 2 3 2 2 7 2" xfId="56760" xr:uid="{00000000-0005-0000-0000-0000B2DD0000}"/>
    <cellStyle name="SAPBEXunassignedItem 2 3 2 2 7 3" xfId="56761" xr:uid="{00000000-0005-0000-0000-0000B3DD0000}"/>
    <cellStyle name="SAPBEXunassignedItem 2 3 2 2 8" xfId="56762" xr:uid="{00000000-0005-0000-0000-0000B4DD0000}"/>
    <cellStyle name="SAPBEXunassignedItem 2 3 2 2 8 2" xfId="56763" xr:uid="{00000000-0005-0000-0000-0000B5DD0000}"/>
    <cellStyle name="SAPBEXunassignedItem 2 3 2 2 8 3" xfId="56764" xr:uid="{00000000-0005-0000-0000-0000B6DD0000}"/>
    <cellStyle name="SAPBEXunassignedItem 2 3 2 2 9" xfId="56765" xr:uid="{00000000-0005-0000-0000-0000B7DD0000}"/>
    <cellStyle name="SAPBEXunassignedItem 2 3 2 2 9 2" xfId="56766" xr:uid="{00000000-0005-0000-0000-0000B8DD0000}"/>
    <cellStyle name="SAPBEXunassignedItem 2 3 2 2 9 3" xfId="56767" xr:uid="{00000000-0005-0000-0000-0000B9DD0000}"/>
    <cellStyle name="SAPBEXunassignedItem 2 3 2 3" xfId="56768" xr:uid="{00000000-0005-0000-0000-0000BADD0000}"/>
    <cellStyle name="SAPBEXunassignedItem 2 3 2 3 10" xfId="56769" xr:uid="{00000000-0005-0000-0000-0000BBDD0000}"/>
    <cellStyle name="SAPBEXunassignedItem 2 3 2 3 10 2" xfId="56770" xr:uid="{00000000-0005-0000-0000-0000BCDD0000}"/>
    <cellStyle name="SAPBEXunassignedItem 2 3 2 3 10 3" xfId="56771" xr:uid="{00000000-0005-0000-0000-0000BDDD0000}"/>
    <cellStyle name="SAPBEXunassignedItem 2 3 2 3 11" xfId="56772" xr:uid="{00000000-0005-0000-0000-0000BEDD0000}"/>
    <cellStyle name="SAPBEXunassignedItem 2 3 2 3 11 2" xfId="56773" xr:uid="{00000000-0005-0000-0000-0000BFDD0000}"/>
    <cellStyle name="SAPBEXunassignedItem 2 3 2 3 11 3" xfId="56774" xr:uid="{00000000-0005-0000-0000-0000C0DD0000}"/>
    <cellStyle name="SAPBEXunassignedItem 2 3 2 3 12" xfId="56775" xr:uid="{00000000-0005-0000-0000-0000C1DD0000}"/>
    <cellStyle name="SAPBEXunassignedItem 2 3 2 3 12 2" xfId="56776" xr:uid="{00000000-0005-0000-0000-0000C2DD0000}"/>
    <cellStyle name="SAPBEXunassignedItem 2 3 2 3 12 3" xfId="56777" xr:uid="{00000000-0005-0000-0000-0000C3DD0000}"/>
    <cellStyle name="SAPBEXunassignedItem 2 3 2 3 13" xfId="56778" xr:uid="{00000000-0005-0000-0000-0000C4DD0000}"/>
    <cellStyle name="SAPBEXunassignedItem 2 3 2 3 14" xfId="56779" xr:uid="{00000000-0005-0000-0000-0000C5DD0000}"/>
    <cellStyle name="SAPBEXunassignedItem 2 3 2 3 2" xfId="56780" xr:uid="{00000000-0005-0000-0000-0000C6DD0000}"/>
    <cellStyle name="SAPBEXunassignedItem 2 3 2 3 2 2" xfId="56781" xr:uid="{00000000-0005-0000-0000-0000C7DD0000}"/>
    <cellStyle name="SAPBEXunassignedItem 2 3 2 3 2 3" xfId="56782" xr:uid="{00000000-0005-0000-0000-0000C8DD0000}"/>
    <cellStyle name="SAPBEXunassignedItem 2 3 2 3 3" xfId="56783" xr:uid="{00000000-0005-0000-0000-0000C9DD0000}"/>
    <cellStyle name="SAPBEXunassignedItem 2 3 2 3 3 2" xfId="56784" xr:uid="{00000000-0005-0000-0000-0000CADD0000}"/>
    <cellStyle name="SAPBEXunassignedItem 2 3 2 3 3 3" xfId="56785" xr:uid="{00000000-0005-0000-0000-0000CBDD0000}"/>
    <cellStyle name="SAPBEXunassignedItem 2 3 2 3 4" xfId="56786" xr:uid="{00000000-0005-0000-0000-0000CCDD0000}"/>
    <cellStyle name="SAPBEXunassignedItem 2 3 2 3 4 2" xfId="56787" xr:uid="{00000000-0005-0000-0000-0000CDDD0000}"/>
    <cellStyle name="SAPBEXunassignedItem 2 3 2 3 4 3" xfId="56788" xr:uid="{00000000-0005-0000-0000-0000CEDD0000}"/>
    <cellStyle name="SAPBEXunassignedItem 2 3 2 3 5" xfId="56789" xr:uid="{00000000-0005-0000-0000-0000CFDD0000}"/>
    <cellStyle name="SAPBEXunassignedItem 2 3 2 3 5 2" xfId="56790" xr:uid="{00000000-0005-0000-0000-0000D0DD0000}"/>
    <cellStyle name="SAPBEXunassignedItem 2 3 2 3 5 3" xfId="56791" xr:uid="{00000000-0005-0000-0000-0000D1DD0000}"/>
    <cellStyle name="SAPBEXunassignedItem 2 3 2 3 6" xfId="56792" xr:uid="{00000000-0005-0000-0000-0000D2DD0000}"/>
    <cellStyle name="SAPBEXunassignedItem 2 3 2 3 6 2" xfId="56793" xr:uid="{00000000-0005-0000-0000-0000D3DD0000}"/>
    <cellStyle name="SAPBEXunassignedItem 2 3 2 3 6 3" xfId="56794" xr:uid="{00000000-0005-0000-0000-0000D4DD0000}"/>
    <cellStyle name="SAPBEXunassignedItem 2 3 2 3 7" xfId="56795" xr:uid="{00000000-0005-0000-0000-0000D5DD0000}"/>
    <cellStyle name="SAPBEXunassignedItem 2 3 2 3 7 2" xfId="56796" xr:uid="{00000000-0005-0000-0000-0000D6DD0000}"/>
    <cellStyle name="SAPBEXunassignedItem 2 3 2 3 7 3" xfId="56797" xr:uid="{00000000-0005-0000-0000-0000D7DD0000}"/>
    <cellStyle name="SAPBEXunassignedItem 2 3 2 3 8" xfId="56798" xr:uid="{00000000-0005-0000-0000-0000D8DD0000}"/>
    <cellStyle name="SAPBEXunassignedItem 2 3 2 3 8 2" xfId="56799" xr:uid="{00000000-0005-0000-0000-0000D9DD0000}"/>
    <cellStyle name="SAPBEXunassignedItem 2 3 2 3 8 3" xfId="56800" xr:uid="{00000000-0005-0000-0000-0000DADD0000}"/>
    <cellStyle name="SAPBEXunassignedItem 2 3 2 3 9" xfId="56801" xr:uid="{00000000-0005-0000-0000-0000DBDD0000}"/>
    <cellStyle name="SAPBEXunassignedItem 2 3 2 3 9 2" xfId="56802" xr:uid="{00000000-0005-0000-0000-0000DCDD0000}"/>
    <cellStyle name="SAPBEXunassignedItem 2 3 2 3 9 3" xfId="56803" xr:uid="{00000000-0005-0000-0000-0000DDDD0000}"/>
    <cellStyle name="SAPBEXunassignedItem 2 3 2 4" xfId="56804" xr:uid="{00000000-0005-0000-0000-0000DEDD0000}"/>
    <cellStyle name="SAPBEXunassignedItem 2 3 2 4 10" xfId="56805" xr:uid="{00000000-0005-0000-0000-0000DFDD0000}"/>
    <cellStyle name="SAPBEXunassignedItem 2 3 2 4 10 2" xfId="56806" xr:uid="{00000000-0005-0000-0000-0000E0DD0000}"/>
    <cellStyle name="SAPBEXunassignedItem 2 3 2 4 10 3" xfId="56807" xr:uid="{00000000-0005-0000-0000-0000E1DD0000}"/>
    <cellStyle name="SAPBEXunassignedItem 2 3 2 4 11" xfId="56808" xr:uid="{00000000-0005-0000-0000-0000E2DD0000}"/>
    <cellStyle name="SAPBEXunassignedItem 2 3 2 4 11 2" xfId="56809" xr:uid="{00000000-0005-0000-0000-0000E3DD0000}"/>
    <cellStyle name="SAPBEXunassignedItem 2 3 2 4 11 3" xfId="56810" xr:uid="{00000000-0005-0000-0000-0000E4DD0000}"/>
    <cellStyle name="SAPBEXunassignedItem 2 3 2 4 12" xfId="56811" xr:uid="{00000000-0005-0000-0000-0000E5DD0000}"/>
    <cellStyle name="SAPBEXunassignedItem 2 3 2 4 13" xfId="56812" xr:uid="{00000000-0005-0000-0000-0000E6DD0000}"/>
    <cellStyle name="SAPBEXunassignedItem 2 3 2 4 2" xfId="56813" xr:uid="{00000000-0005-0000-0000-0000E7DD0000}"/>
    <cellStyle name="SAPBEXunassignedItem 2 3 2 4 2 2" xfId="56814" xr:uid="{00000000-0005-0000-0000-0000E8DD0000}"/>
    <cellStyle name="SAPBEXunassignedItem 2 3 2 4 2 3" xfId="56815" xr:uid="{00000000-0005-0000-0000-0000E9DD0000}"/>
    <cellStyle name="SAPBEXunassignedItem 2 3 2 4 3" xfId="56816" xr:uid="{00000000-0005-0000-0000-0000EADD0000}"/>
    <cellStyle name="SAPBEXunassignedItem 2 3 2 4 3 2" xfId="56817" xr:uid="{00000000-0005-0000-0000-0000EBDD0000}"/>
    <cellStyle name="SAPBEXunassignedItem 2 3 2 4 3 3" xfId="56818" xr:uid="{00000000-0005-0000-0000-0000ECDD0000}"/>
    <cellStyle name="SAPBEXunassignedItem 2 3 2 4 4" xfId="56819" xr:uid="{00000000-0005-0000-0000-0000EDDD0000}"/>
    <cellStyle name="SAPBEXunassignedItem 2 3 2 4 4 2" xfId="56820" xr:uid="{00000000-0005-0000-0000-0000EEDD0000}"/>
    <cellStyle name="SAPBEXunassignedItem 2 3 2 4 4 3" xfId="56821" xr:uid="{00000000-0005-0000-0000-0000EFDD0000}"/>
    <cellStyle name="SAPBEXunassignedItem 2 3 2 4 5" xfId="56822" xr:uid="{00000000-0005-0000-0000-0000F0DD0000}"/>
    <cellStyle name="SAPBEXunassignedItem 2 3 2 4 5 2" xfId="56823" xr:uid="{00000000-0005-0000-0000-0000F1DD0000}"/>
    <cellStyle name="SAPBEXunassignedItem 2 3 2 4 5 3" xfId="56824" xr:uid="{00000000-0005-0000-0000-0000F2DD0000}"/>
    <cellStyle name="SAPBEXunassignedItem 2 3 2 4 6" xfId="56825" xr:uid="{00000000-0005-0000-0000-0000F3DD0000}"/>
    <cellStyle name="SAPBEXunassignedItem 2 3 2 4 6 2" xfId="56826" xr:uid="{00000000-0005-0000-0000-0000F4DD0000}"/>
    <cellStyle name="SAPBEXunassignedItem 2 3 2 4 6 3" xfId="56827" xr:uid="{00000000-0005-0000-0000-0000F5DD0000}"/>
    <cellStyle name="SAPBEXunassignedItem 2 3 2 4 7" xfId="56828" xr:uid="{00000000-0005-0000-0000-0000F6DD0000}"/>
    <cellStyle name="SAPBEXunassignedItem 2 3 2 4 7 2" xfId="56829" xr:uid="{00000000-0005-0000-0000-0000F7DD0000}"/>
    <cellStyle name="SAPBEXunassignedItem 2 3 2 4 7 3" xfId="56830" xr:uid="{00000000-0005-0000-0000-0000F8DD0000}"/>
    <cellStyle name="SAPBEXunassignedItem 2 3 2 4 8" xfId="56831" xr:uid="{00000000-0005-0000-0000-0000F9DD0000}"/>
    <cellStyle name="SAPBEXunassignedItem 2 3 2 4 8 2" xfId="56832" xr:uid="{00000000-0005-0000-0000-0000FADD0000}"/>
    <cellStyle name="SAPBEXunassignedItem 2 3 2 4 8 3" xfId="56833" xr:uid="{00000000-0005-0000-0000-0000FBDD0000}"/>
    <cellStyle name="SAPBEXunassignedItem 2 3 2 4 9" xfId="56834" xr:uid="{00000000-0005-0000-0000-0000FCDD0000}"/>
    <cellStyle name="SAPBEXunassignedItem 2 3 2 4 9 2" xfId="56835" xr:uid="{00000000-0005-0000-0000-0000FDDD0000}"/>
    <cellStyle name="SAPBEXunassignedItem 2 3 2 4 9 3" xfId="56836" xr:uid="{00000000-0005-0000-0000-0000FEDD0000}"/>
    <cellStyle name="SAPBEXunassignedItem 2 3 2 5" xfId="56837" xr:uid="{00000000-0005-0000-0000-0000FFDD0000}"/>
    <cellStyle name="SAPBEXunassignedItem 2 3 2 5 10" xfId="56838" xr:uid="{00000000-0005-0000-0000-000000DE0000}"/>
    <cellStyle name="SAPBEXunassignedItem 2 3 2 5 10 2" xfId="56839" xr:uid="{00000000-0005-0000-0000-000001DE0000}"/>
    <cellStyle name="SAPBEXunassignedItem 2 3 2 5 10 3" xfId="56840" xr:uid="{00000000-0005-0000-0000-000002DE0000}"/>
    <cellStyle name="SAPBEXunassignedItem 2 3 2 5 11" xfId="56841" xr:uid="{00000000-0005-0000-0000-000003DE0000}"/>
    <cellStyle name="SAPBEXunassignedItem 2 3 2 5 11 2" xfId="56842" xr:uid="{00000000-0005-0000-0000-000004DE0000}"/>
    <cellStyle name="SAPBEXunassignedItem 2 3 2 5 11 3" xfId="56843" xr:uid="{00000000-0005-0000-0000-000005DE0000}"/>
    <cellStyle name="SAPBEXunassignedItem 2 3 2 5 12" xfId="56844" xr:uid="{00000000-0005-0000-0000-000006DE0000}"/>
    <cellStyle name="SAPBEXunassignedItem 2 3 2 5 13" xfId="56845" xr:uid="{00000000-0005-0000-0000-000007DE0000}"/>
    <cellStyle name="SAPBEXunassignedItem 2 3 2 5 2" xfId="56846" xr:uid="{00000000-0005-0000-0000-000008DE0000}"/>
    <cellStyle name="SAPBEXunassignedItem 2 3 2 5 2 2" xfId="56847" xr:uid="{00000000-0005-0000-0000-000009DE0000}"/>
    <cellStyle name="SAPBEXunassignedItem 2 3 2 5 2 3" xfId="56848" xr:uid="{00000000-0005-0000-0000-00000ADE0000}"/>
    <cellStyle name="SAPBEXunassignedItem 2 3 2 5 3" xfId="56849" xr:uid="{00000000-0005-0000-0000-00000BDE0000}"/>
    <cellStyle name="SAPBEXunassignedItem 2 3 2 5 3 2" xfId="56850" xr:uid="{00000000-0005-0000-0000-00000CDE0000}"/>
    <cellStyle name="SAPBEXunassignedItem 2 3 2 5 3 3" xfId="56851" xr:uid="{00000000-0005-0000-0000-00000DDE0000}"/>
    <cellStyle name="SAPBEXunassignedItem 2 3 2 5 4" xfId="56852" xr:uid="{00000000-0005-0000-0000-00000EDE0000}"/>
    <cellStyle name="SAPBEXunassignedItem 2 3 2 5 4 2" xfId="56853" xr:uid="{00000000-0005-0000-0000-00000FDE0000}"/>
    <cellStyle name="SAPBEXunassignedItem 2 3 2 5 4 3" xfId="56854" xr:uid="{00000000-0005-0000-0000-000010DE0000}"/>
    <cellStyle name="SAPBEXunassignedItem 2 3 2 5 5" xfId="56855" xr:uid="{00000000-0005-0000-0000-000011DE0000}"/>
    <cellStyle name="SAPBEXunassignedItem 2 3 2 5 5 2" xfId="56856" xr:uid="{00000000-0005-0000-0000-000012DE0000}"/>
    <cellStyle name="SAPBEXunassignedItem 2 3 2 5 5 3" xfId="56857" xr:uid="{00000000-0005-0000-0000-000013DE0000}"/>
    <cellStyle name="SAPBEXunassignedItem 2 3 2 5 6" xfId="56858" xr:uid="{00000000-0005-0000-0000-000014DE0000}"/>
    <cellStyle name="SAPBEXunassignedItem 2 3 2 5 6 2" xfId="56859" xr:uid="{00000000-0005-0000-0000-000015DE0000}"/>
    <cellStyle name="SAPBEXunassignedItem 2 3 2 5 6 3" xfId="56860" xr:uid="{00000000-0005-0000-0000-000016DE0000}"/>
    <cellStyle name="SAPBEXunassignedItem 2 3 2 5 7" xfId="56861" xr:uid="{00000000-0005-0000-0000-000017DE0000}"/>
    <cellStyle name="SAPBEXunassignedItem 2 3 2 5 7 2" xfId="56862" xr:uid="{00000000-0005-0000-0000-000018DE0000}"/>
    <cellStyle name="SAPBEXunassignedItem 2 3 2 5 7 3" xfId="56863" xr:uid="{00000000-0005-0000-0000-000019DE0000}"/>
    <cellStyle name="SAPBEXunassignedItem 2 3 2 5 8" xfId="56864" xr:uid="{00000000-0005-0000-0000-00001ADE0000}"/>
    <cellStyle name="SAPBEXunassignedItem 2 3 2 5 8 2" xfId="56865" xr:uid="{00000000-0005-0000-0000-00001BDE0000}"/>
    <cellStyle name="SAPBEXunassignedItem 2 3 2 5 8 3" xfId="56866" xr:uid="{00000000-0005-0000-0000-00001CDE0000}"/>
    <cellStyle name="SAPBEXunassignedItem 2 3 2 5 9" xfId="56867" xr:uid="{00000000-0005-0000-0000-00001DDE0000}"/>
    <cellStyle name="SAPBEXunassignedItem 2 3 2 5 9 2" xfId="56868" xr:uid="{00000000-0005-0000-0000-00001EDE0000}"/>
    <cellStyle name="SAPBEXunassignedItem 2 3 2 5 9 3" xfId="56869" xr:uid="{00000000-0005-0000-0000-00001FDE0000}"/>
    <cellStyle name="SAPBEXunassignedItem 2 3 2 6" xfId="56870" xr:uid="{00000000-0005-0000-0000-000020DE0000}"/>
    <cellStyle name="SAPBEXunassignedItem 2 3 2 6 2" xfId="56871" xr:uid="{00000000-0005-0000-0000-000021DE0000}"/>
    <cellStyle name="SAPBEXunassignedItem 2 3 2 6 3" xfId="56872" xr:uid="{00000000-0005-0000-0000-000022DE0000}"/>
    <cellStyle name="SAPBEXunassignedItem 2 3 2 7" xfId="56873" xr:uid="{00000000-0005-0000-0000-000023DE0000}"/>
    <cellStyle name="SAPBEXunassignedItem 2 3 2 7 2" xfId="56874" xr:uid="{00000000-0005-0000-0000-000024DE0000}"/>
    <cellStyle name="SAPBEXunassignedItem 2 3 2 7 3" xfId="56875" xr:uid="{00000000-0005-0000-0000-000025DE0000}"/>
    <cellStyle name="SAPBEXunassignedItem 2 3 2 8" xfId="56876" xr:uid="{00000000-0005-0000-0000-000026DE0000}"/>
    <cellStyle name="SAPBEXunassignedItem 2 3 2 8 2" xfId="56877" xr:uid="{00000000-0005-0000-0000-000027DE0000}"/>
    <cellStyle name="SAPBEXunassignedItem 2 3 2 8 3" xfId="56878" xr:uid="{00000000-0005-0000-0000-000028DE0000}"/>
    <cellStyle name="SAPBEXunassignedItem 2 3 2 9" xfId="56879" xr:uid="{00000000-0005-0000-0000-000029DE0000}"/>
    <cellStyle name="SAPBEXunassignedItem 2 3 2 9 2" xfId="56880" xr:uid="{00000000-0005-0000-0000-00002ADE0000}"/>
    <cellStyle name="SAPBEXunassignedItem 2 3 2 9 3" xfId="56881" xr:uid="{00000000-0005-0000-0000-00002BDE0000}"/>
    <cellStyle name="SAPBEXunassignedItem 2 3 3" xfId="56882" xr:uid="{00000000-0005-0000-0000-00002CDE0000}"/>
    <cellStyle name="SAPBEXunassignedItem 2 3 3 10" xfId="56883" xr:uid="{00000000-0005-0000-0000-00002DDE0000}"/>
    <cellStyle name="SAPBEXunassignedItem 2 3 3 10 2" xfId="56884" xr:uid="{00000000-0005-0000-0000-00002EDE0000}"/>
    <cellStyle name="SAPBEXunassignedItem 2 3 3 10 3" xfId="56885" xr:uid="{00000000-0005-0000-0000-00002FDE0000}"/>
    <cellStyle name="SAPBEXunassignedItem 2 3 3 11" xfId="56886" xr:uid="{00000000-0005-0000-0000-000030DE0000}"/>
    <cellStyle name="SAPBEXunassignedItem 2 3 3 11 2" xfId="56887" xr:uid="{00000000-0005-0000-0000-000031DE0000}"/>
    <cellStyle name="SAPBEXunassignedItem 2 3 3 11 3" xfId="56888" xr:uid="{00000000-0005-0000-0000-000032DE0000}"/>
    <cellStyle name="SAPBEXunassignedItem 2 3 3 12" xfId="56889" xr:uid="{00000000-0005-0000-0000-000033DE0000}"/>
    <cellStyle name="SAPBEXunassignedItem 2 3 3 12 2" xfId="56890" xr:uid="{00000000-0005-0000-0000-000034DE0000}"/>
    <cellStyle name="SAPBEXunassignedItem 2 3 3 12 3" xfId="56891" xr:uid="{00000000-0005-0000-0000-000035DE0000}"/>
    <cellStyle name="SAPBEXunassignedItem 2 3 3 13" xfId="56892" xr:uid="{00000000-0005-0000-0000-000036DE0000}"/>
    <cellStyle name="SAPBEXunassignedItem 2 3 3 14" xfId="56893" xr:uid="{00000000-0005-0000-0000-000037DE0000}"/>
    <cellStyle name="SAPBEXunassignedItem 2 3 3 2" xfId="56894" xr:uid="{00000000-0005-0000-0000-000038DE0000}"/>
    <cellStyle name="SAPBEXunassignedItem 2 3 3 2 2" xfId="56895" xr:uid="{00000000-0005-0000-0000-000039DE0000}"/>
    <cellStyle name="SAPBEXunassignedItem 2 3 3 2 3" xfId="56896" xr:uid="{00000000-0005-0000-0000-00003ADE0000}"/>
    <cellStyle name="SAPBEXunassignedItem 2 3 3 3" xfId="56897" xr:uid="{00000000-0005-0000-0000-00003BDE0000}"/>
    <cellStyle name="SAPBEXunassignedItem 2 3 3 3 2" xfId="56898" xr:uid="{00000000-0005-0000-0000-00003CDE0000}"/>
    <cellStyle name="SAPBEXunassignedItem 2 3 3 3 3" xfId="56899" xr:uid="{00000000-0005-0000-0000-00003DDE0000}"/>
    <cellStyle name="SAPBEXunassignedItem 2 3 3 4" xfId="56900" xr:uid="{00000000-0005-0000-0000-00003EDE0000}"/>
    <cellStyle name="SAPBEXunassignedItem 2 3 3 4 2" xfId="56901" xr:uid="{00000000-0005-0000-0000-00003FDE0000}"/>
    <cellStyle name="SAPBEXunassignedItem 2 3 3 4 3" xfId="56902" xr:uid="{00000000-0005-0000-0000-000040DE0000}"/>
    <cellStyle name="SAPBEXunassignedItem 2 3 3 5" xfId="56903" xr:uid="{00000000-0005-0000-0000-000041DE0000}"/>
    <cellStyle name="SAPBEXunassignedItem 2 3 3 5 2" xfId="56904" xr:uid="{00000000-0005-0000-0000-000042DE0000}"/>
    <cellStyle name="SAPBEXunassignedItem 2 3 3 5 3" xfId="56905" xr:uid="{00000000-0005-0000-0000-000043DE0000}"/>
    <cellStyle name="SAPBEXunassignedItem 2 3 3 6" xfId="56906" xr:uid="{00000000-0005-0000-0000-000044DE0000}"/>
    <cellStyle name="SAPBEXunassignedItem 2 3 3 6 2" xfId="56907" xr:uid="{00000000-0005-0000-0000-000045DE0000}"/>
    <cellStyle name="SAPBEXunassignedItem 2 3 3 6 3" xfId="56908" xr:uid="{00000000-0005-0000-0000-000046DE0000}"/>
    <cellStyle name="SAPBEXunassignedItem 2 3 3 7" xfId="56909" xr:uid="{00000000-0005-0000-0000-000047DE0000}"/>
    <cellStyle name="SAPBEXunassignedItem 2 3 3 7 2" xfId="56910" xr:uid="{00000000-0005-0000-0000-000048DE0000}"/>
    <cellStyle name="SAPBEXunassignedItem 2 3 3 7 3" xfId="56911" xr:uid="{00000000-0005-0000-0000-000049DE0000}"/>
    <cellStyle name="SAPBEXunassignedItem 2 3 3 8" xfId="56912" xr:uid="{00000000-0005-0000-0000-00004ADE0000}"/>
    <cellStyle name="SAPBEXunassignedItem 2 3 3 8 2" xfId="56913" xr:uid="{00000000-0005-0000-0000-00004BDE0000}"/>
    <cellStyle name="SAPBEXunassignedItem 2 3 3 8 3" xfId="56914" xr:uid="{00000000-0005-0000-0000-00004CDE0000}"/>
    <cellStyle name="SAPBEXunassignedItem 2 3 3 9" xfId="56915" xr:uid="{00000000-0005-0000-0000-00004DDE0000}"/>
    <cellStyle name="SAPBEXunassignedItem 2 3 3 9 2" xfId="56916" xr:uid="{00000000-0005-0000-0000-00004EDE0000}"/>
    <cellStyle name="SAPBEXunassignedItem 2 3 3 9 3" xfId="56917" xr:uid="{00000000-0005-0000-0000-00004FDE0000}"/>
    <cellStyle name="SAPBEXunassignedItem 2 3 4" xfId="56918" xr:uid="{00000000-0005-0000-0000-000050DE0000}"/>
    <cellStyle name="SAPBEXunassignedItem 2 3 4 10" xfId="56919" xr:uid="{00000000-0005-0000-0000-000051DE0000}"/>
    <cellStyle name="SAPBEXunassignedItem 2 3 4 10 2" xfId="56920" xr:uid="{00000000-0005-0000-0000-000052DE0000}"/>
    <cellStyle name="SAPBEXunassignedItem 2 3 4 10 3" xfId="56921" xr:uid="{00000000-0005-0000-0000-000053DE0000}"/>
    <cellStyle name="SAPBEXunassignedItem 2 3 4 11" xfId="56922" xr:uid="{00000000-0005-0000-0000-000054DE0000}"/>
    <cellStyle name="SAPBEXunassignedItem 2 3 4 11 2" xfId="56923" xr:uid="{00000000-0005-0000-0000-000055DE0000}"/>
    <cellStyle name="SAPBEXunassignedItem 2 3 4 11 3" xfId="56924" xr:uid="{00000000-0005-0000-0000-000056DE0000}"/>
    <cellStyle name="SAPBEXunassignedItem 2 3 4 12" xfId="56925" xr:uid="{00000000-0005-0000-0000-000057DE0000}"/>
    <cellStyle name="SAPBEXunassignedItem 2 3 4 12 2" xfId="56926" xr:uid="{00000000-0005-0000-0000-000058DE0000}"/>
    <cellStyle name="SAPBEXunassignedItem 2 3 4 12 3" xfId="56927" xr:uid="{00000000-0005-0000-0000-000059DE0000}"/>
    <cellStyle name="SAPBEXunassignedItem 2 3 4 13" xfId="56928" xr:uid="{00000000-0005-0000-0000-00005ADE0000}"/>
    <cellStyle name="SAPBEXunassignedItem 2 3 4 14" xfId="56929" xr:uid="{00000000-0005-0000-0000-00005BDE0000}"/>
    <cellStyle name="SAPBEXunassignedItem 2 3 4 2" xfId="56930" xr:uid="{00000000-0005-0000-0000-00005CDE0000}"/>
    <cellStyle name="SAPBEXunassignedItem 2 3 4 2 2" xfId="56931" xr:uid="{00000000-0005-0000-0000-00005DDE0000}"/>
    <cellStyle name="SAPBEXunassignedItem 2 3 4 2 3" xfId="56932" xr:uid="{00000000-0005-0000-0000-00005EDE0000}"/>
    <cellStyle name="SAPBEXunassignedItem 2 3 4 3" xfId="56933" xr:uid="{00000000-0005-0000-0000-00005FDE0000}"/>
    <cellStyle name="SAPBEXunassignedItem 2 3 4 3 2" xfId="56934" xr:uid="{00000000-0005-0000-0000-000060DE0000}"/>
    <cellStyle name="SAPBEXunassignedItem 2 3 4 3 3" xfId="56935" xr:uid="{00000000-0005-0000-0000-000061DE0000}"/>
    <cellStyle name="SAPBEXunassignedItem 2 3 4 4" xfId="56936" xr:uid="{00000000-0005-0000-0000-000062DE0000}"/>
    <cellStyle name="SAPBEXunassignedItem 2 3 4 4 2" xfId="56937" xr:uid="{00000000-0005-0000-0000-000063DE0000}"/>
    <cellStyle name="SAPBEXunassignedItem 2 3 4 4 3" xfId="56938" xr:uid="{00000000-0005-0000-0000-000064DE0000}"/>
    <cellStyle name="SAPBEXunassignedItem 2 3 4 5" xfId="56939" xr:uid="{00000000-0005-0000-0000-000065DE0000}"/>
    <cellStyle name="SAPBEXunassignedItem 2 3 4 5 2" xfId="56940" xr:uid="{00000000-0005-0000-0000-000066DE0000}"/>
    <cellStyle name="SAPBEXunassignedItem 2 3 4 5 3" xfId="56941" xr:uid="{00000000-0005-0000-0000-000067DE0000}"/>
    <cellStyle name="SAPBEXunassignedItem 2 3 4 6" xfId="56942" xr:uid="{00000000-0005-0000-0000-000068DE0000}"/>
    <cellStyle name="SAPBEXunassignedItem 2 3 4 6 2" xfId="56943" xr:uid="{00000000-0005-0000-0000-000069DE0000}"/>
    <cellStyle name="SAPBEXunassignedItem 2 3 4 6 3" xfId="56944" xr:uid="{00000000-0005-0000-0000-00006ADE0000}"/>
    <cellStyle name="SAPBEXunassignedItem 2 3 4 7" xfId="56945" xr:uid="{00000000-0005-0000-0000-00006BDE0000}"/>
    <cellStyle name="SAPBEXunassignedItem 2 3 4 7 2" xfId="56946" xr:uid="{00000000-0005-0000-0000-00006CDE0000}"/>
    <cellStyle name="SAPBEXunassignedItem 2 3 4 7 3" xfId="56947" xr:uid="{00000000-0005-0000-0000-00006DDE0000}"/>
    <cellStyle name="SAPBEXunassignedItem 2 3 4 8" xfId="56948" xr:uid="{00000000-0005-0000-0000-00006EDE0000}"/>
    <cellStyle name="SAPBEXunassignedItem 2 3 4 8 2" xfId="56949" xr:uid="{00000000-0005-0000-0000-00006FDE0000}"/>
    <cellStyle name="SAPBEXunassignedItem 2 3 4 8 3" xfId="56950" xr:uid="{00000000-0005-0000-0000-000070DE0000}"/>
    <cellStyle name="SAPBEXunassignedItem 2 3 4 9" xfId="56951" xr:uid="{00000000-0005-0000-0000-000071DE0000}"/>
    <cellStyle name="SAPBEXunassignedItem 2 3 4 9 2" xfId="56952" xr:uid="{00000000-0005-0000-0000-000072DE0000}"/>
    <cellStyle name="SAPBEXunassignedItem 2 3 4 9 3" xfId="56953" xr:uid="{00000000-0005-0000-0000-000073DE0000}"/>
    <cellStyle name="SAPBEXunassignedItem 2 3 5" xfId="56954" xr:uid="{00000000-0005-0000-0000-000074DE0000}"/>
    <cellStyle name="SAPBEXunassignedItem 2 3 5 10" xfId="56955" xr:uid="{00000000-0005-0000-0000-000075DE0000}"/>
    <cellStyle name="SAPBEXunassignedItem 2 3 5 10 2" xfId="56956" xr:uid="{00000000-0005-0000-0000-000076DE0000}"/>
    <cellStyle name="SAPBEXunassignedItem 2 3 5 10 3" xfId="56957" xr:uid="{00000000-0005-0000-0000-000077DE0000}"/>
    <cellStyle name="SAPBEXunassignedItem 2 3 5 11" xfId="56958" xr:uid="{00000000-0005-0000-0000-000078DE0000}"/>
    <cellStyle name="SAPBEXunassignedItem 2 3 5 11 2" xfId="56959" xr:uid="{00000000-0005-0000-0000-000079DE0000}"/>
    <cellStyle name="SAPBEXunassignedItem 2 3 5 11 3" xfId="56960" xr:uid="{00000000-0005-0000-0000-00007ADE0000}"/>
    <cellStyle name="SAPBEXunassignedItem 2 3 5 12" xfId="56961" xr:uid="{00000000-0005-0000-0000-00007BDE0000}"/>
    <cellStyle name="SAPBEXunassignedItem 2 3 5 13" xfId="56962" xr:uid="{00000000-0005-0000-0000-00007CDE0000}"/>
    <cellStyle name="SAPBEXunassignedItem 2 3 5 2" xfId="56963" xr:uid="{00000000-0005-0000-0000-00007DDE0000}"/>
    <cellStyle name="SAPBEXunassignedItem 2 3 5 2 2" xfId="56964" xr:uid="{00000000-0005-0000-0000-00007EDE0000}"/>
    <cellStyle name="SAPBEXunassignedItem 2 3 5 2 3" xfId="56965" xr:uid="{00000000-0005-0000-0000-00007FDE0000}"/>
    <cellStyle name="SAPBEXunassignedItem 2 3 5 3" xfId="56966" xr:uid="{00000000-0005-0000-0000-000080DE0000}"/>
    <cellStyle name="SAPBEXunassignedItem 2 3 5 3 2" xfId="56967" xr:uid="{00000000-0005-0000-0000-000081DE0000}"/>
    <cellStyle name="SAPBEXunassignedItem 2 3 5 3 3" xfId="56968" xr:uid="{00000000-0005-0000-0000-000082DE0000}"/>
    <cellStyle name="SAPBEXunassignedItem 2 3 5 4" xfId="56969" xr:uid="{00000000-0005-0000-0000-000083DE0000}"/>
    <cellStyle name="SAPBEXunassignedItem 2 3 5 4 2" xfId="56970" xr:uid="{00000000-0005-0000-0000-000084DE0000}"/>
    <cellStyle name="SAPBEXunassignedItem 2 3 5 4 3" xfId="56971" xr:uid="{00000000-0005-0000-0000-000085DE0000}"/>
    <cellStyle name="SAPBEXunassignedItem 2 3 5 5" xfId="56972" xr:uid="{00000000-0005-0000-0000-000086DE0000}"/>
    <cellStyle name="SAPBEXunassignedItem 2 3 5 5 2" xfId="56973" xr:uid="{00000000-0005-0000-0000-000087DE0000}"/>
    <cellStyle name="SAPBEXunassignedItem 2 3 5 5 3" xfId="56974" xr:uid="{00000000-0005-0000-0000-000088DE0000}"/>
    <cellStyle name="SAPBEXunassignedItem 2 3 5 6" xfId="56975" xr:uid="{00000000-0005-0000-0000-000089DE0000}"/>
    <cellStyle name="SAPBEXunassignedItem 2 3 5 6 2" xfId="56976" xr:uid="{00000000-0005-0000-0000-00008ADE0000}"/>
    <cellStyle name="SAPBEXunassignedItem 2 3 5 6 3" xfId="56977" xr:uid="{00000000-0005-0000-0000-00008BDE0000}"/>
    <cellStyle name="SAPBEXunassignedItem 2 3 5 7" xfId="56978" xr:uid="{00000000-0005-0000-0000-00008CDE0000}"/>
    <cellStyle name="SAPBEXunassignedItem 2 3 5 7 2" xfId="56979" xr:uid="{00000000-0005-0000-0000-00008DDE0000}"/>
    <cellStyle name="SAPBEXunassignedItem 2 3 5 7 3" xfId="56980" xr:uid="{00000000-0005-0000-0000-00008EDE0000}"/>
    <cellStyle name="SAPBEXunassignedItem 2 3 5 8" xfId="56981" xr:uid="{00000000-0005-0000-0000-00008FDE0000}"/>
    <cellStyle name="SAPBEXunassignedItem 2 3 5 8 2" xfId="56982" xr:uid="{00000000-0005-0000-0000-000090DE0000}"/>
    <cellStyle name="SAPBEXunassignedItem 2 3 5 8 3" xfId="56983" xr:uid="{00000000-0005-0000-0000-000091DE0000}"/>
    <cellStyle name="SAPBEXunassignedItem 2 3 5 9" xfId="56984" xr:uid="{00000000-0005-0000-0000-000092DE0000}"/>
    <cellStyle name="SAPBEXunassignedItem 2 3 5 9 2" xfId="56985" xr:uid="{00000000-0005-0000-0000-000093DE0000}"/>
    <cellStyle name="SAPBEXunassignedItem 2 3 5 9 3" xfId="56986" xr:uid="{00000000-0005-0000-0000-000094DE0000}"/>
    <cellStyle name="SAPBEXunassignedItem 2 3 6" xfId="56987" xr:uid="{00000000-0005-0000-0000-000095DE0000}"/>
    <cellStyle name="SAPBEXunassignedItem 2 3 6 10" xfId="56988" xr:uid="{00000000-0005-0000-0000-000096DE0000}"/>
    <cellStyle name="SAPBEXunassignedItem 2 3 6 10 2" xfId="56989" xr:uid="{00000000-0005-0000-0000-000097DE0000}"/>
    <cellStyle name="SAPBEXunassignedItem 2 3 6 10 3" xfId="56990" xr:uid="{00000000-0005-0000-0000-000098DE0000}"/>
    <cellStyle name="SAPBEXunassignedItem 2 3 6 11" xfId="56991" xr:uid="{00000000-0005-0000-0000-000099DE0000}"/>
    <cellStyle name="SAPBEXunassignedItem 2 3 6 11 2" xfId="56992" xr:uid="{00000000-0005-0000-0000-00009ADE0000}"/>
    <cellStyle name="SAPBEXunassignedItem 2 3 6 11 3" xfId="56993" xr:uid="{00000000-0005-0000-0000-00009BDE0000}"/>
    <cellStyle name="SAPBEXunassignedItem 2 3 6 12" xfId="56994" xr:uid="{00000000-0005-0000-0000-00009CDE0000}"/>
    <cellStyle name="SAPBEXunassignedItem 2 3 6 13" xfId="56995" xr:uid="{00000000-0005-0000-0000-00009DDE0000}"/>
    <cellStyle name="SAPBEXunassignedItem 2 3 6 2" xfId="56996" xr:uid="{00000000-0005-0000-0000-00009EDE0000}"/>
    <cellStyle name="SAPBEXunassignedItem 2 3 6 2 2" xfId="56997" xr:uid="{00000000-0005-0000-0000-00009FDE0000}"/>
    <cellStyle name="SAPBEXunassignedItem 2 3 6 2 3" xfId="56998" xr:uid="{00000000-0005-0000-0000-0000A0DE0000}"/>
    <cellStyle name="SAPBEXunassignedItem 2 3 6 3" xfId="56999" xr:uid="{00000000-0005-0000-0000-0000A1DE0000}"/>
    <cellStyle name="SAPBEXunassignedItem 2 3 6 3 2" xfId="57000" xr:uid="{00000000-0005-0000-0000-0000A2DE0000}"/>
    <cellStyle name="SAPBEXunassignedItem 2 3 6 3 3" xfId="57001" xr:uid="{00000000-0005-0000-0000-0000A3DE0000}"/>
    <cellStyle name="SAPBEXunassignedItem 2 3 6 4" xfId="57002" xr:uid="{00000000-0005-0000-0000-0000A4DE0000}"/>
    <cellStyle name="SAPBEXunassignedItem 2 3 6 4 2" xfId="57003" xr:uid="{00000000-0005-0000-0000-0000A5DE0000}"/>
    <cellStyle name="SAPBEXunassignedItem 2 3 6 4 3" xfId="57004" xr:uid="{00000000-0005-0000-0000-0000A6DE0000}"/>
    <cellStyle name="SAPBEXunassignedItem 2 3 6 5" xfId="57005" xr:uid="{00000000-0005-0000-0000-0000A7DE0000}"/>
    <cellStyle name="SAPBEXunassignedItem 2 3 6 5 2" xfId="57006" xr:uid="{00000000-0005-0000-0000-0000A8DE0000}"/>
    <cellStyle name="SAPBEXunassignedItem 2 3 6 5 3" xfId="57007" xr:uid="{00000000-0005-0000-0000-0000A9DE0000}"/>
    <cellStyle name="SAPBEXunassignedItem 2 3 6 6" xfId="57008" xr:uid="{00000000-0005-0000-0000-0000AADE0000}"/>
    <cellStyle name="SAPBEXunassignedItem 2 3 6 6 2" xfId="57009" xr:uid="{00000000-0005-0000-0000-0000ABDE0000}"/>
    <cellStyle name="SAPBEXunassignedItem 2 3 6 6 3" xfId="57010" xr:uid="{00000000-0005-0000-0000-0000ACDE0000}"/>
    <cellStyle name="SAPBEXunassignedItem 2 3 6 7" xfId="57011" xr:uid="{00000000-0005-0000-0000-0000ADDE0000}"/>
    <cellStyle name="SAPBEXunassignedItem 2 3 6 7 2" xfId="57012" xr:uid="{00000000-0005-0000-0000-0000AEDE0000}"/>
    <cellStyle name="SAPBEXunassignedItem 2 3 6 7 3" xfId="57013" xr:uid="{00000000-0005-0000-0000-0000AFDE0000}"/>
    <cellStyle name="SAPBEXunassignedItem 2 3 6 8" xfId="57014" xr:uid="{00000000-0005-0000-0000-0000B0DE0000}"/>
    <cellStyle name="SAPBEXunassignedItem 2 3 6 8 2" xfId="57015" xr:uid="{00000000-0005-0000-0000-0000B1DE0000}"/>
    <cellStyle name="SAPBEXunassignedItem 2 3 6 8 3" xfId="57016" xr:uid="{00000000-0005-0000-0000-0000B2DE0000}"/>
    <cellStyle name="SAPBEXunassignedItem 2 3 6 9" xfId="57017" xr:uid="{00000000-0005-0000-0000-0000B3DE0000}"/>
    <cellStyle name="SAPBEXunassignedItem 2 3 6 9 2" xfId="57018" xr:uid="{00000000-0005-0000-0000-0000B4DE0000}"/>
    <cellStyle name="SAPBEXunassignedItem 2 3 6 9 3" xfId="57019" xr:uid="{00000000-0005-0000-0000-0000B5DE0000}"/>
    <cellStyle name="SAPBEXunassignedItem 2 3 7" xfId="57020" xr:uid="{00000000-0005-0000-0000-0000B6DE0000}"/>
    <cellStyle name="SAPBEXunassignedItem 2 3 7 2" xfId="57021" xr:uid="{00000000-0005-0000-0000-0000B7DE0000}"/>
    <cellStyle name="SAPBEXunassignedItem 2 3 7 3" xfId="57022" xr:uid="{00000000-0005-0000-0000-0000B8DE0000}"/>
    <cellStyle name="SAPBEXunassignedItem 2 3 8" xfId="57023" xr:uid="{00000000-0005-0000-0000-0000B9DE0000}"/>
    <cellStyle name="SAPBEXunassignedItem 2 3 8 2" xfId="57024" xr:uid="{00000000-0005-0000-0000-0000BADE0000}"/>
    <cellStyle name="SAPBEXunassignedItem 2 3 8 3" xfId="57025" xr:uid="{00000000-0005-0000-0000-0000BBDE0000}"/>
    <cellStyle name="SAPBEXunassignedItem 2 3 9" xfId="57026" xr:uid="{00000000-0005-0000-0000-0000BCDE0000}"/>
    <cellStyle name="SAPBEXunassignedItem 2 3 9 2" xfId="57027" xr:uid="{00000000-0005-0000-0000-0000BDDE0000}"/>
    <cellStyle name="SAPBEXunassignedItem 2 3 9 3" xfId="57028" xr:uid="{00000000-0005-0000-0000-0000BEDE0000}"/>
    <cellStyle name="SAPBEXunassignedItem 2 4" xfId="57029" xr:uid="{00000000-0005-0000-0000-0000BFDE0000}"/>
    <cellStyle name="SAPBEXunassignedItem 2 4 10" xfId="57030" xr:uid="{00000000-0005-0000-0000-0000C0DE0000}"/>
    <cellStyle name="SAPBEXunassignedItem 2 4 10 2" xfId="57031" xr:uid="{00000000-0005-0000-0000-0000C1DE0000}"/>
    <cellStyle name="SAPBEXunassignedItem 2 4 10 3" xfId="57032" xr:uid="{00000000-0005-0000-0000-0000C2DE0000}"/>
    <cellStyle name="SAPBEXunassignedItem 2 4 11" xfId="57033" xr:uid="{00000000-0005-0000-0000-0000C3DE0000}"/>
    <cellStyle name="SAPBEXunassignedItem 2 4 11 2" xfId="57034" xr:uid="{00000000-0005-0000-0000-0000C4DE0000}"/>
    <cellStyle name="SAPBEXunassignedItem 2 4 11 3" xfId="57035" xr:uid="{00000000-0005-0000-0000-0000C5DE0000}"/>
    <cellStyle name="SAPBEXunassignedItem 2 4 12" xfId="57036" xr:uid="{00000000-0005-0000-0000-0000C6DE0000}"/>
    <cellStyle name="SAPBEXunassignedItem 2 4 12 2" xfId="57037" xr:uid="{00000000-0005-0000-0000-0000C7DE0000}"/>
    <cellStyle name="SAPBEXunassignedItem 2 4 12 3" xfId="57038" xr:uid="{00000000-0005-0000-0000-0000C8DE0000}"/>
    <cellStyle name="SAPBEXunassignedItem 2 4 13" xfId="57039" xr:uid="{00000000-0005-0000-0000-0000C9DE0000}"/>
    <cellStyle name="SAPBEXunassignedItem 2 4 13 2" xfId="57040" xr:uid="{00000000-0005-0000-0000-0000CADE0000}"/>
    <cellStyle name="SAPBEXunassignedItem 2 4 13 3" xfId="57041" xr:uid="{00000000-0005-0000-0000-0000CBDE0000}"/>
    <cellStyle name="SAPBEXunassignedItem 2 4 14" xfId="57042" xr:uid="{00000000-0005-0000-0000-0000CCDE0000}"/>
    <cellStyle name="SAPBEXunassignedItem 2 4 14 2" xfId="57043" xr:uid="{00000000-0005-0000-0000-0000CDDE0000}"/>
    <cellStyle name="SAPBEXunassignedItem 2 4 14 3" xfId="57044" xr:uid="{00000000-0005-0000-0000-0000CEDE0000}"/>
    <cellStyle name="SAPBEXunassignedItem 2 4 15" xfId="57045" xr:uid="{00000000-0005-0000-0000-0000CFDE0000}"/>
    <cellStyle name="SAPBEXunassignedItem 2 4 15 2" xfId="57046" xr:uid="{00000000-0005-0000-0000-0000D0DE0000}"/>
    <cellStyle name="SAPBEXunassignedItem 2 4 15 3" xfId="57047" xr:uid="{00000000-0005-0000-0000-0000D1DE0000}"/>
    <cellStyle name="SAPBEXunassignedItem 2 4 16" xfId="57048" xr:uid="{00000000-0005-0000-0000-0000D2DE0000}"/>
    <cellStyle name="SAPBEXunassignedItem 2 4 16 2" xfId="57049" xr:uid="{00000000-0005-0000-0000-0000D3DE0000}"/>
    <cellStyle name="SAPBEXunassignedItem 2 4 16 3" xfId="57050" xr:uid="{00000000-0005-0000-0000-0000D4DE0000}"/>
    <cellStyle name="SAPBEXunassignedItem 2 4 17" xfId="57051" xr:uid="{00000000-0005-0000-0000-0000D5DE0000}"/>
    <cellStyle name="SAPBEXunassignedItem 2 4 17 2" xfId="57052" xr:uid="{00000000-0005-0000-0000-0000D6DE0000}"/>
    <cellStyle name="SAPBEXunassignedItem 2 4 17 3" xfId="57053" xr:uid="{00000000-0005-0000-0000-0000D7DE0000}"/>
    <cellStyle name="SAPBEXunassignedItem 2 4 18" xfId="57054" xr:uid="{00000000-0005-0000-0000-0000D8DE0000}"/>
    <cellStyle name="SAPBEXunassignedItem 2 4 18 2" xfId="57055" xr:uid="{00000000-0005-0000-0000-0000D9DE0000}"/>
    <cellStyle name="SAPBEXunassignedItem 2 4 18 3" xfId="57056" xr:uid="{00000000-0005-0000-0000-0000DADE0000}"/>
    <cellStyle name="SAPBEXunassignedItem 2 4 19" xfId="57057" xr:uid="{00000000-0005-0000-0000-0000DBDE0000}"/>
    <cellStyle name="SAPBEXunassignedItem 2 4 2" xfId="57058" xr:uid="{00000000-0005-0000-0000-0000DCDE0000}"/>
    <cellStyle name="SAPBEXunassignedItem 2 4 2 10" xfId="57059" xr:uid="{00000000-0005-0000-0000-0000DDDE0000}"/>
    <cellStyle name="SAPBEXunassignedItem 2 4 2 10 2" xfId="57060" xr:uid="{00000000-0005-0000-0000-0000DEDE0000}"/>
    <cellStyle name="SAPBEXunassignedItem 2 4 2 10 3" xfId="57061" xr:uid="{00000000-0005-0000-0000-0000DFDE0000}"/>
    <cellStyle name="SAPBEXunassignedItem 2 4 2 11" xfId="57062" xr:uid="{00000000-0005-0000-0000-0000E0DE0000}"/>
    <cellStyle name="SAPBEXunassignedItem 2 4 2 11 2" xfId="57063" xr:uid="{00000000-0005-0000-0000-0000E1DE0000}"/>
    <cellStyle name="SAPBEXunassignedItem 2 4 2 11 3" xfId="57064" xr:uid="{00000000-0005-0000-0000-0000E2DE0000}"/>
    <cellStyle name="SAPBEXunassignedItem 2 4 2 12" xfId="57065" xr:uid="{00000000-0005-0000-0000-0000E3DE0000}"/>
    <cellStyle name="SAPBEXunassignedItem 2 4 2 12 2" xfId="57066" xr:uid="{00000000-0005-0000-0000-0000E4DE0000}"/>
    <cellStyle name="SAPBEXunassignedItem 2 4 2 12 3" xfId="57067" xr:uid="{00000000-0005-0000-0000-0000E5DE0000}"/>
    <cellStyle name="SAPBEXunassignedItem 2 4 2 13" xfId="57068" xr:uid="{00000000-0005-0000-0000-0000E6DE0000}"/>
    <cellStyle name="SAPBEXunassignedItem 2 4 2 14" xfId="57069" xr:uid="{00000000-0005-0000-0000-0000E7DE0000}"/>
    <cellStyle name="SAPBEXunassignedItem 2 4 2 2" xfId="57070" xr:uid="{00000000-0005-0000-0000-0000E8DE0000}"/>
    <cellStyle name="SAPBEXunassignedItem 2 4 2 2 2" xfId="57071" xr:uid="{00000000-0005-0000-0000-0000E9DE0000}"/>
    <cellStyle name="SAPBEXunassignedItem 2 4 2 2 3" xfId="57072" xr:uid="{00000000-0005-0000-0000-0000EADE0000}"/>
    <cellStyle name="SAPBEXunassignedItem 2 4 2 3" xfId="57073" xr:uid="{00000000-0005-0000-0000-0000EBDE0000}"/>
    <cellStyle name="SAPBEXunassignedItem 2 4 2 3 2" xfId="57074" xr:uid="{00000000-0005-0000-0000-0000ECDE0000}"/>
    <cellStyle name="SAPBEXunassignedItem 2 4 2 3 3" xfId="57075" xr:uid="{00000000-0005-0000-0000-0000EDDE0000}"/>
    <cellStyle name="SAPBEXunassignedItem 2 4 2 4" xfId="57076" xr:uid="{00000000-0005-0000-0000-0000EEDE0000}"/>
    <cellStyle name="SAPBEXunassignedItem 2 4 2 4 2" xfId="57077" xr:uid="{00000000-0005-0000-0000-0000EFDE0000}"/>
    <cellStyle name="SAPBEXunassignedItem 2 4 2 4 3" xfId="57078" xr:uid="{00000000-0005-0000-0000-0000F0DE0000}"/>
    <cellStyle name="SAPBEXunassignedItem 2 4 2 5" xfId="57079" xr:uid="{00000000-0005-0000-0000-0000F1DE0000}"/>
    <cellStyle name="SAPBEXunassignedItem 2 4 2 5 2" xfId="57080" xr:uid="{00000000-0005-0000-0000-0000F2DE0000}"/>
    <cellStyle name="SAPBEXunassignedItem 2 4 2 5 3" xfId="57081" xr:uid="{00000000-0005-0000-0000-0000F3DE0000}"/>
    <cellStyle name="SAPBEXunassignedItem 2 4 2 6" xfId="57082" xr:uid="{00000000-0005-0000-0000-0000F4DE0000}"/>
    <cellStyle name="SAPBEXunassignedItem 2 4 2 6 2" xfId="57083" xr:uid="{00000000-0005-0000-0000-0000F5DE0000}"/>
    <cellStyle name="SAPBEXunassignedItem 2 4 2 6 3" xfId="57084" xr:uid="{00000000-0005-0000-0000-0000F6DE0000}"/>
    <cellStyle name="SAPBEXunassignedItem 2 4 2 7" xfId="57085" xr:uid="{00000000-0005-0000-0000-0000F7DE0000}"/>
    <cellStyle name="SAPBEXunassignedItem 2 4 2 7 2" xfId="57086" xr:uid="{00000000-0005-0000-0000-0000F8DE0000}"/>
    <cellStyle name="SAPBEXunassignedItem 2 4 2 7 3" xfId="57087" xr:uid="{00000000-0005-0000-0000-0000F9DE0000}"/>
    <cellStyle name="SAPBEXunassignedItem 2 4 2 8" xfId="57088" xr:uid="{00000000-0005-0000-0000-0000FADE0000}"/>
    <cellStyle name="SAPBEXunassignedItem 2 4 2 8 2" xfId="57089" xr:uid="{00000000-0005-0000-0000-0000FBDE0000}"/>
    <cellStyle name="SAPBEXunassignedItem 2 4 2 8 3" xfId="57090" xr:uid="{00000000-0005-0000-0000-0000FCDE0000}"/>
    <cellStyle name="SAPBEXunassignedItem 2 4 2 9" xfId="57091" xr:uid="{00000000-0005-0000-0000-0000FDDE0000}"/>
    <cellStyle name="SAPBEXunassignedItem 2 4 2 9 2" xfId="57092" xr:uid="{00000000-0005-0000-0000-0000FEDE0000}"/>
    <cellStyle name="SAPBEXunassignedItem 2 4 2 9 3" xfId="57093" xr:uid="{00000000-0005-0000-0000-0000FFDE0000}"/>
    <cellStyle name="SAPBEXunassignedItem 2 4 20" xfId="57094" xr:uid="{00000000-0005-0000-0000-000000DF0000}"/>
    <cellStyle name="SAPBEXunassignedItem 2 4 3" xfId="57095" xr:uid="{00000000-0005-0000-0000-000001DF0000}"/>
    <cellStyle name="SAPBEXunassignedItem 2 4 3 10" xfId="57096" xr:uid="{00000000-0005-0000-0000-000002DF0000}"/>
    <cellStyle name="SAPBEXunassignedItem 2 4 3 10 2" xfId="57097" xr:uid="{00000000-0005-0000-0000-000003DF0000}"/>
    <cellStyle name="SAPBEXunassignedItem 2 4 3 10 3" xfId="57098" xr:uid="{00000000-0005-0000-0000-000004DF0000}"/>
    <cellStyle name="SAPBEXunassignedItem 2 4 3 11" xfId="57099" xr:uid="{00000000-0005-0000-0000-000005DF0000}"/>
    <cellStyle name="SAPBEXunassignedItem 2 4 3 11 2" xfId="57100" xr:uid="{00000000-0005-0000-0000-000006DF0000}"/>
    <cellStyle name="SAPBEXunassignedItem 2 4 3 11 3" xfId="57101" xr:uid="{00000000-0005-0000-0000-000007DF0000}"/>
    <cellStyle name="SAPBEXunassignedItem 2 4 3 12" xfId="57102" xr:uid="{00000000-0005-0000-0000-000008DF0000}"/>
    <cellStyle name="SAPBEXunassignedItem 2 4 3 12 2" xfId="57103" xr:uid="{00000000-0005-0000-0000-000009DF0000}"/>
    <cellStyle name="SAPBEXunassignedItem 2 4 3 12 3" xfId="57104" xr:uid="{00000000-0005-0000-0000-00000ADF0000}"/>
    <cellStyle name="SAPBEXunassignedItem 2 4 3 13" xfId="57105" xr:uid="{00000000-0005-0000-0000-00000BDF0000}"/>
    <cellStyle name="SAPBEXunassignedItem 2 4 3 14" xfId="57106" xr:uid="{00000000-0005-0000-0000-00000CDF0000}"/>
    <cellStyle name="SAPBEXunassignedItem 2 4 3 2" xfId="57107" xr:uid="{00000000-0005-0000-0000-00000DDF0000}"/>
    <cellStyle name="SAPBEXunassignedItem 2 4 3 2 2" xfId="57108" xr:uid="{00000000-0005-0000-0000-00000EDF0000}"/>
    <cellStyle name="SAPBEXunassignedItem 2 4 3 2 3" xfId="57109" xr:uid="{00000000-0005-0000-0000-00000FDF0000}"/>
    <cellStyle name="SAPBEXunassignedItem 2 4 3 3" xfId="57110" xr:uid="{00000000-0005-0000-0000-000010DF0000}"/>
    <cellStyle name="SAPBEXunassignedItem 2 4 3 3 2" xfId="57111" xr:uid="{00000000-0005-0000-0000-000011DF0000}"/>
    <cellStyle name="SAPBEXunassignedItem 2 4 3 3 3" xfId="57112" xr:uid="{00000000-0005-0000-0000-000012DF0000}"/>
    <cellStyle name="SAPBEXunassignedItem 2 4 3 4" xfId="57113" xr:uid="{00000000-0005-0000-0000-000013DF0000}"/>
    <cellStyle name="SAPBEXunassignedItem 2 4 3 4 2" xfId="57114" xr:uid="{00000000-0005-0000-0000-000014DF0000}"/>
    <cellStyle name="SAPBEXunassignedItem 2 4 3 4 3" xfId="57115" xr:uid="{00000000-0005-0000-0000-000015DF0000}"/>
    <cellStyle name="SAPBEXunassignedItem 2 4 3 5" xfId="57116" xr:uid="{00000000-0005-0000-0000-000016DF0000}"/>
    <cellStyle name="SAPBEXunassignedItem 2 4 3 5 2" xfId="57117" xr:uid="{00000000-0005-0000-0000-000017DF0000}"/>
    <cellStyle name="SAPBEXunassignedItem 2 4 3 5 3" xfId="57118" xr:uid="{00000000-0005-0000-0000-000018DF0000}"/>
    <cellStyle name="SAPBEXunassignedItem 2 4 3 6" xfId="57119" xr:uid="{00000000-0005-0000-0000-000019DF0000}"/>
    <cellStyle name="SAPBEXunassignedItem 2 4 3 6 2" xfId="57120" xr:uid="{00000000-0005-0000-0000-00001ADF0000}"/>
    <cellStyle name="SAPBEXunassignedItem 2 4 3 6 3" xfId="57121" xr:uid="{00000000-0005-0000-0000-00001BDF0000}"/>
    <cellStyle name="SAPBEXunassignedItem 2 4 3 7" xfId="57122" xr:uid="{00000000-0005-0000-0000-00001CDF0000}"/>
    <cellStyle name="SAPBEXunassignedItem 2 4 3 7 2" xfId="57123" xr:uid="{00000000-0005-0000-0000-00001DDF0000}"/>
    <cellStyle name="SAPBEXunassignedItem 2 4 3 7 3" xfId="57124" xr:uid="{00000000-0005-0000-0000-00001EDF0000}"/>
    <cellStyle name="SAPBEXunassignedItem 2 4 3 8" xfId="57125" xr:uid="{00000000-0005-0000-0000-00001FDF0000}"/>
    <cellStyle name="SAPBEXunassignedItem 2 4 3 8 2" xfId="57126" xr:uid="{00000000-0005-0000-0000-000020DF0000}"/>
    <cellStyle name="SAPBEXunassignedItem 2 4 3 8 3" xfId="57127" xr:uid="{00000000-0005-0000-0000-000021DF0000}"/>
    <cellStyle name="SAPBEXunassignedItem 2 4 3 9" xfId="57128" xr:uid="{00000000-0005-0000-0000-000022DF0000}"/>
    <cellStyle name="SAPBEXunassignedItem 2 4 3 9 2" xfId="57129" xr:uid="{00000000-0005-0000-0000-000023DF0000}"/>
    <cellStyle name="SAPBEXunassignedItem 2 4 3 9 3" xfId="57130" xr:uid="{00000000-0005-0000-0000-000024DF0000}"/>
    <cellStyle name="SAPBEXunassignedItem 2 4 4" xfId="57131" xr:uid="{00000000-0005-0000-0000-000025DF0000}"/>
    <cellStyle name="SAPBEXunassignedItem 2 4 4 10" xfId="57132" xr:uid="{00000000-0005-0000-0000-000026DF0000}"/>
    <cellStyle name="SAPBEXunassignedItem 2 4 4 10 2" xfId="57133" xr:uid="{00000000-0005-0000-0000-000027DF0000}"/>
    <cellStyle name="SAPBEXunassignedItem 2 4 4 10 3" xfId="57134" xr:uid="{00000000-0005-0000-0000-000028DF0000}"/>
    <cellStyle name="SAPBEXunassignedItem 2 4 4 11" xfId="57135" xr:uid="{00000000-0005-0000-0000-000029DF0000}"/>
    <cellStyle name="SAPBEXunassignedItem 2 4 4 11 2" xfId="57136" xr:uid="{00000000-0005-0000-0000-00002ADF0000}"/>
    <cellStyle name="SAPBEXunassignedItem 2 4 4 11 3" xfId="57137" xr:uid="{00000000-0005-0000-0000-00002BDF0000}"/>
    <cellStyle name="SAPBEXunassignedItem 2 4 4 12" xfId="57138" xr:uid="{00000000-0005-0000-0000-00002CDF0000}"/>
    <cellStyle name="SAPBEXunassignedItem 2 4 4 13" xfId="57139" xr:uid="{00000000-0005-0000-0000-00002DDF0000}"/>
    <cellStyle name="SAPBEXunassignedItem 2 4 4 2" xfId="57140" xr:uid="{00000000-0005-0000-0000-00002EDF0000}"/>
    <cellStyle name="SAPBEXunassignedItem 2 4 4 2 2" xfId="57141" xr:uid="{00000000-0005-0000-0000-00002FDF0000}"/>
    <cellStyle name="SAPBEXunassignedItem 2 4 4 2 3" xfId="57142" xr:uid="{00000000-0005-0000-0000-000030DF0000}"/>
    <cellStyle name="SAPBEXunassignedItem 2 4 4 3" xfId="57143" xr:uid="{00000000-0005-0000-0000-000031DF0000}"/>
    <cellStyle name="SAPBEXunassignedItem 2 4 4 3 2" xfId="57144" xr:uid="{00000000-0005-0000-0000-000032DF0000}"/>
    <cellStyle name="SAPBEXunassignedItem 2 4 4 3 3" xfId="57145" xr:uid="{00000000-0005-0000-0000-000033DF0000}"/>
    <cellStyle name="SAPBEXunassignedItem 2 4 4 4" xfId="57146" xr:uid="{00000000-0005-0000-0000-000034DF0000}"/>
    <cellStyle name="SAPBEXunassignedItem 2 4 4 4 2" xfId="57147" xr:uid="{00000000-0005-0000-0000-000035DF0000}"/>
    <cellStyle name="SAPBEXunassignedItem 2 4 4 4 3" xfId="57148" xr:uid="{00000000-0005-0000-0000-000036DF0000}"/>
    <cellStyle name="SAPBEXunassignedItem 2 4 4 5" xfId="57149" xr:uid="{00000000-0005-0000-0000-000037DF0000}"/>
    <cellStyle name="SAPBEXunassignedItem 2 4 4 5 2" xfId="57150" xr:uid="{00000000-0005-0000-0000-000038DF0000}"/>
    <cellStyle name="SAPBEXunassignedItem 2 4 4 5 3" xfId="57151" xr:uid="{00000000-0005-0000-0000-000039DF0000}"/>
    <cellStyle name="SAPBEXunassignedItem 2 4 4 6" xfId="57152" xr:uid="{00000000-0005-0000-0000-00003ADF0000}"/>
    <cellStyle name="SAPBEXunassignedItem 2 4 4 6 2" xfId="57153" xr:uid="{00000000-0005-0000-0000-00003BDF0000}"/>
    <cellStyle name="SAPBEXunassignedItem 2 4 4 6 3" xfId="57154" xr:uid="{00000000-0005-0000-0000-00003CDF0000}"/>
    <cellStyle name="SAPBEXunassignedItem 2 4 4 7" xfId="57155" xr:uid="{00000000-0005-0000-0000-00003DDF0000}"/>
    <cellStyle name="SAPBEXunassignedItem 2 4 4 7 2" xfId="57156" xr:uid="{00000000-0005-0000-0000-00003EDF0000}"/>
    <cellStyle name="SAPBEXunassignedItem 2 4 4 7 3" xfId="57157" xr:uid="{00000000-0005-0000-0000-00003FDF0000}"/>
    <cellStyle name="SAPBEXunassignedItem 2 4 4 8" xfId="57158" xr:uid="{00000000-0005-0000-0000-000040DF0000}"/>
    <cellStyle name="SAPBEXunassignedItem 2 4 4 8 2" xfId="57159" xr:uid="{00000000-0005-0000-0000-000041DF0000}"/>
    <cellStyle name="SAPBEXunassignedItem 2 4 4 8 3" xfId="57160" xr:uid="{00000000-0005-0000-0000-000042DF0000}"/>
    <cellStyle name="SAPBEXunassignedItem 2 4 4 9" xfId="57161" xr:uid="{00000000-0005-0000-0000-000043DF0000}"/>
    <cellStyle name="SAPBEXunassignedItem 2 4 4 9 2" xfId="57162" xr:uid="{00000000-0005-0000-0000-000044DF0000}"/>
    <cellStyle name="SAPBEXunassignedItem 2 4 4 9 3" xfId="57163" xr:uid="{00000000-0005-0000-0000-000045DF0000}"/>
    <cellStyle name="SAPBEXunassignedItem 2 4 5" xfId="57164" xr:uid="{00000000-0005-0000-0000-000046DF0000}"/>
    <cellStyle name="SAPBEXunassignedItem 2 4 5 10" xfId="57165" xr:uid="{00000000-0005-0000-0000-000047DF0000}"/>
    <cellStyle name="SAPBEXunassignedItem 2 4 5 10 2" xfId="57166" xr:uid="{00000000-0005-0000-0000-000048DF0000}"/>
    <cellStyle name="SAPBEXunassignedItem 2 4 5 10 3" xfId="57167" xr:uid="{00000000-0005-0000-0000-000049DF0000}"/>
    <cellStyle name="SAPBEXunassignedItem 2 4 5 11" xfId="57168" xr:uid="{00000000-0005-0000-0000-00004ADF0000}"/>
    <cellStyle name="SAPBEXunassignedItem 2 4 5 11 2" xfId="57169" xr:uid="{00000000-0005-0000-0000-00004BDF0000}"/>
    <cellStyle name="SAPBEXunassignedItem 2 4 5 11 3" xfId="57170" xr:uid="{00000000-0005-0000-0000-00004CDF0000}"/>
    <cellStyle name="SAPBEXunassignedItem 2 4 5 12" xfId="57171" xr:uid="{00000000-0005-0000-0000-00004DDF0000}"/>
    <cellStyle name="SAPBEXunassignedItem 2 4 5 13" xfId="57172" xr:uid="{00000000-0005-0000-0000-00004EDF0000}"/>
    <cellStyle name="SAPBEXunassignedItem 2 4 5 2" xfId="57173" xr:uid="{00000000-0005-0000-0000-00004FDF0000}"/>
    <cellStyle name="SAPBEXunassignedItem 2 4 5 2 2" xfId="57174" xr:uid="{00000000-0005-0000-0000-000050DF0000}"/>
    <cellStyle name="SAPBEXunassignedItem 2 4 5 2 3" xfId="57175" xr:uid="{00000000-0005-0000-0000-000051DF0000}"/>
    <cellStyle name="SAPBEXunassignedItem 2 4 5 3" xfId="57176" xr:uid="{00000000-0005-0000-0000-000052DF0000}"/>
    <cellStyle name="SAPBEXunassignedItem 2 4 5 3 2" xfId="57177" xr:uid="{00000000-0005-0000-0000-000053DF0000}"/>
    <cellStyle name="SAPBEXunassignedItem 2 4 5 3 3" xfId="57178" xr:uid="{00000000-0005-0000-0000-000054DF0000}"/>
    <cellStyle name="SAPBEXunassignedItem 2 4 5 4" xfId="57179" xr:uid="{00000000-0005-0000-0000-000055DF0000}"/>
    <cellStyle name="SAPBEXunassignedItem 2 4 5 4 2" xfId="57180" xr:uid="{00000000-0005-0000-0000-000056DF0000}"/>
    <cellStyle name="SAPBEXunassignedItem 2 4 5 4 3" xfId="57181" xr:uid="{00000000-0005-0000-0000-000057DF0000}"/>
    <cellStyle name="SAPBEXunassignedItem 2 4 5 5" xfId="57182" xr:uid="{00000000-0005-0000-0000-000058DF0000}"/>
    <cellStyle name="SAPBEXunassignedItem 2 4 5 5 2" xfId="57183" xr:uid="{00000000-0005-0000-0000-000059DF0000}"/>
    <cellStyle name="SAPBEXunassignedItem 2 4 5 5 3" xfId="57184" xr:uid="{00000000-0005-0000-0000-00005ADF0000}"/>
    <cellStyle name="SAPBEXunassignedItem 2 4 5 6" xfId="57185" xr:uid="{00000000-0005-0000-0000-00005BDF0000}"/>
    <cellStyle name="SAPBEXunassignedItem 2 4 5 6 2" xfId="57186" xr:uid="{00000000-0005-0000-0000-00005CDF0000}"/>
    <cellStyle name="SAPBEXunassignedItem 2 4 5 6 3" xfId="57187" xr:uid="{00000000-0005-0000-0000-00005DDF0000}"/>
    <cellStyle name="SAPBEXunassignedItem 2 4 5 7" xfId="57188" xr:uid="{00000000-0005-0000-0000-00005EDF0000}"/>
    <cellStyle name="SAPBEXunassignedItem 2 4 5 7 2" xfId="57189" xr:uid="{00000000-0005-0000-0000-00005FDF0000}"/>
    <cellStyle name="SAPBEXunassignedItem 2 4 5 7 3" xfId="57190" xr:uid="{00000000-0005-0000-0000-000060DF0000}"/>
    <cellStyle name="SAPBEXunassignedItem 2 4 5 8" xfId="57191" xr:uid="{00000000-0005-0000-0000-000061DF0000}"/>
    <cellStyle name="SAPBEXunassignedItem 2 4 5 8 2" xfId="57192" xr:uid="{00000000-0005-0000-0000-000062DF0000}"/>
    <cellStyle name="SAPBEXunassignedItem 2 4 5 8 3" xfId="57193" xr:uid="{00000000-0005-0000-0000-000063DF0000}"/>
    <cellStyle name="SAPBEXunassignedItem 2 4 5 9" xfId="57194" xr:uid="{00000000-0005-0000-0000-000064DF0000}"/>
    <cellStyle name="SAPBEXunassignedItem 2 4 5 9 2" xfId="57195" xr:uid="{00000000-0005-0000-0000-000065DF0000}"/>
    <cellStyle name="SAPBEXunassignedItem 2 4 5 9 3" xfId="57196" xr:uid="{00000000-0005-0000-0000-000066DF0000}"/>
    <cellStyle name="SAPBEXunassignedItem 2 4 6" xfId="57197" xr:uid="{00000000-0005-0000-0000-000067DF0000}"/>
    <cellStyle name="SAPBEXunassignedItem 2 4 6 10" xfId="57198" xr:uid="{00000000-0005-0000-0000-000068DF0000}"/>
    <cellStyle name="SAPBEXunassignedItem 2 4 6 10 2" xfId="57199" xr:uid="{00000000-0005-0000-0000-000069DF0000}"/>
    <cellStyle name="SAPBEXunassignedItem 2 4 6 10 3" xfId="57200" xr:uid="{00000000-0005-0000-0000-00006ADF0000}"/>
    <cellStyle name="SAPBEXunassignedItem 2 4 6 11" xfId="57201" xr:uid="{00000000-0005-0000-0000-00006BDF0000}"/>
    <cellStyle name="SAPBEXunassignedItem 2 4 6 11 2" xfId="57202" xr:uid="{00000000-0005-0000-0000-00006CDF0000}"/>
    <cellStyle name="SAPBEXunassignedItem 2 4 6 11 3" xfId="57203" xr:uid="{00000000-0005-0000-0000-00006DDF0000}"/>
    <cellStyle name="SAPBEXunassignedItem 2 4 6 12" xfId="57204" xr:uid="{00000000-0005-0000-0000-00006EDF0000}"/>
    <cellStyle name="SAPBEXunassignedItem 2 4 6 13" xfId="57205" xr:uid="{00000000-0005-0000-0000-00006FDF0000}"/>
    <cellStyle name="SAPBEXunassignedItem 2 4 6 2" xfId="57206" xr:uid="{00000000-0005-0000-0000-000070DF0000}"/>
    <cellStyle name="SAPBEXunassignedItem 2 4 6 2 2" xfId="57207" xr:uid="{00000000-0005-0000-0000-000071DF0000}"/>
    <cellStyle name="SAPBEXunassignedItem 2 4 6 2 3" xfId="57208" xr:uid="{00000000-0005-0000-0000-000072DF0000}"/>
    <cellStyle name="SAPBEXunassignedItem 2 4 6 3" xfId="57209" xr:uid="{00000000-0005-0000-0000-000073DF0000}"/>
    <cellStyle name="SAPBEXunassignedItem 2 4 6 3 2" xfId="57210" xr:uid="{00000000-0005-0000-0000-000074DF0000}"/>
    <cellStyle name="SAPBEXunassignedItem 2 4 6 3 3" xfId="57211" xr:uid="{00000000-0005-0000-0000-000075DF0000}"/>
    <cellStyle name="SAPBEXunassignedItem 2 4 6 4" xfId="57212" xr:uid="{00000000-0005-0000-0000-000076DF0000}"/>
    <cellStyle name="SAPBEXunassignedItem 2 4 6 4 2" xfId="57213" xr:uid="{00000000-0005-0000-0000-000077DF0000}"/>
    <cellStyle name="SAPBEXunassignedItem 2 4 6 4 3" xfId="57214" xr:uid="{00000000-0005-0000-0000-000078DF0000}"/>
    <cellStyle name="SAPBEXunassignedItem 2 4 6 5" xfId="57215" xr:uid="{00000000-0005-0000-0000-000079DF0000}"/>
    <cellStyle name="SAPBEXunassignedItem 2 4 6 5 2" xfId="57216" xr:uid="{00000000-0005-0000-0000-00007ADF0000}"/>
    <cellStyle name="SAPBEXunassignedItem 2 4 6 5 3" xfId="57217" xr:uid="{00000000-0005-0000-0000-00007BDF0000}"/>
    <cellStyle name="SAPBEXunassignedItem 2 4 6 6" xfId="57218" xr:uid="{00000000-0005-0000-0000-00007CDF0000}"/>
    <cellStyle name="SAPBEXunassignedItem 2 4 6 6 2" xfId="57219" xr:uid="{00000000-0005-0000-0000-00007DDF0000}"/>
    <cellStyle name="SAPBEXunassignedItem 2 4 6 6 3" xfId="57220" xr:uid="{00000000-0005-0000-0000-00007EDF0000}"/>
    <cellStyle name="SAPBEXunassignedItem 2 4 6 7" xfId="57221" xr:uid="{00000000-0005-0000-0000-00007FDF0000}"/>
    <cellStyle name="SAPBEXunassignedItem 2 4 6 7 2" xfId="57222" xr:uid="{00000000-0005-0000-0000-000080DF0000}"/>
    <cellStyle name="SAPBEXunassignedItem 2 4 6 7 3" xfId="57223" xr:uid="{00000000-0005-0000-0000-000081DF0000}"/>
    <cellStyle name="SAPBEXunassignedItem 2 4 6 8" xfId="57224" xr:uid="{00000000-0005-0000-0000-000082DF0000}"/>
    <cellStyle name="SAPBEXunassignedItem 2 4 6 8 2" xfId="57225" xr:uid="{00000000-0005-0000-0000-000083DF0000}"/>
    <cellStyle name="SAPBEXunassignedItem 2 4 6 8 3" xfId="57226" xr:uid="{00000000-0005-0000-0000-000084DF0000}"/>
    <cellStyle name="SAPBEXunassignedItem 2 4 6 9" xfId="57227" xr:uid="{00000000-0005-0000-0000-000085DF0000}"/>
    <cellStyle name="SAPBEXunassignedItem 2 4 6 9 2" xfId="57228" xr:uid="{00000000-0005-0000-0000-000086DF0000}"/>
    <cellStyle name="SAPBEXunassignedItem 2 4 6 9 3" xfId="57229" xr:uid="{00000000-0005-0000-0000-000087DF0000}"/>
    <cellStyle name="SAPBEXunassignedItem 2 4 7" xfId="57230" xr:uid="{00000000-0005-0000-0000-000088DF0000}"/>
    <cellStyle name="SAPBEXunassignedItem 2 4 7 10" xfId="57231" xr:uid="{00000000-0005-0000-0000-000089DF0000}"/>
    <cellStyle name="SAPBEXunassignedItem 2 4 7 10 2" xfId="57232" xr:uid="{00000000-0005-0000-0000-00008ADF0000}"/>
    <cellStyle name="SAPBEXunassignedItem 2 4 7 10 3" xfId="57233" xr:uid="{00000000-0005-0000-0000-00008BDF0000}"/>
    <cellStyle name="SAPBEXunassignedItem 2 4 7 11" xfId="57234" xr:uid="{00000000-0005-0000-0000-00008CDF0000}"/>
    <cellStyle name="SAPBEXunassignedItem 2 4 7 11 2" xfId="57235" xr:uid="{00000000-0005-0000-0000-00008DDF0000}"/>
    <cellStyle name="SAPBEXunassignedItem 2 4 7 11 3" xfId="57236" xr:uid="{00000000-0005-0000-0000-00008EDF0000}"/>
    <cellStyle name="SAPBEXunassignedItem 2 4 7 12" xfId="57237" xr:uid="{00000000-0005-0000-0000-00008FDF0000}"/>
    <cellStyle name="SAPBEXunassignedItem 2 4 7 13" xfId="57238" xr:uid="{00000000-0005-0000-0000-000090DF0000}"/>
    <cellStyle name="SAPBEXunassignedItem 2 4 7 2" xfId="57239" xr:uid="{00000000-0005-0000-0000-000091DF0000}"/>
    <cellStyle name="SAPBEXunassignedItem 2 4 7 2 2" xfId="57240" xr:uid="{00000000-0005-0000-0000-000092DF0000}"/>
    <cellStyle name="SAPBEXunassignedItem 2 4 7 2 3" xfId="57241" xr:uid="{00000000-0005-0000-0000-000093DF0000}"/>
    <cellStyle name="SAPBEXunassignedItem 2 4 7 3" xfId="57242" xr:uid="{00000000-0005-0000-0000-000094DF0000}"/>
    <cellStyle name="SAPBEXunassignedItem 2 4 7 3 2" xfId="57243" xr:uid="{00000000-0005-0000-0000-000095DF0000}"/>
    <cellStyle name="SAPBEXunassignedItem 2 4 7 3 3" xfId="57244" xr:uid="{00000000-0005-0000-0000-000096DF0000}"/>
    <cellStyle name="SAPBEXunassignedItem 2 4 7 4" xfId="57245" xr:uid="{00000000-0005-0000-0000-000097DF0000}"/>
    <cellStyle name="SAPBEXunassignedItem 2 4 7 4 2" xfId="57246" xr:uid="{00000000-0005-0000-0000-000098DF0000}"/>
    <cellStyle name="SAPBEXunassignedItem 2 4 7 4 3" xfId="57247" xr:uid="{00000000-0005-0000-0000-000099DF0000}"/>
    <cellStyle name="SAPBEXunassignedItem 2 4 7 5" xfId="57248" xr:uid="{00000000-0005-0000-0000-00009ADF0000}"/>
    <cellStyle name="SAPBEXunassignedItem 2 4 7 5 2" xfId="57249" xr:uid="{00000000-0005-0000-0000-00009BDF0000}"/>
    <cellStyle name="SAPBEXunassignedItem 2 4 7 5 3" xfId="57250" xr:uid="{00000000-0005-0000-0000-00009CDF0000}"/>
    <cellStyle name="SAPBEXunassignedItem 2 4 7 6" xfId="57251" xr:uid="{00000000-0005-0000-0000-00009DDF0000}"/>
    <cellStyle name="SAPBEXunassignedItem 2 4 7 6 2" xfId="57252" xr:uid="{00000000-0005-0000-0000-00009EDF0000}"/>
    <cellStyle name="SAPBEXunassignedItem 2 4 7 6 3" xfId="57253" xr:uid="{00000000-0005-0000-0000-00009FDF0000}"/>
    <cellStyle name="SAPBEXunassignedItem 2 4 7 7" xfId="57254" xr:uid="{00000000-0005-0000-0000-0000A0DF0000}"/>
    <cellStyle name="SAPBEXunassignedItem 2 4 7 7 2" xfId="57255" xr:uid="{00000000-0005-0000-0000-0000A1DF0000}"/>
    <cellStyle name="SAPBEXunassignedItem 2 4 7 7 3" xfId="57256" xr:uid="{00000000-0005-0000-0000-0000A2DF0000}"/>
    <cellStyle name="SAPBEXunassignedItem 2 4 7 8" xfId="57257" xr:uid="{00000000-0005-0000-0000-0000A3DF0000}"/>
    <cellStyle name="SAPBEXunassignedItem 2 4 7 8 2" xfId="57258" xr:uid="{00000000-0005-0000-0000-0000A4DF0000}"/>
    <cellStyle name="SAPBEXunassignedItem 2 4 7 8 3" xfId="57259" xr:uid="{00000000-0005-0000-0000-0000A5DF0000}"/>
    <cellStyle name="SAPBEXunassignedItem 2 4 7 9" xfId="57260" xr:uid="{00000000-0005-0000-0000-0000A6DF0000}"/>
    <cellStyle name="SAPBEXunassignedItem 2 4 7 9 2" xfId="57261" xr:uid="{00000000-0005-0000-0000-0000A7DF0000}"/>
    <cellStyle name="SAPBEXunassignedItem 2 4 7 9 3" xfId="57262" xr:uid="{00000000-0005-0000-0000-0000A8DF0000}"/>
    <cellStyle name="SAPBEXunassignedItem 2 4 8" xfId="57263" xr:uid="{00000000-0005-0000-0000-0000A9DF0000}"/>
    <cellStyle name="SAPBEXunassignedItem 2 4 8 2" xfId="57264" xr:uid="{00000000-0005-0000-0000-0000AADF0000}"/>
    <cellStyle name="SAPBEXunassignedItem 2 4 8 3" xfId="57265" xr:uid="{00000000-0005-0000-0000-0000ABDF0000}"/>
    <cellStyle name="SAPBEXunassignedItem 2 4 9" xfId="57266" xr:uid="{00000000-0005-0000-0000-0000ACDF0000}"/>
    <cellStyle name="SAPBEXunassignedItem 2 4 9 2" xfId="57267" xr:uid="{00000000-0005-0000-0000-0000ADDF0000}"/>
    <cellStyle name="SAPBEXunassignedItem 2 4 9 3" xfId="57268" xr:uid="{00000000-0005-0000-0000-0000AEDF0000}"/>
    <cellStyle name="SAPBEXunassignedItem 2 5" xfId="57269" xr:uid="{00000000-0005-0000-0000-0000AFDF0000}"/>
    <cellStyle name="SAPBEXunassignedItem 2 5 2" xfId="57270" xr:uid="{00000000-0005-0000-0000-0000B0DF0000}"/>
    <cellStyle name="SAPBEXunassignedItem 2 5 3" xfId="57271" xr:uid="{00000000-0005-0000-0000-0000B1DF0000}"/>
    <cellStyle name="SAPBEXunassignedItem 2 6" xfId="57272" xr:uid="{00000000-0005-0000-0000-0000B2DF0000}"/>
    <cellStyle name="SAPBEXunassignedItem 2 6 2" xfId="57273" xr:uid="{00000000-0005-0000-0000-0000B3DF0000}"/>
    <cellStyle name="SAPBEXunassignedItem 2 6 3" xfId="57274" xr:uid="{00000000-0005-0000-0000-0000B4DF0000}"/>
    <cellStyle name="SAPBEXunassignedItem 2 7" xfId="57275" xr:uid="{00000000-0005-0000-0000-0000B5DF0000}"/>
    <cellStyle name="SAPBEXunassignedItem 2 8" xfId="57276" xr:uid="{00000000-0005-0000-0000-0000B6DF0000}"/>
    <cellStyle name="SAPBEXunassignedItem 2 9" xfId="57277" xr:uid="{00000000-0005-0000-0000-0000B7DF0000}"/>
    <cellStyle name="SAPBEXunassignedItem 3" xfId="57278" xr:uid="{00000000-0005-0000-0000-0000B8DF0000}"/>
    <cellStyle name="SAPBEXunassignedItem 3 10" xfId="57279" xr:uid="{00000000-0005-0000-0000-0000B9DF0000}"/>
    <cellStyle name="SAPBEXunassignedItem 3 11" xfId="57280" xr:uid="{00000000-0005-0000-0000-0000BADF0000}"/>
    <cellStyle name="SAPBEXunassignedItem 3 2" xfId="57281" xr:uid="{00000000-0005-0000-0000-0000BBDF0000}"/>
    <cellStyle name="SAPBEXunassignedItem 3 2 10" xfId="57282" xr:uid="{00000000-0005-0000-0000-0000BCDF0000}"/>
    <cellStyle name="SAPBEXunassignedItem 3 2 10 2" xfId="57283" xr:uid="{00000000-0005-0000-0000-0000BDDF0000}"/>
    <cellStyle name="SAPBEXunassignedItem 3 2 10 3" xfId="57284" xr:uid="{00000000-0005-0000-0000-0000BEDF0000}"/>
    <cellStyle name="SAPBEXunassignedItem 3 2 11" xfId="57285" xr:uid="{00000000-0005-0000-0000-0000BFDF0000}"/>
    <cellStyle name="SAPBEXunassignedItem 3 2 11 2" xfId="57286" xr:uid="{00000000-0005-0000-0000-0000C0DF0000}"/>
    <cellStyle name="SAPBEXunassignedItem 3 2 11 3" xfId="57287" xr:uid="{00000000-0005-0000-0000-0000C1DF0000}"/>
    <cellStyle name="SAPBEXunassignedItem 3 2 12" xfId="57288" xr:uid="{00000000-0005-0000-0000-0000C2DF0000}"/>
    <cellStyle name="SAPBEXunassignedItem 3 2 12 2" xfId="57289" xr:uid="{00000000-0005-0000-0000-0000C3DF0000}"/>
    <cellStyle name="SAPBEXunassignedItem 3 2 12 3" xfId="57290" xr:uid="{00000000-0005-0000-0000-0000C4DF0000}"/>
    <cellStyle name="SAPBEXunassignedItem 3 2 13" xfId="57291" xr:uid="{00000000-0005-0000-0000-0000C5DF0000}"/>
    <cellStyle name="SAPBEXunassignedItem 3 2 13 2" xfId="57292" xr:uid="{00000000-0005-0000-0000-0000C6DF0000}"/>
    <cellStyle name="SAPBEXunassignedItem 3 2 13 3" xfId="57293" xr:uid="{00000000-0005-0000-0000-0000C7DF0000}"/>
    <cellStyle name="SAPBEXunassignedItem 3 2 14" xfId="57294" xr:uid="{00000000-0005-0000-0000-0000C8DF0000}"/>
    <cellStyle name="SAPBEXunassignedItem 3 2 14 2" xfId="57295" xr:uid="{00000000-0005-0000-0000-0000C9DF0000}"/>
    <cellStyle name="SAPBEXunassignedItem 3 2 14 3" xfId="57296" xr:uid="{00000000-0005-0000-0000-0000CADF0000}"/>
    <cellStyle name="SAPBEXunassignedItem 3 2 15" xfId="57297" xr:uid="{00000000-0005-0000-0000-0000CBDF0000}"/>
    <cellStyle name="SAPBEXunassignedItem 3 2 15 2" xfId="57298" xr:uid="{00000000-0005-0000-0000-0000CCDF0000}"/>
    <cellStyle name="SAPBEXunassignedItem 3 2 15 3" xfId="57299" xr:uid="{00000000-0005-0000-0000-0000CDDF0000}"/>
    <cellStyle name="SAPBEXunassignedItem 3 2 16" xfId="57300" xr:uid="{00000000-0005-0000-0000-0000CEDF0000}"/>
    <cellStyle name="SAPBEXunassignedItem 3 2 17" xfId="57301" xr:uid="{00000000-0005-0000-0000-0000CFDF0000}"/>
    <cellStyle name="SAPBEXunassignedItem 3 2 2" xfId="57302" xr:uid="{00000000-0005-0000-0000-0000D0DF0000}"/>
    <cellStyle name="SAPBEXunassignedItem 3 2 2 10" xfId="57303" xr:uid="{00000000-0005-0000-0000-0000D1DF0000}"/>
    <cellStyle name="SAPBEXunassignedItem 3 2 2 10 2" xfId="57304" xr:uid="{00000000-0005-0000-0000-0000D2DF0000}"/>
    <cellStyle name="SAPBEXunassignedItem 3 2 2 10 3" xfId="57305" xr:uid="{00000000-0005-0000-0000-0000D3DF0000}"/>
    <cellStyle name="SAPBEXunassignedItem 3 2 2 11" xfId="57306" xr:uid="{00000000-0005-0000-0000-0000D4DF0000}"/>
    <cellStyle name="SAPBEXunassignedItem 3 2 2 11 2" xfId="57307" xr:uid="{00000000-0005-0000-0000-0000D5DF0000}"/>
    <cellStyle name="SAPBEXunassignedItem 3 2 2 11 3" xfId="57308" xr:uid="{00000000-0005-0000-0000-0000D6DF0000}"/>
    <cellStyle name="SAPBEXunassignedItem 3 2 2 12" xfId="57309" xr:uid="{00000000-0005-0000-0000-0000D7DF0000}"/>
    <cellStyle name="SAPBEXunassignedItem 3 2 2 12 2" xfId="57310" xr:uid="{00000000-0005-0000-0000-0000D8DF0000}"/>
    <cellStyle name="SAPBEXunassignedItem 3 2 2 12 3" xfId="57311" xr:uid="{00000000-0005-0000-0000-0000D9DF0000}"/>
    <cellStyle name="SAPBEXunassignedItem 3 2 2 13" xfId="57312" xr:uid="{00000000-0005-0000-0000-0000DADF0000}"/>
    <cellStyle name="SAPBEXunassignedItem 3 2 2 14" xfId="57313" xr:uid="{00000000-0005-0000-0000-0000DBDF0000}"/>
    <cellStyle name="SAPBEXunassignedItem 3 2 2 2" xfId="57314" xr:uid="{00000000-0005-0000-0000-0000DCDF0000}"/>
    <cellStyle name="SAPBEXunassignedItem 3 2 2 2 2" xfId="57315" xr:uid="{00000000-0005-0000-0000-0000DDDF0000}"/>
    <cellStyle name="SAPBEXunassignedItem 3 2 2 2 3" xfId="57316" xr:uid="{00000000-0005-0000-0000-0000DEDF0000}"/>
    <cellStyle name="SAPBEXunassignedItem 3 2 2 3" xfId="57317" xr:uid="{00000000-0005-0000-0000-0000DFDF0000}"/>
    <cellStyle name="SAPBEXunassignedItem 3 2 2 3 2" xfId="57318" xr:uid="{00000000-0005-0000-0000-0000E0DF0000}"/>
    <cellStyle name="SAPBEXunassignedItem 3 2 2 3 3" xfId="57319" xr:uid="{00000000-0005-0000-0000-0000E1DF0000}"/>
    <cellStyle name="SAPBEXunassignedItem 3 2 2 4" xfId="57320" xr:uid="{00000000-0005-0000-0000-0000E2DF0000}"/>
    <cellStyle name="SAPBEXunassignedItem 3 2 2 4 2" xfId="57321" xr:uid="{00000000-0005-0000-0000-0000E3DF0000}"/>
    <cellStyle name="SAPBEXunassignedItem 3 2 2 4 3" xfId="57322" xr:uid="{00000000-0005-0000-0000-0000E4DF0000}"/>
    <cellStyle name="SAPBEXunassignedItem 3 2 2 5" xfId="57323" xr:uid="{00000000-0005-0000-0000-0000E5DF0000}"/>
    <cellStyle name="SAPBEXunassignedItem 3 2 2 5 2" xfId="57324" xr:uid="{00000000-0005-0000-0000-0000E6DF0000}"/>
    <cellStyle name="SAPBEXunassignedItem 3 2 2 5 3" xfId="57325" xr:uid="{00000000-0005-0000-0000-0000E7DF0000}"/>
    <cellStyle name="SAPBEXunassignedItem 3 2 2 6" xfId="57326" xr:uid="{00000000-0005-0000-0000-0000E8DF0000}"/>
    <cellStyle name="SAPBEXunassignedItem 3 2 2 6 2" xfId="57327" xr:uid="{00000000-0005-0000-0000-0000E9DF0000}"/>
    <cellStyle name="SAPBEXunassignedItem 3 2 2 6 3" xfId="57328" xr:uid="{00000000-0005-0000-0000-0000EADF0000}"/>
    <cellStyle name="SAPBEXunassignedItem 3 2 2 7" xfId="57329" xr:uid="{00000000-0005-0000-0000-0000EBDF0000}"/>
    <cellStyle name="SAPBEXunassignedItem 3 2 2 7 2" xfId="57330" xr:uid="{00000000-0005-0000-0000-0000ECDF0000}"/>
    <cellStyle name="SAPBEXunassignedItem 3 2 2 7 3" xfId="57331" xr:uid="{00000000-0005-0000-0000-0000EDDF0000}"/>
    <cellStyle name="SAPBEXunassignedItem 3 2 2 8" xfId="57332" xr:uid="{00000000-0005-0000-0000-0000EEDF0000}"/>
    <cellStyle name="SAPBEXunassignedItem 3 2 2 8 2" xfId="57333" xr:uid="{00000000-0005-0000-0000-0000EFDF0000}"/>
    <cellStyle name="SAPBEXunassignedItem 3 2 2 8 3" xfId="57334" xr:uid="{00000000-0005-0000-0000-0000F0DF0000}"/>
    <cellStyle name="SAPBEXunassignedItem 3 2 2 9" xfId="57335" xr:uid="{00000000-0005-0000-0000-0000F1DF0000}"/>
    <cellStyle name="SAPBEXunassignedItem 3 2 2 9 2" xfId="57336" xr:uid="{00000000-0005-0000-0000-0000F2DF0000}"/>
    <cellStyle name="SAPBEXunassignedItem 3 2 2 9 3" xfId="57337" xr:uid="{00000000-0005-0000-0000-0000F3DF0000}"/>
    <cellStyle name="SAPBEXunassignedItem 3 2 3" xfId="57338" xr:uid="{00000000-0005-0000-0000-0000F4DF0000}"/>
    <cellStyle name="SAPBEXunassignedItem 3 2 3 10" xfId="57339" xr:uid="{00000000-0005-0000-0000-0000F5DF0000}"/>
    <cellStyle name="SAPBEXunassignedItem 3 2 3 10 2" xfId="57340" xr:uid="{00000000-0005-0000-0000-0000F6DF0000}"/>
    <cellStyle name="SAPBEXunassignedItem 3 2 3 10 3" xfId="57341" xr:uid="{00000000-0005-0000-0000-0000F7DF0000}"/>
    <cellStyle name="SAPBEXunassignedItem 3 2 3 11" xfId="57342" xr:uid="{00000000-0005-0000-0000-0000F8DF0000}"/>
    <cellStyle name="SAPBEXunassignedItem 3 2 3 11 2" xfId="57343" xr:uid="{00000000-0005-0000-0000-0000F9DF0000}"/>
    <cellStyle name="SAPBEXunassignedItem 3 2 3 11 3" xfId="57344" xr:uid="{00000000-0005-0000-0000-0000FADF0000}"/>
    <cellStyle name="SAPBEXunassignedItem 3 2 3 12" xfId="57345" xr:uid="{00000000-0005-0000-0000-0000FBDF0000}"/>
    <cellStyle name="SAPBEXunassignedItem 3 2 3 12 2" xfId="57346" xr:uid="{00000000-0005-0000-0000-0000FCDF0000}"/>
    <cellStyle name="SAPBEXunassignedItem 3 2 3 12 3" xfId="57347" xr:uid="{00000000-0005-0000-0000-0000FDDF0000}"/>
    <cellStyle name="SAPBEXunassignedItem 3 2 3 13" xfId="57348" xr:uid="{00000000-0005-0000-0000-0000FEDF0000}"/>
    <cellStyle name="SAPBEXunassignedItem 3 2 3 14" xfId="57349" xr:uid="{00000000-0005-0000-0000-0000FFDF0000}"/>
    <cellStyle name="SAPBEXunassignedItem 3 2 3 2" xfId="57350" xr:uid="{00000000-0005-0000-0000-000000E00000}"/>
    <cellStyle name="SAPBEXunassignedItem 3 2 3 2 2" xfId="57351" xr:uid="{00000000-0005-0000-0000-000001E00000}"/>
    <cellStyle name="SAPBEXunassignedItem 3 2 3 2 3" xfId="57352" xr:uid="{00000000-0005-0000-0000-000002E00000}"/>
    <cellStyle name="SAPBEXunassignedItem 3 2 3 3" xfId="57353" xr:uid="{00000000-0005-0000-0000-000003E00000}"/>
    <cellStyle name="SAPBEXunassignedItem 3 2 3 3 2" xfId="57354" xr:uid="{00000000-0005-0000-0000-000004E00000}"/>
    <cellStyle name="SAPBEXunassignedItem 3 2 3 3 3" xfId="57355" xr:uid="{00000000-0005-0000-0000-000005E00000}"/>
    <cellStyle name="SAPBEXunassignedItem 3 2 3 4" xfId="57356" xr:uid="{00000000-0005-0000-0000-000006E00000}"/>
    <cellStyle name="SAPBEXunassignedItem 3 2 3 4 2" xfId="57357" xr:uid="{00000000-0005-0000-0000-000007E00000}"/>
    <cellStyle name="SAPBEXunassignedItem 3 2 3 4 3" xfId="57358" xr:uid="{00000000-0005-0000-0000-000008E00000}"/>
    <cellStyle name="SAPBEXunassignedItem 3 2 3 5" xfId="57359" xr:uid="{00000000-0005-0000-0000-000009E00000}"/>
    <cellStyle name="SAPBEXunassignedItem 3 2 3 5 2" xfId="57360" xr:uid="{00000000-0005-0000-0000-00000AE00000}"/>
    <cellStyle name="SAPBEXunassignedItem 3 2 3 5 3" xfId="57361" xr:uid="{00000000-0005-0000-0000-00000BE00000}"/>
    <cellStyle name="SAPBEXunassignedItem 3 2 3 6" xfId="57362" xr:uid="{00000000-0005-0000-0000-00000CE00000}"/>
    <cellStyle name="SAPBEXunassignedItem 3 2 3 6 2" xfId="57363" xr:uid="{00000000-0005-0000-0000-00000DE00000}"/>
    <cellStyle name="SAPBEXunassignedItem 3 2 3 6 3" xfId="57364" xr:uid="{00000000-0005-0000-0000-00000EE00000}"/>
    <cellStyle name="SAPBEXunassignedItem 3 2 3 7" xfId="57365" xr:uid="{00000000-0005-0000-0000-00000FE00000}"/>
    <cellStyle name="SAPBEXunassignedItem 3 2 3 7 2" xfId="57366" xr:uid="{00000000-0005-0000-0000-000010E00000}"/>
    <cellStyle name="SAPBEXunassignedItem 3 2 3 7 3" xfId="57367" xr:uid="{00000000-0005-0000-0000-000011E00000}"/>
    <cellStyle name="SAPBEXunassignedItem 3 2 3 8" xfId="57368" xr:uid="{00000000-0005-0000-0000-000012E00000}"/>
    <cellStyle name="SAPBEXunassignedItem 3 2 3 8 2" xfId="57369" xr:uid="{00000000-0005-0000-0000-000013E00000}"/>
    <cellStyle name="SAPBEXunassignedItem 3 2 3 8 3" xfId="57370" xr:uid="{00000000-0005-0000-0000-000014E00000}"/>
    <cellStyle name="SAPBEXunassignedItem 3 2 3 9" xfId="57371" xr:uid="{00000000-0005-0000-0000-000015E00000}"/>
    <cellStyle name="SAPBEXunassignedItem 3 2 3 9 2" xfId="57372" xr:uid="{00000000-0005-0000-0000-000016E00000}"/>
    <cellStyle name="SAPBEXunassignedItem 3 2 3 9 3" xfId="57373" xr:uid="{00000000-0005-0000-0000-000017E00000}"/>
    <cellStyle name="SAPBEXunassignedItem 3 2 4" xfId="57374" xr:uid="{00000000-0005-0000-0000-000018E00000}"/>
    <cellStyle name="SAPBEXunassignedItem 3 2 4 10" xfId="57375" xr:uid="{00000000-0005-0000-0000-000019E00000}"/>
    <cellStyle name="SAPBEXunassignedItem 3 2 4 10 2" xfId="57376" xr:uid="{00000000-0005-0000-0000-00001AE00000}"/>
    <cellStyle name="SAPBEXunassignedItem 3 2 4 10 3" xfId="57377" xr:uid="{00000000-0005-0000-0000-00001BE00000}"/>
    <cellStyle name="SAPBEXunassignedItem 3 2 4 11" xfId="57378" xr:uid="{00000000-0005-0000-0000-00001CE00000}"/>
    <cellStyle name="SAPBEXunassignedItem 3 2 4 11 2" xfId="57379" xr:uid="{00000000-0005-0000-0000-00001DE00000}"/>
    <cellStyle name="SAPBEXunassignedItem 3 2 4 11 3" xfId="57380" xr:uid="{00000000-0005-0000-0000-00001EE00000}"/>
    <cellStyle name="SAPBEXunassignedItem 3 2 4 12" xfId="57381" xr:uid="{00000000-0005-0000-0000-00001FE00000}"/>
    <cellStyle name="SAPBEXunassignedItem 3 2 4 13" xfId="57382" xr:uid="{00000000-0005-0000-0000-000020E00000}"/>
    <cellStyle name="SAPBEXunassignedItem 3 2 4 2" xfId="57383" xr:uid="{00000000-0005-0000-0000-000021E00000}"/>
    <cellStyle name="SAPBEXunassignedItem 3 2 4 2 2" xfId="57384" xr:uid="{00000000-0005-0000-0000-000022E00000}"/>
    <cellStyle name="SAPBEXunassignedItem 3 2 4 2 3" xfId="57385" xr:uid="{00000000-0005-0000-0000-000023E00000}"/>
    <cellStyle name="SAPBEXunassignedItem 3 2 4 3" xfId="57386" xr:uid="{00000000-0005-0000-0000-000024E00000}"/>
    <cellStyle name="SAPBEXunassignedItem 3 2 4 3 2" xfId="57387" xr:uid="{00000000-0005-0000-0000-000025E00000}"/>
    <cellStyle name="SAPBEXunassignedItem 3 2 4 3 3" xfId="57388" xr:uid="{00000000-0005-0000-0000-000026E00000}"/>
    <cellStyle name="SAPBEXunassignedItem 3 2 4 4" xfId="57389" xr:uid="{00000000-0005-0000-0000-000027E00000}"/>
    <cellStyle name="SAPBEXunassignedItem 3 2 4 4 2" xfId="57390" xr:uid="{00000000-0005-0000-0000-000028E00000}"/>
    <cellStyle name="SAPBEXunassignedItem 3 2 4 4 3" xfId="57391" xr:uid="{00000000-0005-0000-0000-000029E00000}"/>
    <cellStyle name="SAPBEXunassignedItem 3 2 4 5" xfId="57392" xr:uid="{00000000-0005-0000-0000-00002AE00000}"/>
    <cellStyle name="SAPBEXunassignedItem 3 2 4 5 2" xfId="57393" xr:uid="{00000000-0005-0000-0000-00002BE00000}"/>
    <cellStyle name="SAPBEXunassignedItem 3 2 4 5 3" xfId="57394" xr:uid="{00000000-0005-0000-0000-00002CE00000}"/>
    <cellStyle name="SAPBEXunassignedItem 3 2 4 6" xfId="57395" xr:uid="{00000000-0005-0000-0000-00002DE00000}"/>
    <cellStyle name="SAPBEXunassignedItem 3 2 4 6 2" xfId="57396" xr:uid="{00000000-0005-0000-0000-00002EE00000}"/>
    <cellStyle name="SAPBEXunassignedItem 3 2 4 6 3" xfId="57397" xr:uid="{00000000-0005-0000-0000-00002FE00000}"/>
    <cellStyle name="SAPBEXunassignedItem 3 2 4 7" xfId="57398" xr:uid="{00000000-0005-0000-0000-000030E00000}"/>
    <cellStyle name="SAPBEXunassignedItem 3 2 4 7 2" xfId="57399" xr:uid="{00000000-0005-0000-0000-000031E00000}"/>
    <cellStyle name="SAPBEXunassignedItem 3 2 4 7 3" xfId="57400" xr:uid="{00000000-0005-0000-0000-000032E00000}"/>
    <cellStyle name="SAPBEXunassignedItem 3 2 4 8" xfId="57401" xr:uid="{00000000-0005-0000-0000-000033E00000}"/>
    <cellStyle name="SAPBEXunassignedItem 3 2 4 8 2" xfId="57402" xr:uid="{00000000-0005-0000-0000-000034E00000}"/>
    <cellStyle name="SAPBEXunassignedItem 3 2 4 8 3" xfId="57403" xr:uid="{00000000-0005-0000-0000-000035E00000}"/>
    <cellStyle name="SAPBEXunassignedItem 3 2 4 9" xfId="57404" xr:uid="{00000000-0005-0000-0000-000036E00000}"/>
    <cellStyle name="SAPBEXunassignedItem 3 2 4 9 2" xfId="57405" xr:uid="{00000000-0005-0000-0000-000037E00000}"/>
    <cellStyle name="SAPBEXunassignedItem 3 2 4 9 3" xfId="57406" xr:uid="{00000000-0005-0000-0000-000038E00000}"/>
    <cellStyle name="SAPBEXunassignedItem 3 2 5" xfId="57407" xr:uid="{00000000-0005-0000-0000-000039E00000}"/>
    <cellStyle name="SAPBEXunassignedItem 3 2 5 10" xfId="57408" xr:uid="{00000000-0005-0000-0000-00003AE00000}"/>
    <cellStyle name="SAPBEXunassignedItem 3 2 5 10 2" xfId="57409" xr:uid="{00000000-0005-0000-0000-00003BE00000}"/>
    <cellStyle name="SAPBEXunassignedItem 3 2 5 10 3" xfId="57410" xr:uid="{00000000-0005-0000-0000-00003CE00000}"/>
    <cellStyle name="SAPBEXunassignedItem 3 2 5 11" xfId="57411" xr:uid="{00000000-0005-0000-0000-00003DE00000}"/>
    <cellStyle name="SAPBEXunassignedItem 3 2 5 11 2" xfId="57412" xr:uid="{00000000-0005-0000-0000-00003EE00000}"/>
    <cellStyle name="SAPBEXunassignedItem 3 2 5 11 3" xfId="57413" xr:uid="{00000000-0005-0000-0000-00003FE00000}"/>
    <cellStyle name="SAPBEXunassignedItem 3 2 5 12" xfId="57414" xr:uid="{00000000-0005-0000-0000-000040E00000}"/>
    <cellStyle name="SAPBEXunassignedItem 3 2 5 13" xfId="57415" xr:uid="{00000000-0005-0000-0000-000041E00000}"/>
    <cellStyle name="SAPBEXunassignedItem 3 2 5 2" xfId="57416" xr:uid="{00000000-0005-0000-0000-000042E00000}"/>
    <cellStyle name="SAPBEXunassignedItem 3 2 5 2 2" xfId="57417" xr:uid="{00000000-0005-0000-0000-000043E00000}"/>
    <cellStyle name="SAPBEXunassignedItem 3 2 5 2 3" xfId="57418" xr:uid="{00000000-0005-0000-0000-000044E00000}"/>
    <cellStyle name="SAPBEXunassignedItem 3 2 5 3" xfId="57419" xr:uid="{00000000-0005-0000-0000-000045E00000}"/>
    <cellStyle name="SAPBEXunassignedItem 3 2 5 3 2" xfId="57420" xr:uid="{00000000-0005-0000-0000-000046E00000}"/>
    <cellStyle name="SAPBEXunassignedItem 3 2 5 3 3" xfId="57421" xr:uid="{00000000-0005-0000-0000-000047E00000}"/>
    <cellStyle name="SAPBEXunassignedItem 3 2 5 4" xfId="57422" xr:uid="{00000000-0005-0000-0000-000048E00000}"/>
    <cellStyle name="SAPBEXunassignedItem 3 2 5 4 2" xfId="57423" xr:uid="{00000000-0005-0000-0000-000049E00000}"/>
    <cellStyle name="SAPBEXunassignedItem 3 2 5 4 3" xfId="57424" xr:uid="{00000000-0005-0000-0000-00004AE00000}"/>
    <cellStyle name="SAPBEXunassignedItem 3 2 5 5" xfId="57425" xr:uid="{00000000-0005-0000-0000-00004BE00000}"/>
    <cellStyle name="SAPBEXunassignedItem 3 2 5 5 2" xfId="57426" xr:uid="{00000000-0005-0000-0000-00004CE00000}"/>
    <cellStyle name="SAPBEXunassignedItem 3 2 5 5 3" xfId="57427" xr:uid="{00000000-0005-0000-0000-00004DE00000}"/>
    <cellStyle name="SAPBEXunassignedItem 3 2 5 6" xfId="57428" xr:uid="{00000000-0005-0000-0000-00004EE00000}"/>
    <cellStyle name="SAPBEXunassignedItem 3 2 5 6 2" xfId="57429" xr:uid="{00000000-0005-0000-0000-00004FE00000}"/>
    <cellStyle name="SAPBEXunassignedItem 3 2 5 6 3" xfId="57430" xr:uid="{00000000-0005-0000-0000-000050E00000}"/>
    <cellStyle name="SAPBEXunassignedItem 3 2 5 7" xfId="57431" xr:uid="{00000000-0005-0000-0000-000051E00000}"/>
    <cellStyle name="SAPBEXunassignedItem 3 2 5 7 2" xfId="57432" xr:uid="{00000000-0005-0000-0000-000052E00000}"/>
    <cellStyle name="SAPBEXunassignedItem 3 2 5 7 3" xfId="57433" xr:uid="{00000000-0005-0000-0000-000053E00000}"/>
    <cellStyle name="SAPBEXunassignedItem 3 2 5 8" xfId="57434" xr:uid="{00000000-0005-0000-0000-000054E00000}"/>
    <cellStyle name="SAPBEXunassignedItem 3 2 5 8 2" xfId="57435" xr:uid="{00000000-0005-0000-0000-000055E00000}"/>
    <cellStyle name="SAPBEXunassignedItem 3 2 5 8 3" xfId="57436" xr:uid="{00000000-0005-0000-0000-000056E00000}"/>
    <cellStyle name="SAPBEXunassignedItem 3 2 5 9" xfId="57437" xr:uid="{00000000-0005-0000-0000-000057E00000}"/>
    <cellStyle name="SAPBEXunassignedItem 3 2 5 9 2" xfId="57438" xr:uid="{00000000-0005-0000-0000-000058E00000}"/>
    <cellStyle name="SAPBEXunassignedItem 3 2 5 9 3" xfId="57439" xr:uid="{00000000-0005-0000-0000-000059E00000}"/>
    <cellStyle name="SAPBEXunassignedItem 3 2 6" xfId="57440" xr:uid="{00000000-0005-0000-0000-00005AE00000}"/>
    <cellStyle name="SAPBEXunassignedItem 3 2 6 2" xfId="57441" xr:uid="{00000000-0005-0000-0000-00005BE00000}"/>
    <cellStyle name="SAPBEXunassignedItem 3 2 6 3" xfId="57442" xr:uid="{00000000-0005-0000-0000-00005CE00000}"/>
    <cellStyle name="SAPBEXunassignedItem 3 2 7" xfId="57443" xr:uid="{00000000-0005-0000-0000-00005DE00000}"/>
    <cellStyle name="SAPBEXunassignedItem 3 2 7 2" xfId="57444" xr:uid="{00000000-0005-0000-0000-00005EE00000}"/>
    <cellStyle name="SAPBEXunassignedItem 3 2 7 3" xfId="57445" xr:uid="{00000000-0005-0000-0000-00005FE00000}"/>
    <cellStyle name="SAPBEXunassignedItem 3 2 8" xfId="57446" xr:uid="{00000000-0005-0000-0000-000060E00000}"/>
    <cellStyle name="SAPBEXunassignedItem 3 2 8 2" xfId="57447" xr:uid="{00000000-0005-0000-0000-000061E00000}"/>
    <cellStyle name="SAPBEXunassignedItem 3 2 8 3" xfId="57448" xr:uid="{00000000-0005-0000-0000-000062E00000}"/>
    <cellStyle name="SAPBEXunassignedItem 3 2 9" xfId="57449" xr:uid="{00000000-0005-0000-0000-000063E00000}"/>
    <cellStyle name="SAPBEXunassignedItem 3 2 9 2" xfId="57450" xr:uid="{00000000-0005-0000-0000-000064E00000}"/>
    <cellStyle name="SAPBEXunassignedItem 3 2 9 3" xfId="57451" xr:uid="{00000000-0005-0000-0000-000065E00000}"/>
    <cellStyle name="SAPBEXunassignedItem 3 3" xfId="57452" xr:uid="{00000000-0005-0000-0000-000066E00000}"/>
    <cellStyle name="SAPBEXunassignedItem 3 3 10" xfId="57453" xr:uid="{00000000-0005-0000-0000-000067E00000}"/>
    <cellStyle name="SAPBEXunassignedItem 3 3 10 2" xfId="57454" xr:uid="{00000000-0005-0000-0000-000068E00000}"/>
    <cellStyle name="SAPBEXunassignedItem 3 3 10 3" xfId="57455" xr:uid="{00000000-0005-0000-0000-000069E00000}"/>
    <cellStyle name="SAPBEXunassignedItem 3 3 11" xfId="57456" xr:uid="{00000000-0005-0000-0000-00006AE00000}"/>
    <cellStyle name="SAPBEXunassignedItem 3 3 11 2" xfId="57457" xr:uid="{00000000-0005-0000-0000-00006BE00000}"/>
    <cellStyle name="SAPBEXunassignedItem 3 3 11 3" xfId="57458" xr:uid="{00000000-0005-0000-0000-00006CE00000}"/>
    <cellStyle name="SAPBEXunassignedItem 3 3 12" xfId="57459" xr:uid="{00000000-0005-0000-0000-00006DE00000}"/>
    <cellStyle name="SAPBEXunassignedItem 3 3 12 2" xfId="57460" xr:uid="{00000000-0005-0000-0000-00006EE00000}"/>
    <cellStyle name="SAPBEXunassignedItem 3 3 12 3" xfId="57461" xr:uid="{00000000-0005-0000-0000-00006FE00000}"/>
    <cellStyle name="SAPBEXunassignedItem 3 3 13" xfId="57462" xr:uid="{00000000-0005-0000-0000-000070E00000}"/>
    <cellStyle name="SAPBEXunassignedItem 3 3 13 2" xfId="57463" xr:uid="{00000000-0005-0000-0000-000071E00000}"/>
    <cellStyle name="SAPBEXunassignedItem 3 3 13 3" xfId="57464" xr:uid="{00000000-0005-0000-0000-000072E00000}"/>
    <cellStyle name="SAPBEXunassignedItem 3 3 14" xfId="57465" xr:uid="{00000000-0005-0000-0000-000073E00000}"/>
    <cellStyle name="SAPBEXunassignedItem 3 3 14 2" xfId="57466" xr:uid="{00000000-0005-0000-0000-000074E00000}"/>
    <cellStyle name="SAPBEXunassignedItem 3 3 14 3" xfId="57467" xr:uid="{00000000-0005-0000-0000-000075E00000}"/>
    <cellStyle name="SAPBEXunassignedItem 3 3 15" xfId="57468" xr:uid="{00000000-0005-0000-0000-000076E00000}"/>
    <cellStyle name="SAPBEXunassignedItem 3 3 15 2" xfId="57469" xr:uid="{00000000-0005-0000-0000-000077E00000}"/>
    <cellStyle name="SAPBEXunassignedItem 3 3 15 3" xfId="57470" xr:uid="{00000000-0005-0000-0000-000078E00000}"/>
    <cellStyle name="SAPBEXunassignedItem 3 3 16" xfId="57471" xr:uid="{00000000-0005-0000-0000-000079E00000}"/>
    <cellStyle name="SAPBEXunassignedItem 3 3 16 2" xfId="57472" xr:uid="{00000000-0005-0000-0000-00007AE00000}"/>
    <cellStyle name="SAPBEXunassignedItem 3 3 16 3" xfId="57473" xr:uid="{00000000-0005-0000-0000-00007BE00000}"/>
    <cellStyle name="SAPBEXunassignedItem 3 3 17" xfId="57474" xr:uid="{00000000-0005-0000-0000-00007CE00000}"/>
    <cellStyle name="SAPBEXunassignedItem 3 3 17 2" xfId="57475" xr:uid="{00000000-0005-0000-0000-00007DE00000}"/>
    <cellStyle name="SAPBEXunassignedItem 3 3 17 3" xfId="57476" xr:uid="{00000000-0005-0000-0000-00007EE00000}"/>
    <cellStyle name="SAPBEXunassignedItem 3 3 18" xfId="57477" xr:uid="{00000000-0005-0000-0000-00007FE00000}"/>
    <cellStyle name="SAPBEXunassignedItem 3 3 18 2" xfId="57478" xr:uid="{00000000-0005-0000-0000-000080E00000}"/>
    <cellStyle name="SAPBEXunassignedItem 3 3 18 3" xfId="57479" xr:uid="{00000000-0005-0000-0000-000081E00000}"/>
    <cellStyle name="SAPBEXunassignedItem 3 3 19" xfId="57480" xr:uid="{00000000-0005-0000-0000-000082E00000}"/>
    <cellStyle name="SAPBEXunassignedItem 3 3 2" xfId="57481" xr:uid="{00000000-0005-0000-0000-000083E00000}"/>
    <cellStyle name="SAPBEXunassignedItem 3 3 2 10" xfId="57482" xr:uid="{00000000-0005-0000-0000-000084E00000}"/>
    <cellStyle name="SAPBEXunassignedItem 3 3 2 10 2" xfId="57483" xr:uid="{00000000-0005-0000-0000-000085E00000}"/>
    <cellStyle name="SAPBEXunassignedItem 3 3 2 10 3" xfId="57484" xr:uid="{00000000-0005-0000-0000-000086E00000}"/>
    <cellStyle name="SAPBEXunassignedItem 3 3 2 11" xfId="57485" xr:uid="{00000000-0005-0000-0000-000087E00000}"/>
    <cellStyle name="SAPBEXunassignedItem 3 3 2 11 2" xfId="57486" xr:uid="{00000000-0005-0000-0000-000088E00000}"/>
    <cellStyle name="SAPBEXunassignedItem 3 3 2 11 3" xfId="57487" xr:uid="{00000000-0005-0000-0000-000089E00000}"/>
    <cellStyle name="SAPBEXunassignedItem 3 3 2 12" xfId="57488" xr:uid="{00000000-0005-0000-0000-00008AE00000}"/>
    <cellStyle name="SAPBEXunassignedItem 3 3 2 12 2" xfId="57489" xr:uid="{00000000-0005-0000-0000-00008BE00000}"/>
    <cellStyle name="SAPBEXunassignedItem 3 3 2 12 3" xfId="57490" xr:uid="{00000000-0005-0000-0000-00008CE00000}"/>
    <cellStyle name="SAPBEXunassignedItem 3 3 2 13" xfId="57491" xr:uid="{00000000-0005-0000-0000-00008DE00000}"/>
    <cellStyle name="SAPBEXunassignedItem 3 3 2 14" xfId="57492" xr:uid="{00000000-0005-0000-0000-00008EE00000}"/>
    <cellStyle name="SAPBEXunassignedItem 3 3 2 2" xfId="57493" xr:uid="{00000000-0005-0000-0000-00008FE00000}"/>
    <cellStyle name="SAPBEXunassignedItem 3 3 2 2 2" xfId="57494" xr:uid="{00000000-0005-0000-0000-000090E00000}"/>
    <cellStyle name="SAPBEXunassignedItem 3 3 2 2 3" xfId="57495" xr:uid="{00000000-0005-0000-0000-000091E00000}"/>
    <cellStyle name="SAPBEXunassignedItem 3 3 2 3" xfId="57496" xr:uid="{00000000-0005-0000-0000-000092E00000}"/>
    <cellStyle name="SAPBEXunassignedItem 3 3 2 3 2" xfId="57497" xr:uid="{00000000-0005-0000-0000-000093E00000}"/>
    <cellStyle name="SAPBEXunassignedItem 3 3 2 3 3" xfId="57498" xr:uid="{00000000-0005-0000-0000-000094E00000}"/>
    <cellStyle name="SAPBEXunassignedItem 3 3 2 4" xfId="57499" xr:uid="{00000000-0005-0000-0000-000095E00000}"/>
    <cellStyle name="SAPBEXunassignedItem 3 3 2 4 2" xfId="57500" xr:uid="{00000000-0005-0000-0000-000096E00000}"/>
    <cellStyle name="SAPBEXunassignedItem 3 3 2 4 3" xfId="57501" xr:uid="{00000000-0005-0000-0000-000097E00000}"/>
    <cellStyle name="SAPBEXunassignedItem 3 3 2 5" xfId="57502" xr:uid="{00000000-0005-0000-0000-000098E00000}"/>
    <cellStyle name="SAPBEXunassignedItem 3 3 2 5 2" xfId="57503" xr:uid="{00000000-0005-0000-0000-000099E00000}"/>
    <cellStyle name="SAPBEXunassignedItem 3 3 2 5 3" xfId="57504" xr:uid="{00000000-0005-0000-0000-00009AE00000}"/>
    <cellStyle name="SAPBEXunassignedItem 3 3 2 6" xfId="57505" xr:uid="{00000000-0005-0000-0000-00009BE00000}"/>
    <cellStyle name="SAPBEXunassignedItem 3 3 2 6 2" xfId="57506" xr:uid="{00000000-0005-0000-0000-00009CE00000}"/>
    <cellStyle name="SAPBEXunassignedItem 3 3 2 6 3" xfId="57507" xr:uid="{00000000-0005-0000-0000-00009DE00000}"/>
    <cellStyle name="SAPBEXunassignedItem 3 3 2 7" xfId="57508" xr:uid="{00000000-0005-0000-0000-00009EE00000}"/>
    <cellStyle name="SAPBEXunassignedItem 3 3 2 7 2" xfId="57509" xr:uid="{00000000-0005-0000-0000-00009FE00000}"/>
    <cellStyle name="SAPBEXunassignedItem 3 3 2 7 3" xfId="57510" xr:uid="{00000000-0005-0000-0000-0000A0E00000}"/>
    <cellStyle name="SAPBEXunassignedItem 3 3 2 8" xfId="57511" xr:uid="{00000000-0005-0000-0000-0000A1E00000}"/>
    <cellStyle name="SAPBEXunassignedItem 3 3 2 8 2" xfId="57512" xr:uid="{00000000-0005-0000-0000-0000A2E00000}"/>
    <cellStyle name="SAPBEXunassignedItem 3 3 2 8 3" xfId="57513" xr:uid="{00000000-0005-0000-0000-0000A3E00000}"/>
    <cellStyle name="SAPBEXunassignedItem 3 3 2 9" xfId="57514" xr:uid="{00000000-0005-0000-0000-0000A4E00000}"/>
    <cellStyle name="SAPBEXunassignedItem 3 3 2 9 2" xfId="57515" xr:uid="{00000000-0005-0000-0000-0000A5E00000}"/>
    <cellStyle name="SAPBEXunassignedItem 3 3 2 9 3" xfId="57516" xr:uid="{00000000-0005-0000-0000-0000A6E00000}"/>
    <cellStyle name="SAPBEXunassignedItem 3 3 20" xfId="57517" xr:uid="{00000000-0005-0000-0000-0000A7E00000}"/>
    <cellStyle name="SAPBEXunassignedItem 3 3 3" xfId="57518" xr:uid="{00000000-0005-0000-0000-0000A8E00000}"/>
    <cellStyle name="SAPBEXunassignedItem 3 3 3 10" xfId="57519" xr:uid="{00000000-0005-0000-0000-0000A9E00000}"/>
    <cellStyle name="SAPBEXunassignedItem 3 3 3 10 2" xfId="57520" xr:uid="{00000000-0005-0000-0000-0000AAE00000}"/>
    <cellStyle name="SAPBEXunassignedItem 3 3 3 10 3" xfId="57521" xr:uid="{00000000-0005-0000-0000-0000ABE00000}"/>
    <cellStyle name="SAPBEXunassignedItem 3 3 3 11" xfId="57522" xr:uid="{00000000-0005-0000-0000-0000ACE00000}"/>
    <cellStyle name="SAPBEXunassignedItem 3 3 3 11 2" xfId="57523" xr:uid="{00000000-0005-0000-0000-0000ADE00000}"/>
    <cellStyle name="SAPBEXunassignedItem 3 3 3 11 3" xfId="57524" xr:uid="{00000000-0005-0000-0000-0000AEE00000}"/>
    <cellStyle name="SAPBEXunassignedItem 3 3 3 12" xfId="57525" xr:uid="{00000000-0005-0000-0000-0000AFE00000}"/>
    <cellStyle name="SAPBEXunassignedItem 3 3 3 12 2" xfId="57526" xr:uid="{00000000-0005-0000-0000-0000B0E00000}"/>
    <cellStyle name="SAPBEXunassignedItem 3 3 3 12 3" xfId="57527" xr:uid="{00000000-0005-0000-0000-0000B1E00000}"/>
    <cellStyle name="SAPBEXunassignedItem 3 3 3 13" xfId="57528" xr:uid="{00000000-0005-0000-0000-0000B2E00000}"/>
    <cellStyle name="SAPBEXunassignedItem 3 3 3 14" xfId="57529" xr:uid="{00000000-0005-0000-0000-0000B3E00000}"/>
    <cellStyle name="SAPBEXunassignedItem 3 3 3 2" xfId="57530" xr:uid="{00000000-0005-0000-0000-0000B4E00000}"/>
    <cellStyle name="SAPBEXunassignedItem 3 3 3 2 2" xfId="57531" xr:uid="{00000000-0005-0000-0000-0000B5E00000}"/>
    <cellStyle name="SAPBEXunassignedItem 3 3 3 2 3" xfId="57532" xr:uid="{00000000-0005-0000-0000-0000B6E00000}"/>
    <cellStyle name="SAPBEXunassignedItem 3 3 3 3" xfId="57533" xr:uid="{00000000-0005-0000-0000-0000B7E00000}"/>
    <cellStyle name="SAPBEXunassignedItem 3 3 3 3 2" xfId="57534" xr:uid="{00000000-0005-0000-0000-0000B8E00000}"/>
    <cellStyle name="SAPBEXunassignedItem 3 3 3 3 3" xfId="57535" xr:uid="{00000000-0005-0000-0000-0000B9E00000}"/>
    <cellStyle name="SAPBEXunassignedItem 3 3 3 4" xfId="57536" xr:uid="{00000000-0005-0000-0000-0000BAE00000}"/>
    <cellStyle name="SAPBEXunassignedItem 3 3 3 4 2" xfId="57537" xr:uid="{00000000-0005-0000-0000-0000BBE00000}"/>
    <cellStyle name="SAPBEXunassignedItem 3 3 3 4 3" xfId="57538" xr:uid="{00000000-0005-0000-0000-0000BCE00000}"/>
    <cellStyle name="SAPBEXunassignedItem 3 3 3 5" xfId="57539" xr:uid="{00000000-0005-0000-0000-0000BDE00000}"/>
    <cellStyle name="SAPBEXunassignedItem 3 3 3 5 2" xfId="57540" xr:uid="{00000000-0005-0000-0000-0000BEE00000}"/>
    <cellStyle name="SAPBEXunassignedItem 3 3 3 5 3" xfId="57541" xr:uid="{00000000-0005-0000-0000-0000BFE00000}"/>
    <cellStyle name="SAPBEXunassignedItem 3 3 3 6" xfId="57542" xr:uid="{00000000-0005-0000-0000-0000C0E00000}"/>
    <cellStyle name="SAPBEXunassignedItem 3 3 3 6 2" xfId="57543" xr:uid="{00000000-0005-0000-0000-0000C1E00000}"/>
    <cellStyle name="SAPBEXunassignedItem 3 3 3 6 3" xfId="57544" xr:uid="{00000000-0005-0000-0000-0000C2E00000}"/>
    <cellStyle name="SAPBEXunassignedItem 3 3 3 7" xfId="57545" xr:uid="{00000000-0005-0000-0000-0000C3E00000}"/>
    <cellStyle name="SAPBEXunassignedItem 3 3 3 7 2" xfId="57546" xr:uid="{00000000-0005-0000-0000-0000C4E00000}"/>
    <cellStyle name="SAPBEXunassignedItem 3 3 3 7 3" xfId="57547" xr:uid="{00000000-0005-0000-0000-0000C5E00000}"/>
    <cellStyle name="SAPBEXunassignedItem 3 3 3 8" xfId="57548" xr:uid="{00000000-0005-0000-0000-0000C6E00000}"/>
    <cellStyle name="SAPBEXunassignedItem 3 3 3 8 2" xfId="57549" xr:uid="{00000000-0005-0000-0000-0000C7E00000}"/>
    <cellStyle name="SAPBEXunassignedItem 3 3 3 8 3" xfId="57550" xr:uid="{00000000-0005-0000-0000-0000C8E00000}"/>
    <cellStyle name="SAPBEXunassignedItem 3 3 3 9" xfId="57551" xr:uid="{00000000-0005-0000-0000-0000C9E00000}"/>
    <cellStyle name="SAPBEXunassignedItem 3 3 3 9 2" xfId="57552" xr:uid="{00000000-0005-0000-0000-0000CAE00000}"/>
    <cellStyle name="SAPBEXunassignedItem 3 3 3 9 3" xfId="57553" xr:uid="{00000000-0005-0000-0000-0000CBE00000}"/>
    <cellStyle name="SAPBEXunassignedItem 3 3 4" xfId="57554" xr:uid="{00000000-0005-0000-0000-0000CCE00000}"/>
    <cellStyle name="SAPBEXunassignedItem 3 3 4 10" xfId="57555" xr:uid="{00000000-0005-0000-0000-0000CDE00000}"/>
    <cellStyle name="SAPBEXunassignedItem 3 3 4 10 2" xfId="57556" xr:uid="{00000000-0005-0000-0000-0000CEE00000}"/>
    <cellStyle name="SAPBEXunassignedItem 3 3 4 10 3" xfId="57557" xr:uid="{00000000-0005-0000-0000-0000CFE00000}"/>
    <cellStyle name="SAPBEXunassignedItem 3 3 4 11" xfId="57558" xr:uid="{00000000-0005-0000-0000-0000D0E00000}"/>
    <cellStyle name="SAPBEXunassignedItem 3 3 4 11 2" xfId="57559" xr:uid="{00000000-0005-0000-0000-0000D1E00000}"/>
    <cellStyle name="SAPBEXunassignedItem 3 3 4 11 3" xfId="57560" xr:uid="{00000000-0005-0000-0000-0000D2E00000}"/>
    <cellStyle name="SAPBEXunassignedItem 3 3 4 12" xfId="57561" xr:uid="{00000000-0005-0000-0000-0000D3E00000}"/>
    <cellStyle name="SAPBEXunassignedItem 3 3 4 13" xfId="57562" xr:uid="{00000000-0005-0000-0000-0000D4E00000}"/>
    <cellStyle name="SAPBEXunassignedItem 3 3 4 2" xfId="57563" xr:uid="{00000000-0005-0000-0000-0000D5E00000}"/>
    <cellStyle name="SAPBEXunassignedItem 3 3 4 2 2" xfId="57564" xr:uid="{00000000-0005-0000-0000-0000D6E00000}"/>
    <cellStyle name="SAPBEXunassignedItem 3 3 4 2 3" xfId="57565" xr:uid="{00000000-0005-0000-0000-0000D7E00000}"/>
    <cellStyle name="SAPBEXunassignedItem 3 3 4 3" xfId="57566" xr:uid="{00000000-0005-0000-0000-0000D8E00000}"/>
    <cellStyle name="SAPBEXunassignedItem 3 3 4 3 2" xfId="57567" xr:uid="{00000000-0005-0000-0000-0000D9E00000}"/>
    <cellStyle name="SAPBEXunassignedItem 3 3 4 3 3" xfId="57568" xr:uid="{00000000-0005-0000-0000-0000DAE00000}"/>
    <cellStyle name="SAPBEXunassignedItem 3 3 4 4" xfId="57569" xr:uid="{00000000-0005-0000-0000-0000DBE00000}"/>
    <cellStyle name="SAPBEXunassignedItem 3 3 4 4 2" xfId="57570" xr:uid="{00000000-0005-0000-0000-0000DCE00000}"/>
    <cellStyle name="SAPBEXunassignedItem 3 3 4 4 3" xfId="57571" xr:uid="{00000000-0005-0000-0000-0000DDE00000}"/>
    <cellStyle name="SAPBEXunassignedItem 3 3 4 5" xfId="57572" xr:uid="{00000000-0005-0000-0000-0000DEE00000}"/>
    <cellStyle name="SAPBEXunassignedItem 3 3 4 5 2" xfId="57573" xr:uid="{00000000-0005-0000-0000-0000DFE00000}"/>
    <cellStyle name="SAPBEXunassignedItem 3 3 4 5 3" xfId="57574" xr:uid="{00000000-0005-0000-0000-0000E0E00000}"/>
    <cellStyle name="SAPBEXunassignedItem 3 3 4 6" xfId="57575" xr:uid="{00000000-0005-0000-0000-0000E1E00000}"/>
    <cellStyle name="SAPBEXunassignedItem 3 3 4 6 2" xfId="57576" xr:uid="{00000000-0005-0000-0000-0000E2E00000}"/>
    <cellStyle name="SAPBEXunassignedItem 3 3 4 6 3" xfId="57577" xr:uid="{00000000-0005-0000-0000-0000E3E00000}"/>
    <cellStyle name="SAPBEXunassignedItem 3 3 4 7" xfId="57578" xr:uid="{00000000-0005-0000-0000-0000E4E00000}"/>
    <cellStyle name="SAPBEXunassignedItem 3 3 4 7 2" xfId="57579" xr:uid="{00000000-0005-0000-0000-0000E5E00000}"/>
    <cellStyle name="SAPBEXunassignedItem 3 3 4 7 3" xfId="57580" xr:uid="{00000000-0005-0000-0000-0000E6E00000}"/>
    <cellStyle name="SAPBEXunassignedItem 3 3 4 8" xfId="57581" xr:uid="{00000000-0005-0000-0000-0000E7E00000}"/>
    <cellStyle name="SAPBEXunassignedItem 3 3 4 8 2" xfId="57582" xr:uid="{00000000-0005-0000-0000-0000E8E00000}"/>
    <cellStyle name="SAPBEXunassignedItem 3 3 4 8 3" xfId="57583" xr:uid="{00000000-0005-0000-0000-0000E9E00000}"/>
    <cellStyle name="SAPBEXunassignedItem 3 3 4 9" xfId="57584" xr:uid="{00000000-0005-0000-0000-0000EAE00000}"/>
    <cellStyle name="SAPBEXunassignedItem 3 3 4 9 2" xfId="57585" xr:uid="{00000000-0005-0000-0000-0000EBE00000}"/>
    <cellStyle name="SAPBEXunassignedItem 3 3 4 9 3" xfId="57586" xr:uid="{00000000-0005-0000-0000-0000ECE00000}"/>
    <cellStyle name="SAPBEXunassignedItem 3 3 5" xfId="57587" xr:uid="{00000000-0005-0000-0000-0000EDE00000}"/>
    <cellStyle name="SAPBEXunassignedItem 3 3 5 10" xfId="57588" xr:uid="{00000000-0005-0000-0000-0000EEE00000}"/>
    <cellStyle name="SAPBEXunassignedItem 3 3 5 10 2" xfId="57589" xr:uid="{00000000-0005-0000-0000-0000EFE00000}"/>
    <cellStyle name="SAPBEXunassignedItem 3 3 5 10 3" xfId="57590" xr:uid="{00000000-0005-0000-0000-0000F0E00000}"/>
    <cellStyle name="SAPBEXunassignedItem 3 3 5 11" xfId="57591" xr:uid="{00000000-0005-0000-0000-0000F1E00000}"/>
    <cellStyle name="SAPBEXunassignedItem 3 3 5 11 2" xfId="57592" xr:uid="{00000000-0005-0000-0000-0000F2E00000}"/>
    <cellStyle name="SAPBEXunassignedItem 3 3 5 11 3" xfId="57593" xr:uid="{00000000-0005-0000-0000-0000F3E00000}"/>
    <cellStyle name="SAPBEXunassignedItem 3 3 5 12" xfId="57594" xr:uid="{00000000-0005-0000-0000-0000F4E00000}"/>
    <cellStyle name="SAPBEXunassignedItem 3 3 5 13" xfId="57595" xr:uid="{00000000-0005-0000-0000-0000F5E00000}"/>
    <cellStyle name="SAPBEXunassignedItem 3 3 5 2" xfId="57596" xr:uid="{00000000-0005-0000-0000-0000F6E00000}"/>
    <cellStyle name="SAPBEXunassignedItem 3 3 5 2 2" xfId="57597" xr:uid="{00000000-0005-0000-0000-0000F7E00000}"/>
    <cellStyle name="SAPBEXunassignedItem 3 3 5 2 3" xfId="57598" xr:uid="{00000000-0005-0000-0000-0000F8E00000}"/>
    <cellStyle name="SAPBEXunassignedItem 3 3 5 3" xfId="57599" xr:uid="{00000000-0005-0000-0000-0000F9E00000}"/>
    <cellStyle name="SAPBEXunassignedItem 3 3 5 3 2" xfId="57600" xr:uid="{00000000-0005-0000-0000-0000FAE00000}"/>
    <cellStyle name="SAPBEXunassignedItem 3 3 5 3 3" xfId="57601" xr:uid="{00000000-0005-0000-0000-0000FBE00000}"/>
    <cellStyle name="SAPBEXunassignedItem 3 3 5 4" xfId="57602" xr:uid="{00000000-0005-0000-0000-0000FCE00000}"/>
    <cellStyle name="SAPBEXunassignedItem 3 3 5 4 2" xfId="57603" xr:uid="{00000000-0005-0000-0000-0000FDE00000}"/>
    <cellStyle name="SAPBEXunassignedItem 3 3 5 4 3" xfId="57604" xr:uid="{00000000-0005-0000-0000-0000FEE00000}"/>
    <cellStyle name="SAPBEXunassignedItem 3 3 5 5" xfId="57605" xr:uid="{00000000-0005-0000-0000-0000FFE00000}"/>
    <cellStyle name="SAPBEXunassignedItem 3 3 5 5 2" xfId="57606" xr:uid="{00000000-0005-0000-0000-000000E10000}"/>
    <cellStyle name="SAPBEXunassignedItem 3 3 5 5 3" xfId="57607" xr:uid="{00000000-0005-0000-0000-000001E10000}"/>
    <cellStyle name="SAPBEXunassignedItem 3 3 5 6" xfId="57608" xr:uid="{00000000-0005-0000-0000-000002E10000}"/>
    <cellStyle name="SAPBEXunassignedItem 3 3 5 6 2" xfId="57609" xr:uid="{00000000-0005-0000-0000-000003E10000}"/>
    <cellStyle name="SAPBEXunassignedItem 3 3 5 6 3" xfId="57610" xr:uid="{00000000-0005-0000-0000-000004E10000}"/>
    <cellStyle name="SAPBEXunassignedItem 3 3 5 7" xfId="57611" xr:uid="{00000000-0005-0000-0000-000005E10000}"/>
    <cellStyle name="SAPBEXunassignedItem 3 3 5 7 2" xfId="57612" xr:uid="{00000000-0005-0000-0000-000006E10000}"/>
    <cellStyle name="SAPBEXunassignedItem 3 3 5 7 3" xfId="57613" xr:uid="{00000000-0005-0000-0000-000007E10000}"/>
    <cellStyle name="SAPBEXunassignedItem 3 3 5 8" xfId="57614" xr:uid="{00000000-0005-0000-0000-000008E10000}"/>
    <cellStyle name="SAPBEXunassignedItem 3 3 5 8 2" xfId="57615" xr:uid="{00000000-0005-0000-0000-000009E10000}"/>
    <cellStyle name="SAPBEXunassignedItem 3 3 5 8 3" xfId="57616" xr:uid="{00000000-0005-0000-0000-00000AE10000}"/>
    <cellStyle name="SAPBEXunassignedItem 3 3 5 9" xfId="57617" xr:uid="{00000000-0005-0000-0000-00000BE10000}"/>
    <cellStyle name="SAPBEXunassignedItem 3 3 5 9 2" xfId="57618" xr:uid="{00000000-0005-0000-0000-00000CE10000}"/>
    <cellStyle name="SAPBEXunassignedItem 3 3 5 9 3" xfId="57619" xr:uid="{00000000-0005-0000-0000-00000DE10000}"/>
    <cellStyle name="SAPBEXunassignedItem 3 3 6" xfId="57620" xr:uid="{00000000-0005-0000-0000-00000EE10000}"/>
    <cellStyle name="SAPBEXunassignedItem 3 3 6 10" xfId="57621" xr:uid="{00000000-0005-0000-0000-00000FE10000}"/>
    <cellStyle name="SAPBEXunassignedItem 3 3 6 10 2" xfId="57622" xr:uid="{00000000-0005-0000-0000-000010E10000}"/>
    <cellStyle name="SAPBEXunassignedItem 3 3 6 10 3" xfId="57623" xr:uid="{00000000-0005-0000-0000-000011E10000}"/>
    <cellStyle name="SAPBEXunassignedItem 3 3 6 11" xfId="57624" xr:uid="{00000000-0005-0000-0000-000012E10000}"/>
    <cellStyle name="SAPBEXunassignedItem 3 3 6 11 2" xfId="57625" xr:uid="{00000000-0005-0000-0000-000013E10000}"/>
    <cellStyle name="SAPBEXunassignedItem 3 3 6 11 3" xfId="57626" xr:uid="{00000000-0005-0000-0000-000014E10000}"/>
    <cellStyle name="SAPBEXunassignedItem 3 3 6 12" xfId="57627" xr:uid="{00000000-0005-0000-0000-000015E10000}"/>
    <cellStyle name="SAPBEXunassignedItem 3 3 6 13" xfId="57628" xr:uid="{00000000-0005-0000-0000-000016E10000}"/>
    <cellStyle name="SAPBEXunassignedItem 3 3 6 2" xfId="57629" xr:uid="{00000000-0005-0000-0000-000017E10000}"/>
    <cellStyle name="SAPBEXunassignedItem 3 3 6 2 2" xfId="57630" xr:uid="{00000000-0005-0000-0000-000018E10000}"/>
    <cellStyle name="SAPBEXunassignedItem 3 3 6 2 3" xfId="57631" xr:uid="{00000000-0005-0000-0000-000019E10000}"/>
    <cellStyle name="SAPBEXunassignedItem 3 3 6 3" xfId="57632" xr:uid="{00000000-0005-0000-0000-00001AE10000}"/>
    <cellStyle name="SAPBEXunassignedItem 3 3 6 3 2" xfId="57633" xr:uid="{00000000-0005-0000-0000-00001BE10000}"/>
    <cellStyle name="SAPBEXunassignedItem 3 3 6 3 3" xfId="57634" xr:uid="{00000000-0005-0000-0000-00001CE10000}"/>
    <cellStyle name="SAPBEXunassignedItem 3 3 6 4" xfId="57635" xr:uid="{00000000-0005-0000-0000-00001DE10000}"/>
    <cellStyle name="SAPBEXunassignedItem 3 3 6 4 2" xfId="57636" xr:uid="{00000000-0005-0000-0000-00001EE10000}"/>
    <cellStyle name="SAPBEXunassignedItem 3 3 6 4 3" xfId="57637" xr:uid="{00000000-0005-0000-0000-00001FE10000}"/>
    <cellStyle name="SAPBEXunassignedItem 3 3 6 5" xfId="57638" xr:uid="{00000000-0005-0000-0000-000020E10000}"/>
    <cellStyle name="SAPBEXunassignedItem 3 3 6 5 2" xfId="57639" xr:uid="{00000000-0005-0000-0000-000021E10000}"/>
    <cellStyle name="SAPBEXunassignedItem 3 3 6 5 3" xfId="57640" xr:uid="{00000000-0005-0000-0000-000022E10000}"/>
    <cellStyle name="SAPBEXunassignedItem 3 3 6 6" xfId="57641" xr:uid="{00000000-0005-0000-0000-000023E10000}"/>
    <cellStyle name="SAPBEXunassignedItem 3 3 6 6 2" xfId="57642" xr:uid="{00000000-0005-0000-0000-000024E10000}"/>
    <cellStyle name="SAPBEXunassignedItem 3 3 6 6 3" xfId="57643" xr:uid="{00000000-0005-0000-0000-000025E10000}"/>
    <cellStyle name="SAPBEXunassignedItem 3 3 6 7" xfId="57644" xr:uid="{00000000-0005-0000-0000-000026E10000}"/>
    <cellStyle name="SAPBEXunassignedItem 3 3 6 7 2" xfId="57645" xr:uid="{00000000-0005-0000-0000-000027E10000}"/>
    <cellStyle name="SAPBEXunassignedItem 3 3 6 7 3" xfId="57646" xr:uid="{00000000-0005-0000-0000-000028E10000}"/>
    <cellStyle name="SAPBEXunassignedItem 3 3 6 8" xfId="57647" xr:uid="{00000000-0005-0000-0000-000029E10000}"/>
    <cellStyle name="SAPBEXunassignedItem 3 3 6 8 2" xfId="57648" xr:uid="{00000000-0005-0000-0000-00002AE10000}"/>
    <cellStyle name="SAPBEXunassignedItem 3 3 6 8 3" xfId="57649" xr:uid="{00000000-0005-0000-0000-00002BE10000}"/>
    <cellStyle name="SAPBEXunassignedItem 3 3 6 9" xfId="57650" xr:uid="{00000000-0005-0000-0000-00002CE10000}"/>
    <cellStyle name="SAPBEXunassignedItem 3 3 6 9 2" xfId="57651" xr:uid="{00000000-0005-0000-0000-00002DE10000}"/>
    <cellStyle name="SAPBEXunassignedItem 3 3 6 9 3" xfId="57652" xr:uid="{00000000-0005-0000-0000-00002EE10000}"/>
    <cellStyle name="SAPBEXunassignedItem 3 3 7" xfId="57653" xr:uid="{00000000-0005-0000-0000-00002FE10000}"/>
    <cellStyle name="SAPBEXunassignedItem 3 3 7 10" xfId="57654" xr:uid="{00000000-0005-0000-0000-000030E10000}"/>
    <cellStyle name="SAPBEXunassignedItem 3 3 7 10 2" xfId="57655" xr:uid="{00000000-0005-0000-0000-000031E10000}"/>
    <cellStyle name="SAPBEXunassignedItem 3 3 7 10 3" xfId="57656" xr:uid="{00000000-0005-0000-0000-000032E10000}"/>
    <cellStyle name="SAPBEXunassignedItem 3 3 7 11" xfId="57657" xr:uid="{00000000-0005-0000-0000-000033E10000}"/>
    <cellStyle name="SAPBEXunassignedItem 3 3 7 11 2" xfId="57658" xr:uid="{00000000-0005-0000-0000-000034E10000}"/>
    <cellStyle name="SAPBEXunassignedItem 3 3 7 11 3" xfId="57659" xr:uid="{00000000-0005-0000-0000-000035E10000}"/>
    <cellStyle name="SAPBEXunassignedItem 3 3 7 12" xfId="57660" xr:uid="{00000000-0005-0000-0000-000036E10000}"/>
    <cellStyle name="SAPBEXunassignedItem 3 3 7 13" xfId="57661" xr:uid="{00000000-0005-0000-0000-000037E10000}"/>
    <cellStyle name="SAPBEXunassignedItem 3 3 7 2" xfId="57662" xr:uid="{00000000-0005-0000-0000-000038E10000}"/>
    <cellStyle name="SAPBEXunassignedItem 3 3 7 2 2" xfId="57663" xr:uid="{00000000-0005-0000-0000-000039E10000}"/>
    <cellStyle name="SAPBEXunassignedItem 3 3 7 2 3" xfId="57664" xr:uid="{00000000-0005-0000-0000-00003AE10000}"/>
    <cellStyle name="SAPBEXunassignedItem 3 3 7 3" xfId="57665" xr:uid="{00000000-0005-0000-0000-00003BE10000}"/>
    <cellStyle name="SAPBEXunassignedItem 3 3 7 3 2" xfId="57666" xr:uid="{00000000-0005-0000-0000-00003CE10000}"/>
    <cellStyle name="SAPBEXunassignedItem 3 3 7 3 3" xfId="57667" xr:uid="{00000000-0005-0000-0000-00003DE10000}"/>
    <cellStyle name="SAPBEXunassignedItem 3 3 7 4" xfId="57668" xr:uid="{00000000-0005-0000-0000-00003EE10000}"/>
    <cellStyle name="SAPBEXunassignedItem 3 3 7 4 2" xfId="57669" xr:uid="{00000000-0005-0000-0000-00003FE10000}"/>
    <cellStyle name="SAPBEXunassignedItem 3 3 7 4 3" xfId="57670" xr:uid="{00000000-0005-0000-0000-000040E10000}"/>
    <cellStyle name="SAPBEXunassignedItem 3 3 7 5" xfId="57671" xr:uid="{00000000-0005-0000-0000-000041E10000}"/>
    <cellStyle name="SAPBEXunassignedItem 3 3 7 5 2" xfId="57672" xr:uid="{00000000-0005-0000-0000-000042E10000}"/>
    <cellStyle name="SAPBEXunassignedItem 3 3 7 5 3" xfId="57673" xr:uid="{00000000-0005-0000-0000-000043E10000}"/>
    <cellStyle name="SAPBEXunassignedItem 3 3 7 6" xfId="57674" xr:uid="{00000000-0005-0000-0000-000044E10000}"/>
    <cellStyle name="SAPBEXunassignedItem 3 3 7 6 2" xfId="57675" xr:uid="{00000000-0005-0000-0000-000045E10000}"/>
    <cellStyle name="SAPBEXunassignedItem 3 3 7 6 3" xfId="57676" xr:uid="{00000000-0005-0000-0000-000046E10000}"/>
    <cellStyle name="SAPBEXunassignedItem 3 3 7 7" xfId="57677" xr:uid="{00000000-0005-0000-0000-000047E10000}"/>
    <cellStyle name="SAPBEXunassignedItem 3 3 7 7 2" xfId="57678" xr:uid="{00000000-0005-0000-0000-000048E10000}"/>
    <cellStyle name="SAPBEXunassignedItem 3 3 7 7 3" xfId="57679" xr:uid="{00000000-0005-0000-0000-000049E10000}"/>
    <cellStyle name="SAPBEXunassignedItem 3 3 7 8" xfId="57680" xr:uid="{00000000-0005-0000-0000-00004AE10000}"/>
    <cellStyle name="SAPBEXunassignedItem 3 3 7 8 2" xfId="57681" xr:uid="{00000000-0005-0000-0000-00004BE10000}"/>
    <cellStyle name="SAPBEXunassignedItem 3 3 7 8 3" xfId="57682" xr:uid="{00000000-0005-0000-0000-00004CE10000}"/>
    <cellStyle name="SAPBEXunassignedItem 3 3 7 9" xfId="57683" xr:uid="{00000000-0005-0000-0000-00004DE10000}"/>
    <cellStyle name="SAPBEXunassignedItem 3 3 7 9 2" xfId="57684" xr:uid="{00000000-0005-0000-0000-00004EE10000}"/>
    <cellStyle name="SAPBEXunassignedItem 3 3 7 9 3" xfId="57685" xr:uid="{00000000-0005-0000-0000-00004FE10000}"/>
    <cellStyle name="SAPBEXunassignedItem 3 3 8" xfId="57686" xr:uid="{00000000-0005-0000-0000-000050E10000}"/>
    <cellStyle name="SAPBEXunassignedItem 3 3 8 2" xfId="57687" xr:uid="{00000000-0005-0000-0000-000051E10000}"/>
    <cellStyle name="SAPBEXunassignedItem 3 3 8 3" xfId="57688" xr:uid="{00000000-0005-0000-0000-000052E10000}"/>
    <cellStyle name="SAPBEXunassignedItem 3 3 9" xfId="57689" xr:uid="{00000000-0005-0000-0000-000053E10000}"/>
    <cellStyle name="SAPBEXunassignedItem 3 3 9 2" xfId="57690" xr:uid="{00000000-0005-0000-0000-000054E10000}"/>
    <cellStyle name="SAPBEXunassignedItem 3 3 9 3" xfId="57691" xr:uid="{00000000-0005-0000-0000-000055E10000}"/>
    <cellStyle name="SAPBEXunassignedItem 3 4" xfId="57692" xr:uid="{00000000-0005-0000-0000-000056E10000}"/>
    <cellStyle name="SAPBEXunassignedItem 3 4 10" xfId="57693" xr:uid="{00000000-0005-0000-0000-000057E10000}"/>
    <cellStyle name="SAPBEXunassignedItem 3 4 10 2" xfId="57694" xr:uid="{00000000-0005-0000-0000-000058E10000}"/>
    <cellStyle name="SAPBEXunassignedItem 3 4 10 3" xfId="57695" xr:uid="{00000000-0005-0000-0000-000059E10000}"/>
    <cellStyle name="SAPBEXunassignedItem 3 4 11" xfId="57696" xr:uid="{00000000-0005-0000-0000-00005AE10000}"/>
    <cellStyle name="SAPBEXunassignedItem 3 4 11 2" xfId="57697" xr:uid="{00000000-0005-0000-0000-00005BE10000}"/>
    <cellStyle name="SAPBEXunassignedItem 3 4 11 3" xfId="57698" xr:uid="{00000000-0005-0000-0000-00005CE10000}"/>
    <cellStyle name="SAPBEXunassignedItem 3 4 12" xfId="57699" xr:uid="{00000000-0005-0000-0000-00005DE10000}"/>
    <cellStyle name="SAPBEXunassignedItem 3 4 12 2" xfId="57700" xr:uid="{00000000-0005-0000-0000-00005EE10000}"/>
    <cellStyle name="SAPBEXunassignedItem 3 4 12 3" xfId="57701" xr:uid="{00000000-0005-0000-0000-00005FE10000}"/>
    <cellStyle name="SAPBEXunassignedItem 3 4 13" xfId="57702" xr:uid="{00000000-0005-0000-0000-000060E10000}"/>
    <cellStyle name="SAPBEXunassignedItem 3 4 13 2" xfId="57703" xr:uid="{00000000-0005-0000-0000-000061E10000}"/>
    <cellStyle name="SAPBEXunassignedItem 3 4 13 3" xfId="57704" xr:uid="{00000000-0005-0000-0000-000062E10000}"/>
    <cellStyle name="SAPBEXunassignedItem 3 4 14" xfId="57705" xr:uid="{00000000-0005-0000-0000-000063E10000}"/>
    <cellStyle name="SAPBEXunassignedItem 3 4 14 2" xfId="57706" xr:uid="{00000000-0005-0000-0000-000064E10000}"/>
    <cellStyle name="SAPBEXunassignedItem 3 4 14 3" xfId="57707" xr:uid="{00000000-0005-0000-0000-000065E10000}"/>
    <cellStyle name="SAPBEXunassignedItem 3 4 15" xfId="57708" xr:uid="{00000000-0005-0000-0000-000066E10000}"/>
    <cellStyle name="SAPBEXunassignedItem 3 4 15 2" xfId="57709" xr:uid="{00000000-0005-0000-0000-000067E10000}"/>
    <cellStyle name="SAPBEXunassignedItem 3 4 15 3" xfId="57710" xr:uid="{00000000-0005-0000-0000-000068E10000}"/>
    <cellStyle name="SAPBEXunassignedItem 3 4 16" xfId="57711" xr:uid="{00000000-0005-0000-0000-000069E10000}"/>
    <cellStyle name="SAPBEXunassignedItem 3 4 16 2" xfId="57712" xr:uid="{00000000-0005-0000-0000-00006AE10000}"/>
    <cellStyle name="SAPBEXunassignedItem 3 4 16 3" xfId="57713" xr:uid="{00000000-0005-0000-0000-00006BE10000}"/>
    <cellStyle name="SAPBEXunassignedItem 3 4 17" xfId="57714" xr:uid="{00000000-0005-0000-0000-00006CE10000}"/>
    <cellStyle name="SAPBEXunassignedItem 3 4 17 2" xfId="57715" xr:uid="{00000000-0005-0000-0000-00006DE10000}"/>
    <cellStyle name="SAPBEXunassignedItem 3 4 17 3" xfId="57716" xr:uid="{00000000-0005-0000-0000-00006EE10000}"/>
    <cellStyle name="SAPBEXunassignedItem 3 4 18" xfId="57717" xr:uid="{00000000-0005-0000-0000-00006FE10000}"/>
    <cellStyle name="SAPBEXunassignedItem 3 4 18 2" xfId="57718" xr:uid="{00000000-0005-0000-0000-000070E10000}"/>
    <cellStyle name="SAPBEXunassignedItem 3 4 18 3" xfId="57719" xr:uid="{00000000-0005-0000-0000-000071E10000}"/>
    <cellStyle name="SAPBEXunassignedItem 3 4 19" xfId="57720" xr:uid="{00000000-0005-0000-0000-000072E10000}"/>
    <cellStyle name="SAPBEXunassignedItem 3 4 2" xfId="57721" xr:uid="{00000000-0005-0000-0000-000073E10000}"/>
    <cellStyle name="SAPBEXunassignedItem 3 4 2 10" xfId="57722" xr:uid="{00000000-0005-0000-0000-000074E10000}"/>
    <cellStyle name="SAPBEXunassignedItem 3 4 2 10 2" xfId="57723" xr:uid="{00000000-0005-0000-0000-000075E10000}"/>
    <cellStyle name="SAPBEXunassignedItem 3 4 2 10 3" xfId="57724" xr:uid="{00000000-0005-0000-0000-000076E10000}"/>
    <cellStyle name="SAPBEXunassignedItem 3 4 2 11" xfId="57725" xr:uid="{00000000-0005-0000-0000-000077E10000}"/>
    <cellStyle name="SAPBEXunassignedItem 3 4 2 11 2" xfId="57726" xr:uid="{00000000-0005-0000-0000-000078E10000}"/>
    <cellStyle name="SAPBEXunassignedItem 3 4 2 11 3" xfId="57727" xr:uid="{00000000-0005-0000-0000-000079E10000}"/>
    <cellStyle name="SAPBEXunassignedItem 3 4 2 12" xfId="57728" xr:uid="{00000000-0005-0000-0000-00007AE10000}"/>
    <cellStyle name="SAPBEXunassignedItem 3 4 2 12 2" xfId="57729" xr:uid="{00000000-0005-0000-0000-00007BE10000}"/>
    <cellStyle name="SAPBEXunassignedItem 3 4 2 12 3" xfId="57730" xr:uid="{00000000-0005-0000-0000-00007CE10000}"/>
    <cellStyle name="SAPBEXunassignedItem 3 4 2 13" xfId="57731" xr:uid="{00000000-0005-0000-0000-00007DE10000}"/>
    <cellStyle name="SAPBEXunassignedItem 3 4 2 14" xfId="57732" xr:uid="{00000000-0005-0000-0000-00007EE10000}"/>
    <cellStyle name="SAPBEXunassignedItem 3 4 2 2" xfId="57733" xr:uid="{00000000-0005-0000-0000-00007FE10000}"/>
    <cellStyle name="SAPBEXunassignedItem 3 4 2 2 2" xfId="57734" xr:uid="{00000000-0005-0000-0000-000080E10000}"/>
    <cellStyle name="SAPBEXunassignedItem 3 4 2 2 3" xfId="57735" xr:uid="{00000000-0005-0000-0000-000081E10000}"/>
    <cellStyle name="SAPBEXunassignedItem 3 4 2 3" xfId="57736" xr:uid="{00000000-0005-0000-0000-000082E10000}"/>
    <cellStyle name="SAPBEXunassignedItem 3 4 2 3 2" xfId="57737" xr:uid="{00000000-0005-0000-0000-000083E10000}"/>
    <cellStyle name="SAPBEXunassignedItem 3 4 2 3 3" xfId="57738" xr:uid="{00000000-0005-0000-0000-000084E10000}"/>
    <cellStyle name="SAPBEXunassignedItem 3 4 2 4" xfId="57739" xr:uid="{00000000-0005-0000-0000-000085E10000}"/>
    <cellStyle name="SAPBEXunassignedItem 3 4 2 4 2" xfId="57740" xr:uid="{00000000-0005-0000-0000-000086E10000}"/>
    <cellStyle name="SAPBEXunassignedItem 3 4 2 4 3" xfId="57741" xr:uid="{00000000-0005-0000-0000-000087E10000}"/>
    <cellStyle name="SAPBEXunassignedItem 3 4 2 5" xfId="57742" xr:uid="{00000000-0005-0000-0000-000088E10000}"/>
    <cellStyle name="SAPBEXunassignedItem 3 4 2 5 2" xfId="57743" xr:uid="{00000000-0005-0000-0000-000089E10000}"/>
    <cellStyle name="SAPBEXunassignedItem 3 4 2 5 3" xfId="57744" xr:uid="{00000000-0005-0000-0000-00008AE10000}"/>
    <cellStyle name="SAPBEXunassignedItem 3 4 2 6" xfId="57745" xr:uid="{00000000-0005-0000-0000-00008BE10000}"/>
    <cellStyle name="SAPBEXunassignedItem 3 4 2 6 2" xfId="57746" xr:uid="{00000000-0005-0000-0000-00008CE10000}"/>
    <cellStyle name="SAPBEXunassignedItem 3 4 2 6 3" xfId="57747" xr:uid="{00000000-0005-0000-0000-00008DE10000}"/>
    <cellStyle name="SAPBEXunassignedItem 3 4 2 7" xfId="57748" xr:uid="{00000000-0005-0000-0000-00008EE10000}"/>
    <cellStyle name="SAPBEXunassignedItem 3 4 2 7 2" xfId="57749" xr:uid="{00000000-0005-0000-0000-00008FE10000}"/>
    <cellStyle name="SAPBEXunassignedItem 3 4 2 7 3" xfId="57750" xr:uid="{00000000-0005-0000-0000-000090E10000}"/>
    <cellStyle name="SAPBEXunassignedItem 3 4 2 8" xfId="57751" xr:uid="{00000000-0005-0000-0000-000091E10000}"/>
    <cellStyle name="SAPBEXunassignedItem 3 4 2 8 2" xfId="57752" xr:uid="{00000000-0005-0000-0000-000092E10000}"/>
    <cellStyle name="SAPBEXunassignedItem 3 4 2 8 3" xfId="57753" xr:uid="{00000000-0005-0000-0000-000093E10000}"/>
    <cellStyle name="SAPBEXunassignedItem 3 4 2 9" xfId="57754" xr:uid="{00000000-0005-0000-0000-000094E10000}"/>
    <cellStyle name="SAPBEXunassignedItem 3 4 2 9 2" xfId="57755" xr:uid="{00000000-0005-0000-0000-000095E10000}"/>
    <cellStyle name="SAPBEXunassignedItem 3 4 2 9 3" xfId="57756" xr:uid="{00000000-0005-0000-0000-000096E10000}"/>
    <cellStyle name="SAPBEXunassignedItem 3 4 20" xfId="57757" xr:uid="{00000000-0005-0000-0000-000097E10000}"/>
    <cellStyle name="SAPBEXunassignedItem 3 4 3" xfId="57758" xr:uid="{00000000-0005-0000-0000-000098E10000}"/>
    <cellStyle name="SAPBEXunassignedItem 3 4 3 10" xfId="57759" xr:uid="{00000000-0005-0000-0000-000099E10000}"/>
    <cellStyle name="SAPBEXunassignedItem 3 4 3 10 2" xfId="57760" xr:uid="{00000000-0005-0000-0000-00009AE10000}"/>
    <cellStyle name="SAPBEXunassignedItem 3 4 3 10 3" xfId="57761" xr:uid="{00000000-0005-0000-0000-00009BE10000}"/>
    <cellStyle name="SAPBEXunassignedItem 3 4 3 11" xfId="57762" xr:uid="{00000000-0005-0000-0000-00009CE10000}"/>
    <cellStyle name="SAPBEXunassignedItem 3 4 3 11 2" xfId="57763" xr:uid="{00000000-0005-0000-0000-00009DE10000}"/>
    <cellStyle name="SAPBEXunassignedItem 3 4 3 11 3" xfId="57764" xr:uid="{00000000-0005-0000-0000-00009EE10000}"/>
    <cellStyle name="SAPBEXunassignedItem 3 4 3 12" xfId="57765" xr:uid="{00000000-0005-0000-0000-00009FE10000}"/>
    <cellStyle name="SAPBEXunassignedItem 3 4 3 12 2" xfId="57766" xr:uid="{00000000-0005-0000-0000-0000A0E10000}"/>
    <cellStyle name="SAPBEXunassignedItem 3 4 3 12 3" xfId="57767" xr:uid="{00000000-0005-0000-0000-0000A1E10000}"/>
    <cellStyle name="SAPBEXunassignedItem 3 4 3 13" xfId="57768" xr:uid="{00000000-0005-0000-0000-0000A2E10000}"/>
    <cellStyle name="SAPBEXunassignedItem 3 4 3 14" xfId="57769" xr:uid="{00000000-0005-0000-0000-0000A3E10000}"/>
    <cellStyle name="SAPBEXunassignedItem 3 4 3 2" xfId="57770" xr:uid="{00000000-0005-0000-0000-0000A4E10000}"/>
    <cellStyle name="SAPBEXunassignedItem 3 4 3 2 2" xfId="57771" xr:uid="{00000000-0005-0000-0000-0000A5E10000}"/>
    <cellStyle name="SAPBEXunassignedItem 3 4 3 2 3" xfId="57772" xr:uid="{00000000-0005-0000-0000-0000A6E10000}"/>
    <cellStyle name="SAPBEXunassignedItem 3 4 3 3" xfId="57773" xr:uid="{00000000-0005-0000-0000-0000A7E10000}"/>
    <cellStyle name="SAPBEXunassignedItem 3 4 3 3 2" xfId="57774" xr:uid="{00000000-0005-0000-0000-0000A8E10000}"/>
    <cellStyle name="SAPBEXunassignedItem 3 4 3 3 3" xfId="57775" xr:uid="{00000000-0005-0000-0000-0000A9E10000}"/>
    <cellStyle name="SAPBEXunassignedItem 3 4 3 4" xfId="57776" xr:uid="{00000000-0005-0000-0000-0000AAE10000}"/>
    <cellStyle name="SAPBEXunassignedItem 3 4 3 4 2" xfId="57777" xr:uid="{00000000-0005-0000-0000-0000ABE10000}"/>
    <cellStyle name="SAPBEXunassignedItem 3 4 3 4 3" xfId="57778" xr:uid="{00000000-0005-0000-0000-0000ACE10000}"/>
    <cellStyle name="SAPBEXunassignedItem 3 4 3 5" xfId="57779" xr:uid="{00000000-0005-0000-0000-0000ADE10000}"/>
    <cellStyle name="SAPBEXunassignedItem 3 4 3 5 2" xfId="57780" xr:uid="{00000000-0005-0000-0000-0000AEE10000}"/>
    <cellStyle name="SAPBEXunassignedItem 3 4 3 5 3" xfId="57781" xr:uid="{00000000-0005-0000-0000-0000AFE10000}"/>
    <cellStyle name="SAPBEXunassignedItem 3 4 3 6" xfId="57782" xr:uid="{00000000-0005-0000-0000-0000B0E10000}"/>
    <cellStyle name="SAPBEXunassignedItem 3 4 3 6 2" xfId="57783" xr:uid="{00000000-0005-0000-0000-0000B1E10000}"/>
    <cellStyle name="SAPBEXunassignedItem 3 4 3 6 3" xfId="57784" xr:uid="{00000000-0005-0000-0000-0000B2E10000}"/>
    <cellStyle name="SAPBEXunassignedItem 3 4 3 7" xfId="57785" xr:uid="{00000000-0005-0000-0000-0000B3E10000}"/>
    <cellStyle name="SAPBEXunassignedItem 3 4 3 7 2" xfId="57786" xr:uid="{00000000-0005-0000-0000-0000B4E10000}"/>
    <cellStyle name="SAPBEXunassignedItem 3 4 3 7 3" xfId="57787" xr:uid="{00000000-0005-0000-0000-0000B5E10000}"/>
    <cellStyle name="SAPBEXunassignedItem 3 4 3 8" xfId="57788" xr:uid="{00000000-0005-0000-0000-0000B6E10000}"/>
    <cellStyle name="SAPBEXunassignedItem 3 4 3 8 2" xfId="57789" xr:uid="{00000000-0005-0000-0000-0000B7E10000}"/>
    <cellStyle name="SAPBEXunassignedItem 3 4 3 8 3" xfId="57790" xr:uid="{00000000-0005-0000-0000-0000B8E10000}"/>
    <cellStyle name="SAPBEXunassignedItem 3 4 3 9" xfId="57791" xr:uid="{00000000-0005-0000-0000-0000B9E10000}"/>
    <cellStyle name="SAPBEXunassignedItem 3 4 3 9 2" xfId="57792" xr:uid="{00000000-0005-0000-0000-0000BAE10000}"/>
    <cellStyle name="SAPBEXunassignedItem 3 4 3 9 3" xfId="57793" xr:uid="{00000000-0005-0000-0000-0000BBE10000}"/>
    <cellStyle name="SAPBEXunassignedItem 3 4 4" xfId="57794" xr:uid="{00000000-0005-0000-0000-0000BCE10000}"/>
    <cellStyle name="SAPBEXunassignedItem 3 4 4 10" xfId="57795" xr:uid="{00000000-0005-0000-0000-0000BDE10000}"/>
    <cellStyle name="SAPBEXunassignedItem 3 4 4 10 2" xfId="57796" xr:uid="{00000000-0005-0000-0000-0000BEE10000}"/>
    <cellStyle name="SAPBEXunassignedItem 3 4 4 10 3" xfId="57797" xr:uid="{00000000-0005-0000-0000-0000BFE10000}"/>
    <cellStyle name="SAPBEXunassignedItem 3 4 4 11" xfId="57798" xr:uid="{00000000-0005-0000-0000-0000C0E10000}"/>
    <cellStyle name="SAPBEXunassignedItem 3 4 4 11 2" xfId="57799" xr:uid="{00000000-0005-0000-0000-0000C1E10000}"/>
    <cellStyle name="SAPBEXunassignedItem 3 4 4 11 3" xfId="57800" xr:uid="{00000000-0005-0000-0000-0000C2E10000}"/>
    <cellStyle name="SAPBEXunassignedItem 3 4 4 12" xfId="57801" xr:uid="{00000000-0005-0000-0000-0000C3E10000}"/>
    <cellStyle name="SAPBEXunassignedItem 3 4 4 13" xfId="57802" xr:uid="{00000000-0005-0000-0000-0000C4E10000}"/>
    <cellStyle name="SAPBEXunassignedItem 3 4 4 2" xfId="57803" xr:uid="{00000000-0005-0000-0000-0000C5E10000}"/>
    <cellStyle name="SAPBEXunassignedItem 3 4 4 2 2" xfId="57804" xr:uid="{00000000-0005-0000-0000-0000C6E10000}"/>
    <cellStyle name="SAPBEXunassignedItem 3 4 4 2 3" xfId="57805" xr:uid="{00000000-0005-0000-0000-0000C7E10000}"/>
    <cellStyle name="SAPBEXunassignedItem 3 4 4 3" xfId="57806" xr:uid="{00000000-0005-0000-0000-0000C8E10000}"/>
    <cellStyle name="SAPBEXunassignedItem 3 4 4 3 2" xfId="57807" xr:uid="{00000000-0005-0000-0000-0000C9E10000}"/>
    <cellStyle name="SAPBEXunassignedItem 3 4 4 3 3" xfId="57808" xr:uid="{00000000-0005-0000-0000-0000CAE10000}"/>
    <cellStyle name="SAPBEXunassignedItem 3 4 4 4" xfId="57809" xr:uid="{00000000-0005-0000-0000-0000CBE10000}"/>
    <cellStyle name="SAPBEXunassignedItem 3 4 4 4 2" xfId="57810" xr:uid="{00000000-0005-0000-0000-0000CCE10000}"/>
    <cellStyle name="SAPBEXunassignedItem 3 4 4 4 3" xfId="57811" xr:uid="{00000000-0005-0000-0000-0000CDE10000}"/>
    <cellStyle name="SAPBEXunassignedItem 3 4 4 5" xfId="57812" xr:uid="{00000000-0005-0000-0000-0000CEE10000}"/>
    <cellStyle name="SAPBEXunassignedItem 3 4 4 5 2" xfId="57813" xr:uid="{00000000-0005-0000-0000-0000CFE10000}"/>
    <cellStyle name="SAPBEXunassignedItem 3 4 4 5 3" xfId="57814" xr:uid="{00000000-0005-0000-0000-0000D0E10000}"/>
    <cellStyle name="SAPBEXunassignedItem 3 4 4 6" xfId="57815" xr:uid="{00000000-0005-0000-0000-0000D1E10000}"/>
    <cellStyle name="SAPBEXunassignedItem 3 4 4 6 2" xfId="57816" xr:uid="{00000000-0005-0000-0000-0000D2E10000}"/>
    <cellStyle name="SAPBEXunassignedItem 3 4 4 6 3" xfId="57817" xr:uid="{00000000-0005-0000-0000-0000D3E10000}"/>
    <cellStyle name="SAPBEXunassignedItem 3 4 4 7" xfId="57818" xr:uid="{00000000-0005-0000-0000-0000D4E10000}"/>
    <cellStyle name="SAPBEXunassignedItem 3 4 4 7 2" xfId="57819" xr:uid="{00000000-0005-0000-0000-0000D5E10000}"/>
    <cellStyle name="SAPBEXunassignedItem 3 4 4 7 3" xfId="57820" xr:uid="{00000000-0005-0000-0000-0000D6E10000}"/>
    <cellStyle name="SAPBEXunassignedItem 3 4 4 8" xfId="57821" xr:uid="{00000000-0005-0000-0000-0000D7E10000}"/>
    <cellStyle name="SAPBEXunassignedItem 3 4 4 8 2" xfId="57822" xr:uid="{00000000-0005-0000-0000-0000D8E10000}"/>
    <cellStyle name="SAPBEXunassignedItem 3 4 4 8 3" xfId="57823" xr:uid="{00000000-0005-0000-0000-0000D9E10000}"/>
    <cellStyle name="SAPBEXunassignedItem 3 4 4 9" xfId="57824" xr:uid="{00000000-0005-0000-0000-0000DAE10000}"/>
    <cellStyle name="SAPBEXunassignedItem 3 4 4 9 2" xfId="57825" xr:uid="{00000000-0005-0000-0000-0000DBE10000}"/>
    <cellStyle name="SAPBEXunassignedItem 3 4 4 9 3" xfId="57826" xr:uid="{00000000-0005-0000-0000-0000DCE10000}"/>
    <cellStyle name="SAPBEXunassignedItem 3 4 5" xfId="57827" xr:uid="{00000000-0005-0000-0000-0000DDE10000}"/>
    <cellStyle name="SAPBEXunassignedItem 3 4 5 10" xfId="57828" xr:uid="{00000000-0005-0000-0000-0000DEE10000}"/>
    <cellStyle name="SAPBEXunassignedItem 3 4 5 10 2" xfId="57829" xr:uid="{00000000-0005-0000-0000-0000DFE10000}"/>
    <cellStyle name="SAPBEXunassignedItem 3 4 5 10 3" xfId="57830" xr:uid="{00000000-0005-0000-0000-0000E0E10000}"/>
    <cellStyle name="SAPBEXunassignedItem 3 4 5 11" xfId="57831" xr:uid="{00000000-0005-0000-0000-0000E1E10000}"/>
    <cellStyle name="SAPBEXunassignedItem 3 4 5 11 2" xfId="57832" xr:uid="{00000000-0005-0000-0000-0000E2E10000}"/>
    <cellStyle name="SAPBEXunassignedItem 3 4 5 11 3" xfId="57833" xr:uid="{00000000-0005-0000-0000-0000E3E10000}"/>
    <cellStyle name="SAPBEXunassignedItem 3 4 5 12" xfId="57834" xr:uid="{00000000-0005-0000-0000-0000E4E10000}"/>
    <cellStyle name="SAPBEXunassignedItem 3 4 5 13" xfId="57835" xr:uid="{00000000-0005-0000-0000-0000E5E10000}"/>
    <cellStyle name="SAPBEXunassignedItem 3 4 5 2" xfId="57836" xr:uid="{00000000-0005-0000-0000-0000E6E10000}"/>
    <cellStyle name="SAPBEXunassignedItem 3 4 5 2 2" xfId="57837" xr:uid="{00000000-0005-0000-0000-0000E7E10000}"/>
    <cellStyle name="SAPBEXunassignedItem 3 4 5 2 3" xfId="57838" xr:uid="{00000000-0005-0000-0000-0000E8E10000}"/>
    <cellStyle name="SAPBEXunassignedItem 3 4 5 3" xfId="57839" xr:uid="{00000000-0005-0000-0000-0000E9E10000}"/>
    <cellStyle name="SAPBEXunassignedItem 3 4 5 3 2" xfId="57840" xr:uid="{00000000-0005-0000-0000-0000EAE10000}"/>
    <cellStyle name="SAPBEXunassignedItem 3 4 5 3 3" xfId="57841" xr:uid="{00000000-0005-0000-0000-0000EBE10000}"/>
    <cellStyle name="SAPBEXunassignedItem 3 4 5 4" xfId="57842" xr:uid="{00000000-0005-0000-0000-0000ECE10000}"/>
    <cellStyle name="SAPBEXunassignedItem 3 4 5 4 2" xfId="57843" xr:uid="{00000000-0005-0000-0000-0000EDE10000}"/>
    <cellStyle name="SAPBEXunassignedItem 3 4 5 4 3" xfId="57844" xr:uid="{00000000-0005-0000-0000-0000EEE10000}"/>
    <cellStyle name="SAPBEXunassignedItem 3 4 5 5" xfId="57845" xr:uid="{00000000-0005-0000-0000-0000EFE10000}"/>
    <cellStyle name="SAPBEXunassignedItem 3 4 5 5 2" xfId="57846" xr:uid="{00000000-0005-0000-0000-0000F0E10000}"/>
    <cellStyle name="SAPBEXunassignedItem 3 4 5 5 3" xfId="57847" xr:uid="{00000000-0005-0000-0000-0000F1E10000}"/>
    <cellStyle name="SAPBEXunassignedItem 3 4 5 6" xfId="57848" xr:uid="{00000000-0005-0000-0000-0000F2E10000}"/>
    <cellStyle name="SAPBEXunassignedItem 3 4 5 6 2" xfId="57849" xr:uid="{00000000-0005-0000-0000-0000F3E10000}"/>
    <cellStyle name="SAPBEXunassignedItem 3 4 5 6 3" xfId="57850" xr:uid="{00000000-0005-0000-0000-0000F4E10000}"/>
    <cellStyle name="SAPBEXunassignedItem 3 4 5 7" xfId="57851" xr:uid="{00000000-0005-0000-0000-0000F5E10000}"/>
    <cellStyle name="SAPBEXunassignedItem 3 4 5 7 2" xfId="57852" xr:uid="{00000000-0005-0000-0000-0000F6E10000}"/>
    <cellStyle name="SAPBEXunassignedItem 3 4 5 7 3" xfId="57853" xr:uid="{00000000-0005-0000-0000-0000F7E10000}"/>
    <cellStyle name="SAPBEXunassignedItem 3 4 5 8" xfId="57854" xr:uid="{00000000-0005-0000-0000-0000F8E10000}"/>
    <cellStyle name="SAPBEXunassignedItem 3 4 5 8 2" xfId="57855" xr:uid="{00000000-0005-0000-0000-0000F9E10000}"/>
    <cellStyle name="SAPBEXunassignedItem 3 4 5 8 3" xfId="57856" xr:uid="{00000000-0005-0000-0000-0000FAE10000}"/>
    <cellStyle name="SAPBEXunassignedItem 3 4 5 9" xfId="57857" xr:uid="{00000000-0005-0000-0000-0000FBE10000}"/>
    <cellStyle name="SAPBEXunassignedItem 3 4 5 9 2" xfId="57858" xr:uid="{00000000-0005-0000-0000-0000FCE10000}"/>
    <cellStyle name="SAPBEXunassignedItem 3 4 5 9 3" xfId="57859" xr:uid="{00000000-0005-0000-0000-0000FDE10000}"/>
    <cellStyle name="SAPBEXunassignedItem 3 4 6" xfId="57860" xr:uid="{00000000-0005-0000-0000-0000FEE10000}"/>
    <cellStyle name="SAPBEXunassignedItem 3 4 6 10" xfId="57861" xr:uid="{00000000-0005-0000-0000-0000FFE10000}"/>
    <cellStyle name="SAPBEXunassignedItem 3 4 6 10 2" xfId="57862" xr:uid="{00000000-0005-0000-0000-000000E20000}"/>
    <cellStyle name="SAPBEXunassignedItem 3 4 6 10 3" xfId="57863" xr:uid="{00000000-0005-0000-0000-000001E20000}"/>
    <cellStyle name="SAPBEXunassignedItem 3 4 6 11" xfId="57864" xr:uid="{00000000-0005-0000-0000-000002E20000}"/>
    <cellStyle name="SAPBEXunassignedItem 3 4 6 11 2" xfId="57865" xr:uid="{00000000-0005-0000-0000-000003E20000}"/>
    <cellStyle name="SAPBEXunassignedItem 3 4 6 11 3" xfId="57866" xr:uid="{00000000-0005-0000-0000-000004E20000}"/>
    <cellStyle name="SAPBEXunassignedItem 3 4 6 12" xfId="57867" xr:uid="{00000000-0005-0000-0000-000005E20000}"/>
    <cellStyle name="SAPBEXunassignedItem 3 4 6 13" xfId="57868" xr:uid="{00000000-0005-0000-0000-000006E20000}"/>
    <cellStyle name="SAPBEXunassignedItem 3 4 6 2" xfId="57869" xr:uid="{00000000-0005-0000-0000-000007E20000}"/>
    <cellStyle name="SAPBEXunassignedItem 3 4 6 2 2" xfId="57870" xr:uid="{00000000-0005-0000-0000-000008E20000}"/>
    <cellStyle name="SAPBEXunassignedItem 3 4 6 2 3" xfId="57871" xr:uid="{00000000-0005-0000-0000-000009E20000}"/>
    <cellStyle name="SAPBEXunassignedItem 3 4 6 3" xfId="57872" xr:uid="{00000000-0005-0000-0000-00000AE20000}"/>
    <cellStyle name="SAPBEXunassignedItem 3 4 6 3 2" xfId="57873" xr:uid="{00000000-0005-0000-0000-00000BE20000}"/>
    <cellStyle name="SAPBEXunassignedItem 3 4 6 3 3" xfId="57874" xr:uid="{00000000-0005-0000-0000-00000CE20000}"/>
    <cellStyle name="SAPBEXunassignedItem 3 4 6 4" xfId="57875" xr:uid="{00000000-0005-0000-0000-00000DE20000}"/>
    <cellStyle name="SAPBEXunassignedItem 3 4 6 4 2" xfId="57876" xr:uid="{00000000-0005-0000-0000-00000EE20000}"/>
    <cellStyle name="SAPBEXunassignedItem 3 4 6 4 3" xfId="57877" xr:uid="{00000000-0005-0000-0000-00000FE20000}"/>
    <cellStyle name="SAPBEXunassignedItem 3 4 6 5" xfId="57878" xr:uid="{00000000-0005-0000-0000-000010E20000}"/>
    <cellStyle name="SAPBEXunassignedItem 3 4 6 5 2" xfId="57879" xr:uid="{00000000-0005-0000-0000-000011E20000}"/>
    <cellStyle name="SAPBEXunassignedItem 3 4 6 5 3" xfId="57880" xr:uid="{00000000-0005-0000-0000-000012E20000}"/>
    <cellStyle name="SAPBEXunassignedItem 3 4 6 6" xfId="57881" xr:uid="{00000000-0005-0000-0000-000013E20000}"/>
    <cellStyle name="SAPBEXunassignedItem 3 4 6 6 2" xfId="57882" xr:uid="{00000000-0005-0000-0000-000014E20000}"/>
    <cellStyle name="SAPBEXunassignedItem 3 4 6 6 3" xfId="57883" xr:uid="{00000000-0005-0000-0000-000015E20000}"/>
    <cellStyle name="SAPBEXunassignedItem 3 4 6 7" xfId="57884" xr:uid="{00000000-0005-0000-0000-000016E20000}"/>
    <cellStyle name="SAPBEXunassignedItem 3 4 6 7 2" xfId="57885" xr:uid="{00000000-0005-0000-0000-000017E20000}"/>
    <cellStyle name="SAPBEXunassignedItem 3 4 6 7 3" xfId="57886" xr:uid="{00000000-0005-0000-0000-000018E20000}"/>
    <cellStyle name="SAPBEXunassignedItem 3 4 6 8" xfId="57887" xr:uid="{00000000-0005-0000-0000-000019E20000}"/>
    <cellStyle name="SAPBEXunassignedItem 3 4 6 8 2" xfId="57888" xr:uid="{00000000-0005-0000-0000-00001AE20000}"/>
    <cellStyle name="SAPBEXunassignedItem 3 4 6 8 3" xfId="57889" xr:uid="{00000000-0005-0000-0000-00001BE20000}"/>
    <cellStyle name="SAPBEXunassignedItem 3 4 6 9" xfId="57890" xr:uid="{00000000-0005-0000-0000-00001CE20000}"/>
    <cellStyle name="SAPBEXunassignedItem 3 4 6 9 2" xfId="57891" xr:uid="{00000000-0005-0000-0000-00001DE20000}"/>
    <cellStyle name="SAPBEXunassignedItem 3 4 6 9 3" xfId="57892" xr:uid="{00000000-0005-0000-0000-00001EE20000}"/>
    <cellStyle name="SAPBEXunassignedItem 3 4 7" xfId="57893" xr:uid="{00000000-0005-0000-0000-00001FE20000}"/>
    <cellStyle name="SAPBEXunassignedItem 3 4 7 10" xfId="57894" xr:uid="{00000000-0005-0000-0000-000020E20000}"/>
    <cellStyle name="SAPBEXunassignedItem 3 4 7 10 2" xfId="57895" xr:uid="{00000000-0005-0000-0000-000021E20000}"/>
    <cellStyle name="SAPBEXunassignedItem 3 4 7 10 3" xfId="57896" xr:uid="{00000000-0005-0000-0000-000022E20000}"/>
    <cellStyle name="SAPBEXunassignedItem 3 4 7 11" xfId="57897" xr:uid="{00000000-0005-0000-0000-000023E20000}"/>
    <cellStyle name="SAPBEXunassignedItem 3 4 7 11 2" xfId="57898" xr:uid="{00000000-0005-0000-0000-000024E20000}"/>
    <cellStyle name="SAPBEXunassignedItem 3 4 7 11 3" xfId="57899" xr:uid="{00000000-0005-0000-0000-000025E20000}"/>
    <cellStyle name="SAPBEXunassignedItem 3 4 7 12" xfId="57900" xr:uid="{00000000-0005-0000-0000-000026E20000}"/>
    <cellStyle name="SAPBEXunassignedItem 3 4 7 13" xfId="57901" xr:uid="{00000000-0005-0000-0000-000027E20000}"/>
    <cellStyle name="SAPBEXunassignedItem 3 4 7 2" xfId="57902" xr:uid="{00000000-0005-0000-0000-000028E20000}"/>
    <cellStyle name="SAPBEXunassignedItem 3 4 7 2 2" xfId="57903" xr:uid="{00000000-0005-0000-0000-000029E20000}"/>
    <cellStyle name="SAPBEXunassignedItem 3 4 7 2 3" xfId="57904" xr:uid="{00000000-0005-0000-0000-00002AE20000}"/>
    <cellStyle name="SAPBEXunassignedItem 3 4 7 3" xfId="57905" xr:uid="{00000000-0005-0000-0000-00002BE20000}"/>
    <cellStyle name="SAPBEXunassignedItem 3 4 7 3 2" xfId="57906" xr:uid="{00000000-0005-0000-0000-00002CE20000}"/>
    <cellStyle name="SAPBEXunassignedItem 3 4 7 3 3" xfId="57907" xr:uid="{00000000-0005-0000-0000-00002DE20000}"/>
    <cellStyle name="SAPBEXunassignedItem 3 4 7 4" xfId="57908" xr:uid="{00000000-0005-0000-0000-00002EE20000}"/>
    <cellStyle name="SAPBEXunassignedItem 3 4 7 4 2" xfId="57909" xr:uid="{00000000-0005-0000-0000-00002FE20000}"/>
    <cellStyle name="SAPBEXunassignedItem 3 4 7 4 3" xfId="57910" xr:uid="{00000000-0005-0000-0000-000030E20000}"/>
    <cellStyle name="SAPBEXunassignedItem 3 4 7 5" xfId="57911" xr:uid="{00000000-0005-0000-0000-000031E20000}"/>
    <cellStyle name="SAPBEXunassignedItem 3 4 7 5 2" xfId="57912" xr:uid="{00000000-0005-0000-0000-000032E20000}"/>
    <cellStyle name="SAPBEXunassignedItem 3 4 7 5 3" xfId="57913" xr:uid="{00000000-0005-0000-0000-000033E20000}"/>
    <cellStyle name="SAPBEXunassignedItem 3 4 7 6" xfId="57914" xr:uid="{00000000-0005-0000-0000-000034E20000}"/>
    <cellStyle name="SAPBEXunassignedItem 3 4 7 6 2" xfId="57915" xr:uid="{00000000-0005-0000-0000-000035E20000}"/>
    <cellStyle name="SAPBEXunassignedItem 3 4 7 6 3" xfId="57916" xr:uid="{00000000-0005-0000-0000-000036E20000}"/>
    <cellStyle name="SAPBEXunassignedItem 3 4 7 7" xfId="57917" xr:uid="{00000000-0005-0000-0000-000037E20000}"/>
    <cellStyle name="SAPBEXunassignedItem 3 4 7 7 2" xfId="57918" xr:uid="{00000000-0005-0000-0000-000038E20000}"/>
    <cellStyle name="SAPBEXunassignedItem 3 4 7 7 3" xfId="57919" xr:uid="{00000000-0005-0000-0000-000039E20000}"/>
    <cellStyle name="SAPBEXunassignedItem 3 4 7 8" xfId="57920" xr:uid="{00000000-0005-0000-0000-00003AE20000}"/>
    <cellStyle name="SAPBEXunassignedItem 3 4 7 8 2" xfId="57921" xr:uid="{00000000-0005-0000-0000-00003BE20000}"/>
    <cellStyle name="SAPBEXunassignedItem 3 4 7 8 3" xfId="57922" xr:uid="{00000000-0005-0000-0000-00003CE20000}"/>
    <cellStyle name="SAPBEXunassignedItem 3 4 7 9" xfId="57923" xr:uid="{00000000-0005-0000-0000-00003DE20000}"/>
    <cellStyle name="SAPBEXunassignedItem 3 4 7 9 2" xfId="57924" xr:uid="{00000000-0005-0000-0000-00003EE20000}"/>
    <cellStyle name="SAPBEXunassignedItem 3 4 7 9 3" xfId="57925" xr:uid="{00000000-0005-0000-0000-00003FE20000}"/>
    <cellStyle name="SAPBEXunassignedItem 3 4 8" xfId="57926" xr:uid="{00000000-0005-0000-0000-000040E20000}"/>
    <cellStyle name="SAPBEXunassignedItem 3 4 8 2" xfId="57927" xr:uid="{00000000-0005-0000-0000-000041E20000}"/>
    <cellStyle name="SAPBEXunassignedItem 3 4 8 3" xfId="57928" xr:uid="{00000000-0005-0000-0000-000042E20000}"/>
    <cellStyle name="SAPBEXunassignedItem 3 4 9" xfId="57929" xr:uid="{00000000-0005-0000-0000-000043E20000}"/>
    <cellStyle name="SAPBEXunassignedItem 3 4 9 2" xfId="57930" xr:uid="{00000000-0005-0000-0000-000044E20000}"/>
    <cellStyle name="SAPBEXunassignedItem 3 4 9 3" xfId="57931" xr:uid="{00000000-0005-0000-0000-000045E20000}"/>
    <cellStyle name="SAPBEXunassignedItem 3 5" xfId="57932" xr:uid="{00000000-0005-0000-0000-000046E20000}"/>
    <cellStyle name="SAPBEXunassignedItem 3 5 10" xfId="57933" xr:uid="{00000000-0005-0000-0000-000047E20000}"/>
    <cellStyle name="SAPBEXunassignedItem 3 5 10 2" xfId="57934" xr:uid="{00000000-0005-0000-0000-000048E20000}"/>
    <cellStyle name="SAPBEXunassignedItem 3 5 10 3" xfId="57935" xr:uid="{00000000-0005-0000-0000-000049E20000}"/>
    <cellStyle name="SAPBEXunassignedItem 3 5 11" xfId="57936" xr:uid="{00000000-0005-0000-0000-00004AE20000}"/>
    <cellStyle name="SAPBEXunassignedItem 3 5 11 2" xfId="57937" xr:uid="{00000000-0005-0000-0000-00004BE20000}"/>
    <cellStyle name="SAPBEXunassignedItem 3 5 11 3" xfId="57938" xr:uid="{00000000-0005-0000-0000-00004CE20000}"/>
    <cellStyle name="SAPBEXunassignedItem 3 5 12" xfId="57939" xr:uid="{00000000-0005-0000-0000-00004DE20000}"/>
    <cellStyle name="SAPBEXunassignedItem 3 5 12 2" xfId="57940" xr:uid="{00000000-0005-0000-0000-00004EE20000}"/>
    <cellStyle name="SAPBEXunassignedItem 3 5 12 3" xfId="57941" xr:uid="{00000000-0005-0000-0000-00004FE20000}"/>
    <cellStyle name="SAPBEXunassignedItem 3 5 13" xfId="57942" xr:uid="{00000000-0005-0000-0000-000050E20000}"/>
    <cellStyle name="SAPBEXunassignedItem 3 5 13 2" xfId="57943" xr:uid="{00000000-0005-0000-0000-000051E20000}"/>
    <cellStyle name="SAPBEXunassignedItem 3 5 13 3" xfId="57944" xr:uid="{00000000-0005-0000-0000-000052E20000}"/>
    <cellStyle name="SAPBEXunassignedItem 3 5 14" xfId="57945" xr:uid="{00000000-0005-0000-0000-000053E20000}"/>
    <cellStyle name="SAPBEXunassignedItem 3 5 14 2" xfId="57946" xr:uid="{00000000-0005-0000-0000-000054E20000}"/>
    <cellStyle name="SAPBEXunassignedItem 3 5 14 3" xfId="57947" xr:uid="{00000000-0005-0000-0000-000055E20000}"/>
    <cellStyle name="SAPBEXunassignedItem 3 5 15" xfId="57948" xr:uid="{00000000-0005-0000-0000-000056E20000}"/>
    <cellStyle name="SAPBEXunassignedItem 3 5 15 2" xfId="57949" xr:uid="{00000000-0005-0000-0000-000057E20000}"/>
    <cellStyle name="SAPBEXunassignedItem 3 5 15 3" xfId="57950" xr:uid="{00000000-0005-0000-0000-000058E20000}"/>
    <cellStyle name="SAPBEXunassignedItem 3 5 16" xfId="57951" xr:uid="{00000000-0005-0000-0000-000059E20000}"/>
    <cellStyle name="SAPBEXunassignedItem 3 5 16 2" xfId="57952" xr:uid="{00000000-0005-0000-0000-00005AE20000}"/>
    <cellStyle name="SAPBEXunassignedItem 3 5 16 3" xfId="57953" xr:uid="{00000000-0005-0000-0000-00005BE20000}"/>
    <cellStyle name="SAPBEXunassignedItem 3 5 17" xfId="57954" xr:uid="{00000000-0005-0000-0000-00005CE20000}"/>
    <cellStyle name="SAPBEXunassignedItem 3 5 17 2" xfId="57955" xr:uid="{00000000-0005-0000-0000-00005DE20000}"/>
    <cellStyle name="SAPBEXunassignedItem 3 5 17 3" xfId="57956" xr:uid="{00000000-0005-0000-0000-00005EE20000}"/>
    <cellStyle name="SAPBEXunassignedItem 3 5 18" xfId="57957" xr:uid="{00000000-0005-0000-0000-00005FE20000}"/>
    <cellStyle name="SAPBEXunassignedItem 3 5 18 2" xfId="57958" xr:uid="{00000000-0005-0000-0000-000060E20000}"/>
    <cellStyle name="SAPBEXunassignedItem 3 5 18 3" xfId="57959" xr:uid="{00000000-0005-0000-0000-000061E20000}"/>
    <cellStyle name="SAPBEXunassignedItem 3 5 19" xfId="57960" xr:uid="{00000000-0005-0000-0000-000062E20000}"/>
    <cellStyle name="SAPBEXunassignedItem 3 5 2" xfId="57961" xr:uid="{00000000-0005-0000-0000-000063E20000}"/>
    <cellStyle name="SAPBEXunassignedItem 3 5 2 10" xfId="57962" xr:uid="{00000000-0005-0000-0000-000064E20000}"/>
    <cellStyle name="SAPBEXunassignedItem 3 5 2 10 2" xfId="57963" xr:uid="{00000000-0005-0000-0000-000065E20000}"/>
    <cellStyle name="SAPBEXunassignedItem 3 5 2 10 3" xfId="57964" xr:uid="{00000000-0005-0000-0000-000066E20000}"/>
    <cellStyle name="SAPBEXunassignedItem 3 5 2 11" xfId="57965" xr:uid="{00000000-0005-0000-0000-000067E20000}"/>
    <cellStyle name="SAPBEXunassignedItem 3 5 2 11 2" xfId="57966" xr:uid="{00000000-0005-0000-0000-000068E20000}"/>
    <cellStyle name="SAPBEXunassignedItem 3 5 2 11 3" xfId="57967" xr:uid="{00000000-0005-0000-0000-000069E20000}"/>
    <cellStyle name="SAPBEXunassignedItem 3 5 2 12" xfId="57968" xr:uid="{00000000-0005-0000-0000-00006AE20000}"/>
    <cellStyle name="SAPBEXunassignedItem 3 5 2 12 2" xfId="57969" xr:uid="{00000000-0005-0000-0000-00006BE20000}"/>
    <cellStyle name="SAPBEXunassignedItem 3 5 2 12 3" xfId="57970" xr:uid="{00000000-0005-0000-0000-00006CE20000}"/>
    <cellStyle name="SAPBEXunassignedItem 3 5 2 13" xfId="57971" xr:uid="{00000000-0005-0000-0000-00006DE20000}"/>
    <cellStyle name="SAPBEXunassignedItem 3 5 2 14" xfId="57972" xr:uid="{00000000-0005-0000-0000-00006EE20000}"/>
    <cellStyle name="SAPBEXunassignedItem 3 5 2 2" xfId="57973" xr:uid="{00000000-0005-0000-0000-00006FE20000}"/>
    <cellStyle name="SAPBEXunassignedItem 3 5 2 2 2" xfId="57974" xr:uid="{00000000-0005-0000-0000-000070E20000}"/>
    <cellStyle name="SAPBEXunassignedItem 3 5 2 2 3" xfId="57975" xr:uid="{00000000-0005-0000-0000-000071E20000}"/>
    <cellStyle name="SAPBEXunassignedItem 3 5 2 3" xfId="57976" xr:uid="{00000000-0005-0000-0000-000072E20000}"/>
    <cellStyle name="SAPBEXunassignedItem 3 5 2 3 2" xfId="57977" xr:uid="{00000000-0005-0000-0000-000073E20000}"/>
    <cellStyle name="SAPBEXunassignedItem 3 5 2 3 3" xfId="57978" xr:uid="{00000000-0005-0000-0000-000074E20000}"/>
    <cellStyle name="SAPBEXunassignedItem 3 5 2 4" xfId="57979" xr:uid="{00000000-0005-0000-0000-000075E20000}"/>
    <cellStyle name="SAPBEXunassignedItem 3 5 2 4 2" xfId="57980" xr:uid="{00000000-0005-0000-0000-000076E20000}"/>
    <cellStyle name="SAPBEXunassignedItem 3 5 2 4 3" xfId="57981" xr:uid="{00000000-0005-0000-0000-000077E20000}"/>
    <cellStyle name="SAPBEXunassignedItem 3 5 2 5" xfId="57982" xr:uid="{00000000-0005-0000-0000-000078E20000}"/>
    <cellStyle name="SAPBEXunassignedItem 3 5 2 5 2" xfId="57983" xr:uid="{00000000-0005-0000-0000-000079E20000}"/>
    <cellStyle name="SAPBEXunassignedItem 3 5 2 5 3" xfId="57984" xr:uid="{00000000-0005-0000-0000-00007AE20000}"/>
    <cellStyle name="SAPBEXunassignedItem 3 5 2 6" xfId="57985" xr:uid="{00000000-0005-0000-0000-00007BE20000}"/>
    <cellStyle name="SAPBEXunassignedItem 3 5 2 6 2" xfId="57986" xr:uid="{00000000-0005-0000-0000-00007CE20000}"/>
    <cellStyle name="SAPBEXunassignedItem 3 5 2 6 3" xfId="57987" xr:uid="{00000000-0005-0000-0000-00007DE20000}"/>
    <cellStyle name="SAPBEXunassignedItem 3 5 2 7" xfId="57988" xr:uid="{00000000-0005-0000-0000-00007EE20000}"/>
    <cellStyle name="SAPBEXunassignedItem 3 5 2 7 2" xfId="57989" xr:uid="{00000000-0005-0000-0000-00007FE20000}"/>
    <cellStyle name="SAPBEXunassignedItem 3 5 2 7 3" xfId="57990" xr:uid="{00000000-0005-0000-0000-000080E20000}"/>
    <cellStyle name="SAPBEXunassignedItem 3 5 2 8" xfId="57991" xr:uid="{00000000-0005-0000-0000-000081E20000}"/>
    <cellStyle name="SAPBEXunassignedItem 3 5 2 8 2" xfId="57992" xr:uid="{00000000-0005-0000-0000-000082E20000}"/>
    <cellStyle name="SAPBEXunassignedItem 3 5 2 8 3" xfId="57993" xr:uid="{00000000-0005-0000-0000-000083E20000}"/>
    <cellStyle name="SAPBEXunassignedItem 3 5 2 9" xfId="57994" xr:uid="{00000000-0005-0000-0000-000084E20000}"/>
    <cellStyle name="SAPBEXunassignedItem 3 5 2 9 2" xfId="57995" xr:uid="{00000000-0005-0000-0000-000085E20000}"/>
    <cellStyle name="SAPBEXunassignedItem 3 5 2 9 3" xfId="57996" xr:uid="{00000000-0005-0000-0000-000086E20000}"/>
    <cellStyle name="SAPBEXunassignedItem 3 5 20" xfId="57997" xr:uid="{00000000-0005-0000-0000-000087E20000}"/>
    <cellStyle name="SAPBEXunassignedItem 3 5 3" xfId="57998" xr:uid="{00000000-0005-0000-0000-000088E20000}"/>
    <cellStyle name="SAPBEXunassignedItem 3 5 3 10" xfId="57999" xr:uid="{00000000-0005-0000-0000-000089E20000}"/>
    <cellStyle name="SAPBEXunassignedItem 3 5 3 10 2" xfId="58000" xr:uid="{00000000-0005-0000-0000-00008AE20000}"/>
    <cellStyle name="SAPBEXunassignedItem 3 5 3 10 3" xfId="58001" xr:uid="{00000000-0005-0000-0000-00008BE20000}"/>
    <cellStyle name="SAPBEXunassignedItem 3 5 3 11" xfId="58002" xr:uid="{00000000-0005-0000-0000-00008CE20000}"/>
    <cellStyle name="SAPBEXunassignedItem 3 5 3 11 2" xfId="58003" xr:uid="{00000000-0005-0000-0000-00008DE20000}"/>
    <cellStyle name="SAPBEXunassignedItem 3 5 3 11 3" xfId="58004" xr:uid="{00000000-0005-0000-0000-00008EE20000}"/>
    <cellStyle name="SAPBEXunassignedItem 3 5 3 12" xfId="58005" xr:uid="{00000000-0005-0000-0000-00008FE20000}"/>
    <cellStyle name="SAPBEXunassignedItem 3 5 3 12 2" xfId="58006" xr:uid="{00000000-0005-0000-0000-000090E20000}"/>
    <cellStyle name="SAPBEXunassignedItem 3 5 3 12 3" xfId="58007" xr:uid="{00000000-0005-0000-0000-000091E20000}"/>
    <cellStyle name="SAPBEXunassignedItem 3 5 3 13" xfId="58008" xr:uid="{00000000-0005-0000-0000-000092E20000}"/>
    <cellStyle name="SAPBEXunassignedItem 3 5 3 14" xfId="58009" xr:uid="{00000000-0005-0000-0000-000093E20000}"/>
    <cellStyle name="SAPBEXunassignedItem 3 5 3 2" xfId="58010" xr:uid="{00000000-0005-0000-0000-000094E20000}"/>
    <cellStyle name="SAPBEXunassignedItem 3 5 3 2 2" xfId="58011" xr:uid="{00000000-0005-0000-0000-000095E20000}"/>
    <cellStyle name="SAPBEXunassignedItem 3 5 3 2 3" xfId="58012" xr:uid="{00000000-0005-0000-0000-000096E20000}"/>
    <cellStyle name="SAPBEXunassignedItem 3 5 3 3" xfId="58013" xr:uid="{00000000-0005-0000-0000-000097E20000}"/>
    <cellStyle name="SAPBEXunassignedItem 3 5 3 3 2" xfId="58014" xr:uid="{00000000-0005-0000-0000-000098E20000}"/>
    <cellStyle name="SAPBEXunassignedItem 3 5 3 3 3" xfId="58015" xr:uid="{00000000-0005-0000-0000-000099E20000}"/>
    <cellStyle name="SAPBEXunassignedItem 3 5 3 4" xfId="58016" xr:uid="{00000000-0005-0000-0000-00009AE20000}"/>
    <cellStyle name="SAPBEXunassignedItem 3 5 3 4 2" xfId="58017" xr:uid="{00000000-0005-0000-0000-00009BE20000}"/>
    <cellStyle name="SAPBEXunassignedItem 3 5 3 4 3" xfId="58018" xr:uid="{00000000-0005-0000-0000-00009CE20000}"/>
    <cellStyle name="SAPBEXunassignedItem 3 5 3 5" xfId="58019" xr:uid="{00000000-0005-0000-0000-00009DE20000}"/>
    <cellStyle name="SAPBEXunassignedItem 3 5 3 5 2" xfId="58020" xr:uid="{00000000-0005-0000-0000-00009EE20000}"/>
    <cellStyle name="SAPBEXunassignedItem 3 5 3 5 3" xfId="58021" xr:uid="{00000000-0005-0000-0000-00009FE20000}"/>
    <cellStyle name="SAPBEXunassignedItem 3 5 3 6" xfId="58022" xr:uid="{00000000-0005-0000-0000-0000A0E20000}"/>
    <cellStyle name="SAPBEXunassignedItem 3 5 3 6 2" xfId="58023" xr:uid="{00000000-0005-0000-0000-0000A1E20000}"/>
    <cellStyle name="SAPBEXunassignedItem 3 5 3 6 3" xfId="58024" xr:uid="{00000000-0005-0000-0000-0000A2E20000}"/>
    <cellStyle name="SAPBEXunassignedItem 3 5 3 7" xfId="58025" xr:uid="{00000000-0005-0000-0000-0000A3E20000}"/>
    <cellStyle name="SAPBEXunassignedItem 3 5 3 7 2" xfId="58026" xr:uid="{00000000-0005-0000-0000-0000A4E20000}"/>
    <cellStyle name="SAPBEXunassignedItem 3 5 3 7 3" xfId="58027" xr:uid="{00000000-0005-0000-0000-0000A5E20000}"/>
    <cellStyle name="SAPBEXunassignedItem 3 5 3 8" xfId="58028" xr:uid="{00000000-0005-0000-0000-0000A6E20000}"/>
    <cellStyle name="SAPBEXunassignedItem 3 5 3 8 2" xfId="58029" xr:uid="{00000000-0005-0000-0000-0000A7E20000}"/>
    <cellStyle name="SAPBEXunassignedItem 3 5 3 8 3" xfId="58030" xr:uid="{00000000-0005-0000-0000-0000A8E20000}"/>
    <cellStyle name="SAPBEXunassignedItem 3 5 3 9" xfId="58031" xr:uid="{00000000-0005-0000-0000-0000A9E20000}"/>
    <cellStyle name="SAPBEXunassignedItem 3 5 3 9 2" xfId="58032" xr:uid="{00000000-0005-0000-0000-0000AAE20000}"/>
    <cellStyle name="SAPBEXunassignedItem 3 5 3 9 3" xfId="58033" xr:uid="{00000000-0005-0000-0000-0000ABE20000}"/>
    <cellStyle name="SAPBEXunassignedItem 3 5 4" xfId="58034" xr:uid="{00000000-0005-0000-0000-0000ACE20000}"/>
    <cellStyle name="SAPBEXunassignedItem 3 5 4 10" xfId="58035" xr:uid="{00000000-0005-0000-0000-0000ADE20000}"/>
    <cellStyle name="SAPBEXunassignedItem 3 5 4 10 2" xfId="58036" xr:uid="{00000000-0005-0000-0000-0000AEE20000}"/>
    <cellStyle name="SAPBEXunassignedItem 3 5 4 10 3" xfId="58037" xr:uid="{00000000-0005-0000-0000-0000AFE20000}"/>
    <cellStyle name="SAPBEXunassignedItem 3 5 4 11" xfId="58038" xr:uid="{00000000-0005-0000-0000-0000B0E20000}"/>
    <cellStyle name="SAPBEXunassignedItem 3 5 4 11 2" xfId="58039" xr:uid="{00000000-0005-0000-0000-0000B1E20000}"/>
    <cellStyle name="SAPBEXunassignedItem 3 5 4 11 3" xfId="58040" xr:uid="{00000000-0005-0000-0000-0000B2E20000}"/>
    <cellStyle name="SAPBEXunassignedItem 3 5 4 12" xfId="58041" xr:uid="{00000000-0005-0000-0000-0000B3E20000}"/>
    <cellStyle name="SAPBEXunassignedItem 3 5 4 13" xfId="58042" xr:uid="{00000000-0005-0000-0000-0000B4E20000}"/>
    <cellStyle name="SAPBEXunassignedItem 3 5 4 2" xfId="58043" xr:uid="{00000000-0005-0000-0000-0000B5E20000}"/>
    <cellStyle name="SAPBEXunassignedItem 3 5 4 2 2" xfId="58044" xr:uid="{00000000-0005-0000-0000-0000B6E20000}"/>
    <cellStyle name="SAPBEXunassignedItem 3 5 4 2 3" xfId="58045" xr:uid="{00000000-0005-0000-0000-0000B7E20000}"/>
    <cellStyle name="SAPBEXunassignedItem 3 5 4 3" xfId="58046" xr:uid="{00000000-0005-0000-0000-0000B8E20000}"/>
    <cellStyle name="SAPBEXunassignedItem 3 5 4 3 2" xfId="58047" xr:uid="{00000000-0005-0000-0000-0000B9E20000}"/>
    <cellStyle name="SAPBEXunassignedItem 3 5 4 3 3" xfId="58048" xr:uid="{00000000-0005-0000-0000-0000BAE20000}"/>
    <cellStyle name="SAPBEXunassignedItem 3 5 4 4" xfId="58049" xr:uid="{00000000-0005-0000-0000-0000BBE20000}"/>
    <cellStyle name="SAPBEXunassignedItem 3 5 4 4 2" xfId="58050" xr:uid="{00000000-0005-0000-0000-0000BCE20000}"/>
    <cellStyle name="SAPBEXunassignedItem 3 5 4 4 3" xfId="58051" xr:uid="{00000000-0005-0000-0000-0000BDE20000}"/>
    <cellStyle name="SAPBEXunassignedItem 3 5 4 5" xfId="58052" xr:uid="{00000000-0005-0000-0000-0000BEE20000}"/>
    <cellStyle name="SAPBEXunassignedItem 3 5 4 5 2" xfId="58053" xr:uid="{00000000-0005-0000-0000-0000BFE20000}"/>
    <cellStyle name="SAPBEXunassignedItem 3 5 4 5 3" xfId="58054" xr:uid="{00000000-0005-0000-0000-0000C0E20000}"/>
    <cellStyle name="SAPBEXunassignedItem 3 5 4 6" xfId="58055" xr:uid="{00000000-0005-0000-0000-0000C1E20000}"/>
    <cellStyle name="SAPBEXunassignedItem 3 5 4 6 2" xfId="58056" xr:uid="{00000000-0005-0000-0000-0000C2E20000}"/>
    <cellStyle name="SAPBEXunassignedItem 3 5 4 6 3" xfId="58057" xr:uid="{00000000-0005-0000-0000-0000C3E20000}"/>
    <cellStyle name="SAPBEXunassignedItem 3 5 4 7" xfId="58058" xr:uid="{00000000-0005-0000-0000-0000C4E20000}"/>
    <cellStyle name="SAPBEXunassignedItem 3 5 4 7 2" xfId="58059" xr:uid="{00000000-0005-0000-0000-0000C5E20000}"/>
    <cellStyle name="SAPBEXunassignedItem 3 5 4 7 3" xfId="58060" xr:uid="{00000000-0005-0000-0000-0000C6E20000}"/>
    <cellStyle name="SAPBEXunassignedItem 3 5 4 8" xfId="58061" xr:uid="{00000000-0005-0000-0000-0000C7E20000}"/>
    <cellStyle name="SAPBEXunassignedItem 3 5 4 8 2" xfId="58062" xr:uid="{00000000-0005-0000-0000-0000C8E20000}"/>
    <cellStyle name="SAPBEXunassignedItem 3 5 4 8 3" xfId="58063" xr:uid="{00000000-0005-0000-0000-0000C9E20000}"/>
    <cellStyle name="SAPBEXunassignedItem 3 5 4 9" xfId="58064" xr:uid="{00000000-0005-0000-0000-0000CAE20000}"/>
    <cellStyle name="SAPBEXunassignedItem 3 5 4 9 2" xfId="58065" xr:uid="{00000000-0005-0000-0000-0000CBE20000}"/>
    <cellStyle name="SAPBEXunassignedItem 3 5 4 9 3" xfId="58066" xr:uid="{00000000-0005-0000-0000-0000CCE20000}"/>
    <cellStyle name="SAPBEXunassignedItem 3 5 5" xfId="58067" xr:uid="{00000000-0005-0000-0000-0000CDE20000}"/>
    <cellStyle name="SAPBEXunassignedItem 3 5 5 10" xfId="58068" xr:uid="{00000000-0005-0000-0000-0000CEE20000}"/>
    <cellStyle name="SAPBEXunassignedItem 3 5 5 10 2" xfId="58069" xr:uid="{00000000-0005-0000-0000-0000CFE20000}"/>
    <cellStyle name="SAPBEXunassignedItem 3 5 5 10 3" xfId="58070" xr:uid="{00000000-0005-0000-0000-0000D0E20000}"/>
    <cellStyle name="SAPBEXunassignedItem 3 5 5 11" xfId="58071" xr:uid="{00000000-0005-0000-0000-0000D1E20000}"/>
    <cellStyle name="SAPBEXunassignedItem 3 5 5 11 2" xfId="58072" xr:uid="{00000000-0005-0000-0000-0000D2E20000}"/>
    <cellStyle name="SAPBEXunassignedItem 3 5 5 11 3" xfId="58073" xr:uid="{00000000-0005-0000-0000-0000D3E20000}"/>
    <cellStyle name="SAPBEXunassignedItem 3 5 5 12" xfId="58074" xr:uid="{00000000-0005-0000-0000-0000D4E20000}"/>
    <cellStyle name="SAPBEXunassignedItem 3 5 5 13" xfId="58075" xr:uid="{00000000-0005-0000-0000-0000D5E20000}"/>
    <cellStyle name="SAPBEXunassignedItem 3 5 5 2" xfId="58076" xr:uid="{00000000-0005-0000-0000-0000D6E20000}"/>
    <cellStyle name="SAPBEXunassignedItem 3 5 5 2 2" xfId="58077" xr:uid="{00000000-0005-0000-0000-0000D7E20000}"/>
    <cellStyle name="SAPBEXunassignedItem 3 5 5 2 3" xfId="58078" xr:uid="{00000000-0005-0000-0000-0000D8E20000}"/>
    <cellStyle name="SAPBEXunassignedItem 3 5 5 3" xfId="58079" xr:uid="{00000000-0005-0000-0000-0000D9E20000}"/>
    <cellStyle name="SAPBEXunassignedItem 3 5 5 3 2" xfId="58080" xr:uid="{00000000-0005-0000-0000-0000DAE20000}"/>
    <cellStyle name="SAPBEXunassignedItem 3 5 5 3 3" xfId="58081" xr:uid="{00000000-0005-0000-0000-0000DBE20000}"/>
    <cellStyle name="SAPBEXunassignedItem 3 5 5 4" xfId="58082" xr:uid="{00000000-0005-0000-0000-0000DCE20000}"/>
    <cellStyle name="SAPBEXunassignedItem 3 5 5 4 2" xfId="58083" xr:uid="{00000000-0005-0000-0000-0000DDE20000}"/>
    <cellStyle name="SAPBEXunassignedItem 3 5 5 4 3" xfId="58084" xr:uid="{00000000-0005-0000-0000-0000DEE20000}"/>
    <cellStyle name="SAPBEXunassignedItem 3 5 5 5" xfId="58085" xr:uid="{00000000-0005-0000-0000-0000DFE20000}"/>
    <cellStyle name="SAPBEXunassignedItem 3 5 5 5 2" xfId="58086" xr:uid="{00000000-0005-0000-0000-0000E0E20000}"/>
    <cellStyle name="SAPBEXunassignedItem 3 5 5 5 3" xfId="58087" xr:uid="{00000000-0005-0000-0000-0000E1E20000}"/>
    <cellStyle name="SAPBEXunassignedItem 3 5 5 6" xfId="58088" xr:uid="{00000000-0005-0000-0000-0000E2E20000}"/>
    <cellStyle name="SAPBEXunassignedItem 3 5 5 6 2" xfId="58089" xr:uid="{00000000-0005-0000-0000-0000E3E20000}"/>
    <cellStyle name="SAPBEXunassignedItem 3 5 5 6 3" xfId="58090" xr:uid="{00000000-0005-0000-0000-0000E4E20000}"/>
    <cellStyle name="SAPBEXunassignedItem 3 5 5 7" xfId="58091" xr:uid="{00000000-0005-0000-0000-0000E5E20000}"/>
    <cellStyle name="SAPBEXunassignedItem 3 5 5 7 2" xfId="58092" xr:uid="{00000000-0005-0000-0000-0000E6E20000}"/>
    <cellStyle name="SAPBEXunassignedItem 3 5 5 7 3" xfId="58093" xr:uid="{00000000-0005-0000-0000-0000E7E20000}"/>
    <cellStyle name="SAPBEXunassignedItem 3 5 5 8" xfId="58094" xr:uid="{00000000-0005-0000-0000-0000E8E20000}"/>
    <cellStyle name="SAPBEXunassignedItem 3 5 5 8 2" xfId="58095" xr:uid="{00000000-0005-0000-0000-0000E9E20000}"/>
    <cellStyle name="SAPBEXunassignedItem 3 5 5 8 3" xfId="58096" xr:uid="{00000000-0005-0000-0000-0000EAE20000}"/>
    <cellStyle name="SAPBEXunassignedItem 3 5 5 9" xfId="58097" xr:uid="{00000000-0005-0000-0000-0000EBE20000}"/>
    <cellStyle name="SAPBEXunassignedItem 3 5 5 9 2" xfId="58098" xr:uid="{00000000-0005-0000-0000-0000ECE20000}"/>
    <cellStyle name="SAPBEXunassignedItem 3 5 5 9 3" xfId="58099" xr:uid="{00000000-0005-0000-0000-0000EDE20000}"/>
    <cellStyle name="SAPBEXunassignedItem 3 5 6" xfId="58100" xr:uid="{00000000-0005-0000-0000-0000EEE20000}"/>
    <cellStyle name="SAPBEXunassignedItem 3 5 6 10" xfId="58101" xr:uid="{00000000-0005-0000-0000-0000EFE20000}"/>
    <cellStyle name="SAPBEXunassignedItem 3 5 6 10 2" xfId="58102" xr:uid="{00000000-0005-0000-0000-0000F0E20000}"/>
    <cellStyle name="SAPBEXunassignedItem 3 5 6 10 3" xfId="58103" xr:uid="{00000000-0005-0000-0000-0000F1E20000}"/>
    <cellStyle name="SAPBEXunassignedItem 3 5 6 11" xfId="58104" xr:uid="{00000000-0005-0000-0000-0000F2E20000}"/>
    <cellStyle name="SAPBEXunassignedItem 3 5 6 11 2" xfId="58105" xr:uid="{00000000-0005-0000-0000-0000F3E20000}"/>
    <cellStyle name="SAPBEXunassignedItem 3 5 6 11 3" xfId="58106" xr:uid="{00000000-0005-0000-0000-0000F4E20000}"/>
    <cellStyle name="SAPBEXunassignedItem 3 5 6 12" xfId="58107" xr:uid="{00000000-0005-0000-0000-0000F5E20000}"/>
    <cellStyle name="SAPBEXunassignedItem 3 5 6 13" xfId="58108" xr:uid="{00000000-0005-0000-0000-0000F6E20000}"/>
    <cellStyle name="SAPBEXunassignedItem 3 5 6 2" xfId="58109" xr:uid="{00000000-0005-0000-0000-0000F7E20000}"/>
    <cellStyle name="SAPBEXunassignedItem 3 5 6 2 2" xfId="58110" xr:uid="{00000000-0005-0000-0000-0000F8E20000}"/>
    <cellStyle name="SAPBEXunassignedItem 3 5 6 2 3" xfId="58111" xr:uid="{00000000-0005-0000-0000-0000F9E20000}"/>
    <cellStyle name="SAPBEXunassignedItem 3 5 6 3" xfId="58112" xr:uid="{00000000-0005-0000-0000-0000FAE20000}"/>
    <cellStyle name="SAPBEXunassignedItem 3 5 6 3 2" xfId="58113" xr:uid="{00000000-0005-0000-0000-0000FBE20000}"/>
    <cellStyle name="SAPBEXunassignedItem 3 5 6 3 3" xfId="58114" xr:uid="{00000000-0005-0000-0000-0000FCE20000}"/>
    <cellStyle name="SAPBEXunassignedItem 3 5 6 4" xfId="58115" xr:uid="{00000000-0005-0000-0000-0000FDE20000}"/>
    <cellStyle name="SAPBEXunassignedItem 3 5 6 4 2" xfId="58116" xr:uid="{00000000-0005-0000-0000-0000FEE20000}"/>
    <cellStyle name="SAPBEXunassignedItem 3 5 6 4 3" xfId="58117" xr:uid="{00000000-0005-0000-0000-0000FFE20000}"/>
    <cellStyle name="SAPBEXunassignedItem 3 5 6 5" xfId="58118" xr:uid="{00000000-0005-0000-0000-000000E30000}"/>
    <cellStyle name="SAPBEXunassignedItem 3 5 6 5 2" xfId="58119" xr:uid="{00000000-0005-0000-0000-000001E30000}"/>
    <cellStyle name="SAPBEXunassignedItem 3 5 6 5 3" xfId="58120" xr:uid="{00000000-0005-0000-0000-000002E30000}"/>
    <cellStyle name="SAPBEXunassignedItem 3 5 6 6" xfId="58121" xr:uid="{00000000-0005-0000-0000-000003E30000}"/>
    <cellStyle name="SAPBEXunassignedItem 3 5 6 6 2" xfId="58122" xr:uid="{00000000-0005-0000-0000-000004E30000}"/>
    <cellStyle name="SAPBEXunassignedItem 3 5 6 6 3" xfId="58123" xr:uid="{00000000-0005-0000-0000-000005E30000}"/>
    <cellStyle name="SAPBEXunassignedItem 3 5 6 7" xfId="58124" xr:uid="{00000000-0005-0000-0000-000006E30000}"/>
    <cellStyle name="SAPBEXunassignedItem 3 5 6 7 2" xfId="58125" xr:uid="{00000000-0005-0000-0000-000007E30000}"/>
    <cellStyle name="SAPBEXunassignedItem 3 5 6 7 3" xfId="58126" xr:uid="{00000000-0005-0000-0000-000008E30000}"/>
    <cellStyle name="SAPBEXunassignedItem 3 5 6 8" xfId="58127" xr:uid="{00000000-0005-0000-0000-000009E30000}"/>
    <cellStyle name="SAPBEXunassignedItem 3 5 6 8 2" xfId="58128" xr:uid="{00000000-0005-0000-0000-00000AE30000}"/>
    <cellStyle name="SAPBEXunassignedItem 3 5 6 8 3" xfId="58129" xr:uid="{00000000-0005-0000-0000-00000BE30000}"/>
    <cellStyle name="SAPBEXunassignedItem 3 5 6 9" xfId="58130" xr:uid="{00000000-0005-0000-0000-00000CE30000}"/>
    <cellStyle name="SAPBEXunassignedItem 3 5 6 9 2" xfId="58131" xr:uid="{00000000-0005-0000-0000-00000DE30000}"/>
    <cellStyle name="SAPBEXunassignedItem 3 5 6 9 3" xfId="58132" xr:uid="{00000000-0005-0000-0000-00000EE30000}"/>
    <cellStyle name="SAPBEXunassignedItem 3 5 7" xfId="58133" xr:uid="{00000000-0005-0000-0000-00000FE30000}"/>
    <cellStyle name="SAPBEXunassignedItem 3 5 7 10" xfId="58134" xr:uid="{00000000-0005-0000-0000-000010E30000}"/>
    <cellStyle name="SAPBEXunassignedItem 3 5 7 10 2" xfId="58135" xr:uid="{00000000-0005-0000-0000-000011E30000}"/>
    <cellStyle name="SAPBEXunassignedItem 3 5 7 10 3" xfId="58136" xr:uid="{00000000-0005-0000-0000-000012E30000}"/>
    <cellStyle name="SAPBEXunassignedItem 3 5 7 11" xfId="58137" xr:uid="{00000000-0005-0000-0000-000013E30000}"/>
    <cellStyle name="SAPBEXunassignedItem 3 5 7 11 2" xfId="58138" xr:uid="{00000000-0005-0000-0000-000014E30000}"/>
    <cellStyle name="SAPBEXunassignedItem 3 5 7 11 3" xfId="58139" xr:uid="{00000000-0005-0000-0000-000015E30000}"/>
    <cellStyle name="SAPBEXunassignedItem 3 5 7 12" xfId="58140" xr:uid="{00000000-0005-0000-0000-000016E30000}"/>
    <cellStyle name="SAPBEXunassignedItem 3 5 7 13" xfId="58141" xr:uid="{00000000-0005-0000-0000-000017E30000}"/>
    <cellStyle name="SAPBEXunassignedItem 3 5 7 2" xfId="58142" xr:uid="{00000000-0005-0000-0000-000018E30000}"/>
    <cellStyle name="SAPBEXunassignedItem 3 5 7 2 2" xfId="58143" xr:uid="{00000000-0005-0000-0000-000019E30000}"/>
    <cellStyle name="SAPBEXunassignedItem 3 5 7 2 3" xfId="58144" xr:uid="{00000000-0005-0000-0000-00001AE30000}"/>
    <cellStyle name="SAPBEXunassignedItem 3 5 7 3" xfId="58145" xr:uid="{00000000-0005-0000-0000-00001BE30000}"/>
    <cellStyle name="SAPBEXunassignedItem 3 5 7 3 2" xfId="58146" xr:uid="{00000000-0005-0000-0000-00001CE30000}"/>
    <cellStyle name="SAPBEXunassignedItem 3 5 7 3 3" xfId="58147" xr:uid="{00000000-0005-0000-0000-00001DE30000}"/>
    <cellStyle name="SAPBEXunassignedItem 3 5 7 4" xfId="58148" xr:uid="{00000000-0005-0000-0000-00001EE30000}"/>
    <cellStyle name="SAPBEXunassignedItem 3 5 7 4 2" xfId="58149" xr:uid="{00000000-0005-0000-0000-00001FE30000}"/>
    <cellStyle name="SAPBEXunassignedItem 3 5 7 4 3" xfId="58150" xr:uid="{00000000-0005-0000-0000-000020E30000}"/>
    <cellStyle name="SAPBEXunassignedItem 3 5 7 5" xfId="58151" xr:uid="{00000000-0005-0000-0000-000021E30000}"/>
    <cellStyle name="SAPBEXunassignedItem 3 5 7 5 2" xfId="58152" xr:uid="{00000000-0005-0000-0000-000022E30000}"/>
    <cellStyle name="SAPBEXunassignedItem 3 5 7 5 3" xfId="58153" xr:uid="{00000000-0005-0000-0000-000023E30000}"/>
    <cellStyle name="SAPBEXunassignedItem 3 5 7 6" xfId="58154" xr:uid="{00000000-0005-0000-0000-000024E30000}"/>
    <cellStyle name="SAPBEXunassignedItem 3 5 7 6 2" xfId="58155" xr:uid="{00000000-0005-0000-0000-000025E30000}"/>
    <cellStyle name="SAPBEXunassignedItem 3 5 7 6 3" xfId="58156" xr:uid="{00000000-0005-0000-0000-000026E30000}"/>
    <cellStyle name="SAPBEXunassignedItem 3 5 7 7" xfId="58157" xr:uid="{00000000-0005-0000-0000-000027E30000}"/>
    <cellStyle name="SAPBEXunassignedItem 3 5 7 7 2" xfId="58158" xr:uid="{00000000-0005-0000-0000-000028E30000}"/>
    <cellStyle name="SAPBEXunassignedItem 3 5 7 7 3" xfId="58159" xr:uid="{00000000-0005-0000-0000-000029E30000}"/>
    <cellStyle name="SAPBEXunassignedItem 3 5 7 8" xfId="58160" xr:uid="{00000000-0005-0000-0000-00002AE30000}"/>
    <cellStyle name="SAPBEXunassignedItem 3 5 7 8 2" xfId="58161" xr:uid="{00000000-0005-0000-0000-00002BE30000}"/>
    <cellStyle name="SAPBEXunassignedItem 3 5 7 8 3" xfId="58162" xr:uid="{00000000-0005-0000-0000-00002CE30000}"/>
    <cellStyle name="SAPBEXunassignedItem 3 5 7 9" xfId="58163" xr:uid="{00000000-0005-0000-0000-00002DE30000}"/>
    <cellStyle name="SAPBEXunassignedItem 3 5 7 9 2" xfId="58164" xr:uid="{00000000-0005-0000-0000-00002EE30000}"/>
    <cellStyle name="SAPBEXunassignedItem 3 5 7 9 3" xfId="58165" xr:uid="{00000000-0005-0000-0000-00002FE30000}"/>
    <cellStyle name="SAPBEXunassignedItem 3 5 8" xfId="58166" xr:uid="{00000000-0005-0000-0000-000030E30000}"/>
    <cellStyle name="SAPBEXunassignedItem 3 5 8 2" xfId="58167" xr:uid="{00000000-0005-0000-0000-000031E30000}"/>
    <cellStyle name="SAPBEXunassignedItem 3 5 8 3" xfId="58168" xr:uid="{00000000-0005-0000-0000-000032E30000}"/>
    <cellStyle name="SAPBEXunassignedItem 3 5 9" xfId="58169" xr:uid="{00000000-0005-0000-0000-000033E30000}"/>
    <cellStyle name="SAPBEXunassignedItem 3 5 9 2" xfId="58170" xr:uid="{00000000-0005-0000-0000-000034E30000}"/>
    <cellStyle name="SAPBEXunassignedItem 3 5 9 3" xfId="58171" xr:uid="{00000000-0005-0000-0000-000035E30000}"/>
    <cellStyle name="SAPBEXunassignedItem 3 6" xfId="58172" xr:uid="{00000000-0005-0000-0000-000036E30000}"/>
    <cellStyle name="SAPBEXunassignedItem 3 6 10" xfId="58173" xr:uid="{00000000-0005-0000-0000-000037E30000}"/>
    <cellStyle name="SAPBEXunassignedItem 3 6 10 2" xfId="58174" xr:uid="{00000000-0005-0000-0000-000038E30000}"/>
    <cellStyle name="SAPBEXunassignedItem 3 6 10 3" xfId="58175" xr:uid="{00000000-0005-0000-0000-000039E30000}"/>
    <cellStyle name="SAPBEXunassignedItem 3 6 11" xfId="58176" xr:uid="{00000000-0005-0000-0000-00003AE30000}"/>
    <cellStyle name="SAPBEXunassignedItem 3 6 11 2" xfId="58177" xr:uid="{00000000-0005-0000-0000-00003BE30000}"/>
    <cellStyle name="SAPBEXunassignedItem 3 6 11 3" xfId="58178" xr:uid="{00000000-0005-0000-0000-00003CE30000}"/>
    <cellStyle name="SAPBEXunassignedItem 3 6 12" xfId="58179" xr:uid="{00000000-0005-0000-0000-00003DE30000}"/>
    <cellStyle name="SAPBEXunassignedItem 3 6 12 2" xfId="58180" xr:uid="{00000000-0005-0000-0000-00003EE30000}"/>
    <cellStyle name="SAPBEXunassignedItem 3 6 12 3" xfId="58181" xr:uid="{00000000-0005-0000-0000-00003FE30000}"/>
    <cellStyle name="SAPBEXunassignedItem 3 6 13" xfId="58182" xr:uid="{00000000-0005-0000-0000-000040E30000}"/>
    <cellStyle name="SAPBEXunassignedItem 3 6 13 2" xfId="58183" xr:uid="{00000000-0005-0000-0000-000041E30000}"/>
    <cellStyle name="SAPBEXunassignedItem 3 6 13 3" xfId="58184" xr:uid="{00000000-0005-0000-0000-000042E30000}"/>
    <cellStyle name="SAPBEXunassignedItem 3 6 14" xfId="58185" xr:uid="{00000000-0005-0000-0000-000043E30000}"/>
    <cellStyle name="SAPBEXunassignedItem 3 6 14 2" xfId="58186" xr:uid="{00000000-0005-0000-0000-000044E30000}"/>
    <cellStyle name="SAPBEXunassignedItem 3 6 14 3" xfId="58187" xr:uid="{00000000-0005-0000-0000-000045E30000}"/>
    <cellStyle name="SAPBEXunassignedItem 3 6 15" xfId="58188" xr:uid="{00000000-0005-0000-0000-000046E30000}"/>
    <cellStyle name="SAPBEXunassignedItem 3 6 15 2" xfId="58189" xr:uid="{00000000-0005-0000-0000-000047E30000}"/>
    <cellStyle name="SAPBEXunassignedItem 3 6 15 3" xfId="58190" xr:uid="{00000000-0005-0000-0000-000048E30000}"/>
    <cellStyle name="SAPBEXunassignedItem 3 6 16" xfId="58191" xr:uid="{00000000-0005-0000-0000-000049E30000}"/>
    <cellStyle name="SAPBEXunassignedItem 3 6 16 2" xfId="58192" xr:uid="{00000000-0005-0000-0000-00004AE30000}"/>
    <cellStyle name="SAPBEXunassignedItem 3 6 16 3" xfId="58193" xr:uid="{00000000-0005-0000-0000-00004BE30000}"/>
    <cellStyle name="SAPBEXunassignedItem 3 6 17" xfId="58194" xr:uid="{00000000-0005-0000-0000-00004CE30000}"/>
    <cellStyle name="SAPBEXunassignedItem 3 6 17 2" xfId="58195" xr:uid="{00000000-0005-0000-0000-00004DE30000}"/>
    <cellStyle name="SAPBEXunassignedItem 3 6 17 3" xfId="58196" xr:uid="{00000000-0005-0000-0000-00004EE30000}"/>
    <cellStyle name="SAPBEXunassignedItem 3 6 18" xfId="58197" xr:uid="{00000000-0005-0000-0000-00004FE30000}"/>
    <cellStyle name="SAPBEXunassignedItem 3 6 18 2" xfId="58198" xr:uid="{00000000-0005-0000-0000-000050E30000}"/>
    <cellStyle name="SAPBEXunassignedItem 3 6 18 3" xfId="58199" xr:uid="{00000000-0005-0000-0000-000051E30000}"/>
    <cellStyle name="SAPBEXunassignedItem 3 6 19" xfId="58200" xr:uid="{00000000-0005-0000-0000-000052E30000}"/>
    <cellStyle name="SAPBEXunassignedItem 3 6 2" xfId="58201" xr:uid="{00000000-0005-0000-0000-000053E30000}"/>
    <cellStyle name="SAPBEXunassignedItem 3 6 2 10" xfId="58202" xr:uid="{00000000-0005-0000-0000-000054E30000}"/>
    <cellStyle name="SAPBEXunassignedItem 3 6 2 10 2" xfId="58203" xr:uid="{00000000-0005-0000-0000-000055E30000}"/>
    <cellStyle name="SAPBEXunassignedItem 3 6 2 10 3" xfId="58204" xr:uid="{00000000-0005-0000-0000-000056E30000}"/>
    <cellStyle name="SAPBEXunassignedItem 3 6 2 11" xfId="58205" xr:uid="{00000000-0005-0000-0000-000057E30000}"/>
    <cellStyle name="SAPBEXunassignedItem 3 6 2 11 2" xfId="58206" xr:uid="{00000000-0005-0000-0000-000058E30000}"/>
    <cellStyle name="SAPBEXunassignedItem 3 6 2 11 3" xfId="58207" xr:uid="{00000000-0005-0000-0000-000059E30000}"/>
    <cellStyle name="SAPBEXunassignedItem 3 6 2 12" xfId="58208" xr:uid="{00000000-0005-0000-0000-00005AE30000}"/>
    <cellStyle name="SAPBEXunassignedItem 3 6 2 12 2" xfId="58209" xr:uid="{00000000-0005-0000-0000-00005BE30000}"/>
    <cellStyle name="SAPBEXunassignedItem 3 6 2 12 3" xfId="58210" xr:uid="{00000000-0005-0000-0000-00005CE30000}"/>
    <cellStyle name="SAPBEXunassignedItem 3 6 2 13" xfId="58211" xr:uid="{00000000-0005-0000-0000-00005DE30000}"/>
    <cellStyle name="SAPBEXunassignedItem 3 6 2 14" xfId="58212" xr:uid="{00000000-0005-0000-0000-00005EE30000}"/>
    <cellStyle name="SAPBEXunassignedItem 3 6 2 2" xfId="58213" xr:uid="{00000000-0005-0000-0000-00005FE30000}"/>
    <cellStyle name="SAPBEXunassignedItem 3 6 2 2 2" xfId="58214" xr:uid="{00000000-0005-0000-0000-000060E30000}"/>
    <cellStyle name="SAPBEXunassignedItem 3 6 2 2 3" xfId="58215" xr:uid="{00000000-0005-0000-0000-000061E30000}"/>
    <cellStyle name="SAPBEXunassignedItem 3 6 2 3" xfId="58216" xr:uid="{00000000-0005-0000-0000-000062E30000}"/>
    <cellStyle name="SAPBEXunassignedItem 3 6 2 3 2" xfId="58217" xr:uid="{00000000-0005-0000-0000-000063E30000}"/>
    <cellStyle name="SAPBEXunassignedItem 3 6 2 3 3" xfId="58218" xr:uid="{00000000-0005-0000-0000-000064E30000}"/>
    <cellStyle name="SAPBEXunassignedItem 3 6 2 4" xfId="58219" xr:uid="{00000000-0005-0000-0000-000065E30000}"/>
    <cellStyle name="SAPBEXunassignedItem 3 6 2 4 2" xfId="58220" xr:uid="{00000000-0005-0000-0000-000066E30000}"/>
    <cellStyle name="SAPBEXunassignedItem 3 6 2 4 3" xfId="58221" xr:uid="{00000000-0005-0000-0000-000067E30000}"/>
    <cellStyle name="SAPBEXunassignedItem 3 6 2 5" xfId="58222" xr:uid="{00000000-0005-0000-0000-000068E30000}"/>
    <cellStyle name="SAPBEXunassignedItem 3 6 2 5 2" xfId="58223" xr:uid="{00000000-0005-0000-0000-000069E30000}"/>
    <cellStyle name="SAPBEXunassignedItem 3 6 2 5 3" xfId="58224" xr:uid="{00000000-0005-0000-0000-00006AE30000}"/>
    <cellStyle name="SAPBEXunassignedItem 3 6 2 6" xfId="58225" xr:uid="{00000000-0005-0000-0000-00006BE30000}"/>
    <cellStyle name="SAPBEXunassignedItem 3 6 2 6 2" xfId="58226" xr:uid="{00000000-0005-0000-0000-00006CE30000}"/>
    <cellStyle name="SAPBEXunassignedItem 3 6 2 6 3" xfId="58227" xr:uid="{00000000-0005-0000-0000-00006DE30000}"/>
    <cellStyle name="SAPBEXunassignedItem 3 6 2 7" xfId="58228" xr:uid="{00000000-0005-0000-0000-00006EE30000}"/>
    <cellStyle name="SAPBEXunassignedItem 3 6 2 7 2" xfId="58229" xr:uid="{00000000-0005-0000-0000-00006FE30000}"/>
    <cellStyle name="SAPBEXunassignedItem 3 6 2 7 3" xfId="58230" xr:uid="{00000000-0005-0000-0000-000070E30000}"/>
    <cellStyle name="SAPBEXunassignedItem 3 6 2 8" xfId="58231" xr:uid="{00000000-0005-0000-0000-000071E30000}"/>
    <cellStyle name="SAPBEXunassignedItem 3 6 2 8 2" xfId="58232" xr:uid="{00000000-0005-0000-0000-000072E30000}"/>
    <cellStyle name="SAPBEXunassignedItem 3 6 2 8 3" xfId="58233" xr:uid="{00000000-0005-0000-0000-000073E30000}"/>
    <cellStyle name="SAPBEXunassignedItem 3 6 2 9" xfId="58234" xr:uid="{00000000-0005-0000-0000-000074E30000}"/>
    <cellStyle name="SAPBEXunassignedItem 3 6 2 9 2" xfId="58235" xr:uid="{00000000-0005-0000-0000-000075E30000}"/>
    <cellStyle name="SAPBEXunassignedItem 3 6 2 9 3" xfId="58236" xr:uid="{00000000-0005-0000-0000-000076E30000}"/>
    <cellStyle name="SAPBEXunassignedItem 3 6 20" xfId="58237" xr:uid="{00000000-0005-0000-0000-000077E30000}"/>
    <cellStyle name="SAPBEXunassignedItem 3 6 3" xfId="58238" xr:uid="{00000000-0005-0000-0000-000078E30000}"/>
    <cellStyle name="SAPBEXunassignedItem 3 6 3 10" xfId="58239" xr:uid="{00000000-0005-0000-0000-000079E30000}"/>
    <cellStyle name="SAPBEXunassignedItem 3 6 3 10 2" xfId="58240" xr:uid="{00000000-0005-0000-0000-00007AE30000}"/>
    <cellStyle name="SAPBEXunassignedItem 3 6 3 10 3" xfId="58241" xr:uid="{00000000-0005-0000-0000-00007BE30000}"/>
    <cellStyle name="SAPBEXunassignedItem 3 6 3 11" xfId="58242" xr:uid="{00000000-0005-0000-0000-00007CE30000}"/>
    <cellStyle name="SAPBEXunassignedItem 3 6 3 11 2" xfId="58243" xr:uid="{00000000-0005-0000-0000-00007DE30000}"/>
    <cellStyle name="SAPBEXunassignedItem 3 6 3 11 3" xfId="58244" xr:uid="{00000000-0005-0000-0000-00007EE30000}"/>
    <cellStyle name="SAPBEXunassignedItem 3 6 3 12" xfId="58245" xr:uid="{00000000-0005-0000-0000-00007FE30000}"/>
    <cellStyle name="SAPBEXunassignedItem 3 6 3 12 2" xfId="58246" xr:uid="{00000000-0005-0000-0000-000080E30000}"/>
    <cellStyle name="SAPBEXunassignedItem 3 6 3 12 3" xfId="58247" xr:uid="{00000000-0005-0000-0000-000081E30000}"/>
    <cellStyle name="SAPBEXunassignedItem 3 6 3 13" xfId="58248" xr:uid="{00000000-0005-0000-0000-000082E30000}"/>
    <cellStyle name="SAPBEXunassignedItem 3 6 3 14" xfId="58249" xr:uid="{00000000-0005-0000-0000-000083E30000}"/>
    <cellStyle name="SAPBEXunassignedItem 3 6 3 2" xfId="58250" xr:uid="{00000000-0005-0000-0000-000084E30000}"/>
    <cellStyle name="SAPBEXunassignedItem 3 6 3 2 2" xfId="58251" xr:uid="{00000000-0005-0000-0000-000085E30000}"/>
    <cellStyle name="SAPBEXunassignedItem 3 6 3 2 3" xfId="58252" xr:uid="{00000000-0005-0000-0000-000086E30000}"/>
    <cellStyle name="SAPBEXunassignedItem 3 6 3 3" xfId="58253" xr:uid="{00000000-0005-0000-0000-000087E30000}"/>
    <cellStyle name="SAPBEXunassignedItem 3 6 3 3 2" xfId="58254" xr:uid="{00000000-0005-0000-0000-000088E30000}"/>
    <cellStyle name="SAPBEXunassignedItem 3 6 3 3 3" xfId="58255" xr:uid="{00000000-0005-0000-0000-000089E30000}"/>
    <cellStyle name="SAPBEXunassignedItem 3 6 3 4" xfId="58256" xr:uid="{00000000-0005-0000-0000-00008AE30000}"/>
    <cellStyle name="SAPBEXunassignedItem 3 6 3 4 2" xfId="58257" xr:uid="{00000000-0005-0000-0000-00008BE30000}"/>
    <cellStyle name="SAPBEXunassignedItem 3 6 3 4 3" xfId="58258" xr:uid="{00000000-0005-0000-0000-00008CE30000}"/>
    <cellStyle name="SAPBEXunassignedItem 3 6 3 5" xfId="58259" xr:uid="{00000000-0005-0000-0000-00008DE30000}"/>
    <cellStyle name="SAPBEXunassignedItem 3 6 3 5 2" xfId="58260" xr:uid="{00000000-0005-0000-0000-00008EE30000}"/>
    <cellStyle name="SAPBEXunassignedItem 3 6 3 5 3" xfId="58261" xr:uid="{00000000-0005-0000-0000-00008FE30000}"/>
    <cellStyle name="SAPBEXunassignedItem 3 6 3 6" xfId="58262" xr:uid="{00000000-0005-0000-0000-000090E30000}"/>
    <cellStyle name="SAPBEXunassignedItem 3 6 3 6 2" xfId="58263" xr:uid="{00000000-0005-0000-0000-000091E30000}"/>
    <cellStyle name="SAPBEXunassignedItem 3 6 3 6 3" xfId="58264" xr:uid="{00000000-0005-0000-0000-000092E30000}"/>
    <cellStyle name="SAPBEXunassignedItem 3 6 3 7" xfId="58265" xr:uid="{00000000-0005-0000-0000-000093E30000}"/>
    <cellStyle name="SAPBEXunassignedItem 3 6 3 7 2" xfId="58266" xr:uid="{00000000-0005-0000-0000-000094E30000}"/>
    <cellStyle name="SAPBEXunassignedItem 3 6 3 7 3" xfId="58267" xr:uid="{00000000-0005-0000-0000-000095E30000}"/>
    <cellStyle name="SAPBEXunassignedItem 3 6 3 8" xfId="58268" xr:uid="{00000000-0005-0000-0000-000096E30000}"/>
    <cellStyle name="SAPBEXunassignedItem 3 6 3 8 2" xfId="58269" xr:uid="{00000000-0005-0000-0000-000097E30000}"/>
    <cellStyle name="SAPBEXunassignedItem 3 6 3 8 3" xfId="58270" xr:uid="{00000000-0005-0000-0000-000098E30000}"/>
    <cellStyle name="SAPBEXunassignedItem 3 6 3 9" xfId="58271" xr:uid="{00000000-0005-0000-0000-000099E30000}"/>
    <cellStyle name="SAPBEXunassignedItem 3 6 3 9 2" xfId="58272" xr:uid="{00000000-0005-0000-0000-00009AE30000}"/>
    <cellStyle name="SAPBEXunassignedItem 3 6 3 9 3" xfId="58273" xr:uid="{00000000-0005-0000-0000-00009BE30000}"/>
    <cellStyle name="SAPBEXunassignedItem 3 6 4" xfId="58274" xr:uid="{00000000-0005-0000-0000-00009CE30000}"/>
    <cellStyle name="SAPBEXunassignedItem 3 6 4 10" xfId="58275" xr:uid="{00000000-0005-0000-0000-00009DE30000}"/>
    <cellStyle name="SAPBEXunassignedItem 3 6 4 10 2" xfId="58276" xr:uid="{00000000-0005-0000-0000-00009EE30000}"/>
    <cellStyle name="SAPBEXunassignedItem 3 6 4 10 3" xfId="58277" xr:uid="{00000000-0005-0000-0000-00009FE30000}"/>
    <cellStyle name="SAPBEXunassignedItem 3 6 4 11" xfId="58278" xr:uid="{00000000-0005-0000-0000-0000A0E30000}"/>
    <cellStyle name="SAPBEXunassignedItem 3 6 4 11 2" xfId="58279" xr:uid="{00000000-0005-0000-0000-0000A1E30000}"/>
    <cellStyle name="SAPBEXunassignedItem 3 6 4 11 3" xfId="58280" xr:uid="{00000000-0005-0000-0000-0000A2E30000}"/>
    <cellStyle name="SAPBEXunassignedItem 3 6 4 12" xfId="58281" xr:uid="{00000000-0005-0000-0000-0000A3E30000}"/>
    <cellStyle name="SAPBEXunassignedItem 3 6 4 13" xfId="58282" xr:uid="{00000000-0005-0000-0000-0000A4E30000}"/>
    <cellStyle name="SAPBEXunassignedItem 3 6 4 2" xfId="58283" xr:uid="{00000000-0005-0000-0000-0000A5E30000}"/>
    <cellStyle name="SAPBEXunassignedItem 3 6 4 2 2" xfId="58284" xr:uid="{00000000-0005-0000-0000-0000A6E30000}"/>
    <cellStyle name="SAPBEXunassignedItem 3 6 4 2 3" xfId="58285" xr:uid="{00000000-0005-0000-0000-0000A7E30000}"/>
    <cellStyle name="SAPBEXunassignedItem 3 6 4 3" xfId="58286" xr:uid="{00000000-0005-0000-0000-0000A8E30000}"/>
    <cellStyle name="SAPBEXunassignedItem 3 6 4 3 2" xfId="58287" xr:uid="{00000000-0005-0000-0000-0000A9E30000}"/>
    <cellStyle name="SAPBEXunassignedItem 3 6 4 3 3" xfId="58288" xr:uid="{00000000-0005-0000-0000-0000AAE30000}"/>
    <cellStyle name="SAPBEXunassignedItem 3 6 4 4" xfId="58289" xr:uid="{00000000-0005-0000-0000-0000ABE30000}"/>
    <cellStyle name="SAPBEXunassignedItem 3 6 4 4 2" xfId="58290" xr:uid="{00000000-0005-0000-0000-0000ACE30000}"/>
    <cellStyle name="SAPBEXunassignedItem 3 6 4 4 3" xfId="58291" xr:uid="{00000000-0005-0000-0000-0000ADE30000}"/>
    <cellStyle name="SAPBEXunassignedItem 3 6 4 5" xfId="58292" xr:uid="{00000000-0005-0000-0000-0000AEE30000}"/>
    <cellStyle name="SAPBEXunassignedItem 3 6 4 5 2" xfId="58293" xr:uid="{00000000-0005-0000-0000-0000AFE30000}"/>
    <cellStyle name="SAPBEXunassignedItem 3 6 4 5 3" xfId="58294" xr:uid="{00000000-0005-0000-0000-0000B0E30000}"/>
    <cellStyle name="SAPBEXunassignedItem 3 6 4 6" xfId="58295" xr:uid="{00000000-0005-0000-0000-0000B1E30000}"/>
    <cellStyle name="SAPBEXunassignedItem 3 6 4 6 2" xfId="58296" xr:uid="{00000000-0005-0000-0000-0000B2E30000}"/>
    <cellStyle name="SAPBEXunassignedItem 3 6 4 6 3" xfId="58297" xr:uid="{00000000-0005-0000-0000-0000B3E30000}"/>
    <cellStyle name="SAPBEXunassignedItem 3 6 4 7" xfId="58298" xr:uid="{00000000-0005-0000-0000-0000B4E30000}"/>
    <cellStyle name="SAPBEXunassignedItem 3 6 4 7 2" xfId="58299" xr:uid="{00000000-0005-0000-0000-0000B5E30000}"/>
    <cellStyle name="SAPBEXunassignedItem 3 6 4 7 3" xfId="58300" xr:uid="{00000000-0005-0000-0000-0000B6E30000}"/>
    <cellStyle name="SAPBEXunassignedItem 3 6 4 8" xfId="58301" xr:uid="{00000000-0005-0000-0000-0000B7E30000}"/>
    <cellStyle name="SAPBEXunassignedItem 3 6 4 8 2" xfId="58302" xr:uid="{00000000-0005-0000-0000-0000B8E30000}"/>
    <cellStyle name="SAPBEXunassignedItem 3 6 4 8 3" xfId="58303" xr:uid="{00000000-0005-0000-0000-0000B9E30000}"/>
    <cellStyle name="SAPBEXunassignedItem 3 6 4 9" xfId="58304" xr:uid="{00000000-0005-0000-0000-0000BAE30000}"/>
    <cellStyle name="SAPBEXunassignedItem 3 6 4 9 2" xfId="58305" xr:uid="{00000000-0005-0000-0000-0000BBE30000}"/>
    <cellStyle name="SAPBEXunassignedItem 3 6 4 9 3" xfId="58306" xr:uid="{00000000-0005-0000-0000-0000BCE30000}"/>
    <cellStyle name="SAPBEXunassignedItem 3 6 5" xfId="58307" xr:uid="{00000000-0005-0000-0000-0000BDE30000}"/>
    <cellStyle name="SAPBEXunassignedItem 3 6 5 10" xfId="58308" xr:uid="{00000000-0005-0000-0000-0000BEE30000}"/>
    <cellStyle name="SAPBEXunassignedItem 3 6 5 10 2" xfId="58309" xr:uid="{00000000-0005-0000-0000-0000BFE30000}"/>
    <cellStyle name="SAPBEXunassignedItem 3 6 5 10 3" xfId="58310" xr:uid="{00000000-0005-0000-0000-0000C0E30000}"/>
    <cellStyle name="SAPBEXunassignedItem 3 6 5 11" xfId="58311" xr:uid="{00000000-0005-0000-0000-0000C1E30000}"/>
    <cellStyle name="SAPBEXunassignedItem 3 6 5 11 2" xfId="58312" xr:uid="{00000000-0005-0000-0000-0000C2E30000}"/>
    <cellStyle name="SAPBEXunassignedItem 3 6 5 11 3" xfId="58313" xr:uid="{00000000-0005-0000-0000-0000C3E30000}"/>
    <cellStyle name="SAPBEXunassignedItem 3 6 5 12" xfId="58314" xr:uid="{00000000-0005-0000-0000-0000C4E30000}"/>
    <cellStyle name="SAPBEXunassignedItem 3 6 5 13" xfId="58315" xr:uid="{00000000-0005-0000-0000-0000C5E30000}"/>
    <cellStyle name="SAPBEXunassignedItem 3 6 5 2" xfId="58316" xr:uid="{00000000-0005-0000-0000-0000C6E30000}"/>
    <cellStyle name="SAPBEXunassignedItem 3 6 5 2 2" xfId="58317" xr:uid="{00000000-0005-0000-0000-0000C7E30000}"/>
    <cellStyle name="SAPBEXunassignedItem 3 6 5 2 3" xfId="58318" xr:uid="{00000000-0005-0000-0000-0000C8E30000}"/>
    <cellStyle name="SAPBEXunassignedItem 3 6 5 3" xfId="58319" xr:uid="{00000000-0005-0000-0000-0000C9E30000}"/>
    <cellStyle name="SAPBEXunassignedItem 3 6 5 3 2" xfId="58320" xr:uid="{00000000-0005-0000-0000-0000CAE30000}"/>
    <cellStyle name="SAPBEXunassignedItem 3 6 5 3 3" xfId="58321" xr:uid="{00000000-0005-0000-0000-0000CBE30000}"/>
    <cellStyle name="SAPBEXunassignedItem 3 6 5 4" xfId="58322" xr:uid="{00000000-0005-0000-0000-0000CCE30000}"/>
    <cellStyle name="SAPBEXunassignedItem 3 6 5 4 2" xfId="58323" xr:uid="{00000000-0005-0000-0000-0000CDE30000}"/>
    <cellStyle name="SAPBEXunassignedItem 3 6 5 4 3" xfId="58324" xr:uid="{00000000-0005-0000-0000-0000CEE30000}"/>
    <cellStyle name="SAPBEXunassignedItem 3 6 5 5" xfId="58325" xr:uid="{00000000-0005-0000-0000-0000CFE30000}"/>
    <cellStyle name="SAPBEXunassignedItem 3 6 5 5 2" xfId="58326" xr:uid="{00000000-0005-0000-0000-0000D0E30000}"/>
    <cellStyle name="SAPBEXunassignedItem 3 6 5 5 3" xfId="58327" xr:uid="{00000000-0005-0000-0000-0000D1E30000}"/>
    <cellStyle name="SAPBEXunassignedItem 3 6 5 6" xfId="58328" xr:uid="{00000000-0005-0000-0000-0000D2E30000}"/>
    <cellStyle name="SAPBEXunassignedItem 3 6 5 6 2" xfId="58329" xr:uid="{00000000-0005-0000-0000-0000D3E30000}"/>
    <cellStyle name="SAPBEXunassignedItem 3 6 5 6 3" xfId="58330" xr:uid="{00000000-0005-0000-0000-0000D4E30000}"/>
    <cellStyle name="SAPBEXunassignedItem 3 6 5 7" xfId="58331" xr:uid="{00000000-0005-0000-0000-0000D5E30000}"/>
    <cellStyle name="SAPBEXunassignedItem 3 6 5 7 2" xfId="58332" xr:uid="{00000000-0005-0000-0000-0000D6E30000}"/>
    <cellStyle name="SAPBEXunassignedItem 3 6 5 7 3" xfId="58333" xr:uid="{00000000-0005-0000-0000-0000D7E30000}"/>
    <cellStyle name="SAPBEXunassignedItem 3 6 5 8" xfId="58334" xr:uid="{00000000-0005-0000-0000-0000D8E30000}"/>
    <cellStyle name="SAPBEXunassignedItem 3 6 5 8 2" xfId="58335" xr:uid="{00000000-0005-0000-0000-0000D9E30000}"/>
    <cellStyle name="SAPBEXunassignedItem 3 6 5 8 3" xfId="58336" xr:uid="{00000000-0005-0000-0000-0000DAE30000}"/>
    <cellStyle name="SAPBEXunassignedItem 3 6 5 9" xfId="58337" xr:uid="{00000000-0005-0000-0000-0000DBE30000}"/>
    <cellStyle name="SAPBEXunassignedItem 3 6 5 9 2" xfId="58338" xr:uid="{00000000-0005-0000-0000-0000DCE30000}"/>
    <cellStyle name="SAPBEXunassignedItem 3 6 5 9 3" xfId="58339" xr:uid="{00000000-0005-0000-0000-0000DDE30000}"/>
    <cellStyle name="SAPBEXunassignedItem 3 6 6" xfId="58340" xr:uid="{00000000-0005-0000-0000-0000DEE30000}"/>
    <cellStyle name="SAPBEXunassignedItem 3 6 6 10" xfId="58341" xr:uid="{00000000-0005-0000-0000-0000DFE30000}"/>
    <cellStyle name="SAPBEXunassignedItem 3 6 6 10 2" xfId="58342" xr:uid="{00000000-0005-0000-0000-0000E0E30000}"/>
    <cellStyle name="SAPBEXunassignedItem 3 6 6 10 3" xfId="58343" xr:uid="{00000000-0005-0000-0000-0000E1E30000}"/>
    <cellStyle name="SAPBEXunassignedItem 3 6 6 11" xfId="58344" xr:uid="{00000000-0005-0000-0000-0000E2E30000}"/>
    <cellStyle name="SAPBEXunassignedItem 3 6 6 11 2" xfId="58345" xr:uid="{00000000-0005-0000-0000-0000E3E30000}"/>
    <cellStyle name="SAPBEXunassignedItem 3 6 6 11 3" xfId="58346" xr:uid="{00000000-0005-0000-0000-0000E4E30000}"/>
    <cellStyle name="SAPBEXunassignedItem 3 6 6 12" xfId="58347" xr:uid="{00000000-0005-0000-0000-0000E5E30000}"/>
    <cellStyle name="SAPBEXunassignedItem 3 6 6 13" xfId="58348" xr:uid="{00000000-0005-0000-0000-0000E6E30000}"/>
    <cellStyle name="SAPBEXunassignedItem 3 6 6 2" xfId="58349" xr:uid="{00000000-0005-0000-0000-0000E7E30000}"/>
    <cellStyle name="SAPBEXunassignedItem 3 6 6 2 2" xfId="58350" xr:uid="{00000000-0005-0000-0000-0000E8E30000}"/>
    <cellStyle name="SAPBEXunassignedItem 3 6 6 2 3" xfId="58351" xr:uid="{00000000-0005-0000-0000-0000E9E30000}"/>
    <cellStyle name="SAPBEXunassignedItem 3 6 6 3" xfId="58352" xr:uid="{00000000-0005-0000-0000-0000EAE30000}"/>
    <cellStyle name="SAPBEXunassignedItem 3 6 6 3 2" xfId="58353" xr:uid="{00000000-0005-0000-0000-0000EBE30000}"/>
    <cellStyle name="SAPBEXunassignedItem 3 6 6 3 3" xfId="58354" xr:uid="{00000000-0005-0000-0000-0000ECE30000}"/>
    <cellStyle name="SAPBEXunassignedItem 3 6 6 4" xfId="58355" xr:uid="{00000000-0005-0000-0000-0000EDE30000}"/>
    <cellStyle name="SAPBEXunassignedItem 3 6 6 4 2" xfId="58356" xr:uid="{00000000-0005-0000-0000-0000EEE30000}"/>
    <cellStyle name="SAPBEXunassignedItem 3 6 6 4 3" xfId="58357" xr:uid="{00000000-0005-0000-0000-0000EFE30000}"/>
    <cellStyle name="SAPBEXunassignedItem 3 6 6 5" xfId="58358" xr:uid="{00000000-0005-0000-0000-0000F0E30000}"/>
    <cellStyle name="SAPBEXunassignedItem 3 6 6 5 2" xfId="58359" xr:uid="{00000000-0005-0000-0000-0000F1E30000}"/>
    <cellStyle name="SAPBEXunassignedItem 3 6 6 5 3" xfId="58360" xr:uid="{00000000-0005-0000-0000-0000F2E30000}"/>
    <cellStyle name="SAPBEXunassignedItem 3 6 6 6" xfId="58361" xr:uid="{00000000-0005-0000-0000-0000F3E30000}"/>
    <cellStyle name="SAPBEXunassignedItem 3 6 6 6 2" xfId="58362" xr:uid="{00000000-0005-0000-0000-0000F4E30000}"/>
    <cellStyle name="SAPBEXunassignedItem 3 6 6 6 3" xfId="58363" xr:uid="{00000000-0005-0000-0000-0000F5E30000}"/>
    <cellStyle name="SAPBEXunassignedItem 3 6 6 7" xfId="58364" xr:uid="{00000000-0005-0000-0000-0000F6E30000}"/>
    <cellStyle name="SAPBEXunassignedItem 3 6 6 7 2" xfId="58365" xr:uid="{00000000-0005-0000-0000-0000F7E30000}"/>
    <cellStyle name="SAPBEXunassignedItem 3 6 6 7 3" xfId="58366" xr:uid="{00000000-0005-0000-0000-0000F8E30000}"/>
    <cellStyle name="SAPBEXunassignedItem 3 6 6 8" xfId="58367" xr:uid="{00000000-0005-0000-0000-0000F9E30000}"/>
    <cellStyle name="SAPBEXunassignedItem 3 6 6 8 2" xfId="58368" xr:uid="{00000000-0005-0000-0000-0000FAE30000}"/>
    <cellStyle name="SAPBEXunassignedItem 3 6 6 8 3" xfId="58369" xr:uid="{00000000-0005-0000-0000-0000FBE30000}"/>
    <cellStyle name="SAPBEXunassignedItem 3 6 6 9" xfId="58370" xr:uid="{00000000-0005-0000-0000-0000FCE30000}"/>
    <cellStyle name="SAPBEXunassignedItem 3 6 6 9 2" xfId="58371" xr:uid="{00000000-0005-0000-0000-0000FDE30000}"/>
    <cellStyle name="SAPBEXunassignedItem 3 6 6 9 3" xfId="58372" xr:uid="{00000000-0005-0000-0000-0000FEE30000}"/>
    <cellStyle name="SAPBEXunassignedItem 3 6 7" xfId="58373" xr:uid="{00000000-0005-0000-0000-0000FFE30000}"/>
    <cellStyle name="SAPBEXunassignedItem 3 6 7 10" xfId="58374" xr:uid="{00000000-0005-0000-0000-000000E40000}"/>
    <cellStyle name="SAPBEXunassignedItem 3 6 7 10 2" xfId="58375" xr:uid="{00000000-0005-0000-0000-000001E40000}"/>
    <cellStyle name="SAPBEXunassignedItem 3 6 7 10 3" xfId="58376" xr:uid="{00000000-0005-0000-0000-000002E40000}"/>
    <cellStyle name="SAPBEXunassignedItem 3 6 7 11" xfId="58377" xr:uid="{00000000-0005-0000-0000-000003E40000}"/>
    <cellStyle name="SAPBEXunassignedItem 3 6 7 11 2" xfId="58378" xr:uid="{00000000-0005-0000-0000-000004E40000}"/>
    <cellStyle name="SAPBEXunassignedItem 3 6 7 11 3" xfId="58379" xr:uid="{00000000-0005-0000-0000-000005E40000}"/>
    <cellStyle name="SAPBEXunassignedItem 3 6 7 12" xfId="58380" xr:uid="{00000000-0005-0000-0000-000006E40000}"/>
    <cellStyle name="SAPBEXunassignedItem 3 6 7 13" xfId="58381" xr:uid="{00000000-0005-0000-0000-000007E40000}"/>
    <cellStyle name="SAPBEXunassignedItem 3 6 7 2" xfId="58382" xr:uid="{00000000-0005-0000-0000-000008E40000}"/>
    <cellStyle name="SAPBEXunassignedItem 3 6 7 2 2" xfId="58383" xr:uid="{00000000-0005-0000-0000-000009E40000}"/>
    <cellStyle name="SAPBEXunassignedItem 3 6 7 2 3" xfId="58384" xr:uid="{00000000-0005-0000-0000-00000AE40000}"/>
    <cellStyle name="SAPBEXunassignedItem 3 6 7 3" xfId="58385" xr:uid="{00000000-0005-0000-0000-00000BE40000}"/>
    <cellStyle name="SAPBEXunassignedItem 3 6 7 3 2" xfId="58386" xr:uid="{00000000-0005-0000-0000-00000CE40000}"/>
    <cellStyle name="SAPBEXunassignedItem 3 6 7 3 3" xfId="58387" xr:uid="{00000000-0005-0000-0000-00000DE40000}"/>
    <cellStyle name="SAPBEXunassignedItem 3 6 7 4" xfId="58388" xr:uid="{00000000-0005-0000-0000-00000EE40000}"/>
    <cellStyle name="SAPBEXunassignedItem 3 6 7 4 2" xfId="58389" xr:uid="{00000000-0005-0000-0000-00000FE40000}"/>
    <cellStyle name="SAPBEXunassignedItem 3 6 7 4 3" xfId="58390" xr:uid="{00000000-0005-0000-0000-000010E40000}"/>
    <cellStyle name="SAPBEXunassignedItem 3 6 7 5" xfId="58391" xr:uid="{00000000-0005-0000-0000-000011E40000}"/>
    <cellStyle name="SAPBEXunassignedItem 3 6 7 5 2" xfId="58392" xr:uid="{00000000-0005-0000-0000-000012E40000}"/>
    <cellStyle name="SAPBEXunassignedItem 3 6 7 5 3" xfId="58393" xr:uid="{00000000-0005-0000-0000-000013E40000}"/>
    <cellStyle name="SAPBEXunassignedItem 3 6 7 6" xfId="58394" xr:uid="{00000000-0005-0000-0000-000014E40000}"/>
    <cellStyle name="SAPBEXunassignedItem 3 6 7 6 2" xfId="58395" xr:uid="{00000000-0005-0000-0000-000015E40000}"/>
    <cellStyle name="SAPBEXunassignedItem 3 6 7 6 3" xfId="58396" xr:uid="{00000000-0005-0000-0000-000016E40000}"/>
    <cellStyle name="SAPBEXunassignedItem 3 6 7 7" xfId="58397" xr:uid="{00000000-0005-0000-0000-000017E40000}"/>
    <cellStyle name="SAPBEXunassignedItem 3 6 7 7 2" xfId="58398" xr:uid="{00000000-0005-0000-0000-000018E40000}"/>
    <cellStyle name="SAPBEXunassignedItem 3 6 7 7 3" xfId="58399" xr:uid="{00000000-0005-0000-0000-000019E40000}"/>
    <cellStyle name="SAPBEXunassignedItem 3 6 7 8" xfId="58400" xr:uid="{00000000-0005-0000-0000-00001AE40000}"/>
    <cellStyle name="SAPBEXunassignedItem 3 6 7 8 2" xfId="58401" xr:uid="{00000000-0005-0000-0000-00001BE40000}"/>
    <cellStyle name="SAPBEXunassignedItem 3 6 7 8 3" xfId="58402" xr:uid="{00000000-0005-0000-0000-00001CE40000}"/>
    <cellStyle name="SAPBEXunassignedItem 3 6 7 9" xfId="58403" xr:uid="{00000000-0005-0000-0000-00001DE40000}"/>
    <cellStyle name="SAPBEXunassignedItem 3 6 7 9 2" xfId="58404" xr:uid="{00000000-0005-0000-0000-00001EE40000}"/>
    <cellStyle name="SAPBEXunassignedItem 3 6 7 9 3" xfId="58405" xr:uid="{00000000-0005-0000-0000-00001FE40000}"/>
    <cellStyle name="SAPBEXunassignedItem 3 6 8" xfId="58406" xr:uid="{00000000-0005-0000-0000-000020E40000}"/>
    <cellStyle name="SAPBEXunassignedItem 3 6 8 2" xfId="58407" xr:uid="{00000000-0005-0000-0000-000021E40000}"/>
    <cellStyle name="SAPBEXunassignedItem 3 6 8 3" xfId="58408" xr:uid="{00000000-0005-0000-0000-000022E40000}"/>
    <cellStyle name="SAPBEXunassignedItem 3 6 9" xfId="58409" xr:uid="{00000000-0005-0000-0000-000023E40000}"/>
    <cellStyle name="SAPBEXunassignedItem 3 6 9 2" xfId="58410" xr:uid="{00000000-0005-0000-0000-000024E40000}"/>
    <cellStyle name="SAPBEXunassignedItem 3 6 9 3" xfId="58411" xr:uid="{00000000-0005-0000-0000-000025E40000}"/>
    <cellStyle name="SAPBEXunassignedItem 3 7" xfId="58412" xr:uid="{00000000-0005-0000-0000-000026E40000}"/>
    <cellStyle name="SAPBEXunassignedItem 3 7 2" xfId="58413" xr:uid="{00000000-0005-0000-0000-000027E40000}"/>
    <cellStyle name="SAPBEXunassignedItem 3 7 3" xfId="58414" xr:uid="{00000000-0005-0000-0000-000028E40000}"/>
    <cellStyle name="SAPBEXunassignedItem 3 8" xfId="58415" xr:uid="{00000000-0005-0000-0000-000029E40000}"/>
    <cellStyle name="SAPBEXunassignedItem 3 8 2" xfId="58416" xr:uid="{00000000-0005-0000-0000-00002AE40000}"/>
    <cellStyle name="SAPBEXunassignedItem 3 8 3" xfId="58417" xr:uid="{00000000-0005-0000-0000-00002BE40000}"/>
    <cellStyle name="SAPBEXunassignedItem 3 9" xfId="58418" xr:uid="{00000000-0005-0000-0000-00002CE40000}"/>
    <cellStyle name="SAPBEXunassignedItem 3 9 2" xfId="58419" xr:uid="{00000000-0005-0000-0000-00002DE40000}"/>
    <cellStyle name="SAPBEXunassignedItem 3 9 3" xfId="58420" xr:uid="{00000000-0005-0000-0000-00002EE40000}"/>
    <cellStyle name="SAPBEXunassignedItem 4" xfId="58421" xr:uid="{00000000-0005-0000-0000-00002FE40000}"/>
    <cellStyle name="SAPBEXunassignedItem 4 10" xfId="58422" xr:uid="{00000000-0005-0000-0000-000030E40000}"/>
    <cellStyle name="SAPBEXunassignedItem 4 10 2" xfId="58423" xr:uid="{00000000-0005-0000-0000-000031E40000}"/>
    <cellStyle name="SAPBEXunassignedItem 4 10 3" xfId="58424" xr:uid="{00000000-0005-0000-0000-000032E40000}"/>
    <cellStyle name="SAPBEXunassignedItem 4 11" xfId="58425" xr:uid="{00000000-0005-0000-0000-000033E40000}"/>
    <cellStyle name="SAPBEXunassignedItem 4 11 2" xfId="58426" xr:uid="{00000000-0005-0000-0000-000034E40000}"/>
    <cellStyle name="SAPBEXunassignedItem 4 11 3" xfId="58427" xr:uid="{00000000-0005-0000-0000-000035E40000}"/>
    <cellStyle name="SAPBEXunassignedItem 4 12" xfId="58428" xr:uid="{00000000-0005-0000-0000-000036E40000}"/>
    <cellStyle name="SAPBEXunassignedItem 4 12 2" xfId="58429" xr:uid="{00000000-0005-0000-0000-000037E40000}"/>
    <cellStyle name="SAPBEXunassignedItem 4 12 3" xfId="58430" xr:uid="{00000000-0005-0000-0000-000038E40000}"/>
    <cellStyle name="SAPBEXunassignedItem 4 13" xfId="58431" xr:uid="{00000000-0005-0000-0000-000039E40000}"/>
    <cellStyle name="SAPBEXunassignedItem 4 13 2" xfId="58432" xr:uid="{00000000-0005-0000-0000-00003AE40000}"/>
    <cellStyle name="SAPBEXunassignedItem 4 13 3" xfId="58433" xr:uid="{00000000-0005-0000-0000-00003BE40000}"/>
    <cellStyle name="SAPBEXunassignedItem 4 14" xfId="58434" xr:uid="{00000000-0005-0000-0000-00003CE40000}"/>
    <cellStyle name="SAPBEXunassignedItem 4 14 2" xfId="58435" xr:uid="{00000000-0005-0000-0000-00003DE40000}"/>
    <cellStyle name="SAPBEXunassignedItem 4 14 3" xfId="58436" xr:uid="{00000000-0005-0000-0000-00003EE40000}"/>
    <cellStyle name="SAPBEXunassignedItem 4 15" xfId="58437" xr:uid="{00000000-0005-0000-0000-00003FE40000}"/>
    <cellStyle name="SAPBEXunassignedItem 4 15 2" xfId="58438" xr:uid="{00000000-0005-0000-0000-000040E40000}"/>
    <cellStyle name="SAPBEXunassignedItem 4 15 3" xfId="58439" xr:uid="{00000000-0005-0000-0000-000041E40000}"/>
    <cellStyle name="SAPBEXunassignedItem 4 16" xfId="58440" xr:uid="{00000000-0005-0000-0000-000042E40000}"/>
    <cellStyle name="SAPBEXunassignedItem 4 16 2" xfId="58441" xr:uid="{00000000-0005-0000-0000-000043E40000}"/>
    <cellStyle name="SAPBEXunassignedItem 4 16 3" xfId="58442" xr:uid="{00000000-0005-0000-0000-000044E40000}"/>
    <cellStyle name="SAPBEXunassignedItem 4 17" xfId="58443" xr:uid="{00000000-0005-0000-0000-000045E40000}"/>
    <cellStyle name="SAPBEXunassignedItem 4 18" xfId="58444" xr:uid="{00000000-0005-0000-0000-000046E40000}"/>
    <cellStyle name="SAPBEXunassignedItem 4 2" xfId="58445" xr:uid="{00000000-0005-0000-0000-000047E40000}"/>
    <cellStyle name="SAPBEXunassignedItem 4 2 10" xfId="58446" xr:uid="{00000000-0005-0000-0000-000048E40000}"/>
    <cellStyle name="SAPBEXunassignedItem 4 2 10 2" xfId="58447" xr:uid="{00000000-0005-0000-0000-000049E40000}"/>
    <cellStyle name="SAPBEXunassignedItem 4 2 10 3" xfId="58448" xr:uid="{00000000-0005-0000-0000-00004AE40000}"/>
    <cellStyle name="SAPBEXunassignedItem 4 2 11" xfId="58449" xr:uid="{00000000-0005-0000-0000-00004BE40000}"/>
    <cellStyle name="SAPBEXunassignedItem 4 2 11 2" xfId="58450" xr:uid="{00000000-0005-0000-0000-00004CE40000}"/>
    <cellStyle name="SAPBEXunassignedItem 4 2 11 3" xfId="58451" xr:uid="{00000000-0005-0000-0000-00004DE40000}"/>
    <cellStyle name="SAPBEXunassignedItem 4 2 12" xfId="58452" xr:uid="{00000000-0005-0000-0000-00004EE40000}"/>
    <cellStyle name="SAPBEXunassignedItem 4 2 12 2" xfId="58453" xr:uid="{00000000-0005-0000-0000-00004FE40000}"/>
    <cellStyle name="SAPBEXunassignedItem 4 2 12 3" xfId="58454" xr:uid="{00000000-0005-0000-0000-000050E40000}"/>
    <cellStyle name="SAPBEXunassignedItem 4 2 13" xfId="58455" xr:uid="{00000000-0005-0000-0000-000051E40000}"/>
    <cellStyle name="SAPBEXunassignedItem 4 2 13 2" xfId="58456" xr:uid="{00000000-0005-0000-0000-000052E40000}"/>
    <cellStyle name="SAPBEXunassignedItem 4 2 13 3" xfId="58457" xr:uid="{00000000-0005-0000-0000-000053E40000}"/>
    <cellStyle name="SAPBEXunassignedItem 4 2 14" xfId="58458" xr:uid="{00000000-0005-0000-0000-000054E40000}"/>
    <cellStyle name="SAPBEXunassignedItem 4 2 14 2" xfId="58459" xr:uid="{00000000-0005-0000-0000-000055E40000}"/>
    <cellStyle name="SAPBEXunassignedItem 4 2 14 3" xfId="58460" xr:uid="{00000000-0005-0000-0000-000056E40000}"/>
    <cellStyle name="SAPBEXunassignedItem 4 2 15" xfId="58461" xr:uid="{00000000-0005-0000-0000-000057E40000}"/>
    <cellStyle name="SAPBEXunassignedItem 4 2 15 2" xfId="58462" xr:uid="{00000000-0005-0000-0000-000058E40000}"/>
    <cellStyle name="SAPBEXunassignedItem 4 2 15 3" xfId="58463" xr:uid="{00000000-0005-0000-0000-000059E40000}"/>
    <cellStyle name="SAPBEXunassignedItem 4 2 16" xfId="58464" xr:uid="{00000000-0005-0000-0000-00005AE40000}"/>
    <cellStyle name="SAPBEXunassignedItem 4 2 17" xfId="58465" xr:uid="{00000000-0005-0000-0000-00005BE40000}"/>
    <cellStyle name="SAPBEXunassignedItem 4 2 2" xfId="58466" xr:uid="{00000000-0005-0000-0000-00005CE40000}"/>
    <cellStyle name="SAPBEXunassignedItem 4 2 2 10" xfId="58467" xr:uid="{00000000-0005-0000-0000-00005DE40000}"/>
    <cellStyle name="SAPBEXunassignedItem 4 2 2 10 2" xfId="58468" xr:uid="{00000000-0005-0000-0000-00005EE40000}"/>
    <cellStyle name="SAPBEXunassignedItem 4 2 2 10 3" xfId="58469" xr:uid="{00000000-0005-0000-0000-00005FE40000}"/>
    <cellStyle name="SAPBEXunassignedItem 4 2 2 11" xfId="58470" xr:uid="{00000000-0005-0000-0000-000060E40000}"/>
    <cellStyle name="SAPBEXunassignedItem 4 2 2 11 2" xfId="58471" xr:uid="{00000000-0005-0000-0000-000061E40000}"/>
    <cellStyle name="SAPBEXunassignedItem 4 2 2 11 3" xfId="58472" xr:uid="{00000000-0005-0000-0000-000062E40000}"/>
    <cellStyle name="SAPBEXunassignedItem 4 2 2 12" xfId="58473" xr:uid="{00000000-0005-0000-0000-000063E40000}"/>
    <cellStyle name="SAPBEXunassignedItem 4 2 2 12 2" xfId="58474" xr:uid="{00000000-0005-0000-0000-000064E40000}"/>
    <cellStyle name="SAPBEXunassignedItem 4 2 2 12 3" xfId="58475" xr:uid="{00000000-0005-0000-0000-000065E40000}"/>
    <cellStyle name="SAPBEXunassignedItem 4 2 2 13" xfId="58476" xr:uid="{00000000-0005-0000-0000-000066E40000}"/>
    <cellStyle name="SAPBEXunassignedItem 4 2 2 14" xfId="58477" xr:uid="{00000000-0005-0000-0000-000067E40000}"/>
    <cellStyle name="SAPBEXunassignedItem 4 2 2 2" xfId="58478" xr:uid="{00000000-0005-0000-0000-000068E40000}"/>
    <cellStyle name="SAPBEXunassignedItem 4 2 2 2 2" xfId="58479" xr:uid="{00000000-0005-0000-0000-000069E40000}"/>
    <cellStyle name="SAPBEXunassignedItem 4 2 2 2 3" xfId="58480" xr:uid="{00000000-0005-0000-0000-00006AE40000}"/>
    <cellStyle name="SAPBEXunassignedItem 4 2 2 3" xfId="58481" xr:uid="{00000000-0005-0000-0000-00006BE40000}"/>
    <cellStyle name="SAPBEXunassignedItem 4 2 2 3 2" xfId="58482" xr:uid="{00000000-0005-0000-0000-00006CE40000}"/>
    <cellStyle name="SAPBEXunassignedItem 4 2 2 3 3" xfId="58483" xr:uid="{00000000-0005-0000-0000-00006DE40000}"/>
    <cellStyle name="SAPBEXunassignedItem 4 2 2 4" xfId="58484" xr:uid="{00000000-0005-0000-0000-00006EE40000}"/>
    <cellStyle name="SAPBEXunassignedItem 4 2 2 4 2" xfId="58485" xr:uid="{00000000-0005-0000-0000-00006FE40000}"/>
    <cellStyle name="SAPBEXunassignedItem 4 2 2 4 3" xfId="58486" xr:uid="{00000000-0005-0000-0000-000070E40000}"/>
    <cellStyle name="SAPBEXunassignedItem 4 2 2 5" xfId="58487" xr:uid="{00000000-0005-0000-0000-000071E40000}"/>
    <cellStyle name="SAPBEXunassignedItem 4 2 2 5 2" xfId="58488" xr:uid="{00000000-0005-0000-0000-000072E40000}"/>
    <cellStyle name="SAPBEXunassignedItem 4 2 2 5 3" xfId="58489" xr:uid="{00000000-0005-0000-0000-000073E40000}"/>
    <cellStyle name="SAPBEXunassignedItem 4 2 2 6" xfId="58490" xr:uid="{00000000-0005-0000-0000-000074E40000}"/>
    <cellStyle name="SAPBEXunassignedItem 4 2 2 6 2" xfId="58491" xr:uid="{00000000-0005-0000-0000-000075E40000}"/>
    <cellStyle name="SAPBEXunassignedItem 4 2 2 6 3" xfId="58492" xr:uid="{00000000-0005-0000-0000-000076E40000}"/>
    <cellStyle name="SAPBEXunassignedItem 4 2 2 7" xfId="58493" xr:uid="{00000000-0005-0000-0000-000077E40000}"/>
    <cellStyle name="SAPBEXunassignedItem 4 2 2 7 2" xfId="58494" xr:uid="{00000000-0005-0000-0000-000078E40000}"/>
    <cellStyle name="SAPBEXunassignedItem 4 2 2 7 3" xfId="58495" xr:uid="{00000000-0005-0000-0000-000079E40000}"/>
    <cellStyle name="SAPBEXunassignedItem 4 2 2 8" xfId="58496" xr:uid="{00000000-0005-0000-0000-00007AE40000}"/>
    <cellStyle name="SAPBEXunassignedItem 4 2 2 8 2" xfId="58497" xr:uid="{00000000-0005-0000-0000-00007BE40000}"/>
    <cellStyle name="SAPBEXunassignedItem 4 2 2 8 3" xfId="58498" xr:uid="{00000000-0005-0000-0000-00007CE40000}"/>
    <cellStyle name="SAPBEXunassignedItem 4 2 2 9" xfId="58499" xr:uid="{00000000-0005-0000-0000-00007DE40000}"/>
    <cellStyle name="SAPBEXunassignedItem 4 2 2 9 2" xfId="58500" xr:uid="{00000000-0005-0000-0000-00007EE40000}"/>
    <cellStyle name="SAPBEXunassignedItem 4 2 2 9 3" xfId="58501" xr:uid="{00000000-0005-0000-0000-00007FE40000}"/>
    <cellStyle name="SAPBEXunassignedItem 4 2 3" xfId="58502" xr:uid="{00000000-0005-0000-0000-000080E40000}"/>
    <cellStyle name="SAPBEXunassignedItem 4 2 3 10" xfId="58503" xr:uid="{00000000-0005-0000-0000-000081E40000}"/>
    <cellStyle name="SAPBEXunassignedItem 4 2 3 10 2" xfId="58504" xr:uid="{00000000-0005-0000-0000-000082E40000}"/>
    <cellStyle name="SAPBEXunassignedItem 4 2 3 10 3" xfId="58505" xr:uid="{00000000-0005-0000-0000-000083E40000}"/>
    <cellStyle name="SAPBEXunassignedItem 4 2 3 11" xfId="58506" xr:uid="{00000000-0005-0000-0000-000084E40000}"/>
    <cellStyle name="SAPBEXunassignedItem 4 2 3 11 2" xfId="58507" xr:uid="{00000000-0005-0000-0000-000085E40000}"/>
    <cellStyle name="SAPBEXunassignedItem 4 2 3 11 3" xfId="58508" xr:uid="{00000000-0005-0000-0000-000086E40000}"/>
    <cellStyle name="SAPBEXunassignedItem 4 2 3 12" xfId="58509" xr:uid="{00000000-0005-0000-0000-000087E40000}"/>
    <cellStyle name="SAPBEXunassignedItem 4 2 3 12 2" xfId="58510" xr:uid="{00000000-0005-0000-0000-000088E40000}"/>
    <cellStyle name="SAPBEXunassignedItem 4 2 3 12 3" xfId="58511" xr:uid="{00000000-0005-0000-0000-000089E40000}"/>
    <cellStyle name="SAPBEXunassignedItem 4 2 3 13" xfId="58512" xr:uid="{00000000-0005-0000-0000-00008AE40000}"/>
    <cellStyle name="SAPBEXunassignedItem 4 2 3 14" xfId="58513" xr:uid="{00000000-0005-0000-0000-00008BE40000}"/>
    <cellStyle name="SAPBEXunassignedItem 4 2 3 2" xfId="58514" xr:uid="{00000000-0005-0000-0000-00008CE40000}"/>
    <cellStyle name="SAPBEXunassignedItem 4 2 3 2 2" xfId="58515" xr:uid="{00000000-0005-0000-0000-00008DE40000}"/>
    <cellStyle name="SAPBEXunassignedItem 4 2 3 2 3" xfId="58516" xr:uid="{00000000-0005-0000-0000-00008EE40000}"/>
    <cellStyle name="SAPBEXunassignedItem 4 2 3 3" xfId="58517" xr:uid="{00000000-0005-0000-0000-00008FE40000}"/>
    <cellStyle name="SAPBEXunassignedItem 4 2 3 3 2" xfId="58518" xr:uid="{00000000-0005-0000-0000-000090E40000}"/>
    <cellStyle name="SAPBEXunassignedItem 4 2 3 3 3" xfId="58519" xr:uid="{00000000-0005-0000-0000-000091E40000}"/>
    <cellStyle name="SAPBEXunassignedItem 4 2 3 4" xfId="58520" xr:uid="{00000000-0005-0000-0000-000092E40000}"/>
    <cellStyle name="SAPBEXunassignedItem 4 2 3 4 2" xfId="58521" xr:uid="{00000000-0005-0000-0000-000093E40000}"/>
    <cellStyle name="SAPBEXunassignedItem 4 2 3 4 3" xfId="58522" xr:uid="{00000000-0005-0000-0000-000094E40000}"/>
    <cellStyle name="SAPBEXunassignedItem 4 2 3 5" xfId="58523" xr:uid="{00000000-0005-0000-0000-000095E40000}"/>
    <cellStyle name="SAPBEXunassignedItem 4 2 3 5 2" xfId="58524" xr:uid="{00000000-0005-0000-0000-000096E40000}"/>
    <cellStyle name="SAPBEXunassignedItem 4 2 3 5 3" xfId="58525" xr:uid="{00000000-0005-0000-0000-000097E40000}"/>
    <cellStyle name="SAPBEXunassignedItem 4 2 3 6" xfId="58526" xr:uid="{00000000-0005-0000-0000-000098E40000}"/>
    <cellStyle name="SAPBEXunassignedItem 4 2 3 6 2" xfId="58527" xr:uid="{00000000-0005-0000-0000-000099E40000}"/>
    <cellStyle name="SAPBEXunassignedItem 4 2 3 6 3" xfId="58528" xr:uid="{00000000-0005-0000-0000-00009AE40000}"/>
    <cellStyle name="SAPBEXunassignedItem 4 2 3 7" xfId="58529" xr:uid="{00000000-0005-0000-0000-00009BE40000}"/>
    <cellStyle name="SAPBEXunassignedItem 4 2 3 7 2" xfId="58530" xr:uid="{00000000-0005-0000-0000-00009CE40000}"/>
    <cellStyle name="SAPBEXunassignedItem 4 2 3 7 3" xfId="58531" xr:uid="{00000000-0005-0000-0000-00009DE40000}"/>
    <cellStyle name="SAPBEXunassignedItem 4 2 3 8" xfId="58532" xr:uid="{00000000-0005-0000-0000-00009EE40000}"/>
    <cellStyle name="SAPBEXunassignedItem 4 2 3 8 2" xfId="58533" xr:uid="{00000000-0005-0000-0000-00009FE40000}"/>
    <cellStyle name="SAPBEXunassignedItem 4 2 3 8 3" xfId="58534" xr:uid="{00000000-0005-0000-0000-0000A0E40000}"/>
    <cellStyle name="SAPBEXunassignedItem 4 2 3 9" xfId="58535" xr:uid="{00000000-0005-0000-0000-0000A1E40000}"/>
    <cellStyle name="SAPBEXunassignedItem 4 2 3 9 2" xfId="58536" xr:uid="{00000000-0005-0000-0000-0000A2E40000}"/>
    <cellStyle name="SAPBEXunassignedItem 4 2 3 9 3" xfId="58537" xr:uid="{00000000-0005-0000-0000-0000A3E40000}"/>
    <cellStyle name="SAPBEXunassignedItem 4 2 4" xfId="58538" xr:uid="{00000000-0005-0000-0000-0000A4E40000}"/>
    <cellStyle name="SAPBEXunassignedItem 4 2 4 10" xfId="58539" xr:uid="{00000000-0005-0000-0000-0000A5E40000}"/>
    <cellStyle name="SAPBEXunassignedItem 4 2 4 10 2" xfId="58540" xr:uid="{00000000-0005-0000-0000-0000A6E40000}"/>
    <cellStyle name="SAPBEXunassignedItem 4 2 4 10 3" xfId="58541" xr:uid="{00000000-0005-0000-0000-0000A7E40000}"/>
    <cellStyle name="SAPBEXunassignedItem 4 2 4 11" xfId="58542" xr:uid="{00000000-0005-0000-0000-0000A8E40000}"/>
    <cellStyle name="SAPBEXunassignedItem 4 2 4 11 2" xfId="58543" xr:uid="{00000000-0005-0000-0000-0000A9E40000}"/>
    <cellStyle name="SAPBEXunassignedItem 4 2 4 11 3" xfId="58544" xr:uid="{00000000-0005-0000-0000-0000AAE40000}"/>
    <cellStyle name="SAPBEXunassignedItem 4 2 4 12" xfId="58545" xr:uid="{00000000-0005-0000-0000-0000ABE40000}"/>
    <cellStyle name="SAPBEXunassignedItem 4 2 4 13" xfId="58546" xr:uid="{00000000-0005-0000-0000-0000ACE40000}"/>
    <cellStyle name="SAPBEXunassignedItem 4 2 4 2" xfId="58547" xr:uid="{00000000-0005-0000-0000-0000ADE40000}"/>
    <cellStyle name="SAPBEXunassignedItem 4 2 4 2 2" xfId="58548" xr:uid="{00000000-0005-0000-0000-0000AEE40000}"/>
    <cellStyle name="SAPBEXunassignedItem 4 2 4 2 3" xfId="58549" xr:uid="{00000000-0005-0000-0000-0000AFE40000}"/>
    <cellStyle name="SAPBEXunassignedItem 4 2 4 3" xfId="58550" xr:uid="{00000000-0005-0000-0000-0000B0E40000}"/>
    <cellStyle name="SAPBEXunassignedItem 4 2 4 3 2" xfId="58551" xr:uid="{00000000-0005-0000-0000-0000B1E40000}"/>
    <cellStyle name="SAPBEXunassignedItem 4 2 4 3 3" xfId="58552" xr:uid="{00000000-0005-0000-0000-0000B2E40000}"/>
    <cellStyle name="SAPBEXunassignedItem 4 2 4 4" xfId="58553" xr:uid="{00000000-0005-0000-0000-0000B3E40000}"/>
    <cellStyle name="SAPBEXunassignedItem 4 2 4 4 2" xfId="58554" xr:uid="{00000000-0005-0000-0000-0000B4E40000}"/>
    <cellStyle name="SAPBEXunassignedItem 4 2 4 4 3" xfId="58555" xr:uid="{00000000-0005-0000-0000-0000B5E40000}"/>
    <cellStyle name="SAPBEXunassignedItem 4 2 4 5" xfId="58556" xr:uid="{00000000-0005-0000-0000-0000B6E40000}"/>
    <cellStyle name="SAPBEXunassignedItem 4 2 4 5 2" xfId="58557" xr:uid="{00000000-0005-0000-0000-0000B7E40000}"/>
    <cellStyle name="SAPBEXunassignedItem 4 2 4 5 3" xfId="58558" xr:uid="{00000000-0005-0000-0000-0000B8E40000}"/>
    <cellStyle name="SAPBEXunassignedItem 4 2 4 6" xfId="58559" xr:uid="{00000000-0005-0000-0000-0000B9E40000}"/>
    <cellStyle name="SAPBEXunassignedItem 4 2 4 6 2" xfId="58560" xr:uid="{00000000-0005-0000-0000-0000BAE40000}"/>
    <cellStyle name="SAPBEXunassignedItem 4 2 4 6 3" xfId="58561" xr:uid="{00000000-0005-0000-0000-0000BBE40000}"/>
    <cellStyle name="SAPBEXunassignedItem 4 2 4 7" xfId="58562" xr:uid="{00000000-0005-0000-0000-0000BCE40000}"/>
    <cellStyle name="SAPBEXunassignedItem 4 2 4 7 2" xfId="58563" xr:uid="{00000000-0005-0000-0000-0000BDE40000}"/>
    <cellStyle name="SAPBEXunassignedItem 4 2 4 7 3" xfId="58564" xr:uid="{00000000-0005-0000-0000-0000BEE40000}"/>
    <cellStyle name="SAPBEXunassignedItem 4 2 4 8" xfId="58565" xr:uid="{00000000-0005-0000-0000-0000BFE40000}"/>
    <cellStyle name="SAPBEXunassignedItem 4 2 4 8 2" xfId="58566" xr:uid="{00000000-0005-0000-0000-0000C0E40000}"/>
    <cellStyle name="SAPBEXunassignedItem 4 2 4 8 3" xfId="58567" xr:uid="{00000000-0005-0000-0000-0000C1E40000}"/>
    <cellStyle name="SAPBEXunassignedItem 4 2 4 9" xfId="58568" xr:uid="{00000000-0005-0000-0000-0000C2E40000}"/>
    <cellStyle name="SAPBEXunassignedItem 4 2 4 9 2" xfId="58569" xr:uid="{00000000-0005-0000-0000-0000C3E40000}"/>
    <cellStyle name="SAPBEXunassignedItem 4 2 4 9 3" xfId="58570" xr:uid="{00000000-0005-0000-0000-0000C4E40000}"/>
    <cellStyle name="SAPBEXunassignedItem 4 2 5" xfId="58571" xr:uid="{00000000-0005-0000-0000-0000C5E40000}"/>
    <cellStyle name="SAPBEXunassignedItem 4 2 5 10" xfId="58572" xr:uid="{00000000-0005-0000-0000-0000C6E40000}"/>
    <cellStyle name="SAPBEXunassignedItem 4 2 5 10 2" xfId="58573" xr:uid="{00000000-0005-0000-0000-0000C7E40000}"/>
    <cellStyle name="SAPBEXunassignedItem 4 2 5 10 3" xfId="58574" xr:uid="{00000000-0005-0000-0000-0000C8E40000}"/>
    <cellStyle name="SAPBEXunassignedItem 4 2 5 11" xfId="58575" xr:uid="{00000000-0005-0000-0000-0000C9E40000}"/>
    <cellStyle name="SAPBEXunassignedItem 4 2 5 11 2" xfId="58576" xr:uid="{00000000-0005-0000-0000-0000CAE40000}"/>
    <cellStyle name="SAPBEXunassignedItem 4 2 5 11 3" xfId="58577" xr:uid="{00000000-0005-0000-0000-0000CBE40000}"/>
    <cellStyle name="SAPBEXunassignedItem 4 2 5 12" xfId="58578" xr:uid="{00000000-0005-0000-0000-0000CCE40000}"/>
    <cellStyle name="SAPBEXunassignedItem 4 2 5 13" xfId="58579" xr:uid="{00000000-0005-0000-0000-0000CDE40000}"/>
    <cellStyle name="SAPBEXunassignedItem 4 2 5 2" xfId="58580" xr:uid="{00000000-0005-0000-0000-0000CEE40000}"/>
    <cellStyle name="SAPBEXunassignedItem 4 2 5 2 2" xfId="58581" xr:uid="{00000000-0005-0000-0000-0000CFE40000}"/>
    <cellStyle name="SAPBEXunassignedItem 4 2 5 2 3" xfId="58582" xr:uid="{00000000-0005-0000-0000-0000D0E40000}"/>
    <cellStyle name="SAPBEXunassignedItem 4 2 5 3" xfId="58583" xr:uid="{00000000-0005-0000-0000-0000D1E40000}"/>
    <cellStyle name="SAPBEXunassignedItem 4 2 5 3 2" xfId="58584" xr:uid="{00000000-0005-0000-0000-0000D2E40000}"/>
    <cellStyle name="SAPBEXunassignedItem 4 2 5 3 3" xfId="58585" xr:uid="{00000000-0005-0000-0000-0000D3E40000}"/>
    <cellStyle name="SAPBEXunassignedItem 4 2 5 4" xfId="58586" xr:uid="{00000000-0005-0000-0000-0000D4E40000}"/>
    <cellStyle name="SAPBEXunassignedItem 4 2 5 4 2" xfId="58587" xr:uid="{00000000-0005-0000-0000-0000D5E40000}"/>
    <cellStyle name="SAPBEXunassignedItem 4 2 5 4 3" xfId="58588" xr:uid="{00000000-0005-0000-0000-0000D6E40000}"/>
    <cellStyle name="SAPBEXunassignedItem 4 2 5 5" xfId="58589" xr:uid="{00000000-0005-0000-0000-0000D7E40000}"/>
    <cellStyle name="SAPBEXunassignedItem 4 2 5 5 2" xfId="58590" xr:uid="{00000000-0005-0000-0000-0000D8E40000}"/>
    <cellStyle name="SAPBEXunassignedItem 4 2 5 5 3" xfId="58591" xr:uid="{00000000-0005-0000-0000-0000D9E40000}"/>
    <cellStyle name="SAPBEXunassignedItem 4 2 5 6" xfId="58592" xr:uid="{00000000-0005-0000-0000-0000DAE40000}"/>
    <cellStyle name="SAPBEXunassignedItem 4 2 5 6 2" xfId="58593" xr:uid="{00000000-0005-0000-0000-0000DBE40000}"/>
    <cellStyle name="SAPBEXunassignedItem 4 2 5 6 3" xfId="58594" xr:uid="{00000000-0005-0000-0000-0000DCE40000}"/>
    <cellStyle name="SAPBEXunassignedItem 4 2 5 7" xfId="58595" xr:uid="{00000000-0005-0000-0000-0000DDE40000}"/>
    <cellStyle name="SAPBEXunassignedItem 4 2 5 7 2" xfId="58596" xr:uid="{00000000-0005-0000-0000-0000DEE40000}"/>
    <cellStyle name="SAPBEXunassignedItem 4 2 5 7 3" xfId="58597" xr:uid="{00000000-0005-0000-0000-0000DFE40000}"/>
    <cellStyle name="SAPBEXunassignedItem 4 2 5 8" xfId="58598" xr:uid="{00000000-0005-0000-0000-0000E0E40000}"/>
    <cellStyle name="SAPBEXunassignedItem 4 2 5 8 2" xfId="58599" xr:uid="{00000000-0005-0000-0000-0000E1E40000}"/>
    <cellStyle name="SAPBEXunassignedItem 4 2 5 8 3" xfId="58600" xr:uid="{00000000-0005-0000-0000-0000E2E40000}"/>
    <cellStyle name="SAPBEXunassignedItem 4 2 5 9" xfId="58601" xr:uid="{00000000-0005-0000-0000-0000E3E40000}"/>
    <cellStyle name="SAPBEXunassignedItem 4 2 5 9 2" xfId="58602" xr:uid="{00000000-0005-0000-0000-0000E4E40000}"/>
    <cellStyle name="SAPBEXunassignedItem 4 2 5 9 3" xfId="58603" xr:uid="{00000000-0005-0000-0000-0000E5E40000}"/>
    <cellStyle name="SAPBEXunassignedItem 4 2 6" xfId="58604" xr:uid="{00000000-0005-0000-0000-0000E6E40000}"/>
    <cellStyle name="SAPBEXunassignedItem 4 2 6 2" xfId="58605" xr:uid="{00000000-0005-0000-0000-0000E7E40000}"/>
    <cellStyle name="SAPBEXunassignedItem 4 2 6 3" xfId="58606" xr:uid="{00000000-0005-0000-0000-0000E8E40000}"/>
    <cellStyle name="SAPBEXunassignedItem 4 2 7" xfId="58607" xr:uid="{00000000-0005-0000-0000-0000E9E40000}"/>
    <cellStyle name="SAPBEXunassignedItem 4 2 7 2" xfId="58608" xr:uid="{00000000-0005-0000-0000-0000EAE40000}"/>
    <cellStyle name="SAPBEXunassignedItem 4 2 7 3" xfId="58609" xr:uid="{00000000-0005-0000-0000-0000EBE40000}"/>
    <cellStyle name="SAPBEXunassignedItem 4 2 8" xfId="58610" xr:uid="{00000000-0005-0000-0000-0000ECE40000}"/>
    <cellStyle name="SAPBEXunassignedItem 4 2 8 2" xfId="58611" xr:uid="{00000000-0005-0000-0000-0000EDE40000}"/>
    <cellStyle name="SAPBEXunassignedItem 4 2 8 3" xfId="58612" xr:uid="{00000000-0005-0000-0000-0000EEE40000}"/>
    <cellStyle name="SAPBEXunassignedItem 4 2 9" xfId="58613" xr:uid="{00000000-0005-0000-0000-0000EFE40000}"/>
    <cellStyle name="SAPBEXunassignedItem 4 2 9 2" xfId="58614" xr:uid="{00000000-0005-0000-0000-0000F0E40000}"/>
    <cellStyle name="SAPBEXunassignedItem 4 2 9 3" xfId="58615" xr:uid="{00000000-0005-0000-0000-0000F1E40000}"/>
    <cellStyle name="SAPBEXunassignedItem 4 3" xfId="58616" xr:uid="{00000000-0005-0000-0000-0000F2E40000}"/>
    <cellStyle name="SAPBEXunassignedItem 4 3 10" xfId="58617" xr:uid="{00000000-0005-0000-0000-0000F3E40000}"/>
    <cellStyle name="SAPBEXunassignedItem 4 3 10 2" xfId="58618" xr:uid="{00000000-0005-0000-0000-0000F4E40000}"/>
    <cellStyle name="SAPBEXunassignedItem 4 3 10 3" xfId="58619" xr:uid="{00000000-0005-0000-0000-0000F5E40000}"/>
    <cellStyle name="SAPBEXunassignedItem 4 3 11" xfId="58620" xr:uid="{00000000-0005-0000-0000-0000F6E40000}"/>
    <cellStyle name="SAPBEXunassignedItem 4 3 11 2" xfId="58621" xr:uid="{00000000-0005-0000-0000-0000F7E40000}"/>
    <cellStyle name="SAPBEXunassignedItem 4 3 11 3" xfId="58622" xr:uid="{00000000-0005-0000-0000-0000F8E40000}"/>
    <cellStyle name="SAPBEXunassignedItem 4 3 12" xfId="58623" xr:uid="{00000000-0005-0000-0000-0000F9E40000}"/>
    <cellStyle name="SAPBEXunassignedItem 4 3 12 2" xfId="58624" xr:uid="{00000000-0005-0000-0000-0000FAE40000}"/>
    <cellStyle name="SAPBEXunassignedItem 4 3 12 3" xfId="58625" xr:uid="{00000000-0005-0000-0000-0000FBE40000}"/>
    <cellStyle name="SAPBEXunassignedItem 4 3 13" xfId="58626" xr:uid="{00000000-0005-0000-0000-0000FCE40000}"/>
    <cellStyle name="SAPBEXunassignedItem 4 3 14" xfId="58627" xr:uid="{00000000-0005-0000-0000-0000FDE40000}"/>
    <cellStyle name="SAPBEXunassignedItem 4 3 2" xfId="58628" xr:uid="{00000000-0005-0000-0000-0000FEE40000}"/>
    <cellStyle name="SAPBEXunassignedItem 4 3 2 2" xfId="58629" xr:uid="{00000000-0005-0000-0000-0000FFE40000}"/>
    <cellStyle name="SAPBEXunassignedItem 4 3 2 3" xfId="58630" xr:uid="{00000000-0005-0000-0000-000000E50000}"/>
    <cellStyle name="SAPBEXunassignedItem 4 3 3" xfId="58631" xr:uid="{00000000-0005-0000-0000-000001E50000}"/>
    <cellStyle name="SAPBEXunassignedItem 4 3 3 2" xfId="58632" xr:uid="{00000000-0005-0000-0000-000002E50000}"/>
    <cellStyle name="SAPBEXunassignedItem 4 3 3 3" xfId="58633" xr:uid="{00000000-0005-0000-0000-000003E50000}"/>
    <cellStyle name="SAPBEXunassignedItem 4 3 4" xfId="58634" xr:uid="{00000000-0005-0000-0000-000004E50000}"/>
    <cellStyle name="SAPBEXunassignedItem 4 3 4 2" xfId="58635" xr:uid="{00000000-0005-0000-0000-000005E50000}"/>
    <cellStyle name="SAPBEXunassignedItem 4 3 4 3" xfId="58636" xr:uid="{00000000-0005-0000-0000-000006E50000}"/>
    <cellStyle name="SAPBEXunassignedItem 4 3 5" xfId="58637" xr:uid="{00000000-0005-0000-0000-000007E50000}"/>
    <cellStyle name="SAPBEXunassignedItem 4 3 5 2" xfId="58638" xr:uid="{00000000-0005-0000-0000-000008E50000}"/>
    <cellStyle name="SAPBEXunassignedItem 4 3 5 3" xfId="58639" xr:uid="{00000000-0005-0000-0000-000009E50000}"/>
    <cellStyle name="SAPBEXunassignedItem 4 3 6" xfId="58640" xr:uid="{00000000-0005-0000-0000-00000AE50000}"/>
    <cellStyle name="SAPBEXunassignedItem 4 3 6 2" xfId="58641" xr:uid="{00000000-0005-0000-0000-00000BE50000}"/>
    <cellStyle name="SAPBEXunassignedItem 4 3 6 3" xfId="58642" xr:uid="{00000000-0005-0000-0000-00000CE50000}"/>
    <cellStyle name="SAPBEXunassignedItem 4 3 7" xfId="58643" xr:uid="{00000000-0005-0000-0000-00000DE50000}"/>
    <cellStyle name="SAPBEXunassignedItem 4 3 7 2" xfId="58644" xr:uid="{00000000-0005-0000-0000-00000EE50000}"/>
    <cellStyle name="SAPBEXunassignedItem 4 3 7 3" xfId="58645" xr:uid="{00000000-0005-0000-0000-00000FE50000}"/>
    <cellStyle name="SAPBEXunassignedItem 4 3 8" xfId="58646" xr:uid="{00000000-0005-0000-0000-000010E50000}"/>
    <cellStyle name="SAPBEXunassignedItem 4 3 8 2" xfId="58647" xr:uid="{00000000-0005-0000-0000-000011E50000}"/>
    <cellStyle name="SAPBEXunassignedItem 4 3 8 3" xfId="58648" xr:uid="{00000000-0005-0000-0000-000012E50000}"/>
    <cellStyle name="SAPBEXunassignedItem 4 3 9" xfId="58649" xr:uid="{00000000-0005-0000-0000-000013E50000}"/>
    <cellStyle name="SAPBEXunassignedItem 4 3 9 2" xfId="58650" xr:uid="{00000000-0005-0000-0000-000014E50000}"/>
    <cellStyle name="SAPBEXunassignedItem 4 3 9 3" xfId="58651" xr:uid="{00000000-0005-0000-0000-000015E50000}"/>
    <cellStyle name="SAPBEXunassignedItem 4 4" xfId="58652" xr:uid="{00000000-0005-0000-0000-000016E50000}"/>
    <cellStyle name="SAPBEXunassignedItem 4 4 10" xfId="58653" xr:uid="{00000000-0005-0000-0000-000017E50000}"/>
    <cellStyle name="SAPBEXunassignedItem 4 4 10 2" xfId="58654" xr:uid="{00000000-0005-0000-0000-000018E50000}"/>
    <cellStyle name="SAPBEXunassignedItem 4 4 10 3" xfId="58655" xr:uid="{00000000-0005-0000-0000-000019E50000}"/>
    <cellStyle name="SAPBEXunassignedItem 4 4 11" xfId="58656" xr:uid="{00000000-0005-0000-0000-00001AE50000}"/>
    <cellStyle name="SAPBEXunassignedItem 4 4 11 2" xfId="58657" xr:uid="{00000000-0005-0000-0000-00001BE50000}"/>
    <cellStyle name="SAPBEXunassignedItem 4 4 11 3" xfId="58658" xr:uid="{00000000-0005-0000-0000-00001CE50000}"/>
    <cellStyle name="SAPBEXunassignedItem 4 4 12" xfId="58659" xr:uid="{00000000-0005-0000-0000-00001DE50000}"/>
    <cellStyle name="SAPBEXunassignedItem 4 4 12 2" xfId="58660" xr:uid="{00000000-0005-0000-0000-00001EE50000}"/>
    <cellStyle name="SAPBEXunassignedItem 4 4 12 3" xfId="58661" xr:uid="{00000000-0005-0000-0000-00001FE50000}"/>
    <cellStyle name="SAPBEXunassignedItem 4 4 13" xfId="58662" xr:uid="{00000000-0005-0000-0000-000020E50000}"/>
    <cellStyle name="SAPBEXunassignedItem 4 4 14" xfId="58663" xr:uid="{00000000-0005-0000-0000-000021E50000}"/>
    <cellStyle name="SAPBEXunassignedItem 4 4 2" xfId="58664" xr:uid="{00000000-0005-0000-0000-000022E50000}"/>
    <cellStyle name="SAPBEXunassignedItem 4 4 2 2" xfId="58665" xr:uid="{00000000-0005-0000-0000-000023E50000}"/>
    <cellStyle name="SAPBEXunassignedItem 4 4 2 3" xfId="58666" xr:uid="{00000000-0005-0000-0000-000024E50000}"/>
    <cellStyle name="SAPBEXunassignedItem 4 4 3" xfId="58667" xr:uid="{00000000-0005-0000-0000-000025E50000}"/>
    <cellStyle name="SAPBEXunassignedItem 4 4 3 2" xfId="58668" xr:uid="{00000000-0005-0000-0000-000026E50000}"/>
    <cellStyle name="SAPBEXunassignedItem 4 4 3 3" xfId="58669" xr:uid="{00000000-0005-0000-0000-000027E50000}"/>
    <cellStyle name="SAPBEXunassignedItem 4 4 4" xfId="58670" xr:uid="{00000000-0005-0000-0000-000028E50000}"/>
    <cellStyle name="SAPBEXunassignedItem 4 4 4 2" xfId="58671" xr:uid="{00000000-0005-0000-0000-000029E50000}"/>
    <cellStyle name="SAPBEXunassignedItem 4 4 4 3" xfId="58672" xr:uid="{00000000-0005-0000-0000-00002AE50000}"/>
    <cellStyle name="SAPBEXunassignedItem 4 4 5" xfId="58673" xr:uid="{00000000-0005-0000-0000-00002BE50000}"/>
    <cellStyle name="SAPBEXunassignedItem 4 4 5 2" xfId="58674" xr:uid="{00000000-0005-0000-0000-00002CE50000}"/>
    <cellStyle name="SAPBEXunassignedItem 4 4 5 3" xfId="58675" xr:uid="{00000000-0005-0000-0000-00002DE50000}"/>
    <cellStyle name="SAPBEXunassignedItem 4 4 6" xfId="58676" xr:uid="{00000000-0005-0000-0000-00002EE50000}"/>
    <cellStyle name="SAPBEXunassignedItem 4 4 6 2" xfId="58677" xr:uid="{00000000-0005-0000-0000-00002FE50000}"/>
    <cellStyle name="SAPBEXunassignedItem 4 4 6 3" xfId="58678" xr:uid="{00000000-0005-0000-0000-000030E50000}"/>
    <cellStyle name="SAPBEXunassignedItem 4 4 7" xfId="58679" xr:uid="{00000000-0005-0000-0000-000031E50000}"/>
    <cellStyle name="SAPBEXunassignedItem 4 4 7 2" xfId="58680" xr:uid="{00000000-0005-0000-0000-000032E50000}"/>
    <cellStyle name="SAPBEXunassignedItem 4 4 7 3" xfId="58681" xr:uid="{00000000-0005-0000-0000-000033E50000}"/>
    <cellStyle name="SAPBEXunassignedItem 4 4 8" xfId="58682" xr:uid="{00000000-0005-0000-0000-000034E50000}"/>
    <cellStyle name="SAPBEXunassignedItem 4 4 8 2" xfId="58683" xr:uid="{00000000-0005-0000-0000-000035E50000}"/>
    <cellStyle name="SAPBEXunassignedItem 4 4 8 3" xfId="58684" xr:uid="{00000000-0005-0000-0000-000036E50000}"/>
    <cellStyle name="SAPBEXunassignedItem 4 4 9" xfId="58685" xr:uid="{00000000-0005-0000-0000-000037E50000}"/>
    <cellStyle name="SAPBEXunassignedItem 4 4 9 2" xfId="58686" xr:uid="{00000000-0005-0000-0000-000038E50000}"/>
    <cellStyle name="SAPBEXunassignedItem 4 4 9 3" xfId="58687" xr:uid="{00000000-0005-0000-0000-000039E50000}"/>
    <cellStyle name="SAPBEXunassignedItem 4 5" xfId="58688" xr:uid="{00000000-0005-0000-0000-00003AE50000}"/>
    <cellStyle name="SAPBEXunassignedItem 4 5 10" xfId="58689" xr:uid="{00000000-0005-0000-0000-00003BE50000}"/>
    <cellStyle name="SAPBEXunassignedItem 4 5 10 2" xfId="58690" xr:uid="{00000000-0005-0000-0000-00003CE50000}"/>
    <cellStyle name="SAPBEXunassignedItem 4 5 10 3" xfId="58691" xr:uid="{00000000-0005-0000-0000-00003DE50000}"/>
    <cellStyle name="SAPBEXunassignedItem 4 5 11" xfId="58692" xr:uid="{00000000-0005-0000-0000-00003EE50000}"/>
    <cellStyle name="SAPBEXunassignedItem 4 5 11 2" xfId="58693" xr:uid="{00000000-0005-0000-0000-00003FE50000}"/>
    <cellStyle name="SAPBEXunassignedItem 4 5 11 3" xfId="58694" xr:uid="{00000000-0005-0000-0000-000040E50000}"/>
    <cellStyle name="SAPBEXunassignedItem 4 5 12" xfId="58695" xr:uid="{00000000-0005-0000-0000-000041E50000}"/>
    <cellStyle name="SAPBEXunassignedItem 4 5 13" xfId="58696" xr:uid="{00000000-0005-0000-0000-000042E50000}"/>
    <cellStyle name="SAPBEXunassignedItem 4 5 2" xfId="58697" xr:uid="{00000000-0005-0000-0000-000043E50000}"/>
    <cellStyle name="SAPBEXunassignedItem 4 5 2 2" xfId="58698" xr:uid="{00000000-0005-0000-0000-000044E50000}"/>
    <cellStyle name="SAPBEXunassignedItem 4 5 2 3" xfId="58699" xr:uid="{00000000-0005-0000-0000-000045E50000}"/>
    <cellStyle name="SAPBEXunassignedItem 4 5 3" xfId="58700" xr:uid="{00000000-0005-0000-0000-000046E50000}"/>
    <cellStyle name="SAPBEXunassignedItem 4 5 3 2" xfId="58701" xr:uid="{00000000-0005-0000-0000-000047E50000}"/>
    <cellStyle name="SAPBEXunassignedItem 4 5 3 3" xfId="58702" xr:uid="{00000000-0005-0000-0000-000048E50000}"/>
    <cellStyle name="SAPBEXunassignedItem 4 5 4" xfId="58703" xr:uid="{00000000-0005-0000-0000-000049E50000}"/>
    <cellStyle name="SAPBEXunassignedItem 4 5 4 2" xfId="58704" xr:uid="{00000000-0005-0000-0000-00004AE50000}"/>
    <cellStyle name="SAPBEXunassignedItem 4 5 4 3" xfId="58705" xr:uid="{00000000-0005-0000-0000-00004BE50000}"/>
    <cellStyle name="SAPBEXunassignedItem 4 5 5" xfId="58706" xr:uid="{00000000-0005-0000-0000-00004CE50000}"/>
    <cellStyle name="SAPBEXunassignedItem 4 5 5 2" xfId="58707" xr:uid="{00000000-0005-0000-0000-00004DE50000}"/>
    <cellStyle name="SAPBEXunassignedItem 4 5 5 3" xfId="58708" xr:uid="{00000000-0005-0000-0000-00004EE50000}"/>
    <cellStyle name="SAPBEXunassignedItem 4 5 6" xfId="58709" xr:uid="{00000000-0005-0000-0000-00004FE50000}"/>
    <cellStyle name="SAPBEXunassignedItem 4 5 6 2" xfId="58710" xr:uid="{00000000-0005-0000-0000-000050E50000}"/>
    <cellStyle name="SAPBEXunassignedItem 4 5 6 3" xfId="58711" xr:uid="{00000000-0005-0000-0000-000051E50000}"/>
    <cellStyle name="SAPBEXunassignedItem 4 5 7" xfId="58712" xr:uid="{00000000-0005-0000-0000-000052E50000}"/>
    <cellStyle name="SAPBEXunassignedItem 4 5 7 2" xfId="58713" xr:uid="{00000000-0005-0000-0000-000053E50000}"/>
    <cellStyle name="SAPBEXunassignedItem 4 5 7 3" xfId="58714" xr:uid="{00000000-0005-0000-0000-000054E50000}"/>
    <cellStyle name="SAPBEXunassignedItem 4 5 8" xfId="58715" xr:uid="{00000000-0005-0000-0000-000055E50000}"/>
    <cellStyle name="SAPBEXunassignedItem 4 5 8 2" xfId="58716" xr:uid="{00000000-0005-0000-0000-000056E50000}"/>
    <cellStyle name="SAPBEXunassignedItem 4 5 8 3" xfId="58717" xr:uid="{00000000-0005-0000-0000-000057E50000}"/>
    <cellStyle name="SAPBEXunassignedItem 4 5 9" xfId="58718" xr:uid="{00000000-0005-0000-0000-000058E50000}"/>
    <cellStyle name="SAPBEXunassignedItem 4 5 9 2" xfId="58719" xr:uid="{00000000-0005-0000-0000-000059E50000}"/>
    <cellStyle name="SAPBEXunassignedItem 4 5 9 3" xfId="58720" xr:uid="{00000000-0005-0000-0000-00005AE50000}"/>
    <cellStyle name="SAPBEXunassignedItem 4 6" xfId="58721" xr:uid="{00000000-0005-0000-0000-00005BE50000}"/>
    <cellStyle name="SAPBEXunassignedItem 4 6 10" xfId="58722" xr:uid="{00000000-0005-0000-0000-00005CE50000}"/>
    <cellStyle name="SAPBEXunassignedItem 4 6 10 2" xfId="58723" xr:uid="{00000000-0005-0000-0000-00005DE50000}"/>
    <cellStyle name="SAPBEXunassignedItem 4 6 10 3" xfId="58724" xr:uid="{00000000-0005-0000-0000-00005EE50000}"/>
    <cellStyle name="SAPBEXunassignedItem 4 6 11" xfId="58725" xr:uid="{00000000-0005-0000-0000-00005FE50000}"/>
    <cellStyle name="SAPBEXunassignedItem 4 6 11 2" xfId="58726" xr:uid="{00000000-0005-0000-0000-000060E50000}"/>
    <cellStyle name="SAPBEXunassignedItem 4 6 11 3" xfId="58727" xr:uid="{00000000-0005-0000-0000-000061E50000}"/>
    <cellStyle name="SAPBEXunassignedItem 4 6 12" xfId="58728" xr:uid="{00000000-0005-0000-0000-000062E50000}"/>
    <cellStyle name="SAPBEXunassignedItem 4 6 13" xfId="58729" xr:uid="{00000000-0005-0000-0000-000063E50000}"/>
    <cellStyle name="SAPBEXunassignedItem 4 6 2" xfId="58730" xr:uid="{00000000-0005-0000-0000-000064E50000}"/>
    <cellStyle name="SAPBEXunassignedItem 4 6 2 2" xfId="58731" xr:uid="{00000000-0005-0000-0000-000065E50000}"/>
    <cellStyle name="SAPBEXunassignedItem 4 6 2 3" xfId="58732" xr:uid="{00000000-0005-0000-0000-000066E50000}"/>
    <cellStyle name="SAPBEXunassignedItem 4 6 3" xfId="58733" xr:uid="{00000000-0005-0000-0000-000067E50000}"/>
    <cellStyle name="SAPBEXunassignedItem 4 6 3 2" xfId="58734" xr:uid="{00000000-0005-0000-0000-000068E50000}"/>
    <cellStyle name="SAPBEXunassignedItem 4 6 3 3" xfId="58735" xr:uid="{00000000-0005-0000-0000-000069E50000}"/>
    <cellStyle name="SAPBEXunassignedItem 4 6 4" xfId="58736" xr:uid="{00000000-0005-0000-0000-00006AE50000}"/>
    <cellStyle name="SAPBEXunassignedItem 4 6 4 2" xfId="58737" xr:uid="{00000000-0005-0000-0000-00006BE50000}"/>
    <cellStyle name="SAPBEXunassignedItem 4 6 4 3" xfId="58738" xr:uid="{00000000-0005-0000-0000-00006CE50000}"/>
    <cellStyle name="SAPBEXunassignedItem 4 6 5" xfId="58739" xr:uid="{00000000-0005-0000-0000-00006DE50000}"/>
    <cellStyle name="SAPBEXunassignedItem 4 6 5 2" xfId="58740" xr:uid="{00000000-0005-0000-0000-00006EE50000}"/>
    <cellStyle name="SAPBEXunassignedItem 4 6 5 3" xfId="58741" xr:uid="{00000000-0005-0000-0000-00006FE50000}"/>
    <cellStyle name="SAPBEXunassignedItem 4 6 6" xfId="58742" xr:uid="{00000000-0005-0000-0000-000070E50000}"/>
    <cellStyle name="SAPBEXunassignedItem 4 6 6 2" xfId="58743" xr:uid="{00000000-0005-0000-0000-000071E50000}"/>
    <cellStyle name="SAPBEXunassignedItem 4 6 6 3" xfId="58744" xr:uid="{00000000-0005-0000-0000-000072E50000}"/>
    <cellStyle name="SAPBEXunassignedItem 4 6 7" xfId="58745" xr:uid="{00000000-0005-0000-0000-000073E50000}"/>
    <cellStyle name="SAPBEXunassignedItem 4 6 7 2" xfId="58746" xr:uid="{00000000-0005-0000-0000-000074E50000}"/>
    <cellStyle name="SAPBEXunassignedItem 4 6 7 3" xfId="58747" xr:uid="{00000000-0005-0000-0000-000075E50000}"/>
    <cellStyle name="SAPBEXunassignedItem 4 6 8" xfId="58748" xr:uid="{00000000-0005-0000-0000-000076E50000}"/>
    <cellStyle name="SAPBEXunassignedItem 4 6 8 2" xfId="58749" xr:uid="{00000000-0005-0000-0000-000077E50000}"/>
    <cellStyle name="SAPBEXunassignedItem 4 6 8 3" xfId="58750" xr:uid="{00000000-0005-0000-0000-000078E50000}"/>
    <cellStyle name="SAPBEXunassignedItem 4 6 9" xfId="58751" xr:uid="{00000000-0005-0000-0000-000079E50000}"/>
    <cellStyle name="SAPBEXunassignedItem 4 6 9 2" xfId="58752" xr:uid="{00000000-0005-0000-0000-00007AE50000}"/>
    <cellStyle name="SAPBEXunassignedItem 4 6 9 3" xfId="58753" xr:uid="{00000000-0005-0000-0000-00007BE50000}"/>
    <cellStyle name="SAPBEXunassignedItem 4 7" xfId="58754" xr:uid="{00000000-0005-0000-0000-00007CE50000}"/>
    <cellStyle name="SAPBEXunassignedItem 4 7 2" xfId="58755" xr:uid="{00000000-0005-0000-0000-00007DE50000}"/>
    <cellStyle name="SAPBEXunassignedItem 4 7 3" xfId="58756" xr:uid="{00000000-0005-0000-0000-00007EE50000}"/>
    <cellStyle name="SAPBEXunassignedItem 4 8" xfId="58757" xr:uid="{00000000-0005-0000-0000-00007FE50000}"/>
    <cellStyle name="SAPBEXunassignedItem 4 8 2" xfId="58758" xr:uid="{00000000-0005-0000-0000-000080E50000}"/>
    <cellStyle name="SAPBEXunassignedItem 4 8 3" xfId="58759" xr:uid="{00000000-0005-0000-0000-000081E50000}"/>
    <cellStyle name="SAPBEXunassignedItem 4 9" xfId="58760" xr:uid="{00000000-0005-0000-0000-000082E50000}"/>
    <cellStyle name="SAPBEXunassignedItem 4 9 2" xfId="58761" xr:uid="{00000000-0005-0000-0000-000083E50000}"/>
    <cellStyle name="SAPBEXunassignedItem 4 9 3" xfId="58762" xr:uid="{00000000-0005-0000-0000-000084E50000}"/>
    <cellStyle name="SAPBEXunassignedItem 5" xfId="58763" xr:uid="{00000000-0005-0000-0000-000085E50000}"/>
    <cellStyle name="SAPBEXunassignedItem 5 10" xfId="58764" xr:uid="{00000000-0005-0000-0000-000086E50000}"/>
    <cellStyle name="SAPBEXunassignedItem 5 10 2" xfId="58765" xr:uid="{00000000-0005-0000-0000-000087E50000}"/>
    <cellStyle name="SAPBEXunassignedItem 5 10 3" xfId="58766" xr:uid="{00000000-0005-0000-0000-000088E50000}"/>
    <cellStyle name="SAPBEXunassignedItem 5 11" xfId="58767" xr:uid="{00000000-0005-0000-0000-000089E50000}"/>
    <cellStyle name="SAPBEXunassignedItem 5 11 2" xfId="58768" xr:uid="{00000000-0005-0000-0000-00008AE50000}"/>
    <cellStyle name="SAPBEXunassignedItem 5 11 3" xfId="58769" xr:uid="{00000000-0005-0000-0000-00008BE50000}"/>
    <cellStyle name="SAPBEXunassignedItem 5 12" xfId="58770" xr:uid="{00000000-0005-0000-0000-00008CE50000}"/>
    <cellStyle name="SAPBEXunassignedItem 5 12 2" xfId="58771" xr:uid="{00000000-0005-0000-0000-00008DE50000}"/>
    <cellStyle name="SAPBEXunassignedItem 5 12 3" xfId="58772" xr:uid="{00000000-0005-0000-0000-00008EE50000}"/>
    <cellStyle name="SAPBEXunassignedItem 5 13" xfId="58773" xr:uid="{00000000-0005-0000-0000-00008FE50000}"/>
    <cellStyle name="SAPBEXunassignedItem 5 13 2" xfId="58774" xr:uid="{00000000-0005-0000-0000-000090E50000}"/>
    <cellStyle name="SAPBEXunassignedItem 5 13 3" xfId="58775" xr:uid="{00000000-0005-0000-0000-000091E50000}"/>
    <cellStyle name="SAPBEXunassignedItem 5 14" xfId="58776" xr:uid="{00000000-0005-0000-0000-000092E50000}"/>
    <cellStyle name="SAPBEXunassignedItem 5 14 2" xfId="58777" xr:uid="{00000000-0005-0000-0000-000093E50000}"/>
    <cellStyle name="SAPBEXunassignedItem 5 14 3" xfId="58778" xr:uid="{00000000-0005-0000-0000-000094E50000}"/>
    <cellStyle name="SAPBEXunassignedItem 5 15" xfId="58779" xr:uid="{00000000-0005-0000-0000-000095E50000}"/>
    <cellStyle name="SAPBEXunassignedItem 5 15 2" xfId="58780" xr:uid="{00000000-0005-0000-0000-000096E50000}"/>
    <cellStyle name="SAPBEXunassignedItem 5 15 3" xfId="58781" xr:uid="{00000000-0005-0000-0000-000097E50000}"/>
    <cellStyle name="SAPBEXunassignedItem 5 16" xfId="58782" xr:uid="{00000000-0005-0000-0000-000098E50000}"/>
    <cellStyle name="SAPBEXunassignedItem 5 16 2" xfId="58783" xr:uid="{00000000-0005-0000-0000-000099E50000}"/>
    <cellStyle name="SAPBEXunassignedItem 5 16 3" xfId="58784" xr:uid="{00000000-0005-0000-0000-00009AE50000}"/>
    <cellStyle name="SAPBEXunassignedItem 5 17" xfId="58785" xr:uid="{00000000-0005-0000-0000-00009BE50000}"/>
    <cellStyle name="SAPBEXunassignedItem 5 17 2" xfId="58786" xr:uid="{00000000-0005-0000-0000-00009CE50000}"/>
    <cellStyle name="SAPBEXunassignedItem 5 17 3" xfId="58787" xr:uid="{00000000-0005-0000-0000-00009DE50000}"/>
    <cellStyle name="SAPBEXunassignedItem 5 18" xfId="58788" xr:uid="{00000000-0005-0000-0000-00009EE50000}"/>
    <cellStyle name="SAPBEXunassignedItem 5 18 2" xfId="58789" xr:uid="{00000000-0005-0000-0000-00009FE50000}"/>
    <cellStyle name="SAPBEXunassignedItem 5 18 3" xfId="58790" xr:uid="{00000000-0005-0000-0000-0000A0E50000}"/>
    <cellStyle name="SAPBEXunassignedItem 5 19" xfId="58791" xr:uid="{00000000-0005-0000-0000-0000A1E50000}"/>
    <cellStyle name="SAPBEXunassignedItem 5 2" xfId="58792" xr:uid="{00000000-0005-0000-0000-0000A2E50000}"/>
    <cellStyle name="SAPBEXunassignedItem 5 2 10" xfId="58793" xr:uid="{00000000-0005-0000-0000-0000A3E50000}"/>
    <cellStyle name="SAPBEXunassignedItem 5 2 10 2" xfId="58794" xr:uid="{00000000-0005-0000-0000-0000A4E50000}"/>
    <cellStyle name="SAPBEXunassignedItem 5 2 10 3" xfId="58795" xr:uid="{00000000-0005-0000-0000-0000A5E50000}"/>
    <cellStyle name="SAPBEXunassignedItem 5 2 11" xfId="58796" xr:uid="{00000000-0005-0000-0000-0000A6E50000}"/>
    <cellStyle name="SAPBEXunassignedItem 5 2 11 2" xfId="58797" xr:uid="{00000000-0005-0000-0000-0000A7E50000}"/>
    <cellStyle name="SAPBEXunassignedItem 5 2 11 3" xfId="58798" xr:uid="{00000000-0005-0000-0000-0000A8E50000}"/>
    <cellStyle name="SAPBEXunassignedItem 5 2 12" xfId="58799" xr:uid="{00000000-0005-0000-0000-0000A9E50000}"/>
    <cellStyle name="SAPBEXunassignedItem 5 2 12 2" xfId="58800" xr:uid="{00000000-0005-0000-0000-0000AAE50000}"/>
    <cellStyle name="SAPBEXunassignedItem 5 2 12 3" xfId="58801" xr:uid="{00000000-0005-0000-0000-0000ABE50000}"/>
    <cellStyle name="SAPBEXunassignedItem 5 2 13" xfId="58802" xr:uid="{00000000-0005-0000-0000-0000ACE50000}"/>
    <cellStyle name="SAPBEXunassignedItem 5 2 14" xfId="58803" xr:uid="{00000000-0005-0000-0000-0000ADE50000}"/>
    <cellStyle name="SAPBEXunassignedItem 5 2 2" xfId="58804" xr:uid="{00000000-0005-0000-0000-0000AEE50000}"/>
    <cellStyle name="SAPBEXunassignedItem 5 2 2 2" xfId="58805" xr:uid="{00000000-0005-0000-0000-0000AFE50000}"/>
    <cellStyle name="SAPBEXunassignedItem 5 2 2 3" xfId="58806" xr:uid="{00000000-0005-0000-0000-0000B0E50000}"/>
    <cellStyle name="SAPBEXunassignedItem 5 2 3" xfId="58807" xr:uid="{00000000-0005-0000-0000-0000B1E50000}"/>
    <cellStyle name="SAPBEXunassignedItem 5 2 3 2" xfId="58808" xr:uid="{00000000-0005-0000-0000-0000B2E50000}"/>
    <cellStyle name="SAPBEXunassignedItem 5 2 3 3" xfId="58809" xr:uid="{00000000-0005-0000-0000-0000B3E50000}"/>
    <cellStyle name="SAPBEXunassignedItem 5 2 4" xfId="58810" xr:uid="{00000000-0005-0000-0000-0000B4E50000}"/>
    <cellStyle name="SAPBEXunassignedItem 5 2 4 2" xfId="58811" xr:uid="{00000000-0005-0000-0000-0000B5E50000}"/>
    <cellStyle name="SAPBEXunassignedItem 5 2 4 3" xfId="58812" xr:uid="{00000000-0005-0000-0000-0000B6E50000}"/>
    <cellStyle name="SAPBEXunassignedItem 5 2 5" xfId="58813" xr:uid="{00000000-0005-0000-0000-0000B7E50000}"/>
    <cellStyle name="SAPBEXunassignedItem 5 2 5 2" xfId="58814" xr:uid="{00000000-0005-0000-0000-0000B8E50000}"/>
    <cellStyle name="SAPBEXunassignedItem 5 2 5 3" xfId="58815" xr:uid="{00000000-0005-0000-0000-0000B9E50000}"/>
    <cellStyle name="SAPBEXunassignedItem 5 2 6" xfId="58816" xr:uid="{00000000-0005-0000-0000-0000BAE50000}"/>
    <cellStyle name="SAPBEXunassignedItem 5 2 6 2" xfId="58817" xr:uid="{00000000-0005-0000-0000-0000BBE50000}"/>
    <cellStyle name="SAPBEXunassignedItem 5 2 6 3" xfId="58818" xr:uid="{00000000-0005-0000-0000-0000BCE50000}"/>
    <cellStyle name="SAPBEXunassignedItem 5 2 7" xfId="58819" xr:uid="{00000000-0005-0000-0000-0000BDE50000}"/>
    <cellStyle name="SAPBEXunassignedItem 5 2 7 2" xfId="58820" xr:uid="{00000000-0005-0000-0000-0000BEE50000}"/>
    <cellStyle name="SAPBEXunassignedItem 5 2 7 3" xfId="58821" xr:uid="{00000000-0005-0000-0000-0000BFE50000}"/>
    <cellStyle name="SAPBEXunassignedItem 5 2 8" xfId="58822" xr:uid="{00000000-0005-0000-0000-0000C0E50000}"/>
    <cellStyle name="SAPBEXunassignedItem 5 2 8 2" xfId="58823" xr:uid="{00000000-0005-0000-0000-0000C1E50000}"/>
    <cellStyle name="SAPBEXunassignedItem 5 2 8 3" xfId="58824" xr:uid="{00000000-0005-0000-0000-0000C2E50000}"/>
    <cellStyle name="SAPBEXunassignedItem 5 2 9" xfId="58825" xr:uid="{00000000-0005-0000-0000-0000C3E50000}"/>
    <cellStyle name="SAPBEXunassignedItem 5 2 9 2" xfId="58826" xr:uid="{00000000-0005-0000-0000-0000C4E50000}"/>
    <cellStyle name="SAPBEXunassignedItem 5 2 9 3" xfId="58827" xr:uid="{00000000-0005-0000-0000-0000C5E50000}"/>
    <cellStyle name="SAPBEXunassignedItem 5 20" xfId="58828" xr:uid="{00000000-0005-0000-0000-0000C6E50000}"/>
    <cellStyle name="SAPBEXunassignedItem 5 3" xfId="58829" xr:uid="{00000000-0005-0000-0000-0000C7E50000}"/>
    <cellStyle name="SAPBEXunassignedItem 5 3 10" xfId="58830" xr:uid="{00000000-0005-0000-0000-0000C8E50000}"/>
    <cellStyle name="SAPBEXunassignedItem 5 3 10 2" xfId="58831" xr:uid="{00000000-0005-0000-0000-0000C9E50000}"/>
    <cellStyle name="SAPBEXunassignedItem 5 3 10 3" xfId="58832" xr:uid="{00000000-0005-0000-0000-0000CAE50000}"/>
    <cellStyle name="SAPBEXunassignedItem 5 3 11" xfId="58833" xr:uid="{00000000-0005-0000-0000-0000CBE50000}"/>
    <cellStyle name="SAPBEXunassignedItem 5 3 11 2" xfId="58834" xr:uid="{00000000-0005-0000-0000-0000CCE50000}"/>
    <cellStyle name="SAPBEXunassignedItem 5 3 11 3" xfId="58835" xr:uid="{00000000-0005-0000-0000-0000CDE50000}"/>
    <cellStyle name="SAPBEXunassignedItem 5 3 12" xfId="58836" xr:uid="{00000000-0005-0000-0000-0000CEE50000}"/>
    <cellStyle name="SAPBEXunassignedItem 5 3 12 2" xfId="58837" xr:uid="{00000000-0005-0000-0000-0000CFE50000}"/>
    <cellStyle name="SAPBEXunassignedItem 5 3 12 3" xfId="58838" xr:uid="{00000000-0005-0000-0000-0000D0E50000}"/>
    <cellStyle name="SAPBEXunassignedItem 5 3 13" xfId="58839" xr:uid="{00000000-0005-0000-0000-0000D1E50000}"/>
    <cellStyle name="SAPBEXunassignedItem 5 3 14" xfId="58840" xr:uid="{00000000-0005-0000-0000-0000D2E50000}"/>
    <cellStyle name="SAPBEXunassignedItem 5 3 2" xfId="58841" xr:uid="{00000000-0005-0000-0000-0000D3E50000}"/>
    <cellStyle name="SAPBEXunassignedItem 5 3 2 2" xfId="58842" xr:uid="{00000000-0005-0000-0000-0000D4E50000}"/>
    <cellStyle name="SAPBEXunassignedItem 5 3 2 3" xfId="58843" xr:uid="{00000000-0005-0000-0000-0000D5E50000}"/>
    <cellStyle name="SAPBEXunassignedItem 5 3 3" xfId="58844" xr:uid="{00000000-0005-0000-0000-0000D6E50000}"/>
    <cellStyle name="SAPBEXunassignedItem 5 3 3 2" xfId="58845" xr:uid="{00000000-0005-0000-0000-0000D7E50000}"/>
    <cellStyle name="SAPBEXunassignedItem 5 3 3 3" xfId="58846" xr:uid="{00000000-0005-0000-0000-0000D8E50000}"/>
    <cellStyle name="SAPBEXunassignedItem 5 3 4" xfId="58847" xr:uid="{00000000-0005-0000-0000-0000D9E50000}"/>
    <cellStyle name="SAPBEXunassignedItem 5 3 4 2" xfId="58848" xr:uid="{00000000-0005-0000-0000-0000DAE50000}"/>
    <cellStyle name="SAPBEXunassignedItem 5 3 4 3" xfId="58849" xr:uid="{00000000-0005-0000-0000-0000DBE50000}"/>
    <cellStyle name="SAPBEXunassignedItem 5 3 5" xfId="58850" xr:uid="{00000000-0005-0000-0000-0000DCE50000}"/>
    <cellStyle name="SAPBEXunassignedItem 5 3 5 2" xfId="58851" xr:uid="{00000000-0005-0000-0000-0000DDE50000}"/>
    <cellStyle name="SAPBEXunassignedItem 5 3 5 3" xfId="58852" xr:uid="{00000000-0005-0000-0000-0000DEE50000}"/>
    <cellStyle name="SAPBEXunassignedItem 5 3 6" xfId="58853" xr:uid="{00000000-0005-0000-0000-0000DFE50000}"/>
    <cellStyle name="SAPBEXunassignedItem 5 3 6 2" xfId="58854" xr:uid="{00000000-0005-0000-0000-0000E0E50000}"/>
    <cellStyle name="SAPBEXunassignedItem 5 3 6 3" xfId="58855" xr:uid="{00000000-0005-0000-0000-0000E1E50000}"/>
    <cellStyle name="SAPBEXunassignedItem 5 3 7" xfId="58856" xr:uid="{00000000-0005-0000-0000-0000E2E50000}"/>
    <cellStyle name="SAPBEXunassignedItem 5 3 7 2" xfId="58857" xr:uid="{00000000-0005-0000-0000-0000E3E50000}"/>
    <cellStyle name="SAPBEXunassignedItem 5 3 7 3" xfId="58858" xr:uid="{00000000-0005-0000-0000-0000E4E50000}"/>
    <cellStyle name="SAPBEXunassignedItem 5 3 8" xfId="58859" xr:uid="{00000000-0005-0000-0000-0000E5E50000}"/>
    <cellStyle name="SAPBEXunassignedItem 5 3 8 2" xfId="58860" xr:uid="{00000000-0005-0000-0000-0000E6E50000}"/>
    <cellStyle name="SAPBEXunassignedItem 5 3 8 3" xfId="58861" xr:uid="{00000000-0005-0000-0000-0000E7E50000}"/>
    <cellStyle name="SAPBEXunassignedItem 5 3 9" xfId="58862" xr:uid="{00000000-0005-0000-0000-0000E8E50000}"/>
    <cellStyle name="SAPBEXunassignedItem 5 3 9 2" xfId="58863" xr:uid="{00000000-0005-0000-0000-0000E9E50000}"/>
    <cellStyle name="SAPBEXunassignedItem 5 3 9 3" xfId="58864" xr:uid="{00000000-0005-0000-0000-0000EAE50000}"/>
    <cellStyle name="SAPBEXunassignedItem 5 4" xfId="58865" xr:uid="{00000000-0005-0000-0000-0000EBE50000}"/>
    <cellStyle name="SAPBEXunassignedItem 5 4 10" xfId="58866" xr:uid="{00000000-0005-0000-0000-0000ECE50000}"/>
    <cellStyle name="SAPBEXunassignedItem 5 4 10 2" xfId="58867" xr:uid="{00000000-0005-0000-0000-0000EDE50000}"/>
    <cellStyle name="SAPBEXunassignedItem 5 4 10 3" xfId="58868" xr:uid="{00000000-0005-0000-0000-0000EEE50000}"/>
    <cellStyle name="SAPBEXunassignedItem 5 4 11" xfId="58869" xr:uid="{00000000-0005-0000-0000-0000EFE50000}"/>
    <cellStyle name="SAPBEXunassignedItem 5 4 11 2" xfId="58870" xr:uid="{00000000-0005-0000-0000-0000F0E50000}"/>
    <cellStyle name="SAPBEXunassignedItem 5 4 11 3" xfId="58871" xr:uid="{00000000-0005-0000-0000-0000F1E50000}"/>
    <cellStyle name="SAPBEXunassignedItem 5 4 12" xfId="58872" xr:uid="{00000000-0005-0000-0000-0000F2E50000}"/>
    <cellStyle name="SAPBEXunassignedItem 5 4 13" xfId="58873" xr:uid="{00000000-0005-0000-0000-0000F3E50000}"/>
    <cellStyle name="SAPBEXunassignedItem 5 4 2" xfId="58874" xr:uid="{00000000-0005-0000-0000-0000F4E50000}"/>
    <cellStyle name="SAPBEXunassignedItem 5 4 2 2" xfId="58875" xr:uid="{00000000-0005-0000-0000-0000F5E50000}"/>
    <cellStyle name="SAPBEXunassignedItem 5 4 2 3" xfId="58876" xr:uid="{00000000-0005-0000-0000-0000F6E50000}"/>
    <cellStyle name="SAPBEXunassignedItem 5 4 3" xfId="58877" xr:uid="{00000000-0005-0000-0000-0000F7E50000}"/>
    <cellStyle name="SAPBEXunassignedItem 5 4 3 2" xfId="58878" xr:uid="{00000000-0005-0000-0000-0000F8E50000}"/>
    <cellStyle name="SAPBEXunassignedItem 5 4 3 3" xfId="58879" xr:uid="{00000000-0005-0000-0000-0000F9E50000}"/>
    <cellStyle name="SAPBEXunassignedItem 5 4 4" xfId="58880" xr:uid="{00000000-0005-0000-0000-0000FAE50000}"/>
    <cellStyle name="SAPBEXunassignedItem 5 4 4 2" xfId="58881" xr:uid="{00000000-0005-0000-0000-0000FBE50000}"/>
    <cellStyle name="SAPBEXunassignedItem 5 4 4 3" xfId="58882" xr:uid="{00000000-0005-0000-0000-0000FCE50000}"/>
    <cellStyle name="SAPBEXunassignedItem 5 4 5" xfId="58883" xr:uid="{00000000-0005-0000-0000-0000FDE50000}"/>
    <cellStyle name="SAPBEXunassignedItem 5 4 5 2" xfId="58884" xr:uid="{00000000-0005-0000-0000-0000FEE50000}"/>
    <cellStyle name="SAPBEXunassignedItem 5 4 5 3" xfId="58885" xr:uid="{00000000-0005-0000-0000-0000FFE50000}"/>
    <cellStyle name="SAPBEXunassignedItem 5 4 6" xfId="58886" xr:uid="{00000000-0005-0000-0000-000000E60000}"/>
    <cellStyle name="SAPBEXunassignedItem 5 4 6 2" xfId="58887" xr:uid="{00000000-0005-0000-0000-000001E60000}"/>
    <cellStyle name="SAPBEXunassignedItem 5 4 6 3" xfId="58888" xr:uid="{00000000-0005-0000-0000-000002E60000}"/>
    <cellStyle name="SAPBEXunassignedItem 5 4 7" xfId="58889" xr:uid="{00000000-0005-0000-0000-000003E60000}"/>
    <cellStyle name="SAPBEXunassignedItem 5 4 7 2" xfId="58890" xr:uid="{00000000-0005-0000-0000-000004E60000}"/>
    <cellStyle name="SAPBEXunassignedItem 5 4 7 3" xfId="58891" xr:uid="{00000000-0005-0000-0000-000005E60000}"/>
    <cellStyle name="SAPBEXunassignedItem 5 4 8" xfId="58892" xr:uid="{00000000-0005-0000-0000-000006E60000}"/>
    <cellStyle name="SAPBEXunassignedItem 5 4 8 2" xfId="58893" xr:uid="{00000000-0005-0000-0000-000007E60000}"/>
    <cellStyle name="SAPBEXunassignedItem 5 4 8 3" xfId="58894" xr:uid="{00000000-0005-0000-0000-000008E60000}"/>
    <cellStyle name="SAPBEXunassignedItem 5 4 9" xfId="58895" xr:uid="{00000000-0005-0000-0000-000009E60000}"/>
    <cellStyle name="SAPBEXunassignedItem 5 4 9 2" xfId="58896" xr:uid="{00000000-0005-0000-0000-00000AE60000}"/>
    <cellStyle name="SAPBEXunassignedItem 5 4 9 3" xfId="58897" xr:uid="{00000000-0005-0000-0000-00000BE60000}"/>
    <cellStyle name="SAPBEXunassignedItem 5 5" xfId="58898" xr:uid="{00000000-0005-0000-0000-00000CE60000}"/>
    <cellStyle name="SAPBEXunassignedItem 5 5 10" xfId="58899" xr:uid="{00000000-0005-0000-0000-00000DE60000}"/>
    <cellStyle name="SAPBEXunassignedItem 5 5 10 2" xfId="58900" xr:uid="{00000000-0005-0000-0000-00000EE60000}"/>
    <cellStyle name="SAPBEXunassignedItem 5 5 10 3" xfId="58901" xr:uid="{00000000-0005-0000-0000-00000FE60000}"/>
    <cellStyle name="SAPBEXunassignedItem 5 5 11" xfId="58902" xr:uid="{00000000-0005-0000-0000-000010E60000}"/>
    <cellStyle name="SAPBEXunassignedItem 5 5 11 2" xfId="58903" xr:uid="{00000000-0005-0000-0000-000011E60000}"/>
    <cellStyle name="SAPBEXunassignedItem 5 5 11 3" xfId="58904" xr:uid="{00000000-0005-0000-0000-000012E60000}"/>
    <cellStyle name="SAPBEXunassignedItem 5 5 12" xfId="58905" xr:uid="{00000000-0005-0000-0000-000013E60000}"/>
    <cellStyle name="SAPBEXunassignedItem 5 5 13" xfId="58906" xr:uid="{00000000-0005-0000-0000-000014E60000}"/>
    <cellStyle name="SAPBEXunassignedItem 5 5 2" xfId="58907" xr:uid="{00000000-0005-0000-0000-000015E60000}"/>
    <cellStyle name="SAPBEXunassignedItem 5 5 2 2" xfId="58908" xr:uid="{00000000-0005-0000-0000-000016E60000}"/>
    <cellStyle name="SAPBEXunassignedItem 5 5 2 3" xfId="58909" xr:uid="{00000000-0005-0000-0000-000017E60000}"/>
    <cellStyle name="SAPBEXunassignedItem 5 5 3" xfId="58910" xr:uid="{00000000-0005-0000-0000-000018E60000}"/>
    <cellStyle name="SAPBEXunassignedItem 5 5 3 2" xfId="58911" xr:uid="{00000000-0005-0000-0000-000019E60000}"/>
    <cellStyle name="SAPBEXunassignedItem 5 5 3 3" xfId="58912" xr:uid="{00000000-0005-0000-0000-00001AE60000}"/>
    <cellStyle name="SAPBEXunassignedItem 5 5 4" xfId="58913" xr:uid="{00000000-0005-0000-0000-00001BE60000}"/>
    <cellStyle name="SAPBEXunassignedItem 5 5 4 2" xfId="58914" xr:uid="{00000000-0005-0000-0000-00001CE60000}"/>
    <cellStyle name="SAPBEXunassignedItem 5 5 4 3" xfId="58915" xr:uid="{00000000-0005-0000-0000-00001DE60000}"/>
    <cellStyle name="SAPBEXunassignedItem 5 5 5" xfId="58916" xr:uid="{00000000-0005-0000-0000-00001EE60000}"/>
    <cellStyle name="SAPBEXunassignedItem 5 5 5 2" xfId="58917" xr:uid="{00000000-0005-0000-0000-00001FE60000}"/>
    <cellStyle name="SAPBEXunassignedItem 5 5 5 3" xfId="58918" xr:uid="{00000000-0005-0000-0000-000020E60000}"/>
    <cellStyle name="SAPBEXunassignedItem 5 5 6" xfId="58919" xr:uid="{00000000-0005-0000-0000-000021E60000}"/>
    <cellStyle name="SAPBEXunassignedItem 5 5 6 2" xfId="58920" xr:uid="{00000000-0005-0000-0000-000022E60000}"/>
    <cellStyle name="SAPBEXunassignedItem 5 5 6 3" xfId="58921" xr:uid="{00000000-0005-0000-0000-000023E60000}"/>
    <cellStyle name="SAPBEXunassignedItem 5 5 7" xfId="58922" xr:uid="{00000000-0005-0000-0000-000024E60000}"/>
    <cellStyle name="SAPBEXunassignedItem 5 5 7 2" xfId="58923" xr:uid="{00000000-0005-0000-0000-000025E60000}"/>
    <cellStyle name="SAPBEXunassignedItem 5 5 7 3" xfId="58924" xr:uid="{00000000-0005-0000-0000-000026E60000}"/>
    <cellStyle name="SAPBEXunassignedItem 5 5 8" xfId="58925" xr:uid="{00000000-0005-0000-0000-000027E60000}"/>
    <cellStyle name="SAPBEXunassignedItem 5 5 8 2" xfId="58926" xr:uid="{00000000-0005-0000-0000-000028E60000}"/>
    <cellStyle name="SAPBEXunassignedItem 5 5 8 3" xfId="58927" xr:uid="{00000000-0005-0000-0000-000029E60000}"/>
    <cellStyle name="SAPBEXunassignedItem 5 5 9" xfId="58928" xr:uid="{00000000-0005-0000-0000-00002AE60000}"/>
    <cellStyle name="SAPBEXunassignedItem 5 5 9 2" xfId="58929" xr:uid="{00000000-0005-0000-0000-00002BE60000}"/>
    <cellStyle name="SAPBEXunassignedItem 5 5 9 3" xfId="58930" xr:uid="{00000000-0005-0000-0000-00002CE60000}"/>
    <cellStyle name="SAPBEXunassignedItem 5 6" xfId="58931" xr:uid="{00000000-0005-0000-0000-00002DE60000}"/>
    <cellStyle name="SAPBEXunassignedItem 5 6 10" xfId="58932" xr:uid="{00000000-0005-0000-0000-00002EE60000}"/>
    <cellStyle name="SAPBEXunassignedItem 5 6 10 2" xfId="58933" xr:uid="{00000000-0005-0000-0000-00002FE60000}"/>
    <cellStyle name="SAPBEXunassignedItem 5 6 10 3" xfId="58934" xr:uid="{00000000-0005-0000-0000-000030E60000}"/>
    <cellStyle name="SAPBEXunassignedItem 5 6 11" xfId="58935" xr:uid="{00000000-0005-0000-0000-000031E60000}"/>
    <cellStyle name="SAPBEXunassignedItem 5 6 11 2" xfId="58936" xr:uid="{00000000-0005-0000-0000-000032E60000}"/>
    <cellStyle name="SAPBEXunassignedItem 5 6 11 3" xfId="58937" xr:uid="{00000000-0005-0000-0000-000033E60000}"/>
    <cellStyle name="SAPBEXunassignedItem 5 6 12" xfId="58938" xr:uid="{00000000-0005-0000-0000-000034E60000}"/>
    <cellStyle name="SAPBEXunassignedItem 5 6 13" xfId="58939" xr:uid="{00000000-0005-0000-0000-000035E60000}"/>
    <cellStyle name="SAPBEXunassignedItem 5 6 2" xfId="58940" xr:uid="{00000000-0005-0000-0000-000036E60000}"/>
    <cellStyle name="SAPBEXunassignedItem 5 6 2 2" xfId="58941" xr:uid="{00000000-0005-0000-0000-000037E60000}"/>
    <cellStyle name="SAPBEXunassignedItem 5 6 2 3" xfId="58942" xr:uid="{00000000-0005-0000-0000-000038E60000}"/>
    <cellStyle name="SAPBEXunassignedItem 5 6 3" xfId="58943" xr:uid="{00000000-0005-0000-0000-000039E60000}"/>
    <cellStyle name="SAPBEXunassignedItem 5 6 3 2" xfId="58944" xr:uid="{00000000-0005-0000-0000-00003AE60000}"/>
    <cellStyle name="SAPBEXunassignedItem 5 6 3 3" xfId="58945" xr:uid="{00000000-0005-0000-0000-00003BE60000}"/>
    <cellStyle name="SAPBEXunassignedItem 5 6 4" xfId="58946" xr:uid="{00000000-0005-0000-0000-00003CE60000}"/>
    <cellStyle name="SAPBEXunassignedItem 5 6 4 2" xfId="58947" xr:uid="{00000000-0005-0000-0000-00003DE60000}"/>
    <cellStyle name="SAPBEXunassignedItem 5 6 4 3" xfId="58948" xr:uid="{00000000-0005-0000-0000-00003EE60000}"/>
    <cellStyle name="SAPBEXunassignedItem 5 6 5" xfId="58949" xr:uid="{00000000-0005-0000-0000-00003FE60000}"/>
    <cellStyle name="SAPBEXunassignedItem 5 6 5 2" xfId="58950" xr:uid="{00000000-0005-0000-0000-000040E60000}"/>
    <cellStyle name="SAPBEXunassignedItem 5 6 5 3" xfId="58951" xr:uid="{00000000-0005-0000-0000-000041E60000}"/>
    <cellStyle name="SAPBEXunassignedItem 5 6 6" xfId="58952" xr:uid="{00000000-0005-0000-0000-000042E60000}"/>
    <cellStyle name="SAPBEXunassignedItem 5 6 6 2" xfId="58953" xr:uid="{00000000-0005-0000-0000-000043E60000}"/>
    <cellStyle name="SAPBEXunassignedItem 5 6 6 3" xfId="58954" xr:uid="{00000000-0005-0000-0000-000044E60000}"/>
    <cellStyle name="SAPBEXunassignedItem 5 6 7" xfId="58955" xr:uid="{00000000-0005-0000-0000-000045E60000}"/>
    <cellStyle name="SAPBEXunassignedItem 5 6 7 2" xfId="58956" xr:uid="{00000000-0005-0000-0000-000046E60000}"/>
    <cellStyle name="SAPBEXunassignedItem 5 6 7 3" xfId="58957" xr:uid="{00000000-0005-0000-0000-000047E60000}"/>
    <cellStyle name="SAPBEXunassignedItem 5 6 8" xfId="58958" xr:uid="{00000000-0005-0000-0000-000048E60000}"/>
    <cellStyle name="SAPBEXunassignedItem 5 6 8 2" xfId="58959" xr:uid="{00000000-0005-0000-0000-000049E60000}"/>
    <cellStyle name="SAPBEXunassignedItem 5 6 8 3" xfId="58960" xr:uid="{00000000-0005-0000-0000-00004AE60000}"/>
    <cellStyle name="SAPBEXunassignedItem 5 6 9" xfId="58961" xr:uid="{00000000-0005-0000-0000-00004BE60000}"/>
    <cellStyle name="SAPBEXunassignedItem 5 6 9 2" xfId="58962" xr:uid="{00000000-0005-0000-0000-00004CE60000}"/>
    <cellStyle name="SAPBEXunassignedItem 5 6 9 3" xfId="58963" xr:uid="{00000000-0005-0000-0000-00004DE60000}"/>
    <cellStyle name="SAPBEXunassignedItem 5 7" xfId="58964" xr:uid="{00000000-0005-0000-0000-00004EE60000}"/>
    <cellStyle name="SAPBEXunassignedItem 5 7 10" xfId="58965" xr:uid="{00000000-0005-0000-0000-00004FE60000}"/>
    <cellStyle name="SAPBEXunassignedItem 5 7 10 2" xfId="58966" xr:uid="{00000000-0005-0000-0000-000050E60000}"/>
    <cellStyle name="SAPBEXunassignedItem 5 7 10 3" xfId="58967" xr:uid="{00000000-0005-0000-0000-000051E60000}"/>
    <cellStyle name="SAPBEXunassignedItem 5 7 11" xfId="58968" xr:uid="{00000000-0005-0000-0000-000052E60000}"/>
    <cellStyle name="SAPBEXunassignedItem 5 7 11 2" xfId="58969" xr:uid="{00000000-0005-0000-0000-000053E60000}"/>
    <cellStyle name="SAPBEXunassignedItem 5 7 11 3" xfId="58970" xr:uid="{00000000-0005-0000-0000-000054E60000}"/>
    <cellStyle name="SAPBEXunassignedItem 5 7 12" xfId="58971" xr:uid="{00000000-0005-0000-0000-000055E60000}"/>
    <cellStyle name="SAPBEXunassignedItem 5 7 13" xfId="58972" xr:uid="{00000000-0005-0000-0000-000056E60000}"/>
    <cellStyle name="SAPBEXunassignedItem 5 7 2" xfId="58973" xr:uid="{00000000-0005-0000-0000-000057E60000}"/>
    <cellStyle name="SAPBEXunassignedItem 5 7 2 2" xfId="58974" xr:uid="{00000000-0005-0000-0000-000058E60000}"/>
    <cellStyle name="SAPBEXunassignedItem 5 7 2 3" xfId="58975" xr:uid="{00000000-0005-0000-0000-000059E60000}"/>
    <cellStyle name="SAPBEXunassignedItem 5 7 3" xfId="58976" xr:uid="{00000000-0005-0000-0000-00005AE60000}"/>
    <cellStyle name="SAPBEXunassignedItem 5 7 3 2" xfId="58977" xr:uid="{00000000-0005-0000-0000-00005BE60000}"/>
    <cellStyle name="SAPBEXunassignedItem 5 7 3 3" xfId="58978" xr:uid="{00000000-0005-0000-0000-00005CE60000}"/>
    <cellStyle name="SAPBEXunassignedItem 5 7 4" xfId="58979" xr:uid="{00000000-0005-0000-0000-00005DE60000}"/>
    <cellStyle name="SAPBEXunassignedItem 5 7 4 2" xfId="58980" xr:uid="{00000000-0005-0000-0000-00005EE60000}"/>
    <cellStyle name="SAPBEXunassignedItem 5 7 4 3" xfId="58981" xr:uid="{00000000-0005-0000-0000-00005FE60000}"/>
    <cellStyle name="SAPBEXunassignedItem 5 7 5" xfId="58982" xr:uid="{00000000-0005-0000-0000-000060E60000}"/>
    <cellStyle name="SAPBEXunassignedItem 5 7 5 2" xfId="58983" xr:uid="{00000000-0005-0000-0000-000061E60000}"/>
    <cellStyle name="SAPBEXunassignedItem 5 7 5 3" xfId="58984" xr:uid="{00000000-0005-0000-0000-000062E60000}"/>
    <cellStyle name="SAPBEXunassignedItem 5 7 6" xfId="58985" xr:uid="{00000000-0005-0000-0000-000063E60000}"/>
    <cellStyle name="SAPBEXunassignedItem 5 7 6 2" xfId="58986" xr:uid="{00000000-0005-0000-0000-000064E60000}"/>
    <cellStyle name="SAPBEXunassignedItem 5 7 6 3" xfId="58987" xr:uid="{00000000-0005-0000-0000-000065E60000}"/>
    <cellStyle name="SAPBEXunassignedItem 5 7 7" xfId="58988" xr:uid="{00000000-0005-0000-0000-000066E60000}"/>
    <cellStyle name="SAPBEXunassignedItem 5 7 7 2" xfId="58989" xr:uid="{00000000-0005-0000-0000-000067E60000}"/>
    <cellStyle name="SAPBEXunassignedItem 5 7 7 3" xfId="58990" xr:uid="{00000000-0005-0000-0000-000068E60000}"/>
    <cellStyle name="SAPBEXunassignedItem 5 7 8" xfId="58991" xr:uid="{00000000-0005-0000-0000-000069E60000}"/>
    <cellStyle name="SAPBEXunassignedItem 5 7 8 2" xfId="58992" xr:uid="{00000000-0005-0000-0000-00006AE60000}"/>
    <cellStyle name="SAPBEXunassignedItem 5 7 8 3" xfId="58993" xr:uid="{00000000-0005-0000-0000-00006BE60000}"/>
    <cellStyle name="SAPBEXunassignedItem 5 7 9" xfId="58994" xr:uid="{00000000-0005-0000-0000-00006CE60000}"/>
    <cellStyle name="SAPBEXunassignedItem 5 7 9 2" xfId="58995" xr:uid="{00000000-0005-0000-0000-00006DE60000}"/>
    <cellStyle name="SAPBEXunassignedItem 5 7 9 3" xfId="58996" xr:uid="{00000000-0005-0000-0000-00006EE60000}"/>
    <cellStyle name="SAPBEXunassignedItem 5 8" xfId="58997" xr:uid="{00000000-0005-0000-0000-00006FE60000}"/>
    <cellStyle name="SAPBEXunassignedItem 5 8 2" xfId="58998" xr:uid="{00000000-0005-0000-0000-000070E60000}"/>
    <cellStyle name="SAPBEXunassignedItem 5 8 3" xfId="58999" xr:uid="{00000000-0005-0000-0000-000071E60000}"/>
    <cellStyle name="SAPBEXunassignedItem 5 9" xfId="59000" xr:uid="{00000000-0005-0000-0000-000072E60000}"/>
    <cellStyle name="SAPBEXunassignedItem 5 9 2" xfId="59001" xr:uid="{00000000-0005-0000-0000-000073E60000}"/>
    <cellStyle name="SAPBEXunassignedItem 5 9 3" xfId="59002" xr:uid="{00000000-0005-0000-0000-000074E60000}"/>
    <cellStyle name="SAPBEXunassignedItem 6" xfId="59003" xr:uid="{00000000-0005-0000-0000-000075E60000}"/>
    <cellStyle name="SAPBEXunassignedItem 6 2" xfId="59004" xr:uid="{00000000-0005-0000-0000-000076E60000}"/>
    <cellStyle name="SAPBEXunassignedItem 6 3" xfId="59005" xr:uid="{00000000-0005-0000-0000-000077E60000}"/>
    <cellStyle name="SAPBEXunassignedItem 7" xfId="59006" xr:uid="{00000000-0005-0000-0000-000078E60000}"/>
    <cellStyle name="SAPBEXunassignedItem 7 2" xfId="59007" xr:uid="{00000000-0005-0000-0000-000079E60000}"/>
    <cellStyle name="SAPBEXunassignedItem 7 3" xfId="59008" xr:uid="{00000000-0005-0000-0000-00007AE60000}"/>
    <cellStyle name="SAPBEXunassignedItem 8" xfId="59009" xr:uid="{00000000-0005-0000-0000-00007BE60000}"/>
    <cellStyle name="SAPBEXunassignedItem 9" xfId="59010" xr:uid="{00000000-0005-0000-0000-00007CE60000}"/>
    <cellStyle name="SAPBEXundefined" xfId="59011" xr:uid="{00000000-0005-0000-0000-00007DE60000}"/>
    <cellStyle name="SAPBEXundefined 10" xfId="59012" xr:uid="{00000000-0005-0000-0000-00007EE60000}"/>
    <cellStyle name="SAPBEXundefined 10 2" xfId="59013" xr:uid="{00000000-0005-0000-0000-00007FE60000}"/>
    <cellStyle name="SAPBEXundefined 11" xfId="59014" xr:uid="{00000000-0005-0000-0000-000080E60000}"/>
    <cellStyle name="SAPBEXundefined 11 2" xfId="59015" xr:uid="{00000000-0005-0000-0000-000081E60000}"/>
    <cellStyle name="SAPBEXundefined 12" xfId="59016" xr:uid="{00000000-0005-0000-0000-000082E60000}"/>
    <cellStyle name="SAPBEXundefined 12 2" xfId="59017" xr:uid="{00000000-0005-0000-0000-000083E60000}"/>
    <cellStyle name="SAPBEXundefined 13" xfId="59018" xr:uid="{00000000-0005-0000-0000-000084E60000}"/>
    <cellStyle name="SAPBEXundefined 13 2" xfId="59019" xr:uid="{00000000-0005-0000-0000-000085E60000}"/>
    <cellStyle name="SAPBEXundefined 14" xfId="59020" xr:uid="{00000000-0005-0000-0000-000086E60000}"/>
    <cellStyle name="SAPBEXundefined 14 2" xfId="59021" xr:uid="{00000000-0005-0000-0000-000087E60000}"/>
    <cellStyle name="SAPBEXundefined 15" xfId="59022" xr:uid="{00000000-0005-0000-0000-000088E60000}"/>
    <cellStyle name="SAPBEXundefined 15 2" xfId="59023" xr:uid="{00000000-0005-0000-0000-000089E60000}"/>
    <cellStyle name="SAPBEXundefined 16" xfId="59024" xr:uid="{00000000-0005-0000-0000-00008AE60000}"/>
    <cellStyle name="SAPBEXundefined 16 2" xfId="59025" xr:uid="{00000000-0005-0000-0000-00008BE60000}"/>
    <cellStyle name="SAPBEXundefined 17" xfId="59026" xr:uid="{00000000-0005-0000-0000-00008CE60000}"/>
    <cellStyle name="SAPBEXundefined 17 2" xfId="59027" xr:uid="{00000000-0005-0000-0000-00008DE60000}"/>
    <cellStyle name="SAPBEXundefined 18" xfId="59028" xr:uid="{00000000-0005-0000-0000-00008EE60000}"/>
    <cellStyle name="SAPBEXundefined 18 2" xfId="59029" xr:uid="{00000000-0005-0000-0000-00008FE60000}"/>
    <cellStyle name="SAPBEXundefined 19" xfId="59030" xr:uid="{00000000-0005-0000-0000-000090E60000}"/>
    <cellStyle name="SAPBEXundefined 19 2" xfId="59031" xr:uid="{00000000-0005-0000-0000-000091E60000}"/>
    <cellStyle name="SAPBEXundefined 2" xfId="59032" xr:uid="{00000000-0005-0000-0000-000092E60000}"/>
    <cellStyle name="SAPBEXundefined 2 2" xfId="59033" xr:uid="{00000000-0005-0000-0000-000093E60000}"/>
    <cellStyle name="SAPBEXundefined 2 2 2" xfId="59034" xr:uid="{00000000-0005-0000-0000-000094E60000}"/>
    <cellStyle name="SAPBEXundefined 2 3" xfId="59035" xr:uid="{00000000-0005-0000-0000-000095E60000}"/>
    <cellStyle name="SAPBEXundefined 2 3 2" xfId="59036" xr:uid="{00000000-0005-0000-0000-000096E60000}"/>
    <cellStyle name="SAPBEXundefined 2 4" xfId="59037" xr:uid="{00000000-0005-0000-0000-000097E60000}"/>
    <cellStyle name="SAPBEXundefined 2 4 2" xfId="59038" xr:uid="{00000000-0005-0000-0000-000098E60000}"/>
    <cellStyle name="SAPBEXundefined 2 5" xfId="59039" xr:uid="{00000000-0005-0000-0000-000099E60000}"/>
    <cellStyle name="SAPBEXundefined 20" xfId="59040" xr:uid="{00000000-0005-0000-0000-00009AE60000}"/>
    <cellStyle name="SAPBEXundefined 20 2" xfId="59041" xr:uid="{00000000-0005-0000-0000-00009BE60000}"/>
    <cellStyle name="SAPBEXundefined 21" xfId="59042" xr:uid="{00000000-0005-0000-0000-00009CE60000}"/>
    <cellStyle name="SAPBEXundefined 3" xfId="59043" xr:uid="{00000000-0005-0000-0000-00009DE60000}"/>
    <cellStyle name="SAPBEXundefined 3 2" xfId="59044" xr:uid="{00000000-0005-0000-0000-00009EE60000}"/>
    <cellStyle name="SAPBEXundefined 4" xfId="59045" xr:uid="{00000000-0005-0000-0000-00009FE60000}"/>
    <cellStyle name="SAPBEXundefined 4 2" xfId="59046" xr:uid="{00000000-0005-0000-0000-0000A0E60000}"/>
    <cellStyle name="SAPBEXundefined 5" xfId="59047" xr:uid="{00000000-0005-0000-0000-0000A1E60000}"/>
    <cellStyle name="SAPBEXundefined 5 2" xfId="59048" xr:uid="{00000000-0005-0000-0000-0000A2E60000}"/>
    <cellStyle name="SAPBEXundefined 6" xfId="59049" xr:uid="{00000000-0005-0000-0000-0000A3E60000}"/>
    <cellStyle name="SAPBEXundefined 6 2" xfId="59050" xr:uid="{00000000-0005-0000-0000-0000A4E60000}"/>
    <cellStyle name="SAPBEXundefined 7" xfId="59051" xr:uid="{00000000-0005-0000-0000-0000A5E60000}"/>
    <cellStyle name="SAPBEXundefined 7 2" xfId="59052" xr:uid="{00000000-0005-0000-0000-0000A6E60000}"/>
    <cellStyle name="SAPBEXundefined 8" xfId="59053" xr:uid="{00000000-0005-0000-0000-0000A7E60000}"/>
    <cellStyle name="SAPBEXundefined 8 2" xfId="59054" xr:uid="{00000000-0005-0000-0000-0000A8E60000}"/>
    <cellStyle name="SAPBEXundefined 9" xfId="59055" xr:uid="{00000000-0005-0000-0000-0000A9E60000}"/>
    <cellStyle name="SAPBEXundefined 9 2" xfId="59056" xr:uid="{00000000-0005-0000-0000-0000AAE60000}"/>
    <cellStyle name="Section Number" xfId="59057" xr:uid="{00000000-0005-0000-0000-0000ABE60000}"/>
    <cellStyle name="Sheet Title" xfId="59058" xr:uid="{00000000-0005-0000-0000-0000ACE60000}"/>
    <cellStyle name="Single Border" xfId="59059" xr:uid="{00000000-0005-0000-0000-0000ADE60000}"/>
    <cellStyle name="Single Border 2" xfId="59060" xr:uid="{00000000-0005-0000-0000-0000AEE60000}"/>
    <cellStyle name="Single Border 2 2" xfId="59061" xr:uid="{00000000-0005-0000-0000-0000AFE60000}"/>
    <cellStyle name="Single Border 2 2 2" xfId="59062" xr:uid="{00000000-0005-0000-0000-0000B0E60000}"/>
    <cellStyle name="Single Border 2 2 2 2" xfId="59063" xr:uid="{00000000-0005-0000-0000-0000B1E60000}"/>
    <cellStyle name="Single Border 2 2 3" xfId="59064" xr:uid="{00000000-0005-0000-0000-0000B2E60000}"/>
    <cellStyle name="Single Border 2 2 3 2" xfId="59065" xr:uid="{00000000-0005-0000-0000-0000B3E60000}"/>
    <cellStyle name="Single Border 2 2 4" xfId="59066" xr:uid="{00000000-0005-0000-0000-0000B4E60000}"/>
    <cellStyle name="Single Border 2 2 4 2" xfId="59067" xr:uid="{00000000-0005-0000-0000-0000B5E60000}"/>
    <cellStyle name="Single Border 2 2 5" xfId="59068" xr:uid="{00000000-0005-0000-0000-0000B6E60000}"/>
    <cellStyle name="Single Border 2 2 5 2" xfId="59069" xr:uid="{00000000-0005-0000-0000-0000B7E60000}"/>
    <cellStyle name="Single Border 2 2 6" xfId="59070" xr:uid="{00000000-0005-0000-0000-0000B8E60000}"/>
    <cellStyle name="Single Border 2 2 6 2" xfId="59071" xr:uid="{00000000-0005-0000-0000-0000B9E60000}"/>
    <cellStyle name="Single Border 2 2 7" xfId="59072" xr:uid="{00000000-0005-0000-0000-0000BAE60000}"/>
    <cellStyle name="Single Border 2 2 8" xfId="59073" xr:uid="{00000000-0005-0000-0000-0000BBE60000}"/>
    <cellStyle name="Single Border 2 2 9" xfId="59074" xr:uid="{00000000-0005-0000-0000-0000BCE60000}"/>
    <cellStyle name="Single Border 2 3" xfId="59075" xr:uid="{00000000-0005-0000-0000-0000BDE60000}"/>
    <cellStyle name="Single Border 2 3 2" xfId="59076" xr:uid="{00000000-0005-0000-0000-0000BEE60000}"/>
    <cellStyle name="Single Border 3" xfId="59077" xr:uid="{00000000-0005-0000-0000-0000BFE60000}"/>
    <cellStyle name="Single Border 3 2" xfId="59078" xr:uid="{00000000-0005-0000-0000-0000C0E60000}"/>
    <cellStyle name="Single Border 3 2 2" xfId="59079" xr:uid="{00000000-0005-0000-0000-0000C1E60000}"/>
    <cellStyle name="Single Border 3 3" xfId="59080" xr:uid="{00000000-0005-0000-0000-0000C2E60000}"/>
    <cellStyle name="Single Border 3 3 2" xfId="59081" xr:uid="{00000000-0005-0000-0000-0000C3E60000}"/>
    <cellStyle name="Single Border 3 4" xfId="59082" xr:uid="{00000000-0005-0000-0000-0000C4E60000}"/>
    <cellStyle name="Single Border 3 4 2" xfId="59083" xr:uid="{00000000-0005-0000-0000-0000C5E60000}"/>
    <cellStyle name="Single Border 3 5" xfId="59084" xr:uid="{00000000-0005-0000-0000-0000C6E60000}"/>
    <cellStyle name="Single Border 3 5 2" xfId="59085" xr:uid="{00000000-0005-0000-0000-0000C7E60000}"/>
    <cellStyle name="Single Border 3 6" xfId="59086" xr:uid="{00000000-0005-0000-0000-0000C8E60000}"/>
    <cellStyle name="Single Border 4" xfId="59087" xr:uid="{00000000-0005-0000-0000-0000C9E60000}"/>
    <cellStyle name="Single Border 4 2" xfId="59088" xr:uid="{00000000-0005-0000-0000-0000CAE60000}"/>
    <cellStyle name="Single Border 5" xfId="59089" xr:uid="{00000000-0005-0000-0000-0000CBE60000}"/>
    <cellStyle name="Smart Bold" xfId="59090" xr:uid="{00000000-0005-0000-0000-0000CCE60000}"/>
    <cellStyle name="Smart Forecast" xfId="59091" xr:uid="{00000000-0005-0000-0000-0000CDE60000}"/>
    <cellStyle name="Smart General" xfId="59092" xr:uid="{00000000-0005-0000-0000-0000CEE60000}"/>
    <cellStyle name="Smart Highlight" xfId="59093" xr:uid="{00000000-0005-0000-0000-0000CFE60000}"/>
    <cellStyle name="Smart Percent" xfId="59094" xr:uid="{00000000-0005-0000-0000-0000D0E60000}"/>
    <cellStyle name="Smart Source" xfId="59095" xr:uid="{00000000-0005-0000-0000-0000D1E60000}"/>
    <cellStyle name="Smart Subtitle 1" xfId="59096" xr:uid="{00000000-0005-0000-0000-0000D2E60000}"/>
    <cellStyle name="Smart Subtitle 2" xfId="59097" xr:uid="{00000000-0005-0000-0000-0000D3E60000}"/>
    <cellStyle name="Smart Subtotal" xfId="59098" xr:uid="{00000000-0005-0000-0000-0000D4E60000}"/>
    <cellStyle name="Smart Title" xfId="59099" xr:uid="{00000000-0005-0000-0000-0000D5E60000}"/>
    <cellStyle name="Smart Total" xfId="59100" xr:uid="{00000000-0005-0000-0000-0000D6E60000}"/>
    <cellStyle name="Standard" xfId="59101" xr:uid="{00000000-0005-0000-0000-0000D7E60000}"/>
    <cellStyle name="std" xfId="59102" xr:uid="{00000000-0005-0000-0000-0000D8E60000}"/>
    <cellStyle name="Std_%1" xfId="220" xr:uid="{00000000-0005-0000-0000-0000D9E60000}"/>
    <cellStyle name="Std_Date" xfId="218" xr:uid="{00000000-0005-0000-0000-0000DAE60000}"/>
    <cellStyle name="Style 1" xfId="184" xr:uid="{00000000-0005-0000-0000-0000DBE60000}"/>
    <cellStyle name="Style 1 2" xfId="59103" xr:uid="{00000000-0005-0000-0000-0000DCE60000}"/>
    <cellStyle name="Style 1 3" xfId="59104" xr:uid="{00000000-0005-0000-0000-0000DDE60000}"/>
    <cellStyle name="Style 28" xfId="59105" xr:uid="{00000000-0005-0000-0000-0000DEE60000}"/>
    <cellStyle name="STYLE1" xfId="59106" xr:uid="{00000000-0005-0000-0000-0000DFE60000}"/>
    <cellStyle name="STYLE2" xfId="59107" xr:uid="{00000000-0005-0000-0000-0000E0E60000}"/>
    <cellStyle name="Subtotal" xfId="59108" xr:uid="{00000000-0005-0000-0000-0000E1E60000}"/>
    <cellStyle name="Table Entry" xfId="59109" xr:uid="{00000000-0005-0000-0000-0000E2E60000}"/>
    <cellStyle name="Table Header" xfId="185" xr:uid="{00000000-0005-0000-0000-0000E3E60000}"/>
    <cellStyle name="Table Heading" xfId="59110" xr:uid="{00000000-0005-0000-0000-0000E4E60000}"/>
    <cellStyle name="Table Heading Center" xfId="59111" xr:uid="{00000000-0005-0000-0000-0000E5E60000}"/>
    <cellStyle name="Table Medium" xfId="59112" xr:uid="{00000000-0005-0000-0000-0000E6E60000}"/>
    <cellStyle name="Table Medium 2" xfId="59113" xr:uid="{00000000-0005-0000-0000-0000E7E60000}"/>
    <cellStyle name="Table Medium 2 2" xfId="59114" xr:uid="{00000000-0005-0000-0000-0000E8E60000}"/>
    <cellStyle name="Table Medium 3" xfId="59115" xr:uid="{00000000-0005-0000-0000-0000E9E60000}"/>
    <cellStyle name="Table Medium 3 2" xfId="59116" xr:uid="{00000000-0005-0000-0000-0000EAE60000}"/>
    <cellStyle name="Table Medium 4" xfId="59117" xr:uid="{00000000-0005-0000-0000-0000EBE60000}"/>
    <cellStyle name="Table Medium 4 2" xfId="59118" xr:uid="{00000000-0005-0000-0000-0000ECE60000}"/>
    <cellStyle name="Table Medium 5" xfId="59119" xr:uid="{00000000-0005-0000-0000-0000EDE60000}"/>
    <cellStyle name="Table Normal" xfId="59120" xr:uid="{00000000-0005-0000-0000-0000EEE60000}"/>
    <cellStyle name="Table Small" xfId="59121" xr:uid="{00000000-0005-0000-0000-0000EFE60000}"/>
    <cellStyle name="Table Small Bold" xfId="59122" xr:uid="{00000000-0005-0000-0000-0000F0E60000}"/>
    <cellStyle name="Table Small Bold 2" xfId="59123" xr:uid="{00000000-0005-0000-0000-0000F1E60000}"/>
    <cellStyle name="Table Small Bold 2 2" xfId="59124" xr:uid="{00000000-0005-0000-0000-0000F2E60000}"/>
    <cellStyle name="Table Small Bold 3" xfId="59125" xr:uid="{00000000-0005-0000-0000-0000F3E60000}"/>
    <cellStyle name="Table Small Bold 3 2" xfId="59126" xr:uid="{00000000-0005-0000-0000-0000F4E60000}"/>
    <cellStyle name="Table Small Bold 4" xfId="59127" xr:uid="{00000000-0005-0000-0000-0000F5E60000}"/>
    <cellStyle name="Table Small Bold 4 2" xfId="59128" xr:uid="{00000000-0005-0000-0000-0000F6E60000}"/>
    <cellStyle name="Table Small Bold 5" xfId="59129" xr:uid="{00000000-0005-0000-0000-0000F7E60000}"/>
    <cellStyle name="Table Small Center" xfId="59130" xr:uid="{00000000-0005-0000-0000-0000F8E60000}"/>
    <cellStyle name="Table Small_Consolidation file 12feb_shared with EDF" xfId="59131" xr:uid="{00000000-0005-0000-0000-0000F9E60000}"/>
    <cellStyle name="Table Title" xfId="59132" xr:uid="{00000000-0005-0000-0000-0000FAE60000}"/>
    <cellStyle name="Table Title 2" xfId="59133" xr:uid="{00000000-0005-0000-0000-0000FBE60000}"/>
    <cellStyle name="Table Title 3" xfId="59134" xr:uid="{00000000-0005-0000-0000-0000FCE60000}"/>
    <cellStyle name="Text" xfId="59135" xr:uid="{00000000-0005-0000-0000-0000FDE60000}"/>
    <cellStyle name="Text 2" xfId="59136" xr:uid="{00000000-0005-0000-0000-0000FEE60000}"/>
    <cellStyle name="Text Indent A" xfId="59137" xr:uid="{00000000-0005-0000-0000-0000FFE60000}"/>
    <cellStyle name="Text Indent B" xfId="59138" xr:uid="{00000000-0005-0000-0000-000000E70000}"/>
    <cellStyle name="Text Indent C" xfId="59139" xr:uid="{00000000-0005-0000-0000-000001E70000}"/>
    <cellStyle name="times" xfId="59140" xr:uid="{00000000-0005-0000-0000-000002E70000}"/>
    <cellStyle name="Title" xfId="9" builtinId="15" customBuiltin="1"/>
    <cellStyle name="Title - PROJECT" xfId="59141" xr:uid="{00000000-0005-0000-0000-000004E70000}"/>
    <cellStyle name="Title - Underline" xfId="59142" xr:uid="{00000000-0005-0000-0000-000005E70000}"/>
    <cellStyle name="Title 1" xfId="186" xr:uid="{00000000-0005-0000-0000-000006E70000}"/>
    <cellStyle name="Title 2" xfId="187" xr:uid="{00000000-0005-0000-0000-000007E70000}"/>
    <cellStyle name="Title 3" xfId="59143" xr:uid="{00000000-0005-0000-0000-000008E70000}"/>
    <cellStyle name="title1" xfId="59144" xr:uid="{00000000-0005-0000-0000-000009E70000}"/>
    <cellStyle name="title2" xfId="59145" xr:uid="{00000000-0005-0000-0000-00000AE70000}"/>
    <cellStyle name="title2 2" xfId="59146" xr:uid="{00000000-0005-0000-0000-00000BE70000}"/>
    <cellStyle name="Titles - Col. Headings" xfId="59147" xr:uid="{00000000-0005-0000-0000-00000CE70000}"/>
    <cellStyle name="Titles - Other" xfId="59148" xr:uid="{00000000-0005-0000-0000-00000DE70000}"/>
    <cellStyle name="Total" xfId="25" builtinId="25" customBuiltin="1"/>
    <cellStyle name="Total 2" xfId="188" xr:uid="{00000000-0005-0000-0000-00000FE70000}"/>
    <cellStyle name="Total 2 10" xfId="59149" xr:uid="{00000000-0005-0000-0000-000010E70000}"/>
    <cellStyle name="Total 2 10 2" xfId="59150" xr:uid="{00000000-0005-0000-0000-000011E70000}"/>
    <cellStyle name="Total 2 10 3" xfId="59151" xr:uid="{00000000-0005-0000-0000-000012E70000}"/>
    <cellStyle name="Total 2 11" xfId="59152" xr:uid="{00000000-0005-0000-0000-000013E70000}"/>
    <cellStyle name="Total 2 11 2" xfId="59153" xr:uid="{00000000-0005-0000-0000-000014E70000}"/>
    <cellStyle name="Total 2 11 3" xfId="59154" xr:uid="{00000000-0005-0000-0000-000015E70000}"/>
    <cellStyle name="Total 2 12" xfId="59155" xr:uid="{00000000-0005-0000-0000-000016E70000}"/>
    <cellStyle name="Total 2 12 2" xfId="59156" xr:uid="{00000000-0005-0000-0000-000017E70000}"/>
    <cellStyle name="Total 2 12 3" xfId="59157" xr:uid="{00000000-0005-0000-0000-000018E70000}"/>
    <cellStyle name="Total 2 13" xfId="59158" xr:uid="{00000000-0005-0000-0000-000019E70000}"/>
    <cellStyle name="Total 2 13 2" xfId="59159" xr:uid="{00000000-0005-0000-0000-00001AE70000}"/>
    <cellStyle name="Total 2 13 3" xfId="59160" xr:uid="{00000000-0005-0000-0000-00001BE70000}"/>
    <cellStyle name="Total 2 14" xfId="59161" xr:uid="{00000000-0005-0000-0000-00001CE70000}"/>
    <cellStyle name="Total 2 14 2" xfId="59162" xr:uid="{00000000-0005-0000-0000-00001DE70000}"/>
    <cellStyle name="Total 2 14 3" xfId="59163" xr:uid="{00000000-0005-0000-0000-00001EE70000}"/>
    <cellStyle name="Total 2 15" xfId="59164" xr:uid="{00000000-0005-0000-0000-00001FE70000}"/>
    <cellStyle name="Total 2 16" xfId="59165" xr:uid="{00000000-0005-0000-0000-000020E70000}"/>
    <cellStyle name="Total 2 17" xfId="59166" xr:uid="{00000000-0005-0000-0000-000021E70000}"/>
    <cellStyle name="Total 2 2" xfId="189" xr:uid="{00000000-0005-0000-0000-000022E70000}"/>
    <cellStyle name="Total 2 2 10" xfId="59167" xr:uid="{00000000-0005-0000-0000-000023E70000}"/>
    <cellStyle name="Total 2 2 10 2" xfId="59168" xr:uid="{00000000-0005-0000-0000-000024E70000}"/>
    <cellStyle name="Total 2 2 10 3" xfId="59169" xr:uid="{00000000-0005-0000-0000-000025E70000}"/>
    <cellStyle name="Total 2 2 11" xfId="59170" xr:uid="{00000000-0005-0000-0000-000026E70000}"/>
    <cellStyle name="Total 2 2 11 2" xfId="59171" xr:uid="{00000000-0005-0000-0000-000027E70000}"/>
    <cellStyle name="Total 2 2 11 3" xfId="59172" xr:uid="{00000000-0005-0000-0000-000028E70000}"/>
    <cellStyle name="Total 2 2 12" xfId="59173" xr:uid="{00000000-0005-0000-0000-000029E70000}"/>
    <cellStyle name="Total 2 2 12 2" xfId="59174" xr:uid="{00000000-0005-0000-0000-00002AE70000}"/>
    <cellStyle name="Total 2 2 12 3" xfId="59175" xr:uid="{00000000-0005-0000-0000-00002BE70000}"/>
    <cellStyle name="Total 2 2 13" xfId="59176" xr:uid="{00000000-0005-0000-0000-00002CE70000}"/>
    <cellStyle name="Total 2 2 13 2" xfId="59177" xr:uid="{00000000-0005-0000-0000-00002DE70000}"/>
    <cellStyle name="Total 2 2 13 3" xfId="59178" xr:uid="{00000000-0005-0000-0000-00002EE70000}"/>
    <cellStyle name="Total 2 2 14" xfId="59179" xr:uid="{00000000-0005-0000-0000-00002FE70000}"/>
    <cellStyle name="Total 2 2 15" xfId="59180" xr:uid="{00000000-0005-0000-0000-000030E70000}"/>
    <cellStyle name="Total 2 2 16" xfId="59181" xr:uid="{00000000-0005-0000-0000-000031E70000}"/>
    <cellStyle name="Total 2 2 2" xfId="59182" xr:uid="{00000000-0005-0000-0000-000032E70000}"/>
    <cellStyle name="Total 2 2 2 10" xfId="59183" xr:uid="{00000000-0005-0000-0000-000033E70000}"/>
    <cellStyle name="Total 2 2 2 10 2" xfId="59184" xr:uid="{00000000-0005-0000-0000-000034E70000}"/>
    <cellStyle name="Total 2 2 2 10 3" xfId="59185" xr:uid="{00000000-0005-0000-0000-000035E70000}"/>
    <cellStyle name="Total 2 2 2 11" xfId="59186" xr:uid="{00000000-0005-0000-0000-000036E70000}"/>
    <cellStyle name="Total 2 2 2 11 2" xfId="59187" xr:uid="{00000000-0005-0000-0000-000037E70000}"/>
    <cellStyle name="Total 2 2 2 11 3" xfId="59188" xr:uid="{00000000-0005-0000-0000-000038E70000}"/>
    <cellStyle name="Total 2 2 2 12" xfId="59189" xr:uid="{00000000-0005-0000-0000-000039E70000}"/>
    <cellStyle name="Total 2 2 2 12 2" xfId="59190" xr:uid="{00000000-0005-0000-0000-00003AE70000}"/>
    <cellStyle name="Total 2 2 2 12 3" xfId="59191" xr:uid="{00000000-0005-0000-0000-00003BE70000}"/>
    <cellStyle name="Total 2 2 2 13" xfId="59192" xr:uid="{00000000-0005-0000-0000-00003CE70000}"/>
    <cellStyle name="Total 2 2 2 13 2" xfId="59193" xr:uid="{00000000-0005-0000-0000-00003DE70000}"/>
    <cellStyle name="Total 2 2 2 13 3" xfId="59194" xr:uid="{00000000-0005-0000-0000-00003EE70000}"/>
    <cellStyle name="Total 2 2 2 14" xfId="59195" xr:uid="{00000000-0005-0000-0000-00003FE70000}"/>
    <cellStyle name="Total 2 2 2 14 2" xfId="59196" xr:uid="{00000000-0005-0000-0000-000040E70000}"/>
    <cellStyle name="Total 2 2 2 14 3" xfId="59197" xr:uid="{00000000-0005-0000-0000-000041E70000}"/>
    <cellStyle name="Total 2 2 2 15" xfId="59198" xr:uid="{00000000-0005-0000-0000-000042E70000}"/>
    <cellStyle name="Total 2 2 2 15 2" xfId="59199" xr:uid="{00000000-0005-0000-0000-000043E70000}"/>
    <cellStyle name="Total 2 2 2 15 3" xfId="59200" xr:uid="{00000000-0005-0000-0000-000044E70000}"/>
    <cellStyle name="Total 2 2 2 16" xfId="59201" xr:uid="{00000000-0005-0000-0000-000045E70000}"/>
    <cellStyle name="Total 2 2 2 16 2" xfId="59202" xr:uid="{00000000-0005-0000-0000-000046E70000}"/>
    <cellStyle name="Total 2 2 2 16 3" xfId="59203" xr:uid="{00000000-0005-0000-0000-000047E70000}"/>
    <cellStyle name="Total 2 2 2 17" xfId="59204" xr:uid="{00000000-0005-0000-0000-000048E70000}"/>
    <cellStyle name="Total 2 2 2 17 2" xfId="59205" xr:uid="{00000000-0005-0000-0000-000049E70000}"/>
    <cellStyle name="Total 2 2 2 17 3" xfId="59206" xr:uid="{00000000-0005-0000-0000-00004AE70000}"/>
    <cellStyle name="Total 2 2 2 18" xfId="59207" xr:uid="{00000000-0005-0000-0000-00004BE70000}"/>
    <cellStyle name="Total 2 2 2 19" xfId="59208" xr:uid="{00000000-0005-0000-0000-00004CE70000}"/>
    <cellStyle name="Total 2 2 2 2" xfId="59209" xr:uid="{00000000-0005-0000-0000-00004DE70000}"/>
    <cellStyle name="Total 2 2 2 2 10" xfId="59210" xr:uid="{00000000-0005-0000-0000-00004EE70000}"/>
    <cellStyle name="Total 2 2 2 2 10 2" xfId="59211" xr:uid="{00000000-0005-0000-0000-00004FE70000}"/>
    <cellStyle name="Total 2 2 2 2 10 3" xfId="59212" xr:uid="{00000000-0005-0000-0000-000050E70000}"/>
    <cellStyle name="Total 2 2 2 2 11" xfId="59213" xr:uid="{00000000-0005-0000-0000-000051E70000}"/>
    <cellStyle name="Total 2 2 2 2 11 2" xfId="59214" xr:uid="{00000000-0005-0000-0000-000052E70000}"/>
    <cellStyle name="Total 2 2 2 2 11 3" xfId="59215" xr:uid="{00000000-0005-0000-0000-000053E70000}"/>
    <cellStyle name="Total 2 2 2 2 12" xfId="59216" xr:uid="{00000000-0005-0000-0000-000054E70000}"/>
    <cellStyle name="Total 2 2 2 2 12 2" xfId="59217" xr:uid="{00000000-0005-0000-0000-000055E70000}"/>
    <cellStyle name="Total 2 2 2 2 12 3" xfId="59218" xr:uid="{00000000-0005-0000-0000-000056E70000}"/>
    <cellStyle name="Total 2 2 2 2 13" xfId="59219" xr:uid="{00000000-0005-0000-0000-000057E70000}"/>
    <cellStyle name="Total 2 2 2 2 13 2" xfId="59220" xr:uid="{00000000-0005-0000-0000-000058E70000}"/>
    <cellStyle name="Total 2 2 2 2 13 3" xfId="59221" xr:uid="{00000000-0005-0000-0000-000059E70000}"/>
    <cellStyle name="Total 2 2 2 2 14" xfId="59222" xr:uid="{00000000-0005-0000-0000-00005AE70000}"/>
    <cellStyle name="Total 2 2 2 2 14 2" xfId="59223" xr:uid="{00000000-0005-0000-0000-00005BE70000}"/>
    <cellStyle name="Total 2 2 2 2 14 3" xfId="59224" xr:uid="{00000000-0005-0000-0000-00005CE70000}"/>
    <cellStyle name="Total 2 2 2 2 15" xfId="59225" xr:uid="{00000000-0005-0000-0000-00005DE70000}"/>
    <cellStyle name="Total 2 2 2 2 15 2" xfId="59226" xr:uid="{00000000-0005-0000-0000-00005EE70000}"/>
    <cellStyle name="Total 2 2 2 2 15 3" xfId="59227" xr:uid="{00000000-0005-0000-0000-00005FE70000}"/>
    <cellStyle name="Total 2 2 2 2 16" xfId="59228" xr:uid="{00000000-0005-0000-0000-000060E70000}"/>
    <cellStyle name="Total 2 2 2 2 16 2" xfId="59229" xr:uid="{00000000-0005-0000-0000-000061E70000}"/>
    <cellStyle name="Total 2 2 2 2 16 3" xfId="59230" xr:uid="{00000000-0005-0000-0000-000062E70000}"/>
    <cellStyle name="Total 2 2 2 2 17" xfId="59231" xr:uid="{00000000-0005-0000-0000-000063E70000}"/>
    <cellStyle name="Total 2 2 2 2 17 2" xfId="59232" xr:uid="{00000000-0005-0000-0000-000064E70000}"/>
    <cellStyle name="Total 2 2 2 2 17 3" xfId="59233" xr:uid="{00000000-0005-0000-0000-000065E70000}"/>
    <cellStyle name="Total 2 2 2 2 18" xfId="59234" xr:uid="{00000000-0005-0000-0000-000066E70000}"/>
    <cellStyle name="Total 2 2 2 2 18 2" xfId="59235" xr:uid="{00000000-0005-0000-0000-000067E70000}"/>
    <cellStyle name="Total 2 2 2 2 18 3" xfId="59236" xr:uid="{00000000-0005-0000-0000-000068E70000}"/>
    <cellStyle name="Total 2 2 2 2 19" xfId="59237" xr:uid="{00000000-0005-0000-0000-000069E70000}"/>
    <cellStyle name="Total 2 2 2 2 2" xfId="59238" xr:uid="{00000000-0005-0000-0000-00006AE70000}"/>
    <cellStyle name="Total 2 2 2 2 2 10" xfId="59239" xr:uid="{00000000-0005-0000-0000-00006BE70000}"/>
    <cellStyle name="Total 2 2 2 2 2 10 2" xfId="59240" xr:uid="{00000000-0005-0000-0000-00006CE70000}"/>
    <cellStyle name="Total 2 2 2 2 2 10 3" xfId="59241" xr:uid="{00000000-0005-0000-0000-00006DE70000}"/>
    <cellStyle name="Total 2 2 2 2 2 11" xfId="59242" xr:uid="{00000000-0005-0000-0000-00006EE70000}"/>
    <cellStyle name="Total 2 2 2 2 2 11 2" xfId="59243" xr:uid="{00000000-0005-0000-0000-00006FE70000}"/>
    <cellStyle name="Total 2 2 2 2 2 11 3" xfId="59244" xr:uid="{00000000-0005-0000-0000-000070E70000}"/>
    <cellStyle name="Total 2 2 2 2 2 12" xfId="59245" xr:uid="{00000000-0005-0000-0000-000071E70000}"/>
    <cellStyle name="Total 2 2 2 2 2 12 2" xfId="59246" xr:uid="{00000000-0005-0000-0000-000072E70000}"/>
    <cellStyle name="Total 2 2 2 2 2 12 3" xfId="59247" xr:uid="{00000000-0005-0000-0000-000073E70000}"/>
    <cellStyle name="Total 2 2 2 2 2 13" xfId="59248" xr:uid="{00000000-0005-0000-0000-000074E70000}"/>
    <cellStyle name="Total 2 2 2 2 2 14" xfId="59249" xr:uid="{00000000-0005-0000-0000-000075E70000}"/>
    <cellStyle name="Total 2 2 2 2 2 2" xfId="59250" xr:uid="{00000000-0005-0000-0000-000076E70000}"/>
    <cellStyle name="Total 2 2 2 2 2 2 2" xfId="59251" xr:uid="{00000000-0005-0000-0000-000077E70000}"/>
    <cellStyle name="Total 2 2 2 2 2 2 3" xfId="59252" xr:uid="{00000000-0005-0000-0000-000078E70000}"/>
    <cellStyle name="Total 2 2 2 2 2 3" xfId="59253" xr:uid="{00000000-0005-0000-0000-000079E70000}"/>
    <cellStyle name="Total 2 2 2 2 2 3 2" xfId="59254" xr:uid="{00000000-0005-0000-0000-00007AE70000}"/>
    <cellStyle name="Total 2 2 2 2 2 3 3" xfId="59255" xr:uid="{00000000-0005-0000-0000-00007BE70000}"/>
    <cellStyle name="Total 2 2 2 2 2 4" xfId="59256" xr:uid="{00000000-0005-0000-0000-00007CE70000}"/>
    <cellStyle name="Total 2 2 2 2 2 4 2" xfId="59257" xr:uid="{00000000-0005-0000-0000-00007DE70000}"/>
    <cellStyle name="Total 2 2 2 2 2 4 3" xfId="59258" xr:uid="{00000000-0005-0000-0000-00007EE70000}"/>
    <cellStyle name="Total 2 2 2 2 2 5" xfId="59259" xr:uid="{00000000-0005-0000-0000-00007FE70000}"/>
    <cellStyle name="Total 2 2 2 2 2 5 2" xfId="59260" xr:uid="{00000000-0005-0000-0000-000080E70000}"/>
    <cellStyle name="Total 2 2 2 2 2 5 3" xfId="59261" xr:uid="{00000000-0005-0000-0000-000081E70000}"/>
    <cellStyle name="Total 2 2 2 2 2 6" xfId="59262" xr:uid="{00000000-0005-0000-0000-000082E70000}"/>
    <cellStyle name="Total 2 2 2 2 2 6 2" xfId="59263" xr:uid="{00000000-0005-0000-0000-000083E70000}"/>
    <cellStyle name="Total 2 2 2 2 2 6 3" xfId="59264" xr:uid="{00000000-0005-0000-0000-000084E70000}"/>
    <cellStyle name="Total 2 2 2 2 2 7" xfId="59265" xr:uid="{00000000-0005-0000-0000-000085E70000}"/>
    <cellStyle name="Total 2 2 2 2 2 7 2" xfId="59266" xr:uid="{00000000-0005-0000-0000-000086E70000}"/>
    <cellStyle name="Total 2 2 2 2 2 7 3" xfId="59267" xr:uid="{00000000-0005-0000-0000-000087E70000}"/>
    <cellStyle name="Total 2 2 2 2 2 8" xfId="59268" xr:uid="{00000000-0005-0000-0000-000088E70000}"/>
    <cellStyle name="Total 2 2 2 2 2 8 2" xfId="59269" xr:uid="{00000000-0005-0000-0000-000089E70000}"/>
    <cellStyle name="Total 2 2 2 2 2 8 3" xfId="59270" xr:uid="{00000000-0005-0000-0000-00008AE70000}"/>
    <cellStyle name="Total 2 2 2 2 2 9" xfId="59271" xr:uid="{00000000-0005-0000-0000-00008BE70000}"/>
    <cellStyle name="Total 2 2 2 2 2 9 2" xfId="59272" xr:uid="{00000000-0005-0000-0000-00008CE70000}"/>
    <cellStyle name="Total 2 2 2 2 2 9 3" xfId="59273" xr:uid="{00000000-0005-0000-0000-00008DE70000}"/>
    <cellStyle name="Total 2 2 2 2 20" xfId="59274" xr:uid="{00000000-0005-0000-0000-00008EE70000}"/>
    <cellStyle name="Total 2 2 2 2 3" xfId="59275" xr:uid="{00000000-0005-0000-0000-00008FE70000}"/>
    <cellStyle name="Total 2 2 2 2 3 10" xfId="59276" xr:uid="{00000000-0005-0000-0000-000090E70000}"/>
    <cellStyle name="Total 2 2 2 2 3 10 2" xfId="59277" xr:uid="{00000000-0005-0000-0000-000091E70000}"/>
    <cellStyle name="Total 2 2 2 2 3 10 3" xfId="59278" xr:uid="{00000000-0005-0000-0000-000092E70000}"/>
    <cellStyle name="Total 2 2 2 2 3 11" xfId="59279" xr:uid="{00000000-0005-0000-0000-000093E70000}"/>
    <cellStyle name="Total 2 2 2 2 3 11 2" xfId="59280" xr:uid="{00000000-0005-0000-0000-000094E70000}"/>
    <cellStyle name="Total 2 2 2 2 3 11 3" xfId="59281" xr:uid="{00000000-0005-0000-0000-000095E70000}"/>
    <cellStyle name="Total 2 2 2 2 3 12" xfId="59282" xr:uid="{00000000-0005-0000-0000-000096E70000}"/>
    <cellStyle name="Total 2 2 2 2 3 12 2" xfId="59283" xr:uid="{00000000-0005-0000-0000-000097E70000}"/>
    <cellStyle name="Total 2 2 2 2 3 12 3" xfId="59284" xr:uid="{00000000-0005-0000-0000-000098E70000}"/>
    <cellStyle name="Total 2 2 2 2 3 13" xfId="59285" xr:uid="{00000000-0005-0000-0000-000099E70000}"/>
    <cellStyle name="Total 2 2 2 2 3 14" xfId="59286" xr:uid="{00000000-0005-0000-0000-00009AE70000}"/>
    <cellStyle name="Total 2 2 2 2 3 2" xfId="59287" xr:uid="{00000000-0005-0000-0000-00009BE70000}"/>
    <cellStyle name="Total 2 2 2 2 3 2 2" xfId="59288" xr:uid="{00000000-0005-0000-0000-00009CE70000}"/>
    <cellStyle name="Total 2 2 2 2 3 2 3" xfId="59289" xr:uid="{00000000-0005-0000-0000-00009DE70000}"/>
    <cellStyle name="Total 2 2 2 2 3 3" xfId="59290" xr:uid="{00000000-0005-0000-0000-00009EE70000}"/>
    <cellStyle name="Total 2 2 2 2 3 3 2" xfId="59291" xr:uid="{00000000-0005-0000-0000-00009FE70000}"/>
    <cellStyle name="Total 2 2 2 2 3 3 3" xfId="59292" xr:uid="{00000000-0005-0000-0000-0000A0E70000}"/>
    <cellStyle name="Total 2 2 2 2 3 4" xfId="59293" xr:uid="{00000000-0005-0000-0000-0000A1E70000}"/>
    <cellStyle name="Total 2 2 2 2 3 4 2" xfId="59294" xr:uid="{00000000-0005-0000-0000-0000A2E70000}"/>
    <cellStyle name="Total 2 2 2 2 3 4 3" xfId="59295" xr:uid="{00000000-0005-0000-0000-0000A3E70000}"/>
    <cellStyle name="Total 2 2 2 2 3 5" xfId="59296" xr:uid="{00000000-0005-0000-0000-0000A4E70000}"/>
    <cellStyle name="Total 2 2 2 2 3 5 2" xfId="59297" xr:uid="{00000000-0005-0000-0000-0000A5E70000}"/>
    <cellStyle name="Total 2 2 2 2 3 5 3" xfId="59298" xr:uid="{00000000-0005-0000-0000-0000A6E70000}"/>
    <cellStyle name="Total 2 2 2 2 3 6" xfId="59299" xr:uid="{00000000-0005-0000-0000-0000A7E70000}"/>
    <cellStyle name="Total 2 2 2 2 3 6 2" xfId="59300" xr:uid="{00000000-0005-0000-0000-0000A8E70000}"/>
    <cellStyle name="Total 2 2 2 2 3 6 3" xfId="59301" xr:uid="{00000000-0005-0000-0000-0000A9E70000}"/>
    <cellStyle name="Total 2 2 2 2 3 7" xfId="59302" xr:uid="{00000000-0005-0000-0000-0000AAE70000}"/>
    <cellStyle name="Total 2 2 2 2 3 7 2" xfId="59303" xr:uid="{00000000-0005-0000-0000-0000ABE70000}"/>
    <cellStyle name="Total 2 2 2 2 3 7 3" xfId="59304" xr:uid="{00000000-0005-0000-0000-0000ACE70000}"/>
    <cellStyle name="Total 2 2 2 2 3 8" xfId="59305" xr:uid="{00000000-0005-0000-0000-0000ADE70000}"/>
    <cellStyle name="Total 2 2 2 2 3 8 2" xfId="59306" xr:uid="{00000000-0005-0000-0000-0000AEE70000}"/>
    <cellStyle name="Total 2 2 2 2 3 8 3" xfId="59307" xr:uid="{00000000-0005-0000-0000-0000AFE70000}"/>
    <cellStyle name="Total 2 2 2 2 3 9" xfId="59308" xr:uid="{00000000-0005-0000-0000-0000B0E70000}"/>
    <cellStyle name="Total 2 2 2 2 3 9 2" xfId="59309" xr:uid="{00000000-0005-0000-0000-0000B1E70000}"/>
    <cellStyle name="Total 2 2 2 2 3 9 3" xfId="59310" xr:uid="{00000000-0005-0000-0000-0000B2E70000}"/>
    <cellStyle name="Total 2 2 2 2 4" xfId="59311" xr:uid="{00000000-0005-0000-0000-0000B3E70000}"/>
    <cellStyle name="Total 2 2 2 2 4 10" xfId="59312" xr:uid="{00000000-0005-0000-0000-0000B4E70000}"/>
    <cellStyle name="Total 2 2 2 2 4 10 2" xfId="59313" xr:uid="{00000000-0005-0000-0000-0000B5E70000}"/>
    <cellStyle name="Total 2 2 2 2 4 10 3" xfId="59314" xr:uid="{00000000-0005-0000-0000-0000B6E70000}"/>
    <cellStyle name="Total 2 2 2 2 4 11" xfId="59315" xr:uid="{00000000-0005-0000-0000-0000B7E70000}"/>
    <cellStyle name="Total 2 2 2 2 4 11 2" xfId="59316" xr:uid="{00000000-0005-0000-0000-0000B8E70000}"/>
    <cellStyle name="Total 2 2 2 2 4 11 3" xfId="59317" xr:uid="{00000000-0005-0000-0000-0000B9E70000}"/>
    <cellStyle name="Total 2 2 2 2 4 12" xfId="59318" xr:uid="{00000000-0005-0000-0000-0000BAE70000}"/>
    <cellStyle name="Total 2 2 2 2 4 13" xfId="59319" xr:uid="{00000000-0005-0000-0000-0000BBE70000}"/>
    <cellStyle name="Total 2 2 2 2 4 2" xfId="59320" xr:uid="{00000000-0005-0000-0000-0000BCE70000}"/>
    <cellStyle name="Total 2 2 2 2 4 2 2" xfId="59321" xr:uid="{00000000-0005-0000-0000-0000BDE70000}"/>
    <cellStyle name="Total 2 2 2 2 4 2 3" xfId="59322" xr:uid="{00000000-0005-0000-0000-0000BEE70000}"/>
    <cellStyle name="Total 2 2 2 2 4 3" xfId="59323" xr:uid="{00000000-0005-0000-0000-0000BFE70000}"/>
    <cellStyle name="Total 2 2 2 2 4 3 2" xfId="59324" xr:uid="{00000000-0005-0000-0000-0000C0E70000}"/>
    <cellStyle name="Total 2 2 2 2 4 3 3" xfId="59325" xr:uid="{00000000-0005-0000-0000-0000C1E70000}"/>
    <cellStyle name="Total 2 2 2 2 4 4" xfId="59326" xr:uid="{00000000-0005-0000-0000-0000C2E70000}"/>
    <cellStyle name="Total 2 2 2 2 4 4 2" xfId="59327" xr:uid="{00000000-0005-0000-0000-0000C3E70000}"/>
    <cellStyle name="Total 2 2 2 2 4 4 3" xfId="59328" xr:uid="{00000000-0005-0000-0000-0000C4E70000}"/>
    <cellStyle name="Total 2 2 2 2 4 5" xfId="59329" xr:uid="{00000000-0005-0000-0000-0000C5E70000}"/>
    <cellStyle name="Total 2 2 2 2 4 5 2" xfId="59330" xr:uid="{00000000-0005-0000-0000-0000C6E70000}"/>
    <cellStyle name="Total 2 2 2 2 4 5 3" xfId="59331" xr:uid="{00000000-0005-0000-0000-0000C7E70000}"/>
    <cellStyle name="Total 2 2 2 2 4 6" xfId="59332" xr:uid="{00000000-0005-0000-0000-0000C8E70000}"/>
    <cellStyle name="Total 2 2 2 2 4 6 2" xfId="59333" xr:uid="{00000000-0005-0000-0000-0000C9E70000}"/>
    <cellStyle name="Total 2 2 2 2 4 6 3" xfId="59334" xr:uid="{00000000-0005-0000-0000-0000CAE70000}"/>
    <cellStyle name="Total 2 2 2 2 4 7" xfId="59335" xr:uid="{00000000-0005-0000-0000-0000CBE70000}"/>
    <cellStyle name="Total 2 2 2 2 4 7 2" xfId="59336" xr:uid="{00000000-0005-0000-0000-0000CCE70000}"/>
    <cellStyle name="Total 2 2 2 2 4 7 3" xfId="59337" xr:uid="{00000000-0005-0000-0000-0000CDE70000}"/>
    <cellStyle name="Total 2 2 2 2 4 8" xfId="59338" xr:uid="{00000000-0005-0000-0000-0000CEE70000}"/>
    <cellStyle name="Total 2 2 2 2 4 8 2" xfId="59339" xr:uid="{00000000-0005-0000-0000-0000CFE70000}"/>
    <cellStyle name="Total 2 2 2 2 4 8 3" xfId="59340" xr:uid="{00000000-0005-0000-0000-0000D0E70000}"/>
    <cellStyle name="Total 2 2 2 2 4 9" xfId="59341" xr:uid="{00000000-0005-0000-0000-0000D1E70000}"/>
    <cellStyle name="Total 2 2 2 2 4 9 2" xfId="59342" xr:uid="{00000000-0005-0000-0000-0000D2E70000}"/>
    <cellStyle name="Total 2 2 2 2 4 9 3" xfId="59343" xr:uid="{00000000-0005-0000-0000-0000D3E70000}"/>
    <cellStyle name="Total 2 2 2 2 5" xfId="59344" xr:uid="{00000000-0005-0000-0000-0000D4E70000}"/>
    <cellStyle name="Total 2 2 2 2 5 10" xfId="59345" xr:uid="{00000000-0005-0000-0000-0000D5E70000}"/>
    <cellStyle name="Total 2 2 2 2 5 10 2" xfId="59346" xr:uid="{00000000-0005-0000-0000-0000D6E70000}"/>
    <cellStyle name="Total 2 2 2 2 5 10 3" xfId="59347" xr:uid="{00000000-0005-0000-0000-0000D7E70000}"/>
    <cellStyle name="Total 2 2 2 2 5 11" xfId="59348" xr:uid="{00000000-0005-0000-0000-0000D8E70000}"/>
    <cellStyle name="Total 2 2 2 2 5 11 2" xfId="59349" xr:uid="{00000000-0005-0000-0000-0000D9E70000}"/>
    <cellStyle name="Total 2 2 2 2 5 11 3" xfId="59350" xr:uid="{00000000-0005-0000-0000-0000DAE70000}"/>
    <cellStyle name="Total 2 2 2 2 5 12" xfId="59351" xr:uid="{00000000-0005-0000-0000-0000DBE70000}"/>
    <cellStyle name="Total 2 2 2 2 5 13" xfId="59352" xr:uid="{00000000-0005-0000-0000-0000DCE70000}"/>
    <cellStyle name="Total 2 2 2 2 5 2" xfId="59353" xr:uid="{00000000-0005-0000-0000-0000DDE70000}"/>
    <cellStyle name="Total 2 2 2 2 5 2 2" xfId="59354" xr:uid="{00000000-0005-0000-0000-0000DEE70000}"/>
    <cellStyle name="Total 2 2 2 2 5 2 3" xfId="59355" xr:uid="{00000000-0005-0000-0000-0000DFE70000}"/>
    <cellStyle name="Total 2 2 2 2 5 3" xfId="59356" xr:uid="{00000000-0005-0000-0000-0000E0E70000}"/>
    <cellStyle name="Total 2 2 2 2 5 3 2" xfId="59357" xr:uid="{00000000-0005-0000-0000-0000E1E70000}"/>
    <cellStyle name="Total 2 2 2 2 5 3 3" xfId="59358" xr:uid="{00000000-0005-0000-0000-0000E2E70000}"/>
    <cellStyle name="Total 2 2 2 2 5 4" xfId="59359" xr:uid="{00000000-0005-0000-0000-0000E3E70000}"/>
    <cellStyle name="Total 2 2 2 2 5 4 2" xfId="59360" xr:uid="{00000000-0005-0000-0000-0000E4E70000}"/>
    <cellStyle name="Total 2 2 2 2 5 4 3" xfId="59361" xr:uid="{00000000-0005-0000-0000-0000E5E70000}"/>
    <cellStyle name="Total 2 2 2 2 5 5" xfId="59362" xr:uid="{00000000-0005-0000-0000-0000E6E70000}"/>
    <cellStyle name="Total 2 2 2 2 5 5 2" xfId="59363" xr:uid="{00000000-0005-0000-0000-0000E7E70000}"/>
    <cellStyle name="Total 2 2 2 2 5 5 3" xfId="59364" xr:uid="{00000000-0005-0000-0000-0000E8E70000}"/>
    <cellStyle name="Total 2 2 2 2 5 6" xfId="59365" xr:uid="{00000000-0005-0000-0000-0000E9E70000}"/>
    <cellStyle name="Total 2 2 2 2 5 6 2" xfId="59366" xr:uid="{00000000-0005-0000-0000-0000EAE70000}"/>
    <cellStyle name="Total 2 2 2 2 5 6 3" xfId="59367" xr:uid="{00000000-0005-0000-0000-0000EBE70000}"/>
    <cellStyle name="Total 2 2 2 2 5 7" xfId="59368" xr:uid="{00000000-0005-0000-0000-0000ECE70000}"/>
    <cellStyle name="Total 2 2 2 2 5 7 2" xfId="59369" xr:uid="{00000000-0005-0000-0000-0000EDE70000}"/>
    <cellStyle name="Total 2 2 2 2 5 7 3" xfId="59370" xr:uid="{00000000-0005-0000-0000-0000EEE70000}"/>
    <cellStyle name="Total 2 2 2 2 5 8" xfId="59371" xr:uid="{00000000-0005-0000-0000-0000EFE70000}"/>
    <cellStyle name="Total 2 2 2 2 5 8 2" xfId="59372" xr:uid="{00000000-0005-0000-0000-0000F0E70000}"/>
    <cellStyle name="Total 2 2 2 2 5 8 3" xfId="59373" xr:uid="{00000000-0005-0000-0000-0000F1E70000}"/>
    <cellStyle name="Total 2 2 2 2 5 9" xfId="59374" xr:uid="{00000000-0005-0000-0000-0000F2E70000}"/>
    <cellStyle name="Total 2 2 2 2 5 9 2" xfId="59375" xr:uid="{00000000-0005-0000-0000-0000F3E70000}"/>
    <cellStyle name="Total 2 2 2 2 5 9 3" xfId="59376" xr:uid="{00000000-0005-0000-0000-0000F4E70000}"/>
    <cellStyle name="Total 2 2 2 2 6" xfId="59377" xr:uid="{00000000-0005-0000-0000-0000F5E70000}"/>
    <cellStyle name="Total 2 2 2 2 6 10" xfId="59378" xr:uid="{00000000-0005-0000-0000-0000F6E70000}"/>
    <cellStyle name="Total 2 2 2 2 6 10 2" xfId="59379" xr:uid="{00000000-0005-0000-0000-0000F7E70000}"/>
    <cellStyle name="Total 2 2 2 2 6 10 3" xfId="59380" xr:uid="{00000000-0005-0000-0000-0000F8E70000}"/>
    <cellStyle name="Total 2 2 2 2 6 11" xfId="59381" xr:uid="{00000000-0005-0000-0000-0000F9E70000}"/>
    <cellStyle name="Total 2 2 2 2 6 11 2" xfId="59382" xr:uid="{00000000-0005-0000-0000-0000FAE70000}"/>
    <cellStyle name="Total 2 2 2 2 6 11 3" xfId="59383" xr:uid="{00000000-0005-0000-0000-0000FBE70000}"/>
    <cellStyle name="Total 2 2 2 2 6 12" xfId="59384" xr:uid="{00000000-0005-0000-0000-0000FCE70000}"/>
    <cellStyle name="Total 2 2 2 2 6 13" xfId="59385" xr:uid="{00000000-0005-0000-0000-0000FDE70000}"/>
    <cellStyle name="Total 2 2 2 2 6 2" xfId="59386" xr:uid="{00000000-0005-0000-0000-0000FEE70000}"/>
    <cellStyle name="Total 2 2 2 2 6 2 2" xfId="59387" xr:uid="{00000000-0005-0000-0000-0000FFE70000}"/>
    <cellStyle name="Total 2 2 2 2 6 2 3" xfId="59388" xr:uid="{00000000-0005-0000-0000-000000E80000}"/>
    <cellStyle name="Total 2 2 2 2 6 3" xfId="59389" xr:uid="{00000000-0005-0000-0000-000001E80000}"/>
    <cellStyle name="Total 2 2 2 2 6 3 2" xfId="59390" xr:uid="{00000000-0005-0000-0000-000002E80000}"/>
    <cellStyle name="Total 2 2 2 2 6 3 3" xfId="59391" xr:uid="{00000000-0005-0000-0000-000003E80000}"/>
    <cellStyle name="Total 2 2 2 2 6 4" xfId="59392" xr:uid="{00000000-0005-0000-0000-000004E80000}"/>
    <cellStyle name="Total 2 2 2 2 6 4 2" xfId="59393" xr:uid="{00000000-0005-0000-0000-000005E80000}"/>
    <cellStyle name="Total 2 2 2 2 6 4 3" xfId="59394" xr:uid="{00000000-0005-0000-0000-000006E80000}"/>
    <cellStyle name="Total 2 2 2 2 6 5" xfId="59395" xr:uid="{00000000-0005-0000-0000-000007E80000}"/>
    <cellStyle name="Total 2 2 2 2 6 5 2" xfId="59396" xr:uid="{00000000-0005-0000-0000-000008E80000}"/>
    <cellStyle name="Total 2 2 2 2 6 5 3" xfId="59397" xr:uid="{00000000-0005-0000-0000-000009E80000}"/>
    <cellStyle name="Total 2 2 2 2 6 6" xfId="59398" xr:uid="{00000000-0005-0000-0000-00000AE80000}"/>
    <cellStyle name="Total 2 2 2 2 6 6 2" xfId="59399" xr:uid="{00000000-0005-0000-0000-00000BE80000}"/>
    <cellStyle name="Total 2 2 2 2 6 6 3" xfId="59400" xr:uid="{00000000-0005-0000-0000-00000CE80000}"/>
    <cellStyle name="Total 2 2 2 2 6 7" xfId="59401" xr:uid="{00000000-0005-0000-0000-00000DE80000}"/>
    <cellStyle name="Total 2 2 2 2 6 7 2" xfId="59402" xr:uid="{00000000-0005-0000-0000-00000EE80000}"/>
    <cellStyle name="Total 2 2 2 2 6 7 3" xfId="59403" xr:uid="{00000000-0005-0000-0000-00000FE80000}"/>
    <cellStyle name="Total 2 2 2 2 6 8" xfId="59404" xr:uid="{00000000-0005-0000-0000-000010E80000}"/>
    <cellStyle name="Total 2 2 2 2 6 8 2" xfId="59405" xr:uid="{00000000-0005-0000-0000-000011E80000}"/>
    <cellStyle name="Total 2 2 2 2 6 8 3" xfId="59406" xr:uid="{00000000-0005-0000-0000-000012E80000}"/>
    <cellStyle name="Total 2 2 2 2 6 9" xfId="59407" xr:uid="{00000000-0005-0000-0000-000013E80000}"/>
    <cellStyle name="Total 2 2 2 2 6 9 2" xfId="59408" xr:uid="{00000000-0005-0000-0000-000014E80000}"/>
    <cellStyle name="Total 2 2 2 2 6 9 3" xfId="59409" xr:uid="{00000000-0005-0000-0000-000015E80000}"/>
    <cellStyle name="Total 2 2 2 2 7" xfId="59410" xr:uid="{00000000-0005-0000-0000-000016E80000}"/>
    <cellStyle name="Total 2 2 2 2 7 10" xfId="59411" xr:uid="{00000000-0005-0000-0000-000017E80000}"/>
    <cellStyle name="Total 2 2 2 2 7 10 2" xfId="59412" xr:uid="{00000000-0005-0000-0000-000018E80000}"/>
    <cellStyle name="Total 2 2 2 2 7 10 3" xfId="59413" xr:uid="{00000000-0005-0000-0000-000019E80000}"/>
    <cellStyle name="Total 2 2 2 2 7 11" xfId="59414" xr:uid="{00000000-0005-0000-0000-00001AE80000}"/>
    <cellStyle name="Total 2 2 2 2 7 11 2" xfId="59415" xr:uid="{00000000-0005-0000-0000-00001BE80000}"/>
    <cellStyle name="Total 2 2 2 2 7 11 3" xfId="59416" xr:uid="{00000000-0005-0000-0000-00001CE80000}"/>
    <cellStyle name="Total 2 2 2 2 7 12" xfId="59417" xr:uid="{00000000-0005-0000-0000-00001DE80000}"/>
    <cellStyle name="Total 2 2 2 2 7 13" xfId="59418" xr:uid="{00000000-0005-0000-0000-00001EE80000}"/>
    <cellStyle name="Total 2 2 2 2 7 2" xfId="59419" xr:uid="{00000000-0005-0000-0000-00001FE80000}"/>
    <cellStyle name="Total 2 2 2 2 7 2 2" xfId="59420" xr:uid="{00000000-0005-0000-0000-000020E80000}"/>
    <cellStyle name="Total 2 2 2 2 7 2 3" xfId="59421" xr:uid="{00000000-0005-0000-0000-000021E80000}"/>
    <cellStyle name="Total 2 2 2 2 7 3" xfId="59422" xr:uid="{00000000-0005-0000-0000-000022E80000}"/>
    <cellStyle name="Total 2 2 2 2 7 3 2" xfId="59423" xr:uid="{00000000-0005-0000-0000-000023E80000}"/>
    <cellStyle name="Total 2 2 2 2 7 3 3" xfId="59424" xr:uid="{00000000-0005-0000-0000-000024E80000}"/>
    <cellStyle name="Total 2 2 2 2 7 4" xfId="59425" xr:uid="{00000000-0005-0000-0000-000025E80000}"/>
    <cellStyle name="Total 2 2 2 2 7 4 2" xfId="59426" xr:uid="{00000000-0005-0000-0000-000026E80000}"/>
    <cellStyle name="Total 2 2 2 2 7 4 3" xfId="59427" xr:uid="{00000000-0005-0000-0000-000027E80000}"/>
    <cellStyle name="Total 2 2 2 2 7 5" xfId="59428" xr:uid="{00000000-0005-0000-0000-000028E80000}"/>
    <cellStyle name="Total 2 2 2 2 7 5 2" xfId="59429" xr:uid="{00000000-0005-0000-0000-000029E80000}"/>
    <cellStyle name="Total 2 2 2 2 7 5 3" xfId="59430" xr:uid="{00000000-0005-0000-0000-00002AE80000}"/>
    <cellStyle name="Total 2 2 2 2 7 6" xfId="59431" xr:uid="{00000000-0005-0000-0000-00002BE80000}"/>
    <cellStyle name="Total 2 2 2 2 7 6 2" xfId="59432" xr:uid="{00000000-0005-0000-0000-00002CE80000}"/>
    <cellStyle name="Total 2 2 2 2 7 6 3" xfId="59433" xr:uid="{00000000-0005-0000-0000-00002DE80000}"/>
    <cellStyle name="Total 2 2 2 2 7 7" xfId="59434" xr:uid="{00000000-0005-0000-0000-00002EE80000}"/>
    <cellStyle name="Total 2 2 2 2 7 7 2" xfId="59435" xr:uid="{00000000-0005-0000-0000-00002FE80000}"/>
    <cellStyle name="Total 2 2 2 2 7 7 3" xfId="59436" xr:uid="{00000000-0005-0000-0000-000030E80000}"/>
    <cellStyle name="Total 2 2 2 2 7 8" xfId="59437" xr:uid="{00000000-0005-0000-0000-000031E80000}"/>
    <cellStyle name="Total 2 2 2 2 7 8 2" xfId="59438" xr:uid="{00000000-0005-0000-0000-000032E80000}"/>
    <cellStyle name="Total 2 2 2 2 7 8 3" xfId="59439" xr:uid="{00000000-0005-0000-0000-000033E80000}"/>
    <cellStyle name="Total 2 2 2 2 7 9" xfId="59440" xr:uid="{00000000-0005-0000-0000-000034E80000}"/>
    <cellStyle name="Total 2 2 2 2 7 9 2" xfId="59441" xr:uid="{00000000-0005-0000-0000-000035E80000}"/>
    <cellStyle name="Total 2 2 2 2 7 9 3" xfId="59442" xr:uid="{00000000-0005-0000-0000-000036E80000}"/>
    <cellStyle name="Total 2 2 2 2 8" xfId="59443" xr:uid="{00000000-0005-0000-0000-000037E80000}"/>
    <cellStyle name="Total 2 2 2 2 8 2" xfId="59444" xr:uid="{00000000-0005-0000-0000-000038E80000}"/>
    <cellStyle name="Total 2 2 2 2 8 3" xfId="59445" xr:uid="{00000000-0005-0000-0000-000039E80000}"/>
    <cellStyle name="Total 2 2 2 2 9" xfId="59446" xr:uid="{00000000-0005-0000-0000-00003AE80000}"/>
    <cellStyle name="Total 2 2 2 2 9 2" xfId="59447" xr:uid="{00000000-0005-0000-0000-00003BE80000}"/>
    <cellStyle name="Total 2 2 2 2 9 3" xfId="59448" xr:uid="{00000000-0005-0000-0000-00003CE80000}"/>
    <cellStyle name="Total 2 2 2 3" xfId="59449" xr:uid="{00000000-0005-0000-0000-00003DE80000}"/>
    <cellStyle name="Total 2 2 2 3 10" xfId="59450" xr:uid="{00000000-0005-0000-0000-00003EE80000}"/>
    <cellStyle name="Total 2 2 2 3 10 2" xfId="59451" xr:uid="{00000000-0005-0000-0000-00003FE80000}"/>
    <cellStyle name="Total 2 2 2 3 10 3" xfId="59452" xr:uid="{00000000-0005-0000-0000-000040E80000}"/>
    <cellStyle name="Total 2 2 2 3 11" xfId="59453" xr:uid="{00000000-0005-0000-0000-000041E80000}"/>
    <cellStyle name="Total 2 2 2 3 11 2" xfId="59454" xr:uid="{00000000-0005-0000-0000-000042E80000}"/>
    <cellStyle name="Total 2 2 2 3 11 3" xfId="59455" xr:uid="{00000000-0005-0000-0000-000043E80000}"/>
    <cellStyle name="Total 2 2 2 3 12" xfId="59456" xr:uid="{00000000-0005-0000-0000-000044E80000}"/>
    <cellStyle name="Total 2 2 2 3 12 2" xfId="59457" xr:uid="{00000000-0005-0000-0000-000045E80000}"/>
    <cellStyle name="Total 2 2 2 3 12 3" xfId="59458" xr:uid="{00000000-0005-0000-0000-000046E80000}"/>
    <cellStyle name="Total 2 2 2 3 13" xfId="59459" xr:uid="{00000000-0005-0000-0000-000047E80000}"/>
    <cellStyle name="Total 2 2 2 3 14" xfId="59460" xr:uid="{00000000-0005-0000-0000-000048E80000}"/>
    <cellStyle name="Total 2 2 2 3 2" xfId="59461" xr:uid="{00000000-0005-0000-0000-000049E80000}"/>
    <cellStyle name="Total 2 2 2 3 2 2" xfId="59462" xr:uid="{00000000-0005-0000-0000-00004AE80000}"/>
    <cellStyle name="Total 2 2 2 3 2 3" xfId="59463" xr:uid="{00000000-0005-0000-0000-00004BE80000}"/>
    <cellStyle name="Total 2 2 2 3 3" xfId="59464" xr:uid="{00000000-0005-0000-0000-00004CE80000}"/>
    <cellStyle name="Total 2 2 2 3 3 2" xfId="59465" xr:uid="{00000000-0005-0000-0000-00004DE80000}"/>
    <cellStyle name="Total 2 2 2 3 3 3" xfId="59466" xr:uid="{00000000-0005-0000-0000-00004EE80000}"/>
    <cellStyle name="Total 2 2 2 3 4" xfId="59467" xr:uid="{00000000-0005-0000-0000-00004FE80000}"/>
    <cellStyle name="Total 2 2 2 3 4 2" xfId="59468" xr:uid="{00000000-0005-0000-0000-000050E80000}"/>
    <cellStyle name="Total 2 2 2 3 4 3" xfId="59469" xr:uid="{00000000-0005-0000-0000-000051E80000}"/>
    <cellStyle name="Total 2 2 2 3 5" xfId="59470" xr:uid="{00000000-0005-0000-0000-000052E80000}"/>
    <cellStyle name="Total 2 2 2 3 5 2" xfId="59471" xr:uid="{00000000-0005-0000-0000-000053E80000}"/>
    <cellStyle name="Total 2 2 2 3 5 3" xfId="59472" xr:uid="{00000000-0005-0000-0000-000054E80000}"/>
    <cellStyle name="Total 2 2 2 3 6" xfId="59473" xr:uid="{00000000-0005-0000-0000-000055E80000}"/>
    <cellStyle name="Total 2 2 2 3 6 2" xfId="59474" xr:uid="{00000000-0005-0000-0000-000056E80000}"/>
    <cellStyle name="Total 2 2 2 3 6 3" xfId="59475" xr:uid="{00000000-0005-0000-0000-000057E80000}"/>
    <cellStyle name="Total 2 2 2 3 7" xfId="59476" xr:uid="{00000000-0005-0000-0000-000058E80000}"/>
    <cellStyle name="Total 2 2 2 3 7 2" xfId="59477" xr:uid="{00000000-0005-0000-0000-000059E80000}"/>
    <cellStyle name="Total 2 2 2 3 7 3" xfId="59478" xr:uid="{00000000-0005-0000-0000-00005AE80000}"/>
    <cellStyle name="Total 2 2 2 3 8" xfId="59479" xr:uid="{00000000-0005-0000-0000-00005BE80000}"/>
    <cellStyle name="Total 2 2 2 3 8 2" xfId="59480" xr:uid="{00000000-0005-0000-0000-00005CE80000}"/>
    <cellStyle name="Total 2 2 2 3 8 3" xfId="59481" xr:uid="{00000000-0005-0000-0000-00005DE80000}"/>
    <cellStyle name="Total 2 2 2 3 9" xfId="59482" xr:uid="{00000000-0005-0000-0000-00005EE80000}"/>
    <cellStyle name="Total 2 2 2 3 9 2" xfId="59483" xr:uid="{00000000-0005-0000-0000-00005FE80000}"/>
    <cellStyle name="Total 2 2 2 3 9 3" xfId="59484" xr:uid="{00000000-0005-0000-0000-000060E80000}"/>
    <cellStyle name="Total 2 2 2 4" xfId="59485" xr:uid="{00000000-0005-0000-0000-000061E80000}"/>
    <cellStyle name="Total 2 2 2 4 10" xfId="59486" xr:uid="{00000000-0005-0000-0000-000062E80000}"/>
    <cellStyle name="Total 2 2 2 4 10 2" xfId="59487" xr:uid="{00000000-0005-0000-0000-000063E80000}"/>
    <cellStyle name="Total 2 2 2 4 10 3" xfId="59488" xr:uid="{00000000-0005-0000-0000-000064E80000}"/>
    <cellStyle name="Total 2 2 2 4 11" xfId="59489" xr:uid="{00000000-0005-0000-0000-000065E80000}"/>
    <cellStyle name="Total 2 2 2 4 11 2" xfId="59490" xr:uid="{00000000-0005-0000-0000-000066E80000}"/>
    <cellStyle name="Total 2 2 2 4 11 3" xfId="59491" xr:uid="{00000000-0005-0000-0000-000067E80000}"/>
    <cellStyle name="Total 2 2 2 4 12" xfId="59492" xr:uid="{00000000-0005-0000-0000-000068E80000}"/>
    <cellStyle name="Total 2 2 2 4 13" xfId="59493" xr:uid="{00000000-0005-0000-0000-000069E80000}"/>
    <cellStyle name="Total 2 2 2 4 2" xfId="59494" xr:uid="{00000000-0005-0000-0000-00006AE80000}"/>
    <cellStyle name="Total 2 2 2 4 2 2" xfId="59495" xr:uid="{00000000-0005-0000-0000-00006BE80000}"/>
    <cellStyle name="Total 2 2 2 4 2 3" xfId="59496" xr:uid="{00000000-0005-0000-0000-00006CE80000}"/>
    <cellStyle name="Total 2 2 2 4 3" xfId="59497" xr:uid="{00000000-0005-0000-0000-00006DE80000}"/>
    <cellStyle name="Total 2 2 2 4 3 2" xfId="59498" xr:uid="{00000000-0005-0000-0000-00006EE80000}"/>
    <cellStyle name="Total 2 2 2 4 3 3" xfId="59499" xr:uid="{00000000-0005-0000-0000-00006FE80000}"/>
    <cellStyle name="Total 2 2 2 4 4" xfId="59500" xr:uid="{00000000-0005-0000-0000-000070E80000}"/>
    <cellStyle name="Total 2 2 2 4 4 2" xfId="59501" xr:uid="{00000000-0005-0000-0000-000071E80000}"/>
    <cellStyle name="Total 2 2 2 4 4 3" xfId="59502" xr:uid="{00000000-0005-0000-0000-000072E80000}"/>
    <cellStyle name="Total 2 2 2 4 5" xfId="59503" xr:uid="{00000000-0005-0000-0000-000073E80000}"/>
    <cellStyle name="Total 2 2 2 4 5 2" xfId="59504" xr:uid="{00000000-0005-0000-0000-000074E80000}"/>
    <cellStyle name="Total 2 2 2 4 5 3" xfId="59505" xr:uid="{00000000-0005-0000-0000-000075E80000}"/>
    <cellStyle name="Total 2 2 2 4 6" xfId="59506" xr:uid="{00000000-0005-0000-0000-000076E80000}"/>
    <cellStyle name="Total 2 2 2 4 6 2" xfId="59507" xr:uid="{00000000-0005-0000-0000-000077E80000}"/>
    <cellStyle name="Total 2 2 2 4 6 3" xfId="59508" xr:uid="{00000000-0005-0000-0000-000078E80000}"/>
    <cellStyle name="Total 2 2 2 4 7" xfId="59509" xr:uid="{00000000-0005-0000-0000-000079E80000}"/>
    <cellStyle name="Total 2 2 2 4 7 2" xfId="59510" xr:uid="{00000000-0005-0000-0000-00007AE80000}"/>
    <cellStyle name="Total 2 2 2 4 7 3" xfId="59511" xr:uid="{00000000-0005-0000-0000-00007BE80000}"/>
    <cellStyle name="Total 2 2 2 4 8" xfId="59512" xr:uid="{00000000-0005-0000-0000-00007CE80000}"/>
    <cellStyle name="Total 2 2 2 4 8 2" xfId="59513" xr:uid="{00000000-0005-0000-0000-00007DE80000}"/>
    <cellStyle name="Total 2 2 2 4 8 3" xfId="59514" xr:uid="{00000000-0005-0000-0000-00007EE80000}"/>
    <cellStyle name="Total 2 2 2 4 9" xfId="59515" xr:uid="{00000000-0005-0000-0000-00007FE80000}"/>
    <cellStyle name="Total 2 2 2 4 9 2" xfId="59516" xr:uid="{00000000-0005-0000-0000-000080E80000}"/>
    <cellStyle name="Total 2 2 2 4 9 3" xfId="59517" xr:uid="{00000000-0005-0000-0000-000081E80000}"/>
    <cellStyle name="Total 2 2 2 5" xfId="59518" xr:uid="{00000000-0005-0000-0000-000082E80000}"/>
    <cellStyle name="Total 2 2 2 5 10" xfId="59519" xr:uid="{00000000-0005-0000-0000-000083E80000}"/>
    <cellStyle name="Total 2 2 2 5 10 2" xfId="59520" xr:uid="{00000000-0005-0000-0000-000084E80000}"/>
    <cellStyle name="Total 2 2 2 5 10 3" xfId="59521" xr:uid="{00000000-0005-0000-0000-000085E80000}"/>
    <cellStyle name="Total 2 2 2 5 11" xfId="59522" xr:uid="{00000000-0005-0000-0000-000086E80000}"/>
    <cellStyle name="Total 2 2 2 5 11 2" xfId="59523" xr:uid="{00000000-0005-0000-0000-000087E80000}"/>
    <cellStyle name="Total 2 2 2 5 11 3" xfId="59524" xr:uid="{00000000-0005-0000-0000-000088E80000}"/>
    <cellStyle name="Total 2 2 2 5 12" xfId="59525" xr:uid="{00000000-0005-0000-0000-000089E80000}"/>
    <cellStyle name="Total 2 2 2 5 13" xfId="59526" xr:uid="{00000000-0005-0000-0000-00008AE80000}"/>
    <cellStyle name="Total 2 2 2 5 2" xfId="59527" xr:uid="{00000000-0005-0000-0000-00008BE80000}"/>
    <cellStyle name="Total 2 2 2 5 2 2" xfId="59528" xr:uid="{00000000-0005-0000-0000-00008CE80000}"/>
    <cellStyle name="Total 2 2 2 5 2 3" xfId="59529" xr:uid="{00000000-0005-0000-0000-00008DE80000}"/>
    <cellStyle name="Total 2 2 2 5 3" xfId="59530" xr:uid="{00000000-0005-0000-0000-00008EE80000}"/>
    <cellStyle name="Total 2 2 2 5 3 2" xfId="59531" xr:uid="{00000000-0005-0000-0000-00008FE80000}"/>
    <cellStyle name="Total 2 2 2 5 3 3" xfId="59532" xr:uid="{00000000-0005-0000-0000-000090E80000}"/>
    <cellStyle name="Total 2 2 2 5 4" xfId="59533" xr:uid="{00000000-0005-0000-0000-000091E80000}"/>
    <cellStyle name="Total 2 2 2 5 4 2" xfId="59534" xr:uid="{00000000-0005-0000-0000-000092E80000}"/>
    <cellStyle name="Total 2 2 2 5 4 3" xfId="59535" xr:uid="{00000000-0005-0000-0000-000093E80000}"/>
    <cellStyle name="Total 2 2 2 5 5" xfId="59536" xr:uid="{00000000-0005-0000-0000-000094E80000}"/>
    <cellStyle name="Total 2 2 2 5 5 2" xfId="59537" xr:uid="{00000000-0005-0000-0000-000095E80000}"/>
    <cellStyle name="Total 2 2 2 5 5 3" xfId="59538" xr:uid="{00000000-0005-0000-0000-000096E80000}"/>
    <cellStyle name="Total 2 2 2 5 6" xfId="59539" xr:uid="{00000000-0005-0000-0000-000097E80000}"/>
    <cellStyle name="Total 2 2 2 5 6 2" xfId="59540" xr:uid="{00000000-0005-0000-0000-000098E80000}"/>
    <cellStyle name="Total 2 2 2 5 6 3" xfId="59541" xr:uid="{00000000-0005-0000-0000-000099E80000}"/>
    <cellStyle name="Total 2 2 2 5 7" xfId="59542" xr:uid="{00000000-0005-0000-0000-00009AE80000}"/>
    <cellStyle name="Total 2 2 2 5 7 2" xfId="59543" xr:uid="{00000000-0005-0000-0000-00009BE80000}"/>
    <cellStyle name="Total 2 2 2 5 7 3" xfId="59544" xr:uid="{00000000-0005-0000-0000-00009CE80000}"/>
    <cellStyle name="Total 2 2 2 5 8" xfId="59545" xr:uid="{00000000-0005-0000-0000-00009DE80000}"/>
    <cellStyle name="Total 2 2 2 5 8 2" xfId="59546" xr:uid="{00000000-0005-0000-0000-00009EE80000}"/>
    <cellStyle name="Total 2 2 2 5 8 3" xfId="59547" xr:uid="{00000000-0005-0000-0000-00009FE80000}"/>
    <cellStyle name="Total 2 2 2 5 9" xfId="59548" xr:uid="{00000000-0005-0000-0000-0000A0E80000}"/>
    <cellStyle name="Total 2 2 2 5 9 2" xfId="59549" xr:uid="{00000000-0005-0000-0000-0000A1E80000}"/>
    <cellStyle name="Total 2 2 2 5 9 3" xfId="59550" xr:uid="{00000000-0005-0000-0000-0000A2E80000}"/>
    <cellStyle name="Total 2 2 2 6" xfId="59551" xr:uid="{00000000-0005-0000-0000-0000A3E80000}"/>
    <cellStyle name="Total 2 2 2 6 10" xfId="59552" xr:uid="{00000000-0005-0000-0000-0000A4E80000}"/>
    <cellStyle name="Total 2 2 2 6 10 2" xfId="59553" xr:uid="{00000000-0005-0000-0000-0000A5E80000}"/>
    <cellStyle name="Total 2 2 2 6 10 3" xfId="59554" xr:uid="{00000000-0005-0000-0000-0000A6E80000}"/>
    <cellStyle name="Total 2 2 2 6 11" xfId="59555" xr:uid="{00000000-0005-0000-0000-0000A7E80000}"/>
    <cellStyle name="Total 2 2 2 6 11 2" xfId="59556" xr:uid="{00000000-0005-0000-0000-0000A8E80000}"/>
    <cellStyle name="Total 2 2 2 6 11 3" xfId="59557" xr:uid="{00000000-0005-0000-0000-0000A9E80000}"/>
    <cellStyle name="Total 2 2 2 6 12" xfId="59558" xr:uid="{00000000-0005-0000-0000-0000AAE80000}"/>
    <cellStyle name="Total 2 2 2 6 13" xfId="59559" xr:uid="{00000000-0005-0000-0000-0000ABE80000}"/>
    <cellStyle name="Total 2 2 2 6 2" xfId="59560" xr:uid="{00000000-0005-0000-0000-0000ACE80000}"/>
    <cellStyle name="Total 2 2 2 6 2 2" xfId="59561" xr:uid="{00000000-0005-0000-0000-0000ADE80000}"/>
    <cellStyle name="Total 2 2 2 6 2 3" xfId="59562" xr:uid="{00000000-0005-0000-0000-0000AEE80000}"/>
    <cellStyle name="Total 2 2 2 6 3" xfId="59563" xr:uid="{00000000-0005-0000-0000-0000AFE80000}"/>
    <cellStyle name="Total 2 2 2 6 3 2" xfId="59564" xr:uid="{00000000-0005-0000-0000-0000B0E80000}"/>
    <cellStyle name="Total 2 2 2 6 3 3" xfId="59565" xr:uid="{00000000-0005-0000-0000-0000B1E80000}"/>
    <cellStyle name="Total 2 2 2 6 4" xfId="59566" xr:uid="{00000000-0005-0000-0000-0000B2E80000}"/>
    <cellStyle name="Total 2 2 2 6 4 2" xfId="59567" xr:uid="{00000000-0005-0000-0000-0000B3E80000}"/>
    <cellStyle name="Total 2 2 2 6 4 3" xfId="59568" xr:uid="{00000000-0005-0000-0000-0000B4E80000}"/>
    <cellStyle name="Total 2 2 2 6 5" xfId="59569" xr:uid="{00000000-0005-0000-0000-0000B5E80000}"/>
    <cellStyle name="Total 2 2 2 6 5 2" xfId="59570" xr:uid="{00000000-0005-0000-0000-0000B6E80000}"/>
    <cellStyle name="Total 2 2 2 6 5 3" xfId="59571" xr:uid="{00000000-0005-0000-0000-0000B7E80000}"/>
    <cellStyle name="Total 2 2 2 6 6" xfId="59572" xr:uid="{00000000-0005-0000-0000-0000B8E80000}"/>
    <cellStyle name="Total 2 2 2 6 6 2" xfId="59573" xr:uid="{00000000-0005-0000-0000-0000B9E80000}"/>
    <cellStyle name="Total 2 2 2 6 6 3" xfId="59574" xr:uid="{00000000-0005-0000-0000-0000BAE80000}"/>
    <cellStyle name="Total 2 2 2 6 7" xfId="59575" xr:uid="{00000000-0005-0000-0000-0000BBE80000}"/>
    <cellStyle name="Total 2 2 2 6 7 2" xfId="59576" xr:uid="{00000000-0005-0000-0000-0000BCE80000}"/>
    <cellStyle name="Total 2 2 2 6 7 3" xfId="59577" xr:uid="{00000000-0005-0000-0000-0000BDE80000}"/>
    <cellStyle name="Total 2 2 2 6 8" xfId="59578" xr:uid="{00000000-0005-0000-0000-0000BEE80000}"/>
    <cellStyle name="Total 2 2 2 6 8 2" xfId="59579" xr:uid="{00000000-0005-0000-0000-0000BFE80000}"/>
    <cellStyle name="Total 2 2 2 6 8 3" xfId="59580" xr:uid="{00000000-0005-0000-0000-0000C0E80000}"/>
    <cellStyle name="Total 2 2 2 6 9" xfId="59581" xr:uid="{00000000-0005-0000-0000-0000C1E80000}"/>
    <cellStyle name="Total 2 2 2 6 9 2" xfId="59582" xr:uid="{00000000-0005-0000-0000-0000C2E80000}"/>
    <cellStyle name="Total 2 2 2 6 9 3" xfId="59583" xr:uid="{00000000-0005-0000-0000-0000C3E80000}"/>
    <cellStyle name="Total 2 2 2 7" xfId="59584" xr:uid="{00000000-0005-0000-0000-0000C4E80000}"/>
    <cellStyle name="Total 2 2 2 7 2" xfId="59585" xr:uid="{00000000-0005-0000-0000-0000C5E80000}"/>
    <cellStyle name="Total 2 2 2 7 3" xfId="59586" xr:uid="{00000000-0005-0000-0000-0000C6E80000}"/>
    <cellStyle name="Total 2 2 2 8" xfId="59587" xr:uid="{00000000-0005-0000-0000-0000C7E80000}"/>
    <cellStyle name="Total 2 2 2 8 2" xfId="59588" xr:uid="{00000000-0005-0000-0000-0000C8E80000}"/>
    <cellStyle name="Total 2 2 2 8 3" xfId="59589" xr:uid="{00000000-0005-0000-0000-0000C9E80000}"/>
    <cellStyle name="Total 2 2 2 9" xfId="59590" xr:uid="{00000000-0005-0000-0000-0000CAE80000}"/>
    <cellStyle name="Total 2 2 2 9 2" xfId="59591" xr:uid="{00000000-0005-0000-0000-0000CBE80000}"/>
    <cellStyle name="Total 2 2 2 9 3" xfId="59592" xr:uid="{00000000-0005-0000-0000-0000CCE80000}"/>
    <cellStyle name="Total 2 2 3" xfId="59593" xr:uid="{00000000-0005-0000-0000-0000CDE80000}"/>
    <cellStyle name="Total 2 2 3 10" xfId="59594" xr:uid="{00000000-0005-0000-0000-0000CEE80000}"/>
    <cellStyle name="Total 2 2 3 10 2" xfId="59595" xr:uid="{00000000-0005-0000-0000-0000CFE80000}"/>
    <cellStyle name="Total 2 2 3 10 3" xfId="59596" xr:uid="{00000000-0005-0000-0000-0000D0E80000}"/>
    <cellStyle name="Total 2 2 3 11" xfId="59597" xr:uid="{00000000-0005-0000-0000-0000D1E80000}"/>
    <cellStyle name="Total 2 2 3 11 2" xfId="59598" xr:uid="{00000000-0005-0000-0000-0000D2E80000}"/>
    <cellStyle name="Total 2 2 3 11 3" xfId="59599" xr:uid="{00000000-0005-0000-0000-0000D3E80000}"/>
    <cellStyle name="Total 2 2 3 12" xfId="59600" xr:uid="{00000000-0005-0000-0000-0000D4E80000}"/>
    <cellStyle name="Total 2 2 3 12 2" xfId="59601" xr:uid="{00000000-0005-0000-0000-0000D5E80000}"/>
    <cellStyle name="Total 2 2 3 12 3" xfId="59602" xr:uid="{00000000-0005-0000-0000-0000D6E80000}"/>
    <cellStyle name="Total 2 2 3 13" xfId="59603" xr:uid="{00000000-0005-0000-0000-0000D7E80000}"/>
    <cellStyle name="Total 2 2 3 13 2" xfId="59604" xr:uid="{00000000-0005-0000-0000-0000D8E80000}"/>
    <cellStyle name="Total 2 2 3 13 3" xfId="59605" xr:uid="{00000000-0005-0000-0000-0000D9E80000}"/>
    <cellStyle name="Total 2 2 3 14" xfId="59606" xr:uid="{00000000-0005-0000-0000-0000DAE80000}"/>
    <cellStyle name="Total 2 2 3 14 2" xfId="59607" xr:uid="{00000000-0005-0000-0000-0000DBE80000}"/>
    <cellStyle name="Total 2 2 3 14 3" xfId="59608" xr:uid="{00000000-0005-0000-0000-0000DCE80000}"/>
    <cellStyle name="Total 2 2 3 15" xfId="59609" xr:uid="{00000000-0005-0000-0000-0000DDE80000}"/>
    <cellStyle name="Total 2 2 3 15 2" xfId="59610" xr:uid="{00000000-0005-0000-0000-0000DEE80000}"/>
    <cellStyle name="Total 2 2 3 15 3" xfId="59611" xr:uid="{00000000-0005-0000-0000-0000DFE80000}"/>
    <cellStyle name="Total 2 2 3 16" xfId="59612" xr:uid="{00000000-0005-0000-0000-0000E0E80000}"/>
    <cellStyle name="Total 2 2 3 16 2" xfId="59613" xr:uid="{00000000-0005-0000-0000-0000E1E80000}"/>
    <cellStyle name="Total 2 2 3 16 3" xfId="59614" xr:uid="{00000000-0005-0000-0000-0000E2E80000}"/>
    <cellStyle name="Total 2 2 3 17" xfId="59615" xr:uid="{00000000-0005-0000-0000-0000E3E80000}"/>
    <cellStyle name="Total 2 2 3 17 2" xfId="59616" xr:uid="{00000000-0005-0000-0000-0000E4E80000}"/>
    <cellStyle name="Total 2 2 3 17 3" xfId="59617" xr:uid="{00000000-0005-0000-0000-0000E5E80000}"/>
    <cellStyle name="Total 2 2 3 18" xfId="59618" xr:uid="{00000000-0005-0000-0000-0000E6E80000}"/>
    <cellStyle name="Total 2 2 3 18 2" xfId="59619" xr:uid="{00000000-0005-0000-0000-0000E7E80000}"/>
    <cellStyle name="Total 2 2 3 18 3" xfId="59620" xr:uid="{00000000-0005-0000-0000-0000E8E80000}"/>
    <cellStyle name="Total 2 2 3 19" xfId="59621" xr:uid="{00000000-0005-0000-0000-0000E9E80000}"/>
    <cellStyle name="Total 2 2 3 2" xfId="59622" xr:uid="{00000000-0005-0000-0000-0000EAE80000}"/>
    <cellStyle name="Total 2 2 3 2 10" xfId="59623" xr:uid="{00000000-0005-0000-0000-0000EBE80000}"/>
    <cellStyle name="Total 2 2 3 2 10 2" xfId="59624" xr:uid="{00000000-0005-0000-0000-0000ECE80000}"/>
    <cellStyle name="Total 2 2 3 2 10 3" xfId="59625" xr:uid="{00000000-0005-0000-0000-0000EDE80000}"/>
    <cellStyle name="Total 2 2 3 2 11" xfId="59626" xr:uid="{00000000-0005-0000-0000-0000EEE80000}"/>
    <cellStyle name="Total 2 2 3 2 11 2" xfId="59627" xr:uid="{00000000-0005-0000-0000-0000EFE80000}"/>
    <cellStyle name="Total 2 2 3 2 11 3" xfId="59628" xr:uid="{00000000-0005-0000-0000-0000F0E80000}"/>
    <cellStyle name="Total 2 2 3 2 12" xfId="59629" xr:uid="{00000000-0005-0000-0000-0000F1E80000}"/>
    <cellStyle name="Total 2 2 3 2 12 2" xfId="59630" xr:uid="{00000000-0005-0000-0000-0000F2E80000}"/>
    <cellStyle name="Total 2 2 3 2 12 3" xfId="59631" xr:uid="{00000000-0005-0000-0000-0000F3E80000}"/>
    <cellStyle name="Total 2 2 3 2 13" xfId="59632" xr:uid="{00000000-0005-0000-0000-0000F4E80000}"/>
    <cellStyle name="Total 2 2 3 2 14" xfId="59633" xr:uid="{00000000-0005-0000-0000-0000F5E80000}"/>
    <cellStyle name="Total 2 2 3 2 2" xfId="59634" xr:uid="{00000000-0005-0000-0000-0000F6E80000}"/>
    <cellStyle name="Total 2 2 3 2 2 2" xfId="59635" xr:uid="{00000000-0005-0000-0000-0000F7E80000}"/>
    <cellStyle name="Total 2 2 3 2 2 3" xfId="59636" xr:uid="{00000000-0005-0000-0000-0000F8E80000}"/>
    <cellStyle name="Total 2 2 3 2 3" xfId="59637" xr:uid="{00000000-0005-0000-0000-0000F9E80000}"/>
    <cellStyle name="Total 2 2 3 2 3 2" xfId="59638" xr:uid="{00000000-0005-0000-0000-0000FAE80000}"/>
    <cellStyle name="Total 2 2 3 2 3 3" xfId="59639" xr:uid="{00000000-0005-0000-0000-0000FBE80000}"/>
    <cellStyle name="Total 2 2 3 2 4" xfId="59640" xr:uid="{00000000-0005-0000-0000-0000FCE80000}"/>
    <cellStyle name="Total 2 2 3 2 4 2" xfId="59641" xr:uid="{00000000-0005-0000-0000-0000FDE80000}"/>
    <cellStyle name="Total 2 2 3 2 4 3" xfId="59642" xr:uid="{00000000-0005-0000-0000-0000FEE80000}"/>
    <cellStyle name="Total 2 2 3 2 5" xfId="59643" xr:uid="{00000000-0005-0000-0000-0000FFE80000}"/>
    <cellStyle name="Total 2 2 3 2 5 2" xfId="59644" xr:uid="{00000000-0005-0000-0000-000000E90000}"/>
    <cellStyle name="Total 2 2 3 2 5 3" xfId="59645" xr:uid="{00000000-0005-0000-0000-000001E90000}"/>
    <cellStyle name="Total 2 2 3 2 6" xfId="59646" xr:uid="{00000000-0005-0000-0000-000002E90000}"/>
    <cellStyle name="Total 2 2 3 2 6 2" xfId="59647" xr:uid="{00000000-0005-0000-0000-000003E90000}"/>
    <cellStyle name="Total 2 2 3 2 6 3" xfId="59648" xr:uid="{00000000-0005-0000-0000-000004E90000}"/>
    <cellStyle name="Total 2 2 3 2 7" xfId="59649" xr:uid="{00000000-0005-0000-0000-000005E90000}"/>
    <cellStyle name="Total 2 2 3 2 7 2" xfId="59650" xr:uid="{00000000-0005-0000-0000-000006E90000}"/>
    <cellStyle name="Total 2 2 3 2 7 3" xfId="59651" xr:uid="{00000000-0005-0000-0000-000007E90000}"/>
    <cellStyle name="Total 2 2 3 2 8" xfId="59652" xr:uid="{00000000-0005-0000-0000-000008E90000}"/>
    <cellStyle name="Total 2 2 3 2 8 2" xfId="59653" xr:uid="{00000000-0005-0000-0000-000009E90000}"/>
    <cellStyle name="Total 2 2 3 2 8 3" xfId="59654" xr:uid="{00000000-0005-0000-0000-00000AE90000}"/>
    <cellStyle name="Total 2 2 3 2 9" xfId="59655" xr:uid="{00000000-0005-0000-0000-00000BE90000}"/>
    <cellStyle name="Total 2 2 3 2 9 2" xfId="59656" xr:uid="{00000000-0005-0000-0000-00000CE90000}"/>
    <cellStyle name="Total 2 2 3 2 9 3" xfId="59657" xr:uid="{00000000-0005-0000-0000-00000DE90000}"/>
    <cellStyle name="Total 2 2 3 20" xfId="59658" xr:uid="{00000000-0005-0000-0000-00000EE90000}"/>
    <cellStyle name="Total 2 2 3 3" xfId="59659" xr:uid="{00000000-0005-0000-0000-00000FE90000}"/>
    <cellStyle name="Total 2 2 3 3 10" xfId="59660" xr:uid="{00000000-0005-0000-0000-000010E90000}"/>
    <cellStyle name="Total 2 2 3 3 10 2" xfId="59661" xr:uid="{00000000-0005-0000-0000-000011E90000}"/>
    <cellStyle name="Total 2 2 3 3 10 3" xfId="59662" xr:uid="{00000000-0005-0000-0000-000012E90000}"/>
    <cellStyle name="Total 2 2 3 3 11" xfId="59663" xr:uid="{00000000-0005-0000-0000-000013E90000}"/>
    <cellStyle name="Total 2 2 3 3 11 2" xfId="59664" xr:uid="{00000000-0005-0000-0000-000014E90000}"/>
    <cellStyle name="Total 2 2 3 3 11 3" xfId="59665" xr:uid="{00000000-0005-0000-0000-000015E90000}"/>
    <cellStyle name="Total 2 2 3 3 12" xfId="59666" xr:uid="{00000000-0005-0000-0000-000016E90000}"/>
    <cellStyle name="Total 2 2 3 3 12 2" xfId="59667" xr:uid="{00000000-0005-0000-0000-000017E90000}"/>
    <cellStyle name="Total 2 2 3 3 12 3" xfId="59668" xr:uid="{00000000-0005-0000-0000-000018E90000}"/>
    <cellStyle name="Total 2 2 3 3 13" xfId="59669" xr:uid="{00000000-0005-0000-0000-000019E90000}"/>
    <cellStyle name="Total 2 2 3 3 14" xfId="59670" xr:uid="{00000000-0005-0000-0000-00001AE90000}"/>
    <cellStyle name="Total 2 2 3 3 2" xfId="59671" xr:uid="{00000000-0005-0000-0000-00001BE90000}"/>
    <cellStyle name="Total 2 2 3 3 2 2" xfId="59672" xr:uid="{00000000-0005-0000-0000-00001CE90000}"/>
    <cellStyle name="Total 2 2 3 3 2 3" xfId="59673" xr:uid="{00000000-0005-0000-0000-00001DE90000}"/>
    <cellStyle name="Total 2 2 3 3 3" xfId="59674" xr:uid="{00000000-0005-0000-0000-00001EE90000}"/>
    <cellStyle name="Total 2 2 3 3 3 2" xfId="59675" xr:uid="{00000000-0005-0000-0000-00001FE90000}"/>
    <cellStyle name="Total 2 2 3 3 3 3" xfId="59676" xr:uid="{00000000-0005-0000-0000-000020E90000}"/>
    <cellStyle name="Total 2 2 3 3 4" xfId="59677" xr:uid="{00000000-0005-0000-0000-000021E90000}"/>
    <cellStyle name="Total 2 2 3 3 4 2" xfId="59678" xr:uid="{00000000-0005-0000-0000-000022E90000}"/>
    <cellStyle name="Total 2 2 3 3 4 3" xfId="59679" xr:uid="{00000000-0005-0000-0000-000023E90000}"/>
    <cellStyle name="Total 2 2 3 3 5" xfId="59680" xr:uid="{00000000-0005-0000-0000-000024E90000}"/>
    <cellStyle name="Total 2 2 3 3 5 2" xfId="59681" xr:uid="{00000000-0005-0000-0000-000025E90000}"/>
    <cellStyle name="Total 2 2 3 3 5 3" xfId="59682" xr:uid="{00000000-0005-0000-0000-000026E90000}"/>
    <cellStyle name="Total 2 2 3 3 6" xfId="59683" xr:uid="{00000000-0005-0000-0000-000027E90000}"/>
    <cellStyle name="Total 2 2 3 3 6 2" xfId="59684" xr:uid="{00000000-0005-0000-0000-000028E90000}"/>
    <cellStyle name="Total 2 2 3 3 6 3" xfId="59685" xr:uid="{00000000-0005-0000-0000-000029E90000}"/>
    <cellStyle name="Total 2 2 3 3 7" xfId="59686" xr:uid="{00000000-0005-0000-0000-00002AE90000}"/>
    <cellStyle name="Total 2 2 3 3 7 2" xfId="59687" xr:uid="{00000000-0005-0000-0000-00002BE90000}"/>
    <cellStyle name="Total 2 2 3 3 7 3" xfId="59688" xr:uid="{00000000-0005-0000-0000-00002CE90000}"/>
    <cellStyle name="Total 2 2 3 3 8" xfId="59689" xr:uid="{00000000-0005-0000-0000-00002DE90000}"/>
    <cellStyle name="Total 2 2 3 3 8 2" xfId="59690" xr:uid="{00000000-0005-0000-0000-00002EE90000}"/>
    <cellStyle name="Total 2 2 3 3 8 3" xfId="59691" xr:uid="{00000000-0005-0000-0000-00002FE90000}"/>
    <cellStyle name="Total 2 2 3 3 9" xfId="59692" xr:uid="{00000000-0005-0000-0000-000030E90000}"/>
    <cellStyle name="Total 2 2 3 3 9 2" xfId="59693" xr:uid="{00000000-0005-0000-0000-000031E90000}"/>
    <cellStyle name="Total 2 2 3 3 9 3" xfId="59694" xr:uid="{00000000-0005-0000-0000-000032E90000}"/>
    <cellStyle name="Total 2 2 3 4" xfId="59695" xr:uid="{00000000-0005-0000-0000-000033E90000}"/>
    <cellStyle name="Total 2 2 3 4 10" xfId="59696" xr:uid="{00000000-0005-0000-0000-000034E90000}"/>
    <cellStyle name="Total 2 2 3 4 10 2" xfId="59697" xr:uid="{00000000-0005-0000-0000-000035E90000}"/>
    <cellStyle name="Total 2 2 3 4 10 3" xfId="59698" xr:uid="{00000000-0005-0000-0000-000036E90000}"/>
    <cellStyle name="Total 2 2 3 4 11" xfId="59699" xr:uid="{00000000-0005-0000-0000-000037E90000}"/>
    <cellStyle name="Total 2 2 3 4 11 2" xfId="59700" xr:uid="{00000000-0005-0000-0000-000038E90000}"/>
    <cellStyle name="Total 2 2 3 4 11 3" xfId="59701" xr:uid="{00000000-0005-0000-0000-000039E90000}"/>
    <cellStyle name="Total 2 2 3 4 12" xfId="59702" xr:uid="{00000000-0005-0000-0000-00003AE90000}"/>
    <cellStyle name="Total 2 2 3 4 13" xfId="59703" xr:uid="{00000000-0005-0000-0000-00003BE90000}"/>
    <cellStyle name="Total 2 2 3 4 2" xfId="59704" xr:uid="{00000000-0005-0000-0000-00003CE90000}"/>
    <cellStyle name="Total 2 2 3 4 2 2" xfId="59705" xr:uid="{00000000-0005-0000-0000-00003DE90000}"/>
    <cellStyle name="Total 2 2 3 4 2 3" xfId="59706" xr:uid="{00000000-0005-0000-0000-00003EE90000}"/>
    <cellStyle name="Total 2 2 3 4 3" xfId="59707" xr:uid="{00000000-0005-0000-0000-00003FE90000}"/>
    <cellStyle name="Total 2 2 3 4 3 2" xfId="59708" xr:uid="{00000000-0005-0000-0000-000040E90000}"/>
    <cellStyle name="Total 2 2 3 4 3 3" xfId="59709" xr:uid="{00000000-0005-0000-0000-000041E90000}"/>
    <cellStyle name="Total 2 2 3 4 4" xfId="59710" xr:uid="{00000000-0005-0000-0000-000042E90000}"/>
    <cellStyle name="Total 2 2 3 4 4 2" xfId="59711" xr:uid="{00000000-0005-0000-0000-000043E90000}"/>
    <cellStyle name="Total 2 2 3 4 4 3" xfId="59712" xr:uid="{00000000-0005-0000-0000-000044E90000}"/>
    <cellStyle name="Total 2 2 3 4 5" xfId="59713" xr:uid="{00000000-0005-0000-0000-000045E90000}"/>
    <cellStyle name="Total 2 2 3 4 5 2" xfId="59714" xr:uid="{00000000-0005-0000-0000-000046E90000}"/>
    <cellStyle name="Total 2 2 3 4 5 3" xfId="59715" xr:uid="{00000000-0005-0000-0000-000047E90000}"/>
    <cellStyle name="Total 2 2 3 4 6" xfId="59716" xr:uid="{00000000-0005-0000-0000-000048E90000}"/>
    <cellStyle name="Total 2 2 3 4 6 2" xfId="59717" xr:uid="{00000000-0005-0000-0000-000049E90000}"/>
    <cellStyle name="Total 2 2 3 4 6 3" xfId="59718" xr:uid="{00000000-0005-0000-0000-00004AE90000}"/>
    <cellStyle name="Total 2 2 3 4 7" xfId="59719" xr:uid="{00000000-0005-0000-0000-00004BE90000}"/>
    <cellStyle name="Total 2 2 3 4 7 2" xfId="59720" xr:uid="{00000000-0005-0000-0000-00004CE90000}"/>
    <cellStyle name="Total 2 2 3 4 7 3" xfId="59721" xr:uid="{00000000-0005-0000-0000-00004DE90000}"/>
    <cellStyle name="Total 2 2 3 4 8" xfId="59722" xr:uid="{00000000-0005-0000-0000-00004EE90000}"/>
    <cellStyle name="Total 2 2 3 4 8 2" xfId="59723" xr:uid="{00000000-0005-0000-0000-00004FE90000}"/>
    <cellStyle name="Total 2 2 3 4 8 3" xfId="59724" xr:uid="{00000000-0005-0000-0000-000050E90000}"/>
    <cellStyle name="Total 2 2 3 4 9" xfId="59725" xr:uid="{00000000-0005-0000-0000-000051E90000}"/>
    <cellStyle name="Total 2 2 3 4 9 2" xfId="59726" xr:uid="{00000000-0005-0000-0000-000052E90000}"/>
    <cellStyle name="Total 2 2 3 4 9 3" xfId="59727" xr:uid="{00000000-0005-0000-0000-000053E90000}"/>
    <cellStyle name="Total 2 2 3 5" xfId="59728" xr:uid="{00000000-0005-0000-0000-000054E90000}"/>
    <cellStyle name="Total 2 2 3 5 10" xfId="59729" xr:uid="{00000000-0005-0000-0000-000055E90000}"/>
    <cellStyle name="Total 2 2 3 5 10 2" xfId="59730" xr:uid="{00000000-0005-0000-0000-000056E90000}"/>
    <cellStyle name="Total 2 2 3 5 10 3" xfId="59731" xr:uid="{00000000-0005-0000-0000-000057E90000}"/>
    <cellStyle name="Total 2 2 3 5 11" xfId="59732" xr:uid="{00000000-0005-0000-0000-000058E90000}"/>
    <cellStyle name="Total 2 2 3 5 11 2" xfId="59733" xr:uid="{00000000-0005-0000-0000-000059E90000}"/>
    <cellStyle name="Total 2 2 3 5 11 3" xfId="59734" xr:uid="{00000000-0005-0000-0000-00005AE90000}"/>
    <cellStyle name="Total 2 2 3 5 12" xfId="59735" xr:uid="{00000000-0005-0000-0000-00005BE90000}"/>
    <cellStyle name="Total 2 2 3 5 13" xfId="59736" xr:uid="{00000000-0005-0000-0000-00005CE90000}"/>
    <cellStyle name="Total 2 2 3 5 2" xfId="59737" xr:uid="{00000000-0005-0000-0000-00005DE90000}"/>
    <cellStyle name="Total 2 2 3 5 2 2" xfId="59738" xr:uid="{00000000-0005-0000-0000-00005EE90000}"/>
    <cellStyle name="Total 2 2 3 5 2 3" xfId="59739" xr:uid="{00000000-0005-0000-0000-00005FE90000}"/>
    <cellStyle name="Total 2 2 3 5 3" xfId="59740" xr:uid="{00000000-0005-0000-0000-000060E90000}"/>
    <cellStyle name="Total 2 2 3 5 3 2" xfId="59741" xr:uid="{00000000-0005-0000-0000-000061E90000}"/>
    <cellStyle name="Total 2 2 3 5 3 3" xfId="59742" xr:uid="{00000000-0005-0000-0000-000062E90000}"/>
    <cellStyle name="Total 2 2 3 5 4" xfId="59743" xr:uid="{00000000-0005-0000-0000-000063E90000}"/>
    <cellStyle name="Total 2 2 3 5 4 2" xfId="59744" xr:uid="{00000000-0005-0000-0000-000064E90000}"/>
    <cellStyle name="Total 2 2 3 5 4 3" xfId="59745" xr:uid="{00000000-0005-0000-0000-000065E90000}"/>
    <cellStyle name="Total 2 2 3 5 5" xfId="59746" xr:uid="{00000000-0005-0000-0000-000066E90000}"/>
    <cellStyle name="Total 2 2 3 5 5 2" xfId="59747" xr:uid="{00000000-0005-0000-0000-000067E90000}"/>
    <cellStyle name="Total 2 2 3 5 5 3" xfId="59748" xr:uid="{00000000-0005-0000-0000-000068E90000}"/>
    <cellStyle name="Total 2 2 3 5 6" xfId="59749" xr:uid="{00000000-0005-0000-0000-000069E90000}"/>
    <cellStyle name="Total 2 2 3 5 6 2" xfId="59750" xr:uid="{00000000-0005-0000-0000-00006AE90000}"/>
    <cellStyle name="Total 2 2 3 5 6 3" xfId="59751" xr:uid="{00000000-0005-0000-0000-00006BE90000}"/>
    <cellStyle name="Total 2 2 3 5 7" xfId="59752" xr:uid="{00000000-0005-0000-0000-00006CE90000}"/>
    <cellStyle name="Total 2 2 3 5 7 2" xfId="59753" xr:uid="{00000000-0005-0000-0000-00006DE90000}"/>
    <cellStyle name="Total 2 2 3 5 7 3" xfId="59754" xr:uid="{00000000-0005-0000-0000-00006EE90000}"/>
    <cellStyle name="Total 2 2 3 5 8" xfId="59755" xr:uid="{00000000-0005-0000-0000-00006FE90000}"/>
    <cellStyle name="Total 2 2 3 5 8 2" xfId="59756" xr:uid="{00000000-0005-0000-0000-000070E90000}"/>
    <cellStyle name="Total 2 2 3 5 8 3" xfId="59757" xr:uid="{00000000-0005-0000-0000-000071E90000}"/>
    <cellStyle name="Total 2 2 3 5 9" xfId="59758" xr:uid="{00000000-0005-0000-0000-000072E90000}"/>
    <cellStyle name="Total 2 2 3 5 9 2" xfId="59759" xr:uid="{00000000-0005-0000-0000-000073E90000}"/>
    <cellStyle name="Total 2 2 3 5 9 3" xfId="59760" xr:uid="{00000000-0005-0000-0000-000074E90000}"/>
    <cellStyle name="Total 2 2 3 6" xfId="59761" xr:uid="{00000000-0005-0000-0000-000075E90000}"/>
    <cellStyle name="Total 2 2 3 6 10" xfId="59762" xr:uid="{00000000-0005-0000-0000-000076E90000}"/>
    <cellStyle name="Total 2 2 3 6 10 2" xfId="59763" xr:uid="{00000000-0005-0000-0000-000077E90000}"/>
    <cellStyle name="Total 2 2 3 6 10 3" xfId="59764" xr:uid="{00000000-0005-0000-0000-000078E90000}"/>
    <cellStyle name="Total 2 2 3 6 11" xfId="59765" xr:uid="{00000000-0005-0000-0000-000079E90000}"/>
    <cellStyle name="Total 2 2 3 6 11 2" xfId="59766" xr:uid="{00000000-0005-0000-0000-00007AE90000}"/>
    <cellStyle name="Total 2 2 3 6 11 3" xfId="59767" xr:uid="{00000000-0005-0000-0000-00007BE90000}"/>
    <cellStyle name="Total 2 2 3 6 12" xfId="59768" xr:uid="{00000000-0005-0000-0000-00007CE90000}"/>
    <cellStyle name="Total 2 2 3 6 13" xfId="59769" xr:uid="{00000000-0005-0000-0000-00007DE90000}"/>
    <cellStyle name="Total 2 2 3 6 2" xfId="59770" xr:uid="{00000000-0005-0000-0000-00007EE90000}"/>
    <cellStyle name="Total 2 2 3 6 2 2" xfId="59771" xr:uid="{00000000-0005-0000-0000-00007FE90000}"/>
    <cellStyle name="Total 2 2 3 6 2 3" xfId="59772" xr:uid="{00000000-0005-0000-0000-000080E90000}"/>
    <cellStyle name="Total 2 2 3 6 3" xfId="59773" xr:uid="{00000000-0005-0000-0000-000081E90000}"/>
    <cellStyle name="Total 2 2 3 6 3 2" xfId="59774" xr:uid="{00000000-0005-0000-0000-000082E90000}"/>
    <cellStyle name="Total 2 2 3 6 3 3" xfId="59775" xr:uid="{00000000-0005-0000-0000-000083E90000}"/>
    <cellStyle name="Total 2 2 3 6 4" xfId="59776" xr:uid="{00000000-0005-0000-0000-000084E90000}"/>
    <cellStyle name="Total 2 2 3 6 4 2" xfId="59777" xr:uid="{00000000-0005-0000-0000-000085E90000}"/>
    <cellStyle name="Total 2 2 3 6 4 3" xfId="59778" xr:uid="{00000000-0005-0000-0000-000086E90000}"/>
    <cellStyle name="Total 2 2 3 6 5" xfId="59779" xr:uid="{00000000-0005-0000-0000-000087E90000}"/>
    <cellStyle name="Total 2 2 3 6 5 2" xfId="59780" xr:uid="{00000000-0005-0000-0000-000088E90000}"/>
    <cellStyle name="Total 2 2 3 6 5 3" xfId="59781" xr:uid="{00000000-0005-0000-0000-000089E90000}"/>
    <cellStyle name="Total 2 2 3 6 6" xfId="59782" xr:uid="{00000000-0005-0000-0000-00008AE90000}"/>
    <cellStyle name="Total 2 2 3 6 6 2" xfId="59783" xr:uid="{00000000-0005-0000-0000-00008BE90000}"/>
    <cellStyle name="Total 2 2 3 6 6 3" xfId="59784" xr:uid="{00000000-0005-0000-0000-00008CE90000}"/>
    <cellStyle name="Total 2 2 3 6 7" xfId="59785" xr:uid="{00000000-0005-0000-0000-00008DE90000}"/>
    <cellStyle name="Total 2 2 3 6 7 2" xfId="59786" xr:uid="{00000000-0005-0000-0000-00008EE90000}"/>
    <cellStyle name="Total 2 2 3 6 7 3" xfId="59787" xr:uid="{00000000-0005-0000-0000-00008FE90000}"/>
    <cellStyle name="Total 2 2 3 6 8" xfId="59788" xr:uid="{00000000-0005-0000-0000-000090E90000}"/>
    <cellStyle name="Total 2 2 3 6 8 2" xfId="59789" xr:uid="{00000000-0005-0000-0000-000091E90000}"/>
    <cellStyle name="Total 2 2 3 6 8 3" xfId="59790" xr:uid="{00000000-0005-0000-0000-000092E90000}"/>
    <cellStyle name="Total 2 2 3 6 9" xfId="59791" xr:uid="{00000000-0005-0000-0000-000093E90000}"/>
    <cellStyle name="Total 2 2 3 6 9 2" xfId="59792" xr:uid="{00000000-0005-0000-0000-000094E90000}"/>
    <cellStyle name="Total 2 2 3 6 9 3" xfId="59793" xr:uid="{00000000-0005-0000-0000-000095E90000}"/>
    <cellStyle name="Total 2 2 3 7" xfId="59794" xr:uid="{00000000-0005-0000-0000-000096E90000}"/>
    <cellStyle name="Total 2 2 3 7 10" xfId="59795" xr:uid="{00000000-0005-0000-0000-000097E90000}"/>
    <cellStyle name="Total 2 2 3 7 10 2" xfId="59796" xr:uid="{00000000-0005-0000-0000-000098E90000}"/>
    <cellStyle name="Total 2 2 3 7 10 3" xfId="59797" xr:uid="{00000000-0005-0000-0000-000099E90000}"/>
    <cellStyle name="Total 2 2 3 7 11" xfId="59798" xr:uid="{00000000-0005-0000-0000-00009AE90000}"/>
    <cellStyle name="Total 2 2 3 7 11 2" xfId="59799" xr:uid="{00000000-0005-0000-0000-00009BE90000}"/>
    <cellStyle name="Total 2 2 3 7 11 3" xfId="59800" xr:uid="{00000000-0005-0000-0000-00009CE90000}"/>
    <cellStyle name="Total 2 2 3 7 12" xfId="59801" xr:uid="{00000000-0005-0000-0000-00009DE90000}"/>
    <cellStyle name="Total 2 2 3 7 13" xfId="59802" xr:uid="{00000000-0005-0000-0000-00009EE90000}"/>
    <cellStyle name="Total 2 2 3 7 2" xfId="59803" xr:uid="{00000000-0005-0000-0000-00009FE90000}"/>
    <cellStyle name="Total 2 2 3 7 2 2" xfId="59804" xr:uid="{00000000-0005-0000-0000-0000A0E90000}"/>
    <cellStyle name="Total 2 2 3 7 2 3" xfId="59805" xr:uid="{00000000-0005-0000-0000-0000A1E90000}"/>
    <cellStyle name="Total 2 2 3 7 3" xfId="59806" xr:uid="{00000000-0005-0000-0000-0000A2E90000}"/>
    <cellStyle name="Total 2 2 3 7 3 2" xfId="59807" xr:uid="{00000000-0005-0000-0000-0000A3E90000}"/>
    <cellStyle name="Total 2 2 3 7 3 3" xfId="59808" xr:uid="{00000000-0005-0000-0000-0000A4E90000}"/>
    <cellStyle name="Total 2 2 3 7 4" xfId="59809" xr:uid="{00000000-0005-0000-0000-0000A5E90000}"/>
    <cellStyle name="Total 2 2 3 7 4 2" xfId="59810" xr:uid="{00000000-0005-0000-0000-0000A6E90000}"/>
    <cellStyle name="Total 2 2 3 7 4 3" xfId="59811" xr:uid="{00000000-0005-0000-0000-0000A7E90000}"/>
    <cellStyle name="Total 2 2 3 7 5" xfId="59812" xr:uid="{00000000-0005-0000-0000-0000A8E90000}"/>
    <cellStyle name="Total 2 2 3 7 5 2" xfId="59813" xr:uid="{00000000-0005-0000-0000-0000A9E90000}"/>
    <cellStyle name="Total 2 2 3 7 5 3" xfId="59814" xr:uid="{00000000-0005-0000-0000-0000AAE90000}"/>
    <cellStyle name="Total 2 2 3 7 6" xfId="59815" xr:uid="{00000000-0005-0000-0000-0000ABE90000}"/>
    <cellStyle name="Total 2 2 3 7 6 2" xfId="59816" xr:uid="{00000000-0005-0000-0000-0000ACE90000}"/>
    <cellStyle name="Total 2 2 3 7 6 3" xfId="59817" xr:uid="{00000000-0005-0000-0000-0000ADE90000}"/>
    <cellStyle name="Total 2 2 3 7 7" xfId="59818" xr:uid="{00000000-0005-0000-0000-0000AEE90000}"/>
    <cellStyle name="Total 2 2 3 7 7 2" xfId="59819" xr:uid="{00000000-0005-0000-0000-0000AFE90000}"/>
    <cellStyle name="Total 2 2 3 7 7 3" xfId="59820" xr:uid="{00000000-0005-0000-0000-0000B0E90000}"/>
    <cellStyle name="Total 2 2 3 7 8" xfId="59821" xr:uid="{00000000-0005-0000-0000-0000B1E90000}"/>
    <cellStyle name="Total 2 2 3 7 8 2" xfId="59822" xr:uid="{00000000-0005-0000-0000-0000B2E90000}"/>
    <cellStyle name="Total 2 2 3 7 8 3" xfId="59823" xr:uid="{00000000-0005-0000-0000-0000B3E90000}"/>
    <cellStyle name="Total 2 2 3 7 9" xfId="59824" xr:uid="{00000000-0005-0000-0000-0000B4E90000}"/>
    <cellStyle name="Total 2 2 3 7 9 2" xfId="59825" xr:uid="{00000000-0005-0000-0000-0000B5E90000}"/>
    <cellStyle name="Total 2 2 3 7 9 3" xfId="59826" xr:uid="{00000000-0005-0000-0000-0000B6E90000}"/>
    <cellStyle name="Total 2 2 3 8" xfId="59827" xr:uid="{00000000-0005-0000-0000-0000B7E90000}"/>
    <cellStyle name="Total 2 2 3 8 2" xfId="59828" xr:uid="{00000000-0005-0000-0000-0000B8E90000}"/>
    <cellStyle name="Total 2 2 3 8 3" xfId="59829" xr:uid="{00000000-0005-0000-0000-0000B9E90000}"/>
    <cellStyle name="Total 2 2 3 9" xfId="59830" xr:uid="{00000000-0005-0000-0000-0000BAE90000}"/>
    <cellStyle name="Total 2 2 3 9 2" xfId="59831" xr:uid="{00000000-0005-0000-0000-0000BBE90000}"/>
    <cellStyle name="Total 2 2 3 9 3" xfId="59832" xr:uid="{00000000-0005-0000-0000-0000BCE90000}"/>
    <cellStyle name="Total 2 2 4" xfId="59833" xr:uid="{00000000-0005-0000-0000-0000BDE90000}"/>
    <cellStyle name="Total 2 2 4 10" xfId="59834" xr:uid="{00000000-0005-0000-0000-0000BEE90000}"/>
    <cellStyle name="Total 2 2 4 10 2" xfId="59835" xr:uid="{00000000-0005-0000-0000-0000BFE90000}"/>
    <cellStyle name="Total 2 2 4 10 3" xfId="59836" xr:uid="{00000000-0005-0000-0000-0000C0E90000}"/>
    <cellStyle name="Total 2 2 4 11" xfId="59837" xr:uid="{00000000-0005-0000-0000-0000C1E90000}"/>
    <cellStyle name="Total 2 2 4 11 2" xfId="59838" xr:uid="{00000000-0005-0000-0000-0000C2E90000}"/>
    <cellStyle name="Total 2 2 4 11 3" xfId="59839" xr:uid="{00000000-0005-0000-0000-0000C3E90000}"/>
    <cellStyle name="Total 2 2 4 12" xfId="59840" xr:uid="{00000000-0005-0000-0000-0000C4E90000}"/>
    <cellStyle name="Total 2 2 4 12 2" xfId="59841" xr:uid="{00000000-0005-0000-0000-0000C5E90000}"/>
    <cellStyle name="Total 2 2 4 12 3" xfId="59842" xr:uid="{00000000-0005-0000-0000-0000C6E90000}"/>
    <cellStyle name="Total 2 2 4 13" xfId="59843" xr:uid="{00000000-0005-0000-0000-0000C7E90000}"/>
    <cellStyle name="Total 2 2 4 13 2" xfId="59844" xr:uid="{00000000-0005-0000-0000-0000C8E90000}"/>
    <cellStyle name="Total 2 2 4 13 3" xfId="59845" xr:uid="{00000000-0005-0000-0000-0000C9E90000}"/>
    <cellStyle name="Total 2 2 4 14" xfId="59846" xr:uid="{00000000-0005-0000-0000-0000CAE90000}"/>
    <cellStyle name="Total 2 2 4 14 2" xfId="59847" xr:uid="{00000000-0005-0000-0000-0000CBE90000}"/>
    <cellStyle name="Total 2 2 4 14 3" xfId="59848" xr:uid="{00000000-0005-0000-0000-0000CCE90000}"/>
    <cellStyle name="Total 2 2 4 15" xfId="59849" xr:uid="{00000000-0005-0000-0000-0000CDE90000}"/>
    <cellStyle name="Total 2 2 4 15 2" xfId="59850" xr:uid="{00000000-0005-0000-0000-0000CEE90000}"/>
    <cellStyle name="Total 2 2 4 15 3" xfId="59851" xr:uid="{00000000-0005-0000-0000-0000CFE90000}"/>
    <cellStyle name="Total 2 2 4 16" xfId="59852" xr:uid="{00000000-0005-0000-0000-0000D0E90000}"/>
    <cellStyle name="Total 2 2 4 16 2" xfId="59853" xr:uid="{00000000-0005-0000-0000-0000D1E90000}"/>
    <cellStyle name="Total 2 2 4 16 3" xfId="59854" xr:uid="{00000000-0005-0000-0000-0000D2E90000}"/>
    <cellStyle name="Total 2 2 4 17" xfId="59855" xr:uid="{00000000-0005-0000-0000-0000D3E90000}"/>
    <cellStyle name="Total 2 2 4 17 2" xfId="59856" xr:uid="{00000000-0005-0000-0000-0000D4E90000}"/>
    <cellStyle name="Total 2 2 4 17 3" xfId="59857" xr:uid="{00000000-0005-0000-0000-0000D5E90000}"/>
    <cellStyle name="Total 2 2 4 18" xfId="59858" xr:uid="{00000000-0005-0000-0000-0000D6E90000}"/>
    <cellStyle name="Total 2 2 4 18 2" xfId="59859" xr:uid="{00000000-0005-0000-0000-0000D7E90000}"/>
    <cellStyle name="Total 2 2 4 18 3" xfId="59860" xr:uid="{00000000-0005-0000-0000-0000D8E90000}"/>
    <cellStyle name="Total 2 2 4 19" xfId="59861" xr:uid="{00000000-0005-0000-0000-0000D9E90000}"/>
    <cellStyle name="Total 2 2 4 2" xfId="59862" xr:uid="{00000000-0005-0000-0000-0000DAE90000}"/>
    <cellStyle name="Total 2 2 4 2 10" xfId="59863" xr:uid="{00000000-0005-0000-0000-0000DBE90000}"/>
    <cellStyle name="Total 2 2 4 2 10 2" xfId="59864" xr:uid="{00000000-0005-0000-0000-0000DCE90000}"/>
    <cellStyle name="Total 2 2 4 2 10 3" xfId="59865" xr:uid="{00000000-0005-0000-0000-0000DDE90000}"/>
    <cellStyle name="Total 2 2 4 2 11" xfId="59866" xr:uid="{00000000-0005-0000-0000-0000DEE90000}"/>
    <cellStyle name="Total 2 2 4 2 11 2" xfId="59867" xr:uid="{00000000-0005-0000-0000-0000DFE90000}"/>
    <cellStyle name="Total 2 2 4 2 11 3" xfId="59868" xr:uid="{00000000-0005-0000-0000-0000E0E90000}"/>
    <cellStyle name="Total 2 2 4 2 12" xfId="59869" xr:uid="{00000000-0005-0000-0000-0000E1E90000}"/>
    <cellStyle name="Total 2 2 4 2 12 2" xfId="59870" xr:uid="{00000000-0005-0000-0000-0000E2E90000}"/>
    <cellStyle name="Total 2 2 4 2 12 3" xfId="59871" xr:uid="{00000000-0005-0000-0000-0000E3E90000}"/>
    <cellStyle name="Total 2 2 4 2 13" xfId="59872" xr:uid="{00000000-0005-0000-0000-0000E4E90000}"/>
    <cellStyle name="Total 2 2 4 2 14" xfId="59873" xr:uid="{00000000-0005-0000-0000-0000E5E90000}"/>
    <cellStyle name="Total 2 2 4 2 2" xfId="59874" xr:uid="{00000000-0005-0000-0000-0000E6E90000}"/>
    <cellStyle name="Total 2 2 4 2 2 2" xfId="59875" xr:uid="{00000000-0005-0000-0000-0000E7E90000}"/>
    <cellStyle name="Total 2 2 4 2 2 3" xfId="59876" xr:uid="{00000000-0005-0000-0000-0000E8E90000}"/>
    <cellStyle name="Total 2 2 4 2 3" xfId="59877" xr:uid="{00000000-0005-0000-0000-0000E9E90000}"/>
    <cellStyle name="Total 2 2 4 2 3 2" xfId="59878" xr:uid="{00000000-0005-0000-0000-0000EAE90000}"/>
    <cellStyle name="Total 2 2 4 2 3 3" xfId="59879" xr:uid="{00000000-0005-0000-0000-0000EBE90000}"/>
    <cellStyle name="Total 2 2 4 2 4" xfId="59880" xr:uid="{00000000-0005-0000-0000-0000ECE90000}"/>
    <cellStyle name="Total 2 2 4 2 4 2" xfId="59881" xr:uid="{00000000-0005-0000-0000-0000EDE90000}"/>
    <cellStyle name="Total 2 2 4 2 4 3" xfId="59882" xr:uid="{00000000-0005-0000-0000-0000EEE90000}"/>
    <cellStyle name="Total 2 2 4 2 5" xfId="59883" xr:uid="{00000000-0005-0000-0000-0000EFE90000}"/>
    <cellStyle name="Total 2 2 4 2 5 2" xfId="59884" xr:uid="{00000000-0005-0000-0000-0000F0E90000}"/>
    <cellStyle name="Total 2 2 4 2 5 3" xfId="59885" xr:uid="{00000000-0005-0000-0000-0000F1E90000}"/>
    <cellStyle name="Total 2 2 4 2 6" xfId="59886" xr:uid="{00000000-0005-0000-0000-0000F2E90000}"/>
    <cellStyle name="Total 2 2 4 2 6 2" xfId="59887" xr:uid="{00000000-0005-0000-0000-0000F3E90000}"/>
    <cellStyle name="Total 2 2 4 2 6 3" xfId="59888" xr:uid="{00000000-0005-0000-0000-0000F4E90000}"/>
    <cellStyle name="Total 2 2 4 2 7" xfId="59889" xr:uid="{00000000-0005-0000-0000-0000F5E90000}"/>
    <cellStyle name="Total 2 2 4 2 7 2" xfId="59890" xr:uid="{00000000-0005-0000-0000-0000F6E90000}"/>
    <cellStyle name="Total 2 2 4 2 7 3" xfId="59891" xr:uid="{00000000-0005-0000-0000-0000F7E90000}"/>
    <cellStyle name="Total 2 2 4 2 8" xfId="59892" xr:uid="{00000000-0005-0000-0000-0000F8E90000}"/>
    <cellStyle name="Total 2 2 4 2 8 2" xfId="59893" xr:uid="{00000000-0005-0000-0000-0000F9E90000}"/>
    <cellStyle name="Total 2 2 4 2 8 3" xfId="59894" xr:uid="{00000000-0005-0000-0000-0000FAE90000}"/>
    <cellStyle name="Total 2 2 4 2 9" xfId="59895" xr:uid="{00000000-0005-0000-0000-0000FBE90000}"/>
    <cellStyle name="Total 2 2 4 2 9 2" xfId="59896" xr:uid="{00000000-0005-0000-0000-0000FCE90000}"/>
    <cellStyle name="Total 2 2 4 2 9 3" xfId="59897" xr:uid="{00000000-0005-0000-0000-0000FDE90000}"/>
    <cellStyle name="Total 2 2 4 20" xfId="59898" xr:uid="{00000000-0005-0000-0000-0000FEE90000}"/>
    <cellStyle name="Total 2 2 4 3" xfId="59899" xr:uid="{00000000-0005-0000-0000-0000FFE90000}"/>
    <cellStyle name="Total 2 2 4 3 10" xfId="59900" xr:uid="{00000000-0005-0000-0000-000000EA0000}"/>
    <cellStyle name="Total 2 2 4 3 10 2" xfId="59901" xr:uid="{00000000-0005-0000-0000-000001EA0000}"/>
    <cellStyle name="Total 2 2 4 3 10 3" xfId="59902" xr:uid="{00000000-0005-0000-0000-000002EA0000}"/>
    <cellStyle name="Total 2 2 4 3 11" xfId="59903" xr:uid="{00000000-0005-0000-0000-000003EA0000}"/>
    <cellStyle name="Total 2 2 4 3 11 2" xfId="59904" xr:uid="{00000000-0005-0000-0000-000004EA0000}"/>
    <cellStyle name="Total 2 2 4 3 11 3" xfId="59905" xr:uid="{00000000-0005-0000-0000-000005EA0000}"/>
    <cellStyle name="Total 2 2 4 3 12" xfId="59906" xr:uid="{00000000-0005-0000-0000-000006EA0000}"/>
    <cellStyle name="Total 2 2 4 3 12 2" xfId="59907" xr:uid="{00000000-0005-0000-0000-000007EA0000}"/>
    <cellStyle name="Total 2 2 4 3 12 3" xfId="59908" xr:uid="{00000000-0005-0000-0000-000008EA0000}"/>
    <cellStyle name="Total 2 2 4 3 13" xfId="59909" xr:uid="{00000000-0005-0000-0000-000009EA0000}"/>
    <cellStyle name="Total 2 2 4 3 14" xfId="59910" xr:uid="{00000000-0005-0000-0000-00000AEA0000}"/>
    <cellStyle name="Total 2 2 4 3 2" xfId="59911" xr:uid="{00000000-0005-0000-0000-00000BEA0000}"/>
    <cellStyle name="Total 2 2 4 3 2 2" xfId="59912" xr:uid="{00000000-0005-0000-0000-00000CEA0000}"/>
    <cellStyle name="Total 2 2 4 3 2 3" xfId="59913" xr:uid="{00000000-0005-0000-0000-00000DEA0000}"/>
    <cellStyle name="Total 2 2 4 3 3" xfId="59914" xr:uid="{00000000-0005-0000-0000-00000EEA0000}"/>
    <cellStyle name="Total 2 2 4 3 3 2" xfId="59915" xr:uid="{00000000-0005-0000-0000-00000FEA0000}"/>
    <cellStyle name="Total 2 2 4 3 3 3" xfId="59916" xr:uid="{00000000-0005-0000-0000-000010EA0000}"/>
    <cellStyle name="Total 2 2 4 3 4" xfId="59917" xr:uid="{00000000-0005-0000-0000-000011EA0000}"/>
    <cellStyle name="Total 2 2 4 3 4 2" xfId="59918" xr:uid="{00000000-0005-0000-0000-000012EA0000}"/>
    <cellStyle name="Total 2 2 4 3 4 3" xfId="59919" xr:uid="{00000000-0005-0000-0000-000013EA0000}"/>
    <cellStyle name="Total 2 2 4 3 5" xfId="59920" xr:uid="{00000000-0005-0000-0000-000014EA0000}"/>
    <cellStyle name="Total 2 2 4 3 5 2" xfId="59921" xr:uid="{00000000-0005-0000-0000-000015EA0000}"/>
    <cellStyle name="Total 2 2 4 3 5 3" xfId="59922" xr:uid="{00000000-0005-0000-0000-000016EA0000}"/>
    <cellStyle name="Total 2 2 4 3 6" xfId="59923" xr:uid="{00000000-0005-0000-0000-000017EA0000}"/>
    <cellStyle name="Total 2 2 4 3 6 2" xfId="59924" xr:uid="{00000000-0005-0000-0000-000018EA0000}"/>
    <cellStyle name="Total 2 2 4 3 6 3" xfId="59925" xr:uid="{00000000-0005-0000-0000-000019EA0000}"/>
    <cellStyle name="Total 2 2 4 3 7" xfId="59926" xr:uid="{00000000-0005-0000-0000-00001AEA0000}"/>
    <cellStyle name="Total 2 2 4 3 7 2" xfId="59927" xr:uid="{00000000-0005-0000-0000-00001BEA0000}"/>
    <cellStyle name="Total 2 2 4 3 7 3" xfId="59928" xr:uid="{00000000-0005-0000-0000-00001CEA0000}"/>
    <cellStyle name="Total 2 2 4 3 8" xfId="59929" xr:uid="{00000000-0005-0000-0000-00001DEA0000}"/>
    <cellStyle name="Total 2 2 4 3 8 2" xfId="59930" xr:uid="{00000000-0005-0000-0000-00001EEA0000}"/>
    <cellStyle name="Total 2 2 4 3 8 3" xfId="59931" xr:uid="{00000000-0005-0000-0000-00001FEA0000}"/>
    <cellStyle name="Total 2 2 4 3 9" xfId="59932" xr:uid="{00000000-0005-0000-0000-000020EA0000}"/>
    <cellStyle name="Total 2 2 4 3 9 2" xfId="59933" xr:uid="{00000000-0005-0000-0000-000021EA0000}"/>
    <cellStyle name="Total 2 2 4 3 9 3" xfId="59934" xr:uid="{00000000-0005-0000-0000-000022EA0000}"/>
    <cellStyle name="Total 2 2 4 4" xfId="59935" xr:uid="{00000000-0005-0000-0000-000023EA0000}"/>
    <cellStyle name="Total 2 2 4 4 10" xfId="59936" xr:uid="{00000000-0005-0000-0000-000024EA0000}"/>
    <cellStyle name="Total 2 2 4 4 10 2" xfId="59937" xr:uid="{00000000-0005-0000-0000-000025EA0000}"/>
    <cellStyle name="Total 2 2 4 4 10 3" xfId="59938" xr:uid="{00000000-0005-0000-0000-000026EA0000}"/>
    <cellStyle name="Total 2 2 4 4 11" xfId="59939" xr:uid="{00000000-0005-0000-0000-000027EA0000}"/>
    <cellStyle name="Total 2 2 4 4 11 2" xfId="59940" xr:uid="{00000000-0005-0000-0000-000028EA0000}"/>
    <cellStyle name="Total 2 2 4 4 11 3" xfId="59941" xr:uid="{00000000-0005-0000-0000-000029EA0000}"/>
    <cellStyle name="Total 2 2 4 4 12" xfId="59942" xr:uid="{00000000-0005-0000-0000-00002AEA0000}"/>
    <cellStyle name="Total 2 2 4 4 13" xfId="59943" xr:uid="{00000000-0005-0000-0000-00002BEA0000}"/>
    <cellStyle name="Total 2 2 4 4 2" xfId="59944" xr:uid="{00000000-0005-0000-0000-00002CEA0000}"/>
    <cellStyle name="Total 2 2 4 4 2 2" xfId="59945" xr:uid="{00000000-0005-0000-0000-00002DEA0000}"/>
    <cellStyle name="Total 2 2 4 4 2 3" xfId="59946" xr:uid="{00000000-0005-0000-0000-00002EEA0000}"/>
    <cellStyle name="Total 2 2 4 4 3" xfId="59947" xr:uid="{00000000-0005-0000-0000-00002FEA0000}"/>
    <cellStyle name="Total 2 2 4 4 3 2" xfId="59948" xr:uid="{00000000-0005-0000-0000-000030EA0000}"/>
    <cellStyle name="Total 2 2 4 4 3 3" xfId="59949" xr:uid="{00000000-0005-0000-0000-000031EA0000}"/>
    <cellStyle name="Total 2 2 4 4 4" xfId="59950" xr:uid="{00000000-0005-0000-0000-000032EA0000}"/>
    <cellStyle name="Total 2 2 4 4 4 2" xfId="59951" xr:uid="{00000000-0005-0000-0000-000033EA0000}"/>
    <cellStyle name="Total 2 2 4 4 4 3" xfId="59952" xr:uid="{00000000-0005-0000-0000-000034EA0000}"/>
    <cellStyle name="Total 2 2 4 4 5" xfId="59953" xr:uid="{00000000-0005-0000-0000-000035EA0000}"/>
    <cellStyle name="Total 2 2 4 4 5 2" xfId="59954" xr:uid="{00000000-0005-0000-0000-000036EA0000}"/>
    <cellStyle name="Total 2 2 4 4 5 3" xfId="59955" xr:uid="{00000000-0005-0000-0000-000037EA0000}"/>
    <cellStyle name="Total 2 2 4 4 6" xfId="59956" xr:uid="{00000000-0005-0000-0000-000038EA0000}"/>
    <cellStyle name="Total 2 2 4 4 6 2" xfId="59957" xr:uid="{00000000-0005-0000-0000-000039EA0000}"/>
    <cellStyle name="Total 2 2 4 4 6 3" xfId="59958" xr:uid="{00000000-0005-0000-0000-00003AEA0000}"/>
    <cellStyle name="Total 2 2 4 4 7" xfId="59959" xr:uid="{00000000-0005-0000-0000-00003BEA0000}"/>
    <cellStyle name="Total 2 2 4 4 7 2" xfId="59960" xr:uid="{00000000-0005-0000-0000-00003CEA0000}"/>
    <cellStyle name="Total 2 2 4 4 7 3" xfId="59961" xr:uid="{00000000-0005-0000-0000-00003DEA0000}"/>
    <cellStyle name="Total 2 2 4 4 8" xfId="59962" xr:uid="{00000000-0005-0000-0000-00003EEA0000}"/>
    <cellStyle name="Total 2 2 4 4 8 2" xfId="59963" xr:uid="{00000000-0005-0000-0000-00003FEA0000}"/>
    <cellStyle name="Total 2 2 4 4 8 3" xfId="59964" xr:uid="{00000000-0005-0000-0000-000040EA0000}"/>
    <cellStyle name="Total 2 2 4 4 9" xfId="59965" xr:uid="{00000000-0005-0000-0000-000041EA0000}"/>
    <cellStyle name="Total 2 2 4 4 9 2" xfId="59966" xr:uid="{00000000-0005-0000-0000-000042EA0000}"/>
    <cellStyle name="Total 2 2 4 4 9 3" xfId="59967" xr:uid="{00000000-0005-0000-0000-000043EA0000}"/>
    <cellStyle name="Total 2 2 4 5" xfId="59968" xr:uid="{00000000-0005-0000-0000-000044EA0000}"/>
    <cellStyle name="Total 2 2 4 5 10" xfId="59969" xr:uid="{00000000-0005-0000-0000-000045EA0000}"/>
    <cellStyle name="Total 2 2 4 5 10 2" xfId="59970" xr:uid="{00000000-0005-0000-0000-000046EA0000}"/>
    <cellStyle name="Total 2 2 4 5 10 3" xfId="59971" xr:uid="{00000000-0005-0000-0000-000047EA0000}"/>
    <cellStyle name="Total 2 2 4 5 11" xfId="59972" xr:uid="{00000000-0005-0000-0000-000048EA0000}"/>
    <cellStyle name="Total 2 2 4 5 11 2" xfId="59973" xr:uid="{00000000-0005-0000-0000-000049EA0000}"/>
    <cellStyle name="Total 2 2 4 5 11 3" xfId="59974" xr:uid="{00000000-0005-0000-0000-00004AEA0000}"/>
    <cellStyle name="Total 2 2 4 5 12" xfId="59975" xr:uid="{00000000-0005-0000-0000-00004BEA0000}"/>
    <cellStyle name="Total 2 2 4 5 13" xfId="59976" xr:uid="{00000000-0005-0000-0000-00004CEA0000}"/>
    <cellStyle name="Total 2 2 4 5 2" xfId="59977" xr:uid="{00000000-0005-0000-0000-00004DEA0000}"/>
    <cellStyle name="Total 2 2 4 5 2 2" xfId="59978" xr:uid="{00000000-0005-0000-0000-00004EEA0000}"/>
    <cellStyle name="Total 2 2 4 5 2 3" xfId="59979" xr:uid="{00000000-0005-0000-0000-00004FEA0000}"/>
    <cellStyle name="Total 2 2 4 5 3" xfId="59980" xr:uid="{00000000-0005-0000-0000-000050EA0000}"/>
    <cellStyle name="Total 2 2 4 5 3 2" xfId="59981" xr:uid="{00000000-0005-0000-0000-000051EA0000}"/>
    <cellStyle name="Total 2 2 4 5 3 3" xfId="59982" xr:uid="{00000000-0005-0000-0000-000052EA0000}"/>
    <cellStyle name="Total 2 2 4 5 4" xfId="59983" xr:uid="{00000000-0005-0000-0000-000053EA0000}"/>
    <cellStyle name="Total 2 2 4 5 4 2" xfId="59984" xr:uid="{00000000-0005-0000-0000-000054EA0000}"/>
    <cellStyle name="Total 2 2 4 5 4 3" xfId="59985" xr:uid="{00000000-0005-0000-0000-000055EA0000}"/>
    <cellStyle name="Total 2 2 4 5 5" xfId="59986" xr:uid="{00000000-0005-0000-0000-000056EA0000}"/>
    <cellStyle name="Total 2 2 4 5 5 2" xfId="59987" xr:uid="{00000000-0005-0000-0000-000057EA0000}"/>
    <cellStyle name="Total 2 2 4 5 5 3" xfId="59988" xr:uid="{00000000-0005-0000-0000-000058EA0000}"/>
    <cellStyle name="Total 2 2 4 5 6" xfId="59989" xr:uid="{00000000-0005-0000-0000-000059EA0000}"/>
    <cellStyle name="Total 2 2 4 5 6 2" xfId="59990" xr:uid="{00000000-0005-0000-0000-00005AEA0000}"/>
    <cellStyle name="Total 2 2 4 5 6 3" xfId="59991" xr:uid="{00000000-0005-0000-0000-00005BEA0000}"/>
    <cellStyle name="Total 2 2 4 5 7" xfId="59992" xr:uid="{00000000-0005-0000-0000-00005CEA0000}"/>
    <cellStyle name="Total 2 2 4 5 7 2" xfId="59993" xr:uid="{00000000-0005-0000-0000-00005DEA0000}"/>
    <cellStyle name="Total 2 2 4 5 7 3" xfId="59994" xr:uid="{00000000-0005-0000-0000-00005EEA0000}"/>
    <cellStyle name="Total 2 2 4 5 8" xfId="59995" xr:uid="{00000000-0005-0000-0000-00005FEA0000}"/>
    <cellStyle name="Total 2 2 4 5 8 2" xfId="59996" xr:uid="{00000000-0005-0000-0000-000060EA0000}"/>
    <cellStyle name="Total 2 2 4 5 8 3" xfId="59997" xr:uid="{00000000-0005-0000-0000-000061EA0000}"/>
    <cellStyle name="Total 2 2 4 5 9" xfId="59998" xr:uid="{00000000-0005-0000-0000-000062EA0000}"/>
    <cellStyle name="Total 2 2 4 5 9 2" xfId="59999" xr:uid="{00000000-0005-0000-0000-000063EA0000}"/>
    <cellStyle name="Total 2 2 4 5 9 3" xfId="60000" xr:uid="{00000000-0005-0000-0000-000064EA0000}"/>
    <cellStyle name="Total 2 2 4 6" xfId="60001" xr:uid="{00000000-0005-0000-0000-000065EA0000}"/>
    <cellStyle name="Total 2 2 4 6 10" xfId="60002" xr:uid="{00000000-0005-0000-0000-000066EA0000}"/>
    <cellStyle name="Total 2 2 4 6 10 2" xfId="60003" xr:uid="{00000000-0005-0000-0000-000067EA0000}"/>
    <cellStyle name="Total 2 2 4 6 10 3" xfId="60004" xr:uid="{00000000-0005-0000-0000-000068EA0000}"/>
    <cellStyle name="Total 2 2 4 6 11" xfId="60005" xr:uid="{00000000-0005-0000-0000-000069EA0000}"/>
    <cellStyle name="Total 2 2 4 6 11 2" xfId="60006" xr:uid="{00000000-0005-0000-0000-00006AEA0000}"/>
    <cellStyle name="Total 2 2 4 6 11 3" xfId="60007" xr:uid="{00000000-0005-0000-0000-00006BEA0000}"/>
    <cellStyle name="Total 2 2 4 6 12" xfId="60008" xr:uid="{00000000-0005-0000-0000-00006CEA0000}"/>
    <cellStyle name="Total 2 2 4 6 13" xfId="60009" xr:uid="{00000000-0005-0000-0000-00006DEA0000}"/>
    <cellStyle name="Total 2 2 4 6 2" xfId="60010" xr:uid="{00000000-0005-0000-0000-00006EEA0000}"/>
    <cellStyle name="Total 2 2 4 6 2 2" xfId="60011" xr:uid="{00000000-0005-0000-0000-00006FEA0000}"/>
    <cellStyle name="Total 2 2 4 6 2 3" xfId="60012" xr:uid="{00000000-0005-0000-0000-000070EA0000}"/>
    <cellStyle name="Total 2 2 4 6 3" xfId="60013" xr:uid="{00000000-0005-0000-0000-000071EA0000}"/>
    <cellStyle name="Total 2 2 4 6 3 2" xfId="60014" xr:uid="{00000000-0005-0000-0000-000072EA0000}"/>
    <cellStyle name="Total 2 2 4 6 3 3" xfId="60015" xr:uid="{00000000-0005-0000-0000-000073EA0000}"/>
    <cellStyle name="Total 2 2 4 6 4" xfId="60016" xr:uid="{00000000-0005-0000-0000-000074EA0000}"/>
    <cellStyle name="Total 2 2 4 6 4 2" xfId="60017" xr:uid="{00000000-0005-0000-0000-000075EA0000}"/>
    <cellStyle name="Total 2 2 4 6 4 3" xfId="60018" xr:uid="{00000000-0005-0000-0000-000076EA0000}"/>
    <cellStyle name="Total 2 2 4 6 5" xfId="60019" xr:uid="{00000000-0005-0000-0000-000077EA0000}"/>
    <cellStyle name="Total 2 2 4 6 5 2" xfId="60020" xr:uid="{00000000-0005-0000-0000-000078EA0000}"/>
    <cellStyle name="Total 2 2 4 6 5 3" xfId="60021" xr:uid="{00000000-0005-0000-0000-000079EA0000}"/>
    <cellStyle name="Total 2 2 4 6 6" xfId="60022" xr:uid="{00000000-0005-0000-0000-00007AEA0000}"/>
    <cellStyle name="Total 2 2 4 6 6 2" xfId="60023" xr:uid="{00000000-0005-0000-0000-00007BEA0000}"/>
    <cellStyle name="Total 2 2 4 6 6 3" xfId="60024" xr:uid="{00000000-0005-0000-0000-00007CEA0000}"/>
    <cellStyle name="Total 2 2 4 6 7" xfId="60025" xr:uid="{00000000-0005-0000-0000-00007DEA0000}"/>
    <cellStyle name="Total 2 2 4 6 7 2" xfId="60026" xr:uid="{00000000-0005-0000-0000-00007EEA0000}"/>
    <cellStyle name="Total 2 2 4 6 7 3" xfId="60027" xr:uid="{00000000-0005-0000-0000-00007FEA0000}"/>
    <cellStyle name="Total 2 2 4 6 8" xfId="60028" xr:uid="{00000000-0005-0000-0000-000080EA0000}"/>
    <cellStyle name="Total 2 2 4 6 8 2" xfId="60029" xr:uid="{00000000-0005-0000-0000-000081EA0000}"/>
    <cellStyle name="Total 2 2 4 6 8 3" xfId="60030" xr:uid="{00000000-0005-0000-0000-000082EA0000}"/>
    <cellStyle name="Total 2 2 4 6 9" xfId="60031" xr:uid="{00000000-0005-0000-0000-000083EA0000}"/>
    <cellStyle name="Total 2 2 4 6 9 2" xfId="60032" xr:uid="{00000000-0005-0000-0000-000084EA0000}"/>
    <cellStyle name="Total 2 2 4 6 9 3" xfId="60033" xr:uid="{00000000-0005-0000-0000-000085EA0000}"/>
    <cellStyle name="Total 2 2 4 7" xfId="60034" xr:uid="{00000000-0005-0000-0000-000086EA0000}"/>
    <cellStyle name="Total 2 2 4 7 10" xfId="60035" xr:uid="{00000000-0005-0000-0000-000087EA0000}"/>
    <cellStyle name="Total 2 2 4 7 10 2" xfId="60036" xr:uid="{00000000-0005-0000-0000-000088EA0000}"/>
    <cellStyle name="Total 2 2 4 7 10 3" xfId="60037" xr:uid="{00000000-0005-0000-0000-000089EA0000}"/>
    <cellStyle name="Total 2 2 4 7 11" xfId="60038" xr:uid="{00000000-0005-0000-0000-00008AEA0000}"/>
    <cellStyle name="Total 2 2 4 7 11 2" xfId="60039" xr:uid="{00000000-0005-0000-0000-00008BEA0000}"/>
    <cellStyle name="Total 2 2 4 7 11 3" xfId="60040" xr:uid="{00000000-0005-0000-0000-00008CEA0000}"/>
    <cellStyle name="Total 2 2 4 7 12" xfId="60041" xr:uid="{00000000-0005-0000-0000-00008DEA0000}"/>
    <cellStyle name="Total 2 2 4 7 13" xfId="60042" xr:uid="{00000000-0005-0000-0000-00008EEA0000}"/>
    <cellStyle name="Total 2 2 4 7 2" xfId="60043" xr:uid="{00000000-0005-0000-0000-00008FEA0000}"/>
    <cellStyle name="Total 2 2 4 7 2 2" xfId="60044" xr:uid="{00000000-0005-0000-0000-000090EA0000}"/>
    <cellStyle name="Total 2 2 4 7 2 3" xfId="60045" xr:uid="{00000000-0005-0000-0000-000091EA0000}"/>
    <cellStyle name="Total 2 2 4 7 3" xfId="60046" xr:uid="{00000000-0005-0000-0000-000092EA0000}"/>
    <cellStyle name="Total 2 2 4 7 3 2" xfId="60047" xr:uid="{00000000-0005-0000-0000-000093EA0000}"/>
    <cellStyle name="Total 2 2 4 7 3 3" xfId="60048" xr:uid="{00000000-0005-0000-0000-000094EA0000}"/>
    <cellStyle name="Total 2 2 4 7 4" xfId="60049" xr:uid="{00000000-0005-0000-0000-000095EA0000}"/>
    <cellStyle name="Total 2 2 4 7 4 2" xfId="60050" xr:uid="{00000000-0005-0000-0000-000096EA0000}"/>
    <cellStyle name="Total 2 2 4 7 4 3" xfId="60051" xr:uid="{00000000-0005-0000-0000-000097EA0000}"/>
    <cellStyle name="Total 2 2 4 7 5" xfId="60052" xr:uid="{00000000-0005-0000-0000-000098EA0000}"/>
    <cellStyle name="Total 2 2 4 7 5 2" xfId="60053" xr:uid="{00000000-0005-0000-0000-000099EA0000}"/>
    <cellStyle name="Total 2 2 4 7 5 3" xfId="60054" xr:uid="{00000000-0005-0000-0000-00009AEA0000}"/>
    <cellStyle name="Total 2 2 4 7 6" xfId="60055" xr:uid="{00000000-0005-0000-0000-00009BEA0000}"/>
    <cellStyle name="Total 2 2 4 7 6 2" xfId="60056" xr:uid="{00000000-0005-0000-0000-00009CEA0000}"/>
    <cellStyle name="Total 2 2 4 7 6 3" xfId="60057" xr:uid="{00000000-0005-0000-0000-00009DEA0000}"/>
    <cellStyle name="Total 2 2 4 7 7" xfId="60058" xr:uid="{00000000-0005-0000-0000-00009EEA0000}"/>
    <cellStyle name="Total 2 2 4 7 7 2" xfId="60059" xr:uid="{00000000-0005-0000-0000-00009FEA0000}"/>
    <cellStyle name="Total 2 2 4 7 7 3" xfId="60060" xr:uid="{00000000-0005-0000-0000-0000A0EA0000}"/>
    <cellStyle name="Total 2 2 4 7 8" xfId="60061" xr:uid="{00000000-0005-0000-0000-0000A1EA0000}"/>
    <cellStyle name="Total 2 2 4 7 8 2" xfId="60062" xr:uid="{00000000-0005-0000-0000-0000A2EA0000}"/>
    <cellStyle name="Total 2 2 4 7 8 3" xfId="60063" xr:uid="{00000000-0005-0000-0000-0000A3EA0000}"/>
    <cellStyle name="Total 2 2 4 7 9" xfId="60064" xr:uid="{00000000-0005-0000-0000-0000A4EA0000}"/>
    <cellStyle name="Total 2 2 4 7 9 2" xfId="60065" xr:uid="{00000000-0005-0000-0000-0000A5EA0000}"/>
    <cellStyle name="Total 2 2 4 7 9 3" xfId="60066" xr:uid="{00000000-0005-0000-0000-0000A6EA0000}"/>
    <cellStyle name="Total 2 2 4 8" xfId="60067" xr:uid="{00000000-0005-0000-0000-0000A7EA0000}"/>
    <cellStyle name="Total 2 2 4 8 2" xfId="60068" xr:uid="{00000000-0005-0000-0000-0000A8EA0000}"/>
    <cellStyle name="Total 2 2 4 8 3" xfId="60069" xr:uid="{00000000-0005-0000-0000-0000A9EA0000}"/>
    <cellStyle name="Total 2 2 4 9" xfId="60070" xr:uid="{00000000-0005-0000-0000-0000AAEA0000}"/>
    <cellStyle name="Total 2 2 4 9 2" xfId="60071" xr:uid="{00000000-0005-0000-0000-0000ABEA0000}"/>
    <cellStyle name="Total 2 2 4 9 3" xfId="60072" xr:uid="{00000000-0005-0000-0000-0000ACEA0000}"/>
    <cellStyle name="Total 2 2 5" xfId="60073" xr:uid="{00000000-0005-0000-0000-0000ADEA0000}"/>
    <cellStyle name="Total 2 2 5 10" xfId="60074" xr:uid="{00000000-0005-0000-0000-0000AEEA0000}"/>
    <cellStyle name="Total 2 2 5 10 2" xfId="60075" xr:uid="{00000000-0005-0000-0000-0000AFEA0000}"/>
    <cellStyle name="Total 2 2 5 10 3" xfId="60076" xr:uid="{00000000-0005-0000-0000-0000B0EA0000}"/>
    <cellStyle name="Total 2 2 5 11" xfId="60077" xr:uid="{00000000-0005-0000-0000-0000B1EA0000}"/>
    <cellStyle name="Total 2 2 5 11 2" xfId="60078" xr:uid="{00000000-0005-0000-0000-0000B2EA0000}"/>
    <cellStyle name="Total 2 2 5 11 3" xfId="60079" xr:uid="{00000000-0005-0000-0000-0000B3EA0000}"/>
    <cellStyle name="Total 2 2 5 12" xfId="60080" xr:uid="{00000000-0005-0000-0000-0000B4EA0000}"/>
    <cellStyle name="Total 2 2 5 12 2" xfId="60081" xr:uid="{00000000-0005-0000-0000-0000B5EA0000}"/>
    <cellStyle name="Total 2 2 5 12 3" xfId="60082" xr:uid="{00000000-0005-0000-0000-0000B6EA0000}"/>
    <cellStyle name="Total 2 2 5 13" xfId="60083" xr:uid="{00000000-0005-0000-0000-0000B7EA0000}"/>
    <cellStyle name="Total 2 2 5 13 2" xfId="60084" xr:uid="{00000000-0005-0000-0000-0000B8EA0000}"/>
    <cellStyle name="Total 2 2 5 13 3" xfId="60085" xr:uid="{00000000-0005-0000-0000-0000B9EA0000}"/>
    <cellStyle name="Total 2 2 5 14" xfId="60086" xr:uid="{00000000-0005-0000-0000-0000BAEA0000}"/>
    <cellStyle name="Total 2 2 5 14 2" xfId="60087" xr:uid="{00000000-0005-0000-0000-0000BBEA0000}"/>
    <cellStyle name="Total 2 2 5 14 3" xfId="60088" xr:uid="{00000000-0005-0000-0000-0000BCEA0000}"/>
    <cellStyle name="Total 2 2 5 15" xfId="60089" xr:uid="{00000000-0005-0000-0000-0000BDEA0000}"/>
    <cellStyle name="Total 2 2 5 15 2" xfId="60090" xr:uid="{00000000-0005-0000-0000-0000BEEA0000}"/>
    <cellStyle name="Total 2 2 5 15 3" xfId="60091" xr:uid="{00000000-0005-0000-0000-0000BFEA0000}"/>
    <cellStyle name="Total 2 2 5 16" xfId="60092" xr:uid="{00000000-0005-0000-0000-0000C0EA0000}"/>
    <cellStyle name="Total 2 2 5 16 2" xfId="60093" xr:uid="{00000000-0005-0000-0000-0000C1EA0000}"/>
    <cellStyle name="Total 2 2 5 16 3" xfId="60094" xr:uid="{00000000-0005-0000-0000-0000C2EA0000}"/>
    <cellStyle name="Total 2 2 5 17" xfId="60095" xr:uid="{00000000-0005-0000-0000-0000C3EA0000}"/>
    <cellStyle name="Total 2 2 5 17 2" xfId="60096" xr:uid="{00000000-0005-0000-0000-0000C4EA0000}"/>
    <cellStyle name="Total 2 2 5 17 3" xfId="60097" xr:uid="{00000000-0005-0000-0000-0000C5EA0000}"/>
    <cellStyle name="Total 2 2 5 18" xfId="60098" xr:uid="{00000000-0005-0000-0000-0000C6EA0000}"/>
    <cellStyle name="Total 2 2 5 18 2" xfId="60099" xr:uid="{00000000-0005-0000-0000-0000C7EA0000}"/>
    <cellStyle name="Total 2 2 5 18 3" xfId="60100" xr:uid="{00000000-0005-0000-0000-0000C8EA0000}"/>
    <cellStyle name="Total 2 2 5 19" xfId="60101" xr:uid="{00000000-0005-0000-0000-0000C9EA0000}"/>
    <cellStyle name="Total 2 2 5 2" xfId="60102" xr:uid="{00000000-0005-0000-0000-0000CAEA0000}"/>
    <cellStyle name="Total 2 2 5 2 10" xfId="60103" xr:uid="{00000000-0005-0000-0000-0000CBEA0000}"/>
    <cellStyle name="Total 2 2 5 2 10 2" xfId="60104" xr:uid="{00000000-0005-0000-0000-0000CCEA0000}"/>
    <cellStyle name="Total 2 2 5 2 10 3" xfId="60105" xr:uid="{00000000-0005-0000-0000-0000CDEA0000}"/>
    <cellStyle name="Total 2 2 5 2 11" xfId="60106" xr:uid="{00000000-0005-0000-0000-0000CEEA0000}"/>
    <cellStyle name="Total 2 2 5 2 11 2" xfId="60107" xr:uid="{00000000-0005-0000-0000-0000CFEA0000}"/>
    <cellStyle name="Total 2 2 5 2 11 3" xfId="60108" xr:uid="{00000000-0005-0000-0000-0000D0EA0000}"/>
    <cellStyle name="Total 2 2 5 2 12" xfId="60109" xr:uid="{00000000-0005-0000-0000-0000D1EA0000}"/>
    <cellStyle name="Total 2 2 5 2 12 2" xfId="60110" xr:uid="{00000000-0005-0000-0000-0000D2EA0000}"/>
    <cellStyle name="Total 2 2 5 2 12 3" xfId="60111" xr:uid="{00000000-0005-0000-0000-0000D3EA0000}"/>
    <cellStyle name="Total 2 2 5 2 13" xfId="60112" xr:uid="{00000000-0005-0000-0000-0000D4EA0000}"/>
    <cellStyle name="Total 2 2 5 2 14" xfId="60113" xr:uid="{00000000-0005-0000-0000-0000D5EA0000}"/>
    <cellStyle name="Total 2 2 5 2 2" xfId="60114" xr:uid="{00000000-0005-0000-0000-0000D6EA0000}"/>
    <cellStyle name="Total 2 2 5 2 2 2" xfId="60115" xr:uid="{00000000-0005-0000-0000-0000D7EA0000}"/>
    <cellStyle name="Total 2 2 5 2 2 3" xfId="60116" xr:uid="{00000000-0005-0000-0000-0000D8EA0000}"/>
    <cellStyle name="Total 2 2 5 2 3" xfId="60117" xr:uid="{00000000-0005-0000-0000-0000D9EA0000}"/>
    <cellStyle name="Total 2 2 5 2 3 2" xfId="60118" xr:uid="{00000000-0005-0000-0000-0000DAEA0000}"/>
    <cellStyle name="Total 2 2 5 2 3 3" xfId="60119" xr:uid="{00000000-0005-0000-0000-0000DBEA0000}"/>
    <cellStyle name="Total 2 2 5 2 4" xfId="60120" xr:uid="{00000000-0005-0000-0000-0000DCEA0000}"/>
    <cellStyle name="Total 2 2 5 2 4 2" xfId="60121" xr:uid="{00000000-0005-0000-0000-0000DDEA0000}"/>
    <cellStyle name="Total 2 2 5 2 4 3" xfId="60122" xr:uid="{00000000-0005-0000-0000-0000DEEA0000}"/>
    <cellStyle name="Total 2 2 5 2 5" xfId="60123" xr:uid="{00000000-0005-0000-0000-0000DFEA0000}"/>
    <cellStyle name="Total 2 2 5 2 5 2" xfId="60124" xr:uid="{00000000-0005-0000-0000-0000E0EA0000}"/>
    <cellStyle name="Total 2 2 5 2 5 3" xfId="60125" xr:uid="{00000000-0005-0000-0000-0000E1EA0000}"/>
    <cellStyle name="Total 2 2 5 2 6" xfId="60126" xr:uid="{00000000-0005-0000-0000-0000E2EA0000}"/>
    <cellStyle name="Total 2 2 5 2 6 2" xfId="60127" xr:uid="{00000000-0005-0000-0000-0000E3EA0000}"/>
    <cellStyle name="Total 2 2 5 2 6 3" xfId="60128" xr:uid="{00000000-0005-0000-0000-0000E4EA0000}"/>
    <cellStyle name="Total 2 2 5 2 7" xfId="60129" xr:uid="{00000000-0005-0000-0000-0000E5EA0000}"/>
    <cellStyle name="Total 2 2 5 2 7 2" xfId="60130" xr:uid="{00000000-0005-0000-0000-0000E6EA0000}"/>
    <cellStyle name="Total 2 2 5 2 7 3" xfId="60131" xr:uid="{00000000-0005-0000-0000-0000E7EA0000}"/>
    <cellStyle name="Total 2 2 5 2 8" xfId="60132" xr:uid="{00000000-0005-0000-0000-0000E8EA0000}"/>
    <cellStyle name="Total 2 2 5 2 8 2" xfId="60133" xr:uid="{00000000-0005-0000-0000-0000E9EA0000}"/>
    <cellStyle name="Total 2 2 5 2 8 3" xfId="60134" xr:uid="{00000000-0005-0000-0000-0000EAEA0000}"/>
    <cellStyle name="Total 2 2 5 2 9" xfId="60135" xr:uid="{00000000-0005-0000-0000-0000EBEA0000}"/>
    <cellStyle name="Total 2 2 5 2 9 2" xfId="60136" xr:uid="{00000000-0005-0000-0000-0000ECEA0000}"/>
    <cellStyle name="Total 2 2 5 2 9 3" xfId="60137" xr:uid="{00000000-0005-0000-0000-0000EDEA0000}"/>
    <cellStyle name="Total 2 2 5 20" xfId="60138" xr:uid="{00000000-0005-0000-0000-0000EEEA0000}"/>
    <cellStyle name="Total 2 2 5 3" xfId="60139" xr:uid="{00000000-0005-0000-0000-0000EFEA0000}"/>
    <cellStyle name="Total 2 2 5 3 10" xfId="60140" xr:uid="{00000000-0005-0000-0000-0000F0EA0000}"/>
    <cellStyle name="Total 2 2 5 3 10 2" xfId="60141" xr:uid="{00000000-0005-0000-0000-0000F1EA0000}"/>
    <cellStyle name="Total 2 2 5 3 10 3" xfId="60142" xr:uid="{00000000-0005-0000-0000-0000F2EA0000}"/>
    <cellStyle name="Total 2 2 5 3 11" xfId="60143" xr:uid="{00000000-0005-0000-0000-0000F3EA0000}"/>
    <cellStyle name="Total 2 2 5 3 11 2" xfId="60144" xr:uid="{00000000-0005-0000-0000-0000F4EA0000}"/>
    <cellStyle name="Total 2 2 5 3 11 3" xfId="60145" xr:uid="{00000000-0005-0000-0000-0000F5EA0000}"/>
    <cellStyle name="Total 2 2 5 3 12" xfId="60146" xr:uid="{00000000-0005-0000-0000-0000F6EA0000}"/>
    <cellStyle name="Total 2 2 5 3 12 2" xfId="60147" xr:uid="{00000000-0005-0000-0000-0000F7EA0000}"/>
    <cellStyle name="Total 2 2 5 3 12 3" xfId="60148" xr:uid="{00000000-0005-0000-0000-0000F8EA0000}"/>
    <cellStyle name="Total 2 2 5 3 13" xfId="60149" xr:uid="{00000000-0005-0000-0000-0000F9EA0000}"/>
    <cellStyle name="Total 2 2 5 3 14" xfId="60150" xr:uid="{00000000-0005-0000-0000-0000FAEA0000}"/>
    <cellStyle name="Total 2 2 5 3 2" xfId="60151" xr:uid="{00000000-0005-0000-0000-0000FBEA0000}"/>
    <cellStyle name="Total 2 2 5 3 2 2" xfId="60152" xr:uid="{00000000-0005-0000-0000-0000FCEA0000}"/>
    <cellStyle name="Total 2 2 5 3 2 3" xfId="60153" xr:uid="{00000000-0005-0000-0000-0000FDEA0000}"/>
    <cellStyle name="Total 2 2 5 3 3" xfId="60154" xr:uid="{00000000-0005-0000-0000-0000FEEA0000}"/>
    <cellStyle name="Total 2 2 5 3 3 2" xfId="60155" xr:uid="{00000000-0005-0000-0000-0000FFEA0000}"/>
    <cellStyle name="Total 2 2 5 3 3 3" xfId="60156" xr:uid="{00000000-0005-0000-0000-000000EB0000}"/>
    <cellStyle name="Total 2 2 5 3 4" xfId="60157" xr:uid="{00000000-0005-0000-0000-000001EB0000}"/>
    <cellStyle name="Total 2 2 5 3 4 2" xfId="60158" xr:uid="{00000000-0005-0000-0000-000002EB0000}"/>
    <cellStyle name="Total 2 2 5 3 4 3" xfId="60159" xr:uid="{00000000-0005-0000-0000-000003EB0000}"/>
    <cellStyle name="Total 2 2 5 3 5" xfId="60160" xr:uid="{00000000-0005-0000-0000-000004EB0000}"/>
    <cellStyle name="Total 2 2 5 3 5 2" xfId="60161" xr:uid="{00000000-0005-0000-0000-000005EB0000}"/>
    <cellStyle name="Total 2 2 5 3 5 3" xfId="60162" xr:uid="{00000000-0005-0000-0000-000006EB0000}"/>
    <cellStyle name="Total 2 2 5 3 6" xfId="60163" xr:uid="{00000000-0005-0000-0000-000007EB0000}"/>
    <cellStyle name="Total 2 2 5 3 6 2" xfId="60164" xr:uid="{00000000-0005-0000-0000-000008EB0000}"/>
    <cellStyle name="Total 2 2 5 3 6 3" xfId="60165" xr:uid="{00000000-0005-0000-0000-000009EB0000}"/>
    <cellStyle name="Total 2 2 5 3 7" xfId="60166" xr:uid="{00000000-0005-0000-0000-00000AEB0000}"/>
    <cellStyle name="Total 2 2 5 3 7 2" xfId="60167" xr:uid="{00000000-0005-0000-0000-00000BEB0000}"/>
    <cellStyle name="Total 2 2 5 3 7 3" xfId="60168" xr:uid="{00000000-0005-0000-0000-00000CEB0000}"/>
    <cellStyle name="Total 2 2 5 3 8" xfId="60169" xr:uid="{00000000-0005-0000-0000-00000DEB0000}"/>
    <cellStyle name="Total 2 2 5 3 8 2" xfId="60170" xr:uid="{00000000-0005-0000-0000-00000EEB0000}"/>
    <cellStyle name="Total 2 2 5 3 8 3" xfId="60171" xr:uid="{00000000-0005-0000-0000-00000FEB0000}"/>
    <cellStyle name="Total 2 2 5 3 9" xfId="60172" xr:uid="{00000000-0005-0000-0000-000010EB0000}"/>
    <cellStyle name="Total 2 2 5 3 9 2" xfId="60173" xr:uid="{00000000-0005-0000-0000-000011EB0000}"/>
    <cellStyle name="Total 2 2 5 3 9 3" xfId="60174" xr:uid="{00000000-0005-0000-0000-000012EB0000}"/>
    <cellStyle name="Total 2 2 5 4" xfId="60175" xr:uid="{00000000-0005-0000-0000-000013EB0000}"/>
    <cellStyle name="Total 2 2 5 4 10" xfId="60176" xr:uid="{00000000-0005-0000-0000-000014EB0000}"/>
    <cellStyle name="Total 2 2 5 4 10 2" xfId="60177" xr:uid="{00000000-0005-0000-0000-000015EB0000}"/>
    <cellStyle name="Total 2 2 5 4 10 3" xfId="60178" xr:uid="{00000000-0005-0000-0000-000016EB0000}"/>
    <cellStyle name="Total 2 2 5 4 11" xfId="60179" xr:uid="{00000000-0005-0000-0000-000017EB0000}"/>
    <cellStyle name="Total 2 2 5 4 11 2" xfId="60180" xr:uid="{00000000-0005-0000-0000-000018EB0000}"/>
    <cellStyle name="Total 2 2 5 4 11 3" xfId="60181" xr:uid="{00000000-0005-0000-0000-000019EB0000}"/>
    <cellStyle name="Total 2 2 5 4 12" xfId="60182" xr:uid="{00000000-0005-0000-0000-00001AEB0000}"/>
    <cellStyle name="Total 2 2 5 4 13" xfId="60183" xr:uid="{00000000-0005-0000-0000-00001BEB0000}"/>
    <cellStyle name="Total 2 2 5 4 2" xfId="60184" xr:uid="{00000000-0005-0000-0000-00001CEB0000}"/>
    <cellStyle name="Total 2 2 5 4 2 2" xfId="60185" xr:uid="{00000000-0005-0000-0000-00001DEB0000}"/>
    <cellStyle name="Total 2 2 5 4 2 3" xfId="60186" xr:uid="{00000000-0005-0000-0000-00001EEB0000}"/>
    <cellStyle name="Total 2 2 5 4 3" xfId="60187" xr:uid="{00000000-0005-0000-0000-00001FEB0000}"/>
    <cellStyle name="Total 2 2 5 4 3 2" xfId="60188" xr:uid="{00000000-0005-0000-0000-000020EB0000}"/>
    <cellStyle name="Total 2 2 5 4 3 3" xfId="60189" xr:uid="{00000000-0005-0000-0000-000021EB0000}"/>
    <cellStyle name="Total 2 2 5 4 4" xfId="60190" xr:uid="{00000000-0005-0000-0000-000022EB0000}"/>
    <cellStyle name="Total 2 2 5 4 4 2" xfId="60191" xr:uid="{00000000-0005-0000-0000-000023EB0000}"/>
    <cellStyle name="Total 2 2 5 4 4 3" xfId="60192" xr:uid="{00000000-0005-0000-0000-000024EB0000}"/>
    <cellStyle name="Total 2 2 5 4 5" xfId="60193" xr:uid="{00000000-0005-0000-0000-000025EB0000}"/>
    <cellStyle name="Total 2 2 5 4 5 2" xfId="60194" xr:uid="{00000000-0005-0000-0000-000026EB0000}"/>
    <cellStyle name="Total 2 2 5 4 5 3" xfId="60195" xr:uid="{00000000-0005-0000-0000-000027EB0000}"/>
    <cellStyle name="Total 2 2 5 4 6" xfId="60196" xr:uid="{00000000-0005-0000-0000-000028EB0000}"/>
    <cellStyle name="Total 2 2 5 4 6 2" xfId="60197" xr:uid="{00000000-0005-0000-0000-000029EB0000}"/>
    <cellStyle name="Total 2 2 5 4 6 3" xfId="60198" xr:uid="{00000000-0005-0000-0000-00002AEB0000}"/>
    <cellStyle name="Total 2 2 5 4 7" xfId="60199" xr:uid="{00000000-0005-0000-0000-00002BEB0000}"/>
    <cellStyle name="Total 2 2 5 4 7 2" xfId="60200" xr:uid="{00000000-0005-0000-0000-00002CEB0000}"/>
    <cellStyle name="Total 2 2 5 4 7 3" xfId="60201" xr:uid="{00000000-0005-0000-0000-00002DEB0000}"/>
    <cellStyle name="Total 2 2 5 4 8" xfId="60202" xr:uid="{00000000-0005-0000-0000-00002EEB0000}"/>
    <cellStyle name="Total 2 2 5 4 8 2" xfId="60203" xr:uid="{00000000-0005-0000-0000-00002FEB0000}"/>
    <cellStyle name="Total 2 2 5 4 8 3" xfId="60204" xr:uid="{00000000-0005-0000-0000-000030EB0000}"/>
    <cellStyle name="Total 2 2 5 4 9" xfId="60205" xr:uid="{00000000-0005-0000-0000-000031EB0000}"/>
    <cellStyle name="Total 2 2 5 4 9 2" xfId="60206" xr:uid="{00000000-0005-0000-0000-000032EB0000}"/>
    <cellStyle name="Total 2 2 5 4 9 3" xfId="60207" xr:uid="{00000000-0005-0000-0000-000033EB0000}"/>
    <cellStyle name="Total 2 2 5 5" xfId="60208" xr:uid="{00000000-0005-0000-0000-000034EB0000}"/>
    <cellStyle name="Total 2 2 5 5 10" xfId="60209" xr:uid="{00000000-0005-0000-0000-000035EB0000}"/>
    <cellStyle name="Total 2 2 5 5 10 2" xfId="60210" xr:uid="{00000000-0005-0000-0000-000036EB0000}"/>
    <cellStyle name="Total 2 2 5 5 10 3" xfId="60211" xr:uid="{00000000-0005-0000-0000-000037EB0000}"/>
    <cellStyle name="Total 2 2 5 5 11" xfId="60212" xr:uid="{00000000-0005-0000-0000-000038EB0000}"/>
    <cellStyle name="Total 2 2 5 5 11 2" xfId="60213" xr:uid="{00000000-0005-0000-0000-000039EB0000}"/>
    <cellStyle name="Total 2 2 5 5 11 3" xfId="60214" xr:uid="{00000000-0005-0000-0000-00003AEB0000}"/>
    <cellStyle name="Total 2 2 5 5 12" xfId="60215" xr:uid="{00000000-0005-0000-0000-00003BEB0000}"/>
    <cellStyle name="Total 2 2 5 5 13" xfId="60216" xr:uid="{00000000-0005-0000-0000-00003CEB0000}"/>
    <cellStyle name="Total 2 2 5 5 2" xfId="60217" xr:uid="{00000000-0005-0000-0000-00003DEB0000}"/>
    <cellStyle name="Total 2 2 5 5 2 2" xfId="60218" xr:uid="{00000000-0005-0000-0000-00003EEB0000}"/>
    <cellStyle name="Total 2 2 5 5 2 3" xfId="60219" xr:uid="{00000000-0005-0000-0000-00003FEB0000}"/>
    <cellStyle name="Total 2 2 5 5 3" xfId="60220" xr:uid="{00000000-0005-0000-0000-000040EB0000}"/>
    <cellStyle name="Total 2 2 5 5 3 2" xfId="60221" xr:uid="{00000000-0005-0000-0000-000041EB0000}"/>
    <cellStyle name="Total 2 2 5 5 3 3" xfId="60222" xr:uid="{00000000-0005-0000-0000-000042EB0000}"/>
    <cellStyle name="Total 2 2 5 5 4" xfId="60223" xr:uid="{00000000-0005-0000-0000-000043EB0000}"/>
    <cellStyle name="Total 2 2 5 5 4 2" xfId="60224" xr:uid="{00000000-0005-0000-0000-000044EB0000}"/>
    <cellStyle name="Total 2 2 5 5 4 3" xfId="60225" xr:uid="{00000000-0005-0000-0000-000045EB0000}"/>
    <cellStyle name="Total 2 2 5 5 5" xfId="60226" xr:uid="{00000000-0005-0000-0000-000046EB0000}"/>
    <cellStyle name="Total 2 2 5 5 5 2" xfId="60227" xr:uid="{00000000-0005-0000-0000-000047EB0000}"/>
    <cellStyle name="Total 2 2 5 5 5 3" xfId="60228" xr:uid="{00000000-0005-0000-0000-000048EB0000}"/>
    <cellStyle name="Total 2 2 5 5 6" xfId="60229" xr:uid="{00000000-0005-0000-0000-000049EB0000}"/>
    <cellStyle name="Total 2 2 5 5 6 2" xfId="60230" xr:uid="{00000000-0005-0000-0000-00004AEB0000}"/>
    <cellStyle name="Total 2 2 5 5 6 3" xfId="60231" xr:uid="{00000000-0005-0000-0000-00004BEB0000}"/>
    <cellStyle name="Total 2 2 5 5 7" xfId="60232" xr:uid="{00000000-0005-0000-0000-00004CEB0000}"/>
    <cellStyle name="Total 2 2 5 5 7 2" xfId="60233" xr:uid="{00000000-0005-0000-0000-00004DEB0000}"/>
    <cellStyle name="Total 2 2 5 5 7 3" xfId="60234" xr:uid="{00000000-0005-0000-0000-00004EEB0000}"/>
    <cellStyle name="Total 2 2 5 5 8" xfId="60235" xr:uid="{00000000-0005-0000-0000-00004FEB0000}"/>
    <cellStyle name="Total 2 2 5 5 8 2" xfId="60236" xr:uid="{00000000-0005-0000-0000-000050EB0000}"/>
    <cellStyle name="Total 2 2 5 5 8 3" xfId="60237" xr:uid="{00000000-0005-0000-0000-000051EB0000}"/>
    <cellStyle name="Total 2 2 5 5 9" xfId="60238" xr:uid="{00000000-0005-0000-0000-000052EB0000}"/>
    <cellStyle name="Total 2 2 5 5 9 2" xfId="60239" xr:uid="{00000000-0005-0000-0000-000053EB0000}"/>
    <cellStyle name="Total 2 2 5 5 9 3" xfId="60240" xr:uid="{00000000-0005-0000-0000-000054EB0000}"/>
    <cellStyle name="Total 2 2 5 6" xfId="60241" xr:uid="{00000000-0005-0000-0000-000055EB0000}"/>
    <cellStyle name="Total 2 2 5 6 10" xfId="60242" xr:uid="{00000000-0005-0000-0000-000056EB0000}"/>
    <cellStyle name="Total 2 2 5 6 10 2" xfId="60243" xr:uid="{00000000-0005-0000-0000-000057EB0000}"/>
    <cellStyle name="Total 2 2 5 6 10 3" xfId="60244" xr:uid="{00000000-0005-0000-0000-000058EB0000}"/>
    <cellStyle name="Total 2 2 5 6 11" xfId="60245" xr:uid="{00000000-0005-0000-0000-000059EB0000}"/>
    <cellStyle name="Total 2 2 5 6 11 2" xfId="60246" xr:uid="{00000000-0005-0000-0000-00005AEB0000}"/>
    <cellStyle name="Total 2 2 5 6 11 3" xfId="60247" xr:uid="{00000000-0005-0000-0000-00005BEB0000}"/>
    <cellStyle name="Total 2 2 5 6 12" xfId="60248" xr:uid="{00000000-0005-0000-0000-00005CEB0000}"/>
    <cellStyle name="Total 2 2 5 6 13" xfId="60249" xr:uid="{00000000-0005-0000-0000-00005DEB0000}"/>
    <cellStyle name="Total 2 2 5 6 2" xfId="60250" xr:uid="{00000000-0005-0000-0000-00005EEB0000}"/>
    <cellStyle name="Total 2 2 5 6 2 2" xfId="60251" xr:uid="{00000000-0005-0000-0000-00005FEB0000}"/>
    <cellStyle name="Total 2 2 5 6 2 3" xfId="60252" xr:uid="{00000000-0005-0000-0000-000060EB0000}"/>
    <cellStyle name="Total 2 2 5 6 3" xfId="60253" xr:uid="{00000000-0005-0000-0000-000061EB0000}"/>
    <cellStyle name="Total 2 2 5 6 3 2" xfId="60254" xr:uid="{00000000-0005-0000-0000-000062EB0000}"/>
    <cellStyle name="Total 2 2 5 6 3 3" xfId="60255" xr:uid="{00000000-0005-0000-0000-000063EB0000}"/>
    <cellStyle name="Total 2 2 5 6 4" xfId="60256" xr:uid="{00000000-0005-0000-0000-000064EB0000}"/>
    <cellStyle name="Total 2 2 5 6 4 2" xfId="60257" xr:uid="{00000000-0005-0000-0000-000065EB0000}"/>
    <cellStyle name="Total 2 2 5 6 4 3" xfId="60258" xr:uid="{00000000-0005-0000-0000-000066EB0000}"/>
    <cellStyle name="Total 2 2 5 6 5" xfId="60259" xr:uid="{00000000-0005-0000-0000-000067EB0000}"/>
    <cellStyle name="Total 2 2 5 6 5 2" xfId="60260" xr:uid="{00000000-0005-0000-0000-000068EB0000}"/>
    <cellStyle name="Total 2 2 5 6 5 3" xfId="60261" xr:uid="{00000000-0005-0000-0000-000069EB0000}"/>
    <cellStyle name="Total 2 2 5 6 6" xfId="60262" xr:uid="{00000000-0005-0000-0000-00006AEB0000}"/>
    <cellStyle name="Total 2 2 5 6 6 2" xfId="60263" xr:uid="{00000000-0005-0000-0000-00006BEB0000}"/>
    <cellStyle name="Total 2 2 5 6 6 3" xfId="60264" xr:uid="{00000000-0005-0000-0000-00006CEB0000}"/>
    <cellStyle name="Total 2 2 5 6 7" xfId="60265" xr:uid="{00000000-0005-0000-0000-00006DEB0000}"/>
    <cellStyle name="Total 2 2 5 6 7 2" xfId="60266" xr:uid="{00000000-0005-0000-0000-00006EEB0000}"/>
    <cellStyle name="Total 2 2 5 6 7 3" xfId="60267" xr:uid="{00000000-0005-0000-0000-00006FEB0000}"/>
    <cellStyle name="Total 2 2 5 6 8" xfId="60268" xr:uid="{00000000-0005-0000-0000-000070EB0000}"/>
    <cellStyle name="Total 2 2 5 6 8 2" xfId="60269" xr:uid="{00000000-0005-0000-0000-000071EB0000}"/>
    <cellStyle name="Total 2 2 5 6 8 3" xfId="60270" xr:uid="{00000000-0005-0000-0000-000072EB0000}"/>
    <cellStyle name="Total 2 2 5 6 9" xfId="60271" xr:uid="{00000000-0005-0000-0000-000073EB0000}"/>
    <cellStyle name="Total 2 2 5 6 9 2" xfId="60272" xr:uid="{00000000-0005-0000-0000-000074EB0000}"/>
    <cellStyle name="Total 2 2 5 6 9 3" xfId="60273" xr:uid="{00000000-0005-0000-0000-000075EB0000}"/>
    <cellStyle name="Total 2 2 5 7" xfId="60274" xr:uid="{00000000-0005-0000-0000-000076EB0000}"/>
    <cellStyle name="Total 2 2 5 7 10" xfId="60275" xr:uid="{00000000-0005-0000-0000-000077EB0000}"/>
    <cellStyle name="Total 2 2 5 7 10 2" xfId="60276" xr:uid="{00000000-0005-0000-0000-000078EB0000}"/>
    <cellStyle name="Total 2 2 5 7 10 3" xfId="60277" xr:uid="{00000000-0005-0000-0000-000079EB0000}"/>
    <cellStyle name="Total 2 2 5 7 11" xfId="60278" xr:uid="{00000000-0005-0000-0000-00007AEB0000}"/>
    <cellStyle name="Total 2 2 5 7 11 2" xfId="60279" xr:uid="{00000000-0005-0000-0000-00007BEB0000}"/>
    <cellStyle name="Total 2 2 5 7 11 3" xfId="60280" xr:uid="{00000000-0005-0000-0000-00007CEB0000}"/>
    <cellStyle name="Total 2 2 5 7 12" xfId="60281" xr:uid="{00000000-0005-0000-0000-00007DEB0000}"/>
    <cellStyle name="Total 2 2 5 7 13" xfId="60282" xr:uid="{00000000-0005-0000-0000-00007EEB0000}"/>
    <cellStyle name="Total 2 2 5 7 2" xfId="60283" xr:uid="{00000000-0005-0000-0000-00007FEB0000}"/>
    <cellStyle name="Total 2 2 5 7 2 2" xfId="60284" xr:uid="{00000000-0005-0000-0000-000080EB0000}"/>
    <cellStyle name="Total 2 2 5 7 2 3" xfId="60285" xr:uid="{00000000-0005-0000-0000-000081EB0000}"/>
    <cellStyle name="Total 2 2 5 7 3" xfId="60286" xr:uid="{00000000-0005-0000-0000-000082EB0000}"/>
    <cellStyle name="Total 2 2 5 7 3 2" xfId="60287" xr:uid="{00000000-0005-0000-0000-000083EB0000}"/>
    <cellStyle name="Total 2 2 5 7 3 3" xfId="60288" xr:uid="{00000000-0005-0000-0000-000084EB0000}"/>
    <cellStyle name="Total 2 2 5 7 4" xfId="60289" xr:uid="{00000000-0005-0000-0000-000085EB0000}"/>
    <cellStyle name="Total 2 2 5 7 4 2" xfId="60290" xr:uid="{00000000-0005-0000-0000-000086EB0000}"/>
    <cellStyle name="Total 2 2 5 7 4 3" xfId="60291" xr:uid="{00000000-0005-0000-0000-000087EB0000}"/>
    <cellStyle name="Total 2 2 5 7 5" xfId="60292" xr:uid="{00000000-0005-0000-0000-000088EB0000}"/>
    <cellStyle name="Total 2 2 5 7 5 2" xfId="60293" xr:uid="{00000000-0005-0000-0000-000089EB0000}"/>
    <cellStyle name="Total 2 2 5 7 5 3" xfId="60294" xr:uid="{00000000-0005-0000-0000-00008AEB0000}"/>
    <cellStyle name="Total 2 2 5 7 6" xfId="60295" xr:uid="{00000000-0005-0000-0000-00008BEB0000}"/>
    <cellStyle name="Total 2 2 5 7 6 2" xfId="60296" xr:uid="{00000000-0005-0000-0000-00008CEB0000}"/>
    <cellStyle name="Total 2 2 5 7 6 3" xfId="60297" xr:uid="{00000000-0005-0000-0000-00008DEB0000}"/>
    <cellStyle name="Total 2 2 5 7 7" xfId="60298" xr:uid="{00000000-0005-0000-0000-00008EEB0000}"/>
    <cellStyle name="Total 2 2 5 7 7 2" xfId="60299" xr:uid="{00000000-0005-0000-0000-00008FEB0000}"/>
    <cellStyle name="Total 2 2 5 7 7 3" xfId="60300" xr:uid="{00000000-0005-0000-0000-000090EB0000}"/>
    <cellStyle name="Total 2 2 5 7 8" xfId="60301" xr:uid="{00000000-0005-0000-0000-000091EB0000}"/>
    <cellStyle name="Total 2 2 5 7 8 2" xfId="60302" xr:uid="{00000000-0005-0000-0000-000092EB0000}"/>
    <cellStyle name="Total 2 2 5 7 8 3" xfId="60303" xr:uid="{00000000-0005-0000-0000-000093EB0000}"/>
    <cellStyle name="Total 2 2 5 7 9" xfId="60304" xr:uid="{00000000-0005-0000-0000-000094EB0000}"/>
    <cellStyle name="Total 2 2 5 7 9 2" xfId="60305" xr:uid="{00000000-0005-0000-0000-000095EB0000}"/>
    <cellStyle name="Total 2 2 5 7 9 3" xfId="60306" xr:uid="{00000000-0005-0000-0000-000096EB0000}"/>
    <cellStyle name="Total 2 2 5 8" xfId="60307" xr:uid="{00000000-0005-0000-0000-000097EB0000}"/>
    <cellStyle name="Total 2 2 5 8 2" xfId="60308" xr:uid="{00000000-0005-0000-0000-000098EB0000}"/>
    <cellStyle name="Total 2 2 5 8 3" xfId="60309" xr:uid="{00000000-0005-0000-0000-000099EB0000}"/>
    <cellStyle name="Total 2 2 5 9" xfId="60310" xr:uid="{00000000-0005-0000-0000-00009AEB0000}"/>
    <cellStyle name="Total 2 2 5 9 2" xfId="60311" xr:uid="{00000000-0005-0000-0000-00009BEB0000}"/>
    <cellStyle name="Total 2 2 5 9 3" xfId="60312" xr:uid="{00000000-0005-0000-0000-00009CEB0000}"/>
    <cellStyle name="Total 2 2 6" xfId="60313" xr:uid="{00000000-0005-0000-0000-00009DEB0000}"/>
    <cellStyle name="Total 2 2 6 10" xfId="60314" xr:uid="{00000000-0005-0000-0000-00009EEB0000}"/>
    <cellStyle name="Total 2 2 6 10 2" xfId="60315" xr:uid="{00000000-0005-0000-0000-00009FEB0000}"/>
    <cellStyle name="Total 2 2 6 10 3" xfId="60316" xr:uid="{00000000-0005-0000-0000-0000A0EB0000}"/>
    <cellStyle name="Total 2 2 6 11" xfId="60317" xr:uid="{00000000-0005-0000-0000-0000A1EB0000}"/>
    <cellStyle name="Total 2 2 6 11 2" xfId="60318" xr:uid="{00000000-0005-0000-0000-0000A2EB0000}"/>
    <cellStyle name="Total 2 2 6 11 3" xfId="60319" xr:uid="{00000000-0005-0000-0000-0000A3EB0000}"/>
    <cellStyle name="Total 2 2 6 12" xfId="60320" xr:uid="{00000000-0005-0000-0000-0000A4EB0000}"/>
    <cellStyle name="Total 2 2 6 13" xfId="60321" xr:uid="{00000000-0005-0000-0000-0000A5EB0000}"/>
    <cellStyle name="Total 2 2 6 2" xfId="60322" xr:uid="{00000000-0005-0000-0000-0000A6EB0000}"/>
    <cellStyle name="Total 2 2 6 2 2" xfId="60323" xr:uid="{00000000-0005-0000-0000-0000A7EB0000}"/>
    <cellStyle name="Total 2 2 6 2 3" xfId="60324" xr:uid="{00000000-0005-0000-0000-0000A8EB0000}"/>
    <cellStyle name="Total 2 2 6 3" xfId="60325" xr:uid="{00000000-0005-0000-0000-0000A9EB0000}"/>
    <cellStyle name="Total 2 2 6 3 2" xfId="60326" xr:uid="{00000000-0005-0000-0000-0000AAEB0000}"/>
    <cellStyle name="Total 2 2 6 3 3" xfId="60327" xr:uid="{00000000-0005-0000-0000-0000ABEB0000}"/>
    <cellStyle name="Total 2 2 6 4" xfId="60328" xr:uid="{00000000-0005-0000-0000-0000ACEB0000}"/>
    <cellStyle name="Total 2 2 6 4 2" xfId="60329" xr:uid="{00000000-0005-0000-0000-0000ADEB0000}"/>
    <cellStyle name="Total 2 2 6 4 3" xfId="60330" xr:uid="{00000000-0005-0000-0000-0000AEEB0000}"/>
    <cellStyle name="Total 2 2 6 5" xfId="60331" xr:uid="{00000000-0005-0000-0000-0000AFEB0000}"/>
    <cellStyle name="Total 2 2 6 5 2" xfId="60332" xr:uid="{00000000-0005-0000-0000-0000B0EB0000}"/>
    <cellStyle name="Total 2 2 6 5 3" xfId="60333" xr:uid="{00000000-0005-0000-0000-0000B1EB0000}"/>
    <cellStyle name="Total 2 2 6 6" xfId="60334" xr:uid="{00000000-0005-0000-0000-0000B2EB0000}"/>
    <cellStyle name="Total 2 2 6 6 2" xfId="60335" xr:uid="{00000000-0005-0000-0000-0000B3EB0000}"/>
    <cellStyle name="Total 2 2 6 6 3" xfId="60336" xr:uid="{00000000-0005-0000-0000-0000B4EB0000}"/>
    <cellStyle name="Total 2 2 6 7" xfId="60337" xr:uid="{00000000-0005-0000-0000-0000B5EB0000}"/>
    <cellStyle name="Total 2 2 6 7 2" xfId="60338" xr:uid="{00000000-0005-0000-0000-0000B6EB0000}"/>
    <cellStyle name="Total 2 2 6 7 3" xfId="60339" xr:uid="{00000000-0005-0000-0000-0000B7EB0000}"/>
    <cellStyle name="Total 2 2 6 8" xfId="60340" xr:uid="{00000000-0005-0000-0000-0000B8EB0000}"/>
    <cellStyle name="Total 2 2 6 8 2" xfId="60341" xr:uid="{00000000-0005-0000-0000-0000B9EB0000}"/>
    <cellStyle name="Total 2 2 6 8 3" xfId="60342" xr:uid="{00000000-0005-0000-0000-0000BAEB0000}"/>
    <cellStyle name="Total 2 2 6 9" xfId="60343" xr:uid="{00000000-0005-0000-0000-0000BBEB0000}"/>
    <cellStyle name="Total 2 2 6 9 2" xfId="60344" xr:uid="{00000000-0005-0000-0000-0000BCEB0000}"/>
    <cellStyle name="Total 2 2 6 9 3" xfId="60345" xr:uid="{00000000-0005-0000-0000-0000BDEB0000}"/>
    <cellStyle name="Total 2 2 7" xfId="60346" xr:uid="{00000000-0005-0000-0000-0000BEEB0000}"/>
    <cellStyle name="Total 2 2 7 2" xfId="60347" xr:uid="{00000000-0005-0000-0000-0000BFEB0000}"/>
    <cellStyle name="Total 2 2 7 3" xfId="60348" xr:uid="{00000000-0005-0000-0000-0000C0EB0000}"/>
    <cellStyle name="Total 2 2 8" xfId="60349" xr:uid="{00000000-0005-0000-0000-0000C1EB0000}"/>
    <cellStyle name="Total 2 2 8 2" xfId="60350" xr:uid="{00000000-0005-0000-0000-0000C2EB0000}"/>
    <cellStyle name="Total 2 2 8 3" xfId="60351" xr:uid="{00000000-0005-0000-0000-0000C3EB0000}"/>
    <cellStyle name="Total 2 2 9" xfId="60352" xr:uid="{00000000-0005-0000-0000-0000C4EB0000}"/>
    <cellStyle name="Total 2 2 9 2" xfId="60353" xr:uid="{00000000-0005-0000-0000-0000C5EB0000}"/>
    <cellStyle name="Total 2 2 9 3" xfId="60354" xr:uid="{00000000-0005-0000-0000-0000C6EB0000}"/>
    <cellStyle name="Total 2 3" xfId="190" xr:uid="{00000000-0005-0000-0000-0000C7EB0000}"/>
    <cellStyle name="Total 2 3 10" xfId="60355" xr:uid="{00000000-0005-0000-0000-0000C8EB0000}"/>
    <cellStyle name="Total 2 3 10 2" xfId="60356" xr:uid="{00000000-0005-0000-0000-0000C9EB0000}"/>
    <cellStyle name="Total 2 3 10 3" xfId="60357" xr:uid="{00000000-0005-0000-0000-0000CAEB0000}"/>
    <cellStyle name="Total 2 3 11" xfId="60358" xr:uid="{00000000-0005-0000-0000-0000CBEB0000}"/>
    <cellStyle name="Total 2 3 11 2" xfId="60359" xr:uid="{00000000-0005-0000-0000-0000CCEB0000}"/>
    <cellStyle name="Total 2 3 11 3" xfId="60360" xr:uid="{00000000-0005-0000-0000-0000CDEB0000}"/>
    <cellStyle name="Total 2 3 12" xfId="60361" xr:uid="{00000000-0005-0000-0000-0000CEEB0000}"/>
    <cellStyle name="Total 2 3 12 2" xfId="60362" xr:uid="{00000000-0005-0000-0000-0000CFEB0000}"/>
    <cellStyle name="Total 2 3 12 3" xfId="60363" xr:uid="{00000000-0005-0000-0000-0000D0EB0000}"/>
    <cellStyle name="Total 2 3 13" xfId="60364" xr:uid="{00000000-0005-0000-0000-0000D1EB0000}"/>
    <cellStyle name="Total 2 3 13 2" xfId="60365" xr:uid="{00000000-0005-0000-0000-0000D2EB0000}"/>
    <cellStyle name="Total 2 3 13 3" xfId="60366" xr:uid="{00000000-0005-0000-0000-0000D3EB0000}"/>
    <cellStyle name="Total 2 3 14" xfId="60367" xr:uid="{00000000-0005-0000-0000-0000D4EB0000}"/>
    <cellStyle name="Total 2 3 14 2" xfId="60368" xr:uid="{00000000-0005-0000-0000-0000D5EB0000}"/>
    <cellStyle name="Total 2 3 14 3" xfId="60369" xr:uid="{00000000-0005-0000-0000-0000D6EB0000}"/>
    <cellStyle name="Total 2 3 15" xfId="60370" xr:uid="{00000000-0005-0000-0000-0000D7EB0000}"/>
    <cellStyle name="Total 2 3 15 2" xfId="60371" xr:uid="{00000000-0005-0000-0000-0000D8EB0000}"/>
    <cellStyle name="Total 2 3 15 3" xfId="60372" xr:uid="{00000000-0005-0000-0000-0000D9EB0000}"/>
    <cellStyle name="Total 2 3 16" xfId="60373" xr:uid="{00000000-0005-0000-0000-0000DAEB0000}"/>
    <cellStyle name="Total 2 3 16 2" xfId="60374" xr:uid="{00000000-0005-0000-0000-0000DBEB0000}"/>
    <cellStyle name="Total 2 3 16 3" xfId="60375" xr:uid="{00000000-0005-0000-0000-0000DCEB0000}"/>
    <cellStyle name="Total 2 3 17" xfId="60376" xr:uid="{00000000-0005-0000-0000-0000DDEB0000}"/>
    <cellStyle name="Total 2 3 17 2" xfId="60377" xr:uid="{00000000-0005-0000-0000-0000DEEB0000}"/>
    <cellStyle name="Total 2 3 17 3" xfId="60378" xr:uid="{00000000-0005-0000-0000-0000DFEB0000}"/>
    <cellStyle name="Total 2 3 18" xfId="60379" xr:uid="{00000000-0005-0000-0000-0000E0EB0000}"/>
    <cellStyle name="Total 2 3 19" xfId="60380" xr:uid="{00000000-0005-0000-0000-0000E1EB0000}"/>
    <cellStyle name="Total 2 3 2" xfId="60381" xr:uid="{00000000-0005-0000-0000-0000E2EB0000}"/>
    <cellStyle name="Total 2 3 2 10" xfId="60382" xr:uid="{00000000-0005-0000-0000-0000E3EB0000}"/>
    <cellStyle name="Total 2 3 2 10 2" xfId="60383" xr:uid="{00000000-0005-0000-0000-0000E4EB0000}"/>
    <cellStyle name="Total 2 3 2 10 3" xfId="60384" xr:uid="{00000000-0005-0000-0000-0000E5EB0000}"/>
    <cellStyle name="Total 2 3 2 11" xfId="60385" xr:uid="{00000000-0005-0000-0000-0000E6EB0000}"/>
    <cellStyle name="Total 2 3 2 11 2" xfId="60386" xr:uid="{00000000-0005-0000-0000-0000E7EB0000}"/>
    <cellStyle name="Total 2 3 2 11 3" xfId="60387" xr:uid="{00000000-0005-0000-0000-0000E8EB0000}"/>
    <cellStyle name="Total 2 3 2 12" xfId="60388" xr:uid="{00000000-0005-0000-0000-0000E9EB0000}"/>
    <cellStyle name="Total 2 3 2 12 2" xfId="60389" xr:uid="{00000000-0005-0000-0000-0000EAEB0000}"/>
    <cellStyle name="Total 2 3 2 12 3" xfId="60390" xr:uid="{00000000-0005-0000-0000-0000EBEB0000}"/>
    <cellStyle name="Total 2 3 2 13" xfId="60391" xr:uid="{00000000-0005-0000-0000-0000ECEB0000}"/>
    <cellStyle name="Total 2 3 2 13 2" xfId="60392" xr:uid="{00000000-0005-0000-0000-0000EDEB0000}"/>
    <cellStyle name="Total 2 3 2 13 3" xfId="60393" xr:uid="{00000000-0005-0000-0000-0000EEEB0000}"/>
    <cellStyle name="Total 2 3 2 14" xfId="60394" xr:uid="{00000000-0005-0000-0000-0000EFEB0000}"/>
    <cellStyle name="Total 2 3 2 14 2" xfId="60395" xr:uid="{00000000-0005-0000-0000-0000F0EB0000}"/>
    <cellStyle name="Total 2 3 2 14 3" xfId="60396" xr:uid="{00000000-0005-0000-0000-0000F1EB0000}"/>
    <cellStyle name="Total 2 3 2 15" xfId="60397" xr:uid="{00000000-0005-0000-0000-0000F2EB0000}"/>
    <cellStyle name="Total 2 3 2 15 2" xfId="60398" xr:uid="{00000000-0005-0000-0000-0000F3EB0000}"/>
    <cellStyle name="Total 2 3 2 15 3" xfId="60399" xr:uid="{00000000-0005-0000-0000-0000F4EB0000}"/>
    <cellStyle name="Total 2 3 2 16" xfId="60400" xr:uid="{00000000-0005-0000-0000-0000F5EB0000}"/>
    <cellStyle name="Total 2 3 2 16 2" xfId="60401" xr:uid="{00000000-0005-0000-0000-0000F6EB0000}"/>
    <cellStyle name="Total 2 3 2 16 3" xfId="60402" xr:uid="{00000000-0005-0000-0000-0000F7EB0000}"/>
    <cellStyle name="Total 2 3 2 17" xfId="60403" xr:uid="{00000000-0005-0000-0000-0000F8EB0000}"/>
    <cellStyle name="Total 2 3 2 17 2" xfId="60404" xr:uid="{00000000-0005-0000-0000-0000F9EB0000}"/>
    <cellStyle name="Total 2 3 2 17 3" xfId="60405" xr:uid="{00000000-0005-0000-0000-0000FAEB0000}"/>
    <cellStyle name="Total 2 3 2 18" xfId="60406" xr:uid="{00000000-0005-0000-0000-0000FBEB0000}"/>
    <cellStyle name="Total 2 3 2 18 2" xfId="60407" xr:uid="{00000000-0005-0000-0000-0000FCEB0000}"/>
    <cellStyle name="Total 2 3 2 18 3" xfId="60408" xr:uid="{00000000-0005-0000-0000-0000FDEB0000}"/>
    <cellStyle name="Total 2 3 2 19" xfId="60409" xr:uid="{00000000-0005-0000-0000-0000FEEB0000}"/>
    <cellStyle name="Total 2 3 2 2" xfId="60410" xr:uid="{00000000-0005-0000-0000-0000FFEB0000}"/>
    <cellStyle name="Total 2 3 2 2 10" xfId="60411" xr:uid="{00000000-0005-0000-0000-000000EC0000}"/>
    <cellStyle name="Total 2 3 2 2 10 2" xfId="60412" xr:uid="{00000000-0005-0000-0000-000001EC0000}"/>
    <cellStyle name="Total 2 3 2 2 10 3" xfId="60413" xr:uid="{00000000-0005-0000-0000-000002EC0000}"/>
    <cellStyle name="Total 2 3 2 2 11" xfId="60414" xr:uid="{00000000-0005-0000-0000-000003EC0000}"/>
    <cellStyle name="Total 2 3 2 2 11 2" xfId="60415" xr:uid="{00000000-0005-0000-0000-000004EC0000}"/>
    <cellStyle name="Total 2 3 2 2 11 3" xfId="60416" xr:uid="{00000000-0005-0000-0000-000005EC0000}"/>
    <cellStyle name="Total 2 3 2 2 12" xfId="60417" xr:uid="{00000000-0005-0000-0000-000006EC0000}"/>
    <cellStyle name="Total 2 3 2 2 12 2" xfId="60418" xr:uid="{00000000-0005-0000-0000-000007EC0000}"/>
    <cellStyle name="Total 2 3 2 2 12 3" xfId="60419" xr:uid="{00000000-0005-0000-0000-000008EC0000}"/>
    <cellStyle name="Total 2 3 2 2 13" xfId="60420" xr:uid="{00000000-0005-0000-0000-000009EC0000}"/>
    <cellStyle name="Total 2 3 2 2 14" xfId="60421" xr:uid="{00000000-0005-0000-0000-00000AEC0000}"/>
    <cellStyle name="Total 2 3 2 2 2" xfId="60422" xr:uid="{00000000-0005-0000-0000-00000BEC0000}"/>
    <cellStyle name="Total 2 3 2 2 2 2" xfId="60423" xr:uid="{00000000-0005-0000-0000-00000CEC0000}"/>
    <cellStyle name="Total 2 3 2 2 2 3" xfId="60424" xr:uid="{00000000-0005-0000-0000-00000DEC0000}"/>
    <cellStyle name="Total 2 3 2 2 3" xfId="60425" xr:uid="{00000000-0005-0000-0000-00000EEC0000}"/>
    <cellStyle name="Total 2 3 2 2 3 2" xfId="60426" xr:uid="{00000000-0005-0000-0000-00000FEC0000}"/>
    <cellStyle name="Total 2 3 2 2 3 3" xfId="60427" xr:uid="{00000000-0005-0000-0000-000010EC0000}"/>
    <cellStyle name="Total 2 3 2 2 4" xfId="60428" xr:uid="{00000000-0005-0000-0000-000011EC0000}"/>
    <cellStyle name="Total 2 3 2 2 4 2" xfId="60429" xr:uid="{00000000-0005-0000-0000-000012EC0000}"/>
    <cellStyle name="Total 2 3 2 2 4 3" xfId="60430" xr:uid="{00000000-0005-0000-0000-000013EC0000}"/>
    <cellStyle name="Total 2 3 2 2 5" xfId="60431" xr:uid="{00000000-0005-0000-0000-000014EC0000}"/>
    <cellStyle name="Total 2 3 2 2 5 2" xfId="60432" xr:uid="{00000000-0005-0000-0000-000015EC0000}"/>
    <cellStyle name="Total 2 3 2 2 5 3" xfId="60433" xr:uid="{00000000-0005-0000-0000-000016EC0000}"/>
    <cellStyle name="Total 2 3 2 2 6" xfId="60434" xr:uid="{00000000-0005-0000-0000-000017EC0000}"/>
    <cellStyle name="Total 2 3 2 2 6 2" xfId="60435" xr:uid="{00000000-0005-0000-0000-000018EC0000}"/>
    <cellStyle name="Total 2 3 2 2 6 3" xfId="60436" xr:uid="{00000000-0005-0000-0000-000019EC0000}"/>
    <cellStyle name="Total 2 3 2 2 7" xfId="60437" xr:uid="{00000000-0005-0000-0000-00001AEC0000}"/>
    <cellStyle name="Total 2 3 2 2 7 2" xfId="60438" xr:uid="{00000000-0005-0000-0000-00001BEC0000}"/>
    <cellStyle name="Total 2 3 2 2 7 3" xfId="60439" xr:uid="{00000000-0005-0000-0000-00001CEC0000}"/>
    <cellStyle name="Total 2 3 2 2 8" xfId="60440" xr:uid="{00000000-0005-0000-0000-00001DEC0000}"/>
    <cellStyle name="Total 2 3 2 2 8 2" xfId="60441" xr:uid="{00000000-0005-0000-0000-00001EEC0000}"/>
    <cellStyle name="Total 2 3 2 2 8 3" xfId="60442" xr:uid="{00000000-0005-0000-0000-00001FEC0000}"/>
    <cellStyle name="Total 2 3 2 2 9" xfId="60443" xr:uid="{00000000-0005-0000-0000-000020EC0000}"/>
    <cellStyle name="Total 2 3 2 2 9 2" xfId="60444" xr:uid="{00000000-0005-0000-0000-000021EC0000}"/>
    <cellStyle name="Total 2 3 2 2 9 3" xfId="60445" xr:uid="{00000000-0005-0000-0000-000022EC0000}"/>
    <cellStyle name="Total 2 3 2 20" xfId="60446" xr:uid="{00000000-0005-0000-0000-000023EC0000}"/>
    <cellStyle name="Total 2 3 2 3" xfId="60447" xr:uid="{00000000-0005-0000-0000-000024EC0000}"/>
    <cellStyle name="Total 2 3 2 3 10" xfId="60448" xr:uid="{00000000-0005-0000-0000-000025EC0000}"/>
    <cellStyle name="Total 2 3 2 3 10 2" xfId="60449" xr:uid="{00000000-0005-0000-0000-000026EC0000}"/>
    <cellStyle name="Total 2 3 2 3 10 3" xfId="60450" xr:uid="{00000000-0005-0000-0000-000027EC0000}"/>
    <cellStyle name="Total 2 3 2 3 11" xfId="60451" xr:uid="{00000000-0005-0000-0000-000028EC0000}"/>
    <cellStyle name="Total 2 3 2 3 11 2" xfId="60452" xr:uid="{00000000-0005-0000-0000-000029EC0000}"/>
    <cellStyle name="Total 2 3 2 3 11 3" xfId="60453" xr:uid="{00000000-0005-0000-0000-00002AEC0000}"/>
    <cellStyle name="Total 2 3 2 3 12" xfId="60454" xr:uid="{00000000-0005-0000-0000-00002BEC0000}"/>
    <cellStyle name="Total 2 3 2 3 12 2" xfId="60455" xr:uid="{00000000-0005-0000-0000-00002CEC0000}"/>
    <cellStyle name="Total 2 3 2 3 12 3" xfId="60456" xr:uid="{00000000-0005-0000-0000-00002DEC0000}"/>
    <cellStyle name="Total 2 3 2 3 13" xfId="60457" xr:uid="{00000000-0005-0000-0000-00002EEC0000}"/>
    <cellStyle name="Total 2 3 2 3 14" xfId="60458" xr:uid="{00000000-0005-0000-0000-00002FEC0000}"/>
    <cellStyle name="Total 2 3 2 3 2" xfId="60459" xr:uid="{00000000-0005-0000-0000-000030EC0000}"/>
    <cellStyle name="Total 2 3 2 3 2 2" xfId="60460" xr:uid="{00000000-0005-0000-0000-000031EC0000}"/>
    <cellStyle name="Total 2 3 2 3 2 3" xfId="60461" xr:uid="{00000000-0005-0000-0000-000032EC0000}"/>
    <cellStyle name="Total 2 3 2 3 3" xfId="60462" xr:uid="{00000000-0005-0000-0000-000033EC0000}"/>
    <cellStyle name="Total 2 3 2 3 3 2" xfId="60463" xr:uid="{00000000-0005-0000-0000-000034EC0000}"/>
    <cellStyle name="Total 2 3 2 3 3 3" xfId="60464" xr:uid="{00000000-0005-0000-0000-000035EC0000}"/>
    <cellStyle name="Total 2 3 2 3 4" xfId="60465" xr:uid="{00000000-0005-0000-0000-000036EC0000}"/>
    <cellStyle name="Total 2 3 2 3 4 2" xfId="60466" xr:uid="{00000000-0005-0000-0000-000037EC0000}"/>
    <cellStyle name="Total 2 3 2 3 4 3" xfId="60467" xr:uid="{00000000-0005-0000-0000-000038EC0000}"/>
    <cellStyle name="Total 2 3 2 3 5" xfId="60468" xr:uid="{00000000-0005-0000-0000-000039EC0000}"/>
    <cellStyle name="Total 2 3 2 3 5 2" xfId="60469" xr:uid="{00000000-0005-0000-0000-00003AEC0000}"/>
    <cellStyle name="Total 2 3 2 3 5 3" xfId="60470" xr:uid="{00000000-0005-0000-0000-00003BEC0000}"/>
    <cellStyle name="Total 2 3 2 3 6" xfId="60471" xr:uid="{00000000-0005-0000-0000-00003CEC0000}"/>
    <cellStyle name="Total 2 3 2 3 6 2" xfId="60472" xr:uid="{00000000-0005-0000-0000-00003DEC0000}"/>
    <cellStyle name="Total 2 3 2 3 6 3" xfId="60473" xr:uid="{00000000-0005-0000-0000-00003EEC0000}"/>
    <cellStyle name="Total 2 3 2 3 7" xfId="60474" xr:uid="{00000000-0005-0000-0000-00003FEC0000}"/>
    <cellStyle name="Total 2 3 2 3 7 2" xfId="60475" xr:uid="{00000000-0005-0000-0000-000040EC0000}"/>
    <cellStyle name="Total 2 3 2 3 7 3" xfId="60476" xr:uid="{00000000-0005-0000-0000-000041EC0000}"/>
    <cellStyle name="Total 2 3 2 3 8" xfId="60477" xr:uid="{00000000-0005-0000-0000-000042EC0000}"/>
    <cellStyle name="Total 2 3 2 3 8 2" xfId="60478" xr:uid="{00000000-0005-0000-0000-000043EC0000}"/>
    <cellStyle name="Total 2 3 2 3 8 3" xfId="60479" xr:uid="{00000000-0005-0000-0000-000044EC0000}"/>
    <cellStyle name="Total 2 3 2 3 9" xfId="60480" xr:uid="{00000000-0005-0000-0000-000045EC0000}"/>
    <cellStyle name="Total 2 3 2 3 9 2" xfId="60481" xr:uid="{00000000-0005-0000-0000-000046EC0000}"/>
    <cellStyle name="Total 2 3 2 3 9 3" xfId="60482" xr:uid="{00000000-0005-0000-0000-000047EC0000}"/>
    <cellStyle name="Total 2 3 2 4" xfId="60483" xr:uid="{00000000-0005-0000-0000-000048EC0000}"/>
    <cellStyle name="Total 2 3 2 4 10" xfId="60484" xr:uid="{00000000-0005-0000-0000-000049EC0000}"/>
    <cellStyle name="Total 2 3 2 4 10 2" xfId="60485" xr:uid="{00000000-0005-0000-0000-00004AEC0000}"/>
    <cellStyle name="Total 2 3 2 4 10 3" xfId="60486" xr:uid="{00000000-0005-0000-0000-00004BEC0000}"/>
    <cellStyle name="Total 2 3 2 4 11" xfId="60487" xr:uid="{00000000-0005-0000-0000-00004CEC0000}"/>
    <cellStyle name="Total 2 3 2 4 11 2" xfId="60488" xr:uid="{00000000-0005-0000-0000-00004DEC0000}"/>
    <cellStyle name="Total 2 3 2 4 11 3" xfId="60489" xr:uid="{00000000-0005-0000-0000-00004EEC0000}"/>
    <cellStyle name="Total 2 3 2 4 12" xfId="60490" xr:uid="{00000000-0005-0000-0000-00004FEC0000}"/>
    <cellStyle name="Total 2 3 2 4 13" xfId="60491" xr:uid="{00000000-0005-0000-0000-000050EC0000}"/>
    <cellStyle name="Total 2 3 2 4 2" xfId="60492" xr:uid="{00000000-0005-0000-0000-000051EC0000}"/>
    <cellStyle name="Total 2 3 2 4 2 2" xfId="60493" xr:uid="{00000000-0005-0000-0000-000052EC0000}"/>
    <cellStyle name="Total 2 3 2 4 2 3" xfId="60494" xr:uid="{00000000-0005-0000-0000-000053EC0000}"/>
    <cellStyle name="Total 2 3 2 4 3" xfId="60495" xr:uid="{00000000-0005-0000-0000-000054EC0000}"/>
    <cellStyle name="Total 2 3 2 4 3 2" xfId="60496" xr:uid="{00000000-0005-0000-0000-000055EC0000}"/>
    <cellStyle name="Total 2 3 2 4 3 3" xfId="60497" xr:uid="{00000000-0005-0000-0000-000056EC0000}"/>
    <cellStyle name="Total 2 3 2 4 4" xfId="60498" xr:uid="{00000000-0005-0000-0000-000057EC0000}"/>
    <cellStyle name="Total 2 3 2 4 4 2" xfId="60499" xr:uid="{00000000-0005-0000-0000-000058EC0000}"/>
    <cellStyle name="Total 2 3 2 4 4 3" xfId="60500" xr:uid="{00000000-0005-0000-0000-000059EC0000}"/>
    <cellStyle name="Total 2 3 2 4 5" xfId="60501" xr:uid="{00000000-0005-0000-0000-00005AEC0000}"/>
    <cellStyle name="Total 2 3 2 4 5 2" xfId="60502" xr:uid="{00000000-0005-0000-0000-00005BEC0000}"/>
    <cellStyle name="Total 2 3 2 4 5 3" xfId="60503" xr:uid="{00000000-0005-0000-0000-00005CEC0000}"/>
    <cellStyle name="Total 2 3 2 4 6" xfId="60504" xr:uid="{00000000-0005-0000-0000-00005DEC0000}"/>
    <cellStyle name="Total 2 3 2 4 6 2" xfId="60505" xr:uid="{00000000-0005-0000-0000-00005EEC0000}"/>
    <cellStyle name="Total 2 3 2 4 6 3" xfId="60506" xr:uid="{00000000-0005-0000-0000-00005FEC0000}"/>
    <cellStyle name="Total 2 3 2 4 7" xfId="60507" xr:uid="{00000000-0005-0000-0000-000060EC0000}"/>
    <cellStyle name="Total 2 3 2 4 7 2" xfId="60508" xr:uid="{00000000-0005-0000-0000-000061EC0000}"/>
    <cellStyle name="Total 2 3 2 4 7 3" xfId="60509" xr:uid="{00000000-0005-0000-0000-000062EC0000}"/>
    <cellStyle name="Total 2 3 2 4 8" xfId="60510" xr:uid="{00000000-0005-0000-0000-000063EC0000}"/>
    <cellStyle name="Total 2 3 2 4 8 2" xfId="60511" xr:uid="{00000000-0005-0000-0000-000064EC0000}"/>
    <cellStyle name="Total 2 3 2 4 8 3" xfId="60512" xr:uid="{00000000-0005-0000-0000-000065EC0000}"/>
    <cellStyle name="Total 2 3 2 4 9" xfId="60513" xr:uid="{00000000-0005-0000-0000-000066EC0000}"/>
    <cellStyle name="Total 2 3 2 4 9 2" xfId="60514" xr:uid="{00000000-0005-0000-0000-000067EC0000}"/>
    <cellStyle name="Total 2 3 2 4 9 3" xfId="60515" xr:uid="{00000000-0005-0000-0000-000068EC0000}"/>
    <cellStyle name="Total 2 3 2 5" xfId="60516" xr:uid="{00000000-0005-0000-0000-000069EC0000}"/>
    <cellStyle name="Total 2 3 2 5 10" xfId="60517" xr:uid="{00000000-0005-0000-0000-00006AEC0000}"/>
    <cellStyle name="Total 2 3 2 5 10 2" xfId="60518" xr:uid="{00000000-0005-0000-0000-00006BEC0000}"/>
    <cellStyle name="Total 2 3 2 5 10 3" xfId="60519" xr:uid="{00000000-0005-0000-0000-00006CEC0000}"/>
    <cellStyle name="Total 2 3 2 5 11" xfId="60520" xr:uid="{00000000-0005-0000-0000-00006DEC0000}"/>
    <cellStyle name="Total 2 3 2 5 11 2" xfId="60521" xr:uid="{00000000-0005-0000-0000-00006EEC0000}"/>
    <cellStyle name="Total 2 3 2 5 11 3" xfId="60522" xr:uid="{00000000-0005-0000-0000-00006FEC0000}"/>
    <cellStyle name="Total 2 3 2 5 12" xfId="60523" xr:uid="{00000000-0005-0000-0000-000070EC0000}"/>
    <cellStyle name="Total 2 3 2 5 13" xfId="60524" xr:uid="{00000000-0005-0000-0000-000071EC0000}"/>
    <cellStyle name="Total 2 3 2 5 2" xfId="60525" xr:uid="{00000000-0005-0000-0000-000072EC0000}"/>
    <cellStyle name="Total 2 3 2 5 2 2" xfId="60526" xr:uid="{00000000-0005-0000-0000-000073EC0000}"/>
    <cellStyle name="Total 2 3 2 5 2 3" xfId="60527" xr:uid="{00000000-0005-0000-0000-000074EC0000}"/>
    <cellStyle name="Total 2 3 2 5 3" xfId="60528" xr:uid="{00000000-0005-0000-0000-000075EC0000}"/>
    <cellStyle name="Total 2 3 2 5 3 2" xfId="60529" xr:uid="{00000000-0005-0000-0000-000076EC0000}"/>
    <cellStyle name="Total 2 3 2 5 3 3" xfId="60530" xr:uid="{00000000-0005-0000-0000-000077EC0000}"/>
    <cellStyle name="Total 2 3 2 5 4" xfId="60531" xr:uid="{00000000-0005-0000-0000-000078EC0000}"/>
    <cellStyle name="Total 2 3 2 5 4 2" xfId="60532" xr:uid="{00000000-0005-0000-0000-000079EC0000}"/>
    <cellStyle name="Total 2 3 2 5 4 3" xfId="60533" xr:uid="{00000000-0005-0000-0000-00007AEC0000}"/>
    <cellStyle name="Total 2 3 2 5 5" xfId="60534" xr:uid="{00000000-0005-0000-0000-00007BEC0000}"/>
    <cellStyle name="Total 2 3 2 5 5 2" xfId="60535" xr:uid="{00000000-0005-0000-0000-00007CEC0000}"/>
    <cellStyle name="Total 2 3 2 5 5 3" xfId="60536" xr:uid="{00000000-0005-0000-0000-00007DEC0000}"/>
    <cellStyle name="Total 2 3 2 5 6" xfId="60537" xr:uid="{00000000-0005-0000-0000-00007EEC0000}"/>
    <cellStyle name="Total 2 3 2 5 6 2" xfId="60538" xr:uid="{00000000-0005-0000-0000-00007FEC0000}"/>
    <cellStyle name="Total 2 3 2 5 6 3" xfId="60539" xr:uid="{00000000-0005-0000-0000-000080EC0000}"/>
    <cellStyle name="Total 2 3 2 5 7" xfId="60540" xr:uid="{00000000-0005-0000-0000-000081EC0000}"/>
    <cellStyle name="Total 2 3 2 5 7 2" xfId="60541" xr:uid="{00000000-0005-0000-0000-000082EC0000}"/>
    <cellStyle name="Total 2 3 2 5 7 3" xfId="60542" xr:uid="{00000000-0005-0000-0000-000083EC0000}"/>
    <cellStyle name="Total 2 3 2 5 8" xfId="60543" xr:uid="{00000000-0005-0000-0000-000084EC0000}"/>
    <cellStyle name="Total 2 3 2 5 8 2" xfId="60544" xr:uid="{00000000-0005-0000-0000-000085EC0000}"/>
    <cellStyle name="Total 2 3 2 5 8 3" xfId="60545" xr:uid="{00000000-0005-0000-0000-000086EC0000}"/>
    <cellStyle name="Total 2 3 2 5 9" xfId="60546" xr:uid="{00000000-0005-0000-0000-000087EC0000}"/>
    <cellStyle name="Total 2 3 2 5 9 2" xfId="60547" xr:uid="{00000000-0005-0000-0000-000088EC0000}"/>
    <cellStyle name="Total 2 3 2 5 9 3" xfId="60548" xr:uid="{00000000-0005-0000-0000-000089EC0000}"/>
    <cellStyle name="Total 2 3 2 6" xfId="60549" xr:uid="{00000000-0005-0000-0000-00008AEC0000}"/>
    <cellStyle name="Total 2 3 2 6 10" xfId="60550" xr:uid="{00000000-0005-0000-0000-00008BEC0000}"/>
    <cellStyle name="Total 2 3 2 6 10 2" xfId="60551" xr:uid="{00000000-0005-0000-0000-00008CEC0000}"/>
    <cellStyle name="Total 2 3 2 6 10 3" xfId="60552" xr:uid="{00000000-0005-0000-0000-00008DEC0000}"/>
    <cellStyle name="Total 2 3 2 6 11" xfId="60553" xr:uid="{00000000-0005-0000-0000-00008EEC0000}"/>
    <cellStyle name="Total 2 3 2 6 11 2" xfId="60554" xr:uid="{00000000-0005-0000-0000-00008FEC0000}"/>
    <cellStyle name="Total 2 3 2 6 11 3" xfId="60555" xr:uid="{00000000-0005-0000-0000-000090EC0000}"/>
    <cellStyle name="Total 2 3 2 6 12" xfId="60556" xr:uid="{00000000-0005-0000-0000-000091EC0000}"/>
    <cellStyle name="Total 2 3 2 6 13" xfId="60557" xr:uid="{00000000-0005-0000-0000-000092EC0000}"/>
    <cellStyle name="Total 2 3 2 6 2" xfId="60558" xr:uid="{00000000-0005-0000-0000-000093EC0000}"/>
    <cellStyle name="Total 2 3 2 6 2 2" xfId="60559" xr:uid="{00000000-0005-0000-0000-000094EC0000}"/>
    <cellStyle name="Total 2 3 2 6 2 3" xfId="60560" xr:uid="{00000000-0005-0000-0000-000095EC0000}"/>
    <cellStyle name="Total 2 3 2 6 3" xfId="60561" xr:uid="{00000000-0005-0000-0000-000096EC0000}"/>
    <cellStyle name="Total 2 3 2 6 3 2" xfId="60562" xr:uid="{00000000-0005-0000-0000-000097EC0000}"/>
    <cellStyle name="Total 2 3 2 6 3 3" xfId="60563" xr:uid="{00000000-0005-0000-0000-000098EC0000}"/>
    <cellStyle name="Total 2 3 2 6 4" xfId="60564" xr:uid="{00000000-0005-0000-0000-000099EC0000}"/>
    <cellStyle name="Total 2 3 2 6 4 2" xfId="60565" xr:uid="{00000000-0005-0000-0000-00009AEC0000}"/>
    <cellStyle name="Total 2 3 2 6 4 3" xfId="60566" xr:uid="{00000000-0005-0000-0000-00009BEC0000}"/>
    <cellStyle name="Total 2 3 2 6 5" xfId="60567" xr:uid="{00000000-0005-0000-0000-00009CEC0000}"/>
    <cellStyle name="Total 2 3 2 6 5 2" xfId="60568" xr:uid="{00000000-0005-0000-0000-00009DEC0000}"/>
    <cellStyle name="Total 2 3 2 6 5 3" xfId="60569" xr:uid="{00000000-0005-0000-0000-00009EEC0000}"/>
    <cellStyle name="Total 2 3 2 6 6" xfId="60570" xr:uid="{00000000-0005-0000-0000-00009FEC0000}"/>
    <cellStyle name="Total 2 3 2 6 6 2" xfId="60571" xr:uid="{00000000-0005-0000-0000-0000A0EC0000}"/>
    <cellStyle name="Total 2 3 2 6 6 3" xfId="60572" xr:uid="{00000000-0005-0000-0000-0000A1EC0000}"/>
    <cellStyle name="Total 2 3 2 6 7" xfId="60573" xr:uid="{00000000-0005-0000-0000-0000A2EC0000}"/>
    <cellStyle name="Total 2 3 2 6 7 2" xfId="60574" xr:uid="{00000000-0005-0000-0000-0000A3EC0000}"/>
    <cellStyle name="Total 2 3 2 6 7 3" xfId="60575" xr:uid="{00000000-0005-0000-0000-0000A4EC0000}"/>
    <cellStyle name="Total 2 3 2 6 8" xfId="60576" xr:uid="{00000000-0005-0000-0000-0000A5EC0000}"/>
    <cellStyle name="Total 2 3 2 6 8 2" xfId="60577" xr:uid="{00000000-0005-0000-0000-0000A6EC0000}"/>
    <cellStyle name="Total 2 3 2 6 8 3" xfId="60578" xr:uid="{00000000-0005-0000-0000-0000A7EC0000}"/>
    <cellStyle name="Total 2 3 2 6 9" xfId="60579" xr:uid="{00000000-0005-0000-0000-0000A8EC0000}"/>
    <cellStyle name="Total 2 3 2 6 9 2" xfId="60580" xr:uid="{00000000-0005-0000-0000-0000A9EC0000}"/>
    <cellStyle name="Total 2 3 2 6 9 3" xfId="60581" xr:uid="{00000000-0005-0000-0000-0000AAEC0000}"/>
    <cellStyle name="Total 2 3 2 7" xfId="60582" xr:uid="{00000000-0005-0000-0000-0000ABEC0000}"/>
    <cellStyle name="Total 2 3 2 7 10" xfId="60583" xr:uid="{00000000-0005-0000-0000-0000ACEC0000}"/>
    <cellStyle name="Total 2 3 2 7 10 2" xfId="60584" xr:uid="{00000000-0005-0000-0000-0000ADEC0000}"/>
    <cellStyle name="Total 2 3 2 7 10 3" xfId="60585" xr:uid="{00000000-0005-0000-0000-0000AEEC0000}"/>
    <cellStyle name="Total 2 3 2 7 11" xfId="60586" xr:uid="{00000000-0005-0000-0000-0000AFEC0000}"/>
    <cellStyle name="Total 2 3 2 7 11 2" xfId="60587" xr:uid="{00000000-0005-0000-0000-0000B0EC0000}"/>
    <cellStyle name="Total 2 3 2 7 11 3" xfId="60588" xr:uid="{00000000-0005-0000-0000-0000B1EC0000}"/>
    <cellStyle name="Total 2 3 2 7 12" xfId="60589" xr:uid="{00000000-0005-0000-0000-0000B2EC0000}"/>
    <cellStyle name="Total 2 3 2 7 13" xfId="60590" xr:uid="{00000000-0005-0000-0000-0000B3EC0000}"/>
    <cellStyle name="Total 2 3 2 7 2" xfId="60591" xr:uid="{00000000-0005-0000-0000-0000B4EC0000}"/>
    <cellStyle name="Total 2 3 2 7 2 2" xfId="60592" xr:uid="{00000000-0005-0000-0000-0000B5EC0000}"/>
    <cellStyle name="Total 2 3 2 7 2 3" xfId="60593" xr:uid="{00000000-0005-0000-0000-0000B6EC0000}"/>
    <cellStyle name="Total 2 3 2 7 3" xfId="60594" xr:uid="{00000000-0005-0000-0000-0000B7EC0000}"/>
    <cellStyle name="Total 2 3 2 7 3 2" xfId="60595" xr:uid="{00000000-0005-0000-0000-0000B8EC0000}"/>
    <cellStyle name="Total 2 3 2 7 3 3" xfId="60596" xr:uid="{00000000-0005-0000-0000-0000B9EC0000}"/>
    <cellStyle name="Total 2 3 2 7 4" xfId="60597" xr:uid="{00000000-0005-0000-0000-0000BAEC0000}"/>
    <cellStyle name="Total 2 3 2 7 4 2" xfId="60598" xr:uid="{00000000-0005-0000-0000-0000BBEC0000}"/>
    <cellStyle name="Total 2 3 2 7 4 3" xfId="60599" xr:uid="{00000000-0005-0000-0000-0000BCEC0000}"/>
    <cellStyle name="Total 2 3 2 7 5" xfId="60600" xr:uid="{00000000-0005-0000-0000-0000BDEC0000}"/>
    <cellStyle name="Total 2 3 2 7 5 2" xfId="60601" xr:uid="{00000000-0005-0000-0000-0000BEEC0000}"/>
    <cellStyle name="Total 2 3 2 7 5 3" xfId="60602" xr:uid="{00000000-0005-0000-0000-0000BFEC0000}"/>
    <cellStyle name="Total 2 3 2 7 6" xfId="60603" xr:uid="{00000000-0005-0000-0000-0000C0EC0000}"/>
    <cellStyle name="Total 2 3 2 7 6 2" xfId="60604" xr:uid="{00000000-0005-0000-0000-0000C1EC0000}"/>
    <cellStyle name="Total 2 3 2 7 6 3" xfId="60605" xr:uid="{00000000-0005-0000-0000-0000C2EC0000}"/>
    <cellStyle name="Total 2 3 2 7 7" xfId="60606" xr:uid="{00000000-0005-0000-0000-0000C3EC0000}"/>
    <cellStyle name="Total 2 3 2 7 7 2" xfId="60607" xr:uid="{00000000-0005-0000-0000-0000C4EC0000}"/>
    <cellStyle name="Total 2 3 2 7 7 3" xfId="60608" xr:uid="{00000000-0005-0000-0000-0000C5EC0000}"/>
    <cellStyle name="Total 2 3 2 7 8" xfId="60609" xr:uid="{00000000-0005-0000-0000-0000C6EC0000}"/>
    <cellStyle name="Total 2 3 2 7 8 2" xfId="60610" xr:uid="{00000000-0005-0000-0000-0000C7EC0000}"/>
    <cellStyle name="Total 2 3 2 7 8 3" xfId="60611" xr:uid="{00000000-0005-0000-0000-0000C8EC0000}"/>
    <cellStyle name="Total 2 3 2 7 9" xfId="60612" xr:uid="{00000000-0005-0000-0000-0000C9EC0000}"/>
    <cellStyle name="Total 2 3 2 7 9 2" xfId="60613" xr:uid="{00000000-0005-0000-0000-0000CAEC0000}"/>
    <cellStyle name="Total 2 3 2 7 9 3" xfId="60614" xr:uid="{00000000-0005-0000-0000-0000CBEC0000}"/>
    <cellStyle name="Total 2 3 2 8" xfId="60615" xr:uid="{00000000-0005-0000-0000-0000CCEC0000}"/>
    <cellStyle name="Total 2 3 2 8 2" xfId="60616" xr:uid="{00000000-0005-0000-0000-0000CDEC0000}"/>
    <cellStyle name="Total 2 3 2 8 3" xfId="60617" xr:uid="{00000000-0005-0000-0000-0000CEEC0000}"/>
    <cellStyle name="Total 2 3 2 9" xfId="60618" xr:uid="{00000000-0005-0000-0000-0000CFEC0000}"/>
    <cellStyle name="Total 2 3 2 9 2" xfId="60619" xr:uid="{00000000-0005-0000-0000-0000D0EC0000}"/>
    <cellStyle name="Total 2 3 2 9 3" xfId="60620" xr:uid="{00000000-0005-0000-0000-0000D1EC0000}"/>
    <cellStyle name="Total 2 3 3" xfId="60621" xr:uid="{00000000-0005-0000-0000-0000D2EC0000}"/>
    <cellStyle name="Total 2 3 3 10" xfId="60622" xr:uid="{00000000-0005-0000-0000-0000D3EC0000}"/>
    <cellStyle name="Total 2 3 3 10 2" xfId="60623" xr:uid="{00000000-0005-0000-0000-0000D4EC0000}"/>
    <cellStyle name="Total 2 3 3 10 3" xfId="60624" xr:uid="{00000000-0005-0000-0000-0000D5EC0000}"/>
    <cellStyle name="Total 2 3 3 11" xfId="60625" xr:uid="{00000000-0005-0000-0000-0000D6EC0000}"/>
    <cellStyle name="Total 2 3 3 11 2" xfId="60626" xr:uid="{00000000-0005-0000-0000-0000D7EC0000}"/>
    <cellStyle name="Total 2 3 3 11 3" xfId="60627" xr:uid="{00000000-0005-0000-0000-0000D8EC0000}"/>
    <cellStyle name="Total 2 3 3 12" xfId="60628" xr:uid="{00000000-0005-0000-0000-0000D9EC0000}"/>
    <cellStyle name="Total 2 3 3 12 2" xfId="60629" xr:uid="{00000000-0005-0000-0000-0000DAEC0000}"/>
    <cellStyle name="Total 2 3 3 12 3" xfId="60630" xr:uid="{00000000-0005-0000-0000-0000DBEC0000}"/>
    <cellStyle name="Total 2 3 3 13" xfId="60631" xr:uid="{00000000-0005-0000-0000-0000DCEC0000}"/>
    <cellStyle name="Total 2 3 3 14" xfId="60632" xr:uid="{00000000-0005-0000-0000-0000DDEC0000}"/>
    <cellStyle name="Total 2 3 3 2" xfId="60633" xr:uid="{00000000-0005-0000-0000-0000DEEC0000}"/>
    <cellStyle name="Total 2 3 3 2 2" xfId="60634" xr:uid="{00000000-0005-0000-0000-0000DFEC0000}"/>
    <cellStyle name="Total 2 3 3 2 3" xfId="60635" xr:uid="{00000000-0005-0000-0000-0000E0EC0000}"/>
    <cellStyle name="Total 2 3 3 3" xfId="60636" xr:uid="{00000000-0005-0000-0000-0000E1EC0000}"/>
    <cellStyle name="Total 2 3 3 3 2" xfId="60637" xr:uid="{00000000-0005-0000-0000-0000E2EC0000}"/>
    <cellStyle name="Total 2 3 3 3 3" xfId="60638" xr:uid="{00000000-0005-0000-0000-0000E3EC0000}"/>
    <cellStyle name="Total 2 3 3 4" xfId="60639" xr:uid="{00000000-0005-0000-0000-0000E4EC0000}"/>
    <cellStyle name="Total 2 3 3 4 2" xfId="60640" xr:uid="{00000000-0005-0000-0000-0000E5EC0000}"/>
    <cellStyle name="Total 2 3 3 4 3" xfId="60641" xr:uid="{00000000-0005-0000-0000-0000E6EC0000}"/>
    <cellStyle name="Total 2 3 3 5" xfId="60642" xr:uid="{00000000-0005-0000-0000-0000E7EC0000}"/>
    <cellStyle name="Total 2 3 3 5 2" xfId="60643" xr:uid="{00000000-0005-0000-0000-0000E8EC0000}"/>
    <cellStyle name="Total 2 3 3 5 3" xfId="60644" xr:uid="{00000000-0005-0000-0000-0000E9EC0000}"/>
    <cellStyle name="Total 2 3 3 6" xfId="60645" xr:uid="{00000000-0005-0000-0000-0000EAEC0000}"/>
    <cellStyle name="Total 2 3 3 6 2" xfId="60646" xr:uid="{00000000-0005-0000-0000-0000EBEC0000}"/>
    <cellStyle name="Total 2 3 3 6 3" xfId="60647" xr:uid="{00000000-0005-0000-0000-0000ECEC0000}"/>
    <cellStyle name="Total 2 3 3 7" xfId="60648" xr:uid="{00000000-0005-0000-0000-0000EDEC0000}"/>
    <cellStyle name="Total 2 3 3 7 2" xfId="60649" xr:uid="{00000000-0005-0000-0000-0000EEEC0000}"/>
    <cellStyle name="Total 2 3 3 7 3" xfId="60650" xr:uid="{00000000-0005-0000-0000-0000EFEC0000}"/>
    <cellStyle name="Total 2 3 3 8" xfId="60651" xr:uid="{00000000-0005-0000-0000-0000F0EC0000}"/>
    <cellStyle name="Total 2 3 3 8 2" xfId="60652" xr:uid="{00000000-0005-0000-0000-0000F1EC0000}"/>
    <cellStyle name="Total 2 3 3 8 3" xfId="60653" xr:uid="{00000000-0005-0000-0000-0000F2EC0000}"/>
    <cellStyle name="Total 2 3 3 9" xfId="60654" xr:uid="{00000000-0005-0000-0000-0000F3EC0000}"/>
    <cellStyle name="Total 2 3 3 9 2" xfId="60655" xr:uid="{00000000-0005-0000-0000-0000F4EC0000}"/>
    <cellStyle name="Total 2 3 3 9 3" xfId="60656" xr:uid="{00000000-0005-0000-0000-0000F5EC0000}"/>
    <cellStyle name="Total 2 3 4" xfId="60657" xr:uid="{00000000-0005-0000-0000-0000F6EC0000}"/>
    <cellStyle name="Total 2 3 4 10" xfId="60658" xr:uid="{00000000-0005-0000-0000-0000F7EC0000}"/>
    <cellStyle name="Total 2 3 4 10 2" xfId="60659" xr:uid="{00000000-0005-0000-0000-0000F8EC0000}"/>
    <cellStyle name="Total 2 3 4 10 3" xfId="60660" xr:uid="{00000000-0005-0000-0000-0000F9EC0000}"/>
    <cellStyle name="Total 2 3 4 11" xfId="60661" xr:uid="{00000000-0005-0000-0000-0000FAEC0000}"/>
    <cellStyle name="Total 2 3 4 11 2" xfId="60662" xr:uid="{00000000-0005-0000-0000-0000FBEC0000}"/>
    <cellStyle name="Total 2 3 4 11 3" xfId="60663" xr:uid="{00000000-0005-0000-0000-0000FCEC0000}"/>
    <cellStyle name="Total 2 3 4 12" xfId="60664" xr:uid="{00000000-0005-0000-0000-0000FDEC0000}"/>
    <cellStyle name="Total 2 3 4 13" xfId="60665" xr:uid="{00000000-0005-0000-0000-0000FEEC0000}"/>
    <cellStyle name="Total 2 3 4 2" xfId="60666" xr:uid="{00000000-0005-0000-0000-0000FFEC0000}"/>
    <cellStyle name="Total 2 3 4 2 2" xfId="60667" xr:uid="{00000000-0005-0000-0000-000000ED0000}"/>
    <cellStyle name="Total 2 3 4 2 3" xfId="60668" xr:uid="{00000000-0005-0000-0000-000001ED0000}"/>
    <cellStyle name="Total 2 3 4 3" xfId="60669" xr:uid="{00000000-0005-0000-0000-000002ED0000}"/>
    <cellStyle name="Total 2 3 4 3 2" xfId="60670" xr:uid="{00000000-0005-0000-0000-000003ED0000}"/>
    <cellStyle name="Total 2 3 4 3 3" xfId="60671" xr:uid="{00000000-0005-0000-0000-000004ED0000}"/>
    <cellStyle name="Total 2 3 4 4" xfId="60672" xr:uid="{00000000-0005-0000-0000-000005ED0000}"/>
    <cellStyle name="Total 2 3 4 4 2" xfId="60673" xr:uid="{00000000-0005-0000-0000-000006ED0000}"/>
    <cellStyle name="Total 2 3 4 4 3" xfId="60674" xr:uid="{00000000-0005-0000-0000-000007ED0000}"/>
    <cellStyle name="Total 2 3 4 5" xfId="60675" xr:uid="{00000000-0005-0000-0000-000008ED0000}"/>
    <cellStyle name="Total 2 3 4 5 2" xfId="60676" xr:uid="{00000000-0005-0000-0000-000009ED0000}"/>
    <cellStyle name="Total 2 3 4 5 3" xfId="60677" xr:uid="{00000000-0005-0000-0000-00000AED0000}"/>
    <cellStyle name="Total 2 3 4 6" xfId="60678" xr:uid="{00000000-0005-0000-0000-00000BED0000}"/>
    <cellStyle name="Total 2 3 4 6 2" xfId="60679" xr:uid="{00000000-0005-0000-0000-00000CED0000}"/>
    <cellStyle name="Total 2 3 4 6 3" xfId="60680" xr:uid="{00000000-0005-0000-0000-00000DED0000}"/>
    <cellStyle name="Total 2 3 4 7" xfId="60681" xr:uid="{00000000-0005-0000-0000-00000EED0000}"/>
    <cellStyle name="Total 2 3 4 7 2" xfId="60682" xr:uid="{00000000-0005-0000-0000-00000FED0000}"/>
    <cellStyle name="Total 2 3 4 7 3" xfId="60683" xr:uid="{00000000-0005-0000-0000-000010ED0000}"/>
    <cellStyle name="Total 2 3 4 8" xfId="60684" xr:uid="{00000000-0005-0000-0000-000011ED0000}"/>
    <cellStyle name="Total 2 3 4 8 2" xfId="60685" xr:uid="{00000000-0005-0000-0000-000012ED0000}"/>
    <cellStyle name="Total 2 3 4 8 3" xfId="60686" xr:uid="{00000000-0005-0000-0000-000013ED0000}"/>
    <cellStyle name="Total 2 3 4 9" xfId="60687" xr:uid="{00000000-0005-0000-0000-000014ED0000}"/>
    <cellStyle name="Total 2 3 4 9 2" xfId="60688" xr:uid="{00000000-0005-0000-0000-000015ED0000}"/>
    <cellStyle name="Total 2 3 4 9 3" xfId="60689" xr:uid="{00000000-0005-0000-0000-000016ED0000}"/>
    <cellStyle name="Total 2 3 5" xfId="60690" xr:uid="{00000000-0005-0000-0000-000017ED0000}"/>
    <cellStyle name="Total 2 3 5 10" xfId="60691" xr:uid="{00000000-0005-0000-0000-000018ED0000}"/>
    <cellStyle name="Total 2 3 5 10 2" xfId="60692" xr:uid="{00000000-0005-0000-0000-000019ED0000}"/>
    <cellStyle name="Total 2 3 5 10 3" xfId="60693" xr:uid="{00000000-0005-0000-0000-00001AED0000}"/>
    <cellStyle name="Total 2 3 5 11" xfId="60694" xr:uid="{00000000-0005-0000-0000-00001BED0000}"/>
    <cellStyle name="Total 2 3 5 11 2" xfId="60695" xr:uid="{00000000-0005-0000-0000-00001CED0000}"/>
    <cellStyle name="Total 2 3 5 11 3" xfId="60696" xr:uid="{00000000-0005-0000-0000-00001DED0000}"/>
    <cellStyle name="Total 2 3 5 12" xfId="60697" xr:uid="{00000000-0005-0000-0000-00001EED0000}"/>
    <cellStyle name="Total 2 3 5 13" xfId="60698" xr:uid="{00000000-0005-0000-0000-00001FED0000}"/>
    <cellStyle name="Total 2 3 5 2" xfId="60699" xr:uid="{00000000-0005-0000-0000-000020ED0000}"/>
    <cellStyle name="Total 2 3 5 2 2" xfId="60700" xr:uid="{00000000-0005-0000-0000-000021ED0000}"/>
    <cellStyle name="Total 2 3 5 2 3" xfId="60701" xr:uid="{00000000-0005-0000-0000-000022ED0000}"/>
    <cellStyle name="Total 2 3 5 3" xfId="60702" xr:uid="{00000000-0005-0000-0000-000023ED0000}"/>
    <cellStyle name="Total 2 3 5 3 2" xfId="60703" xr:uid="{00000000-0005-0000-0000-000024ED0000}"/>
    <cellStyle name="Total 2 3 5 3 3" xfId="60704" xr:uid="{00000000-0005-0000-0000-000025ED0000}"/>
    <cellStyle name="Total 2 3 5 4" xfId="60705" xr:uid="{00000000-0005-0000-0000-000026ED0000}"/>
    <cellStyle name="Total 2 3 5 4 2" xfId="60706" xr:uid="{00000000-0005-0000-0000-000027ED0000}"/>
    <cellStyle name="Total 2 3 5 4 3" xfId="60707" xr:uid="{00000000-0005-0000-0000-000028ED0000}"/>
    <cellStyle name="Total 2 3 5 5" xfId="60708" xr:uid="{00000000-0005-0000-0000-000029ED0000}"/>
    <cellStyle name="Total 2 3 5 5 2" xfId="60709" xr:uid="{00000000-0005-0000-0000-00002AED0000}"/>
    <cellStyle name="Total 2 3 5 5 3" xfId="60710" xr:uid="{00000000-0005-0000-0000-00002BED0000}"/>
    <cellStyle name="Total 2 3 5 6" xfId="60711" xr:uid="{00000000-0005-0000-0000-00002CED0000}"/>
    <cellStyle name="Total 2 3 5 6 2" xfId="60712" xr:uid="{00000000-0005-0000-0000-00002DED0000}"/>
    <cellStyle name="Total 2 3 5 6 3" xfId="60713" xr:uid="{00000000-0005-0000-0000-00002EED0000}"/>
    <cellStyle name="Total 2 3 5 7" xfId="60714" xr:uid="{00000000-0005-0000-0000-00002FED0000}"/>
    <cellStyle name="Total 2 3 5 7 2" xfId="60715" xr:uid="{00000000-0005-0000-0000-000030ED0000}"/>
    <cellStyle name="Total 2 3 5 7 3" xfId="60716" xr:uid="{00000000-0005-0000-0000-000031ED0000}"/>
    <cellStyle name="Total 2 3 5 8" xfId="60717" xr:uid="{00000000-0005-0000-0000-000032ED0000}"/>
    <cellStyle name="Total 2 3 5 8 2" xfId="60718" xr:uid="{00000000-0005-0000-0000-000033ED0000}"/>
    <cellStyle name="Total 2 3 5 8 3" xfId="60719" xr:uid="{00000000-0005-0000-0000-000034ED0000}"/>
    <cellStyle name="Total 2 3 5 9" xfId="60720" xr:uid="{00000000-0005-0000-0000-000035ED0000}"/>
    <cellStyle name="Total 2 3 5 9 2" xfId="60721" xr:uid="{00000000-0005-0000-0000-000036ED0000}"/>
    <cellStyle name="Total 2 3 5 9 3" xfId="60722" xr:uid="{00000000-0005-0000-0000-000037ED0000}"/>
    <cellStyle name="Total 2 3 6" xfId="60723" xr:uid="{00000000-0005-0000-0000-000038ED0000}"/>
    <cellStyle name="Total 2 3 6 10" xfId="60724" xr:uid="{00000000-0005-0000-0000-000039ED0000}"/>
    <cellStyle name="Total 2 3 6 10 2" xfId="60725" xr:uid="{00000000-0005-0000-0000-00003AED0000}"/>
    <cellStyle name="Total 2 3 6 10 3" xfId="60726" xr:uid="{00000000-0005-0000-0000-00003BED0000}"/>
    <cellStyle name="Total 2 3 6 11" xfId="60727" xr:uid="{00000000-0005-0000-0000-00003CED0000}"/>
    <cellStyle name="Total 2 3 6 11 2" xfId="60728" xr:uid="{00000000-0005-0000-0000-00003DED0000}"/>
    <cellStyle name="Total 2 3 6 11 3" xfId="60729" xr:uid="{00000000-0005-0000-0000-00003EED0000}"/>
    <cellStyle name="Total 2 3 6 12" xfId="60730" xr:uid="{00000000-0005-0000-0000-00003FED0000}"/>
    <cellStyle name="Total 2 3 6 13" xfId="60731" xr:uid="{00000000-0005-0000-0000-000040ED0000}"/>
    <cellStyle name="Total 2 3 6 2" xfId="60732" xr:uid="{00000000-0005-0000-0000-000041ED0000}"/>
    <cellStyle name="Total 2 3 6 2 2" xfId="60733" xr:uid="{00000000-0005-0000-0000-000042ED0000}"/>
    <cellStyle name="Total 2 3 6 2 3" xfId="60734" xr:uid="{00000000-0005-0000-0000-000043ED0000}"/>
    <cellStyle name="Total 2 3 6 3" xfId="60735" xr:uid="{00000000-0005-0000-0000-000044ED0000}"/>
    <cellStyle name="Total 2 3 6 3 2" xfId="60736" xr:uid="{00000000-0005-0000-0000-000045ED0000}"/>
    <cellStyle name="Total 2 3 6 3 3" xfId="60737" xr:uid="{00000000-0005-0000-0000-000046ED0000}"/>
    <cellStyle name="Total 2 3 6 4" xfId="60738" xr:uid="{00000000-0005-0000-0000-000047ED0000}"/>
    <cellStyle name="Total 2 3 6 4 2" xfId="60739" xr:uid="{00000000-0005-0000-0000-000048ED0000}"/>
    <cellStyle name="Total 2 3 6 4 3" xfId="60740" xr:uid="{00000000-0005-0000-0000-000049ED0000}"/>
    <cellStyle name="Total 2 3 6 5" xfId="60741" xr:uid="{00000000-0005-0000-0000-00004AED0000}"/>
    <cellStyle name="Total 2 3 6 5 2" xfId="60742" xr:uid="{00000000-0005-0000-0000-00004BED0000}"/>
    <cellStyle name="Total 2 3 6 5 3" xfId="60743" xr:uid="{00000000-0005-0000-0000-00004CED0000}"/>
    <cellStyle name="Total 2 3 6 6" xfId="60744" xr:uid="{00000000-0005-0000-0000-00004DED0000}"/>
    <cellStyle name="Total 2 3 6 6 2" xfId="60745" xr:uid="{00000000-0005-0000-0000-00004EED0000}"/>
    <cellStyle name="Total 2 3 6 6 3" xfId="60746" xr:uid="{00000000-0005-0000-0000-00004FED0000}"/>
    <cellStyle name="Total 2 3 6 7" xfId="60747" xr:uid="{00000000-0005-0000-0000-000050ED0000}"/>
    <cellStyle name="Total 2 3 6 7 2" xfId="60748" xr:uid="{00000000-0005-0000-0000-000051ED0000}"/>
    <cellStyle name="Total 2 3 6 7 3" xfId="60749" xr:uid="{00000000-0005-0000-0000-000052ED0000}"/>
    <cellStyle name="Total 2 3 6 8" xfId="60750" xr:uid="{00000000-0005-0000-0000-000053ED0000}"/>
    <cellStyle name="Total 2 3 6 8 2" xfId="60751" xr:uid="{00000000-0005-0000-0000-000054ED0000}"/>
    <cellStyle name="Total 2 3 6 8 3" xfId="60752" xr:uid="{00000000-0005-0000-0000-000055ED0000}"/>
    <cellStyle name="Total 2 3 6 9" xfId="60753" xr:uid="{00000000-0005-0000-0000-000056ED0000}"/>
    <cellStyle name="Total 2 3 6 9 2" xfId="60754" xr:uid="{00000000-0005-0000-0000-000057ED0000}"/>
    <cellStyle name="Total 2 3 6 9 3" xfId="60755" xr:uid="{00000000-0005-0000-0000-000058ED0000}"/>
    <cellStyle name="Total 2 3 7" xfId="60756" xr:uid="{00000000-0005-0000-0000-000059ED0000}"/>
    <cellStyle name="Total 2 3 7 2" xfId="60757" xr:uid="{00000000-0005-0000-0000-00005AED0000}"/>
    <cellStyle name="Total 2 3 7 3" xfId="60758" xr:uid="{00000000-0005-0000-0000-00005BED0000}"/>
    <cellStyle name="Total 2 3 8" xfId="60759" xr:uid="{00000000-0005-0000-0000-00005CED0000}"/>
    <cellStyle name="Total 2 3 8 2" xfId="60760" xr:uid="{00000000-0005-0000-0000-00005DED0000}"/>
    <cellStyle name="Total 2 3 8 3" xfId="60761" xr:uid="{00000000-0005-0000-0000-00005EED0000}"/>
    <cellStyle name="Total 2 3 9" xfId="60762" xr:uid="{00000000-0005-0000-0000-00005FED0000}"/>
    <cellStyle name="Total 2 3 9 2" xfId="60763" xr:uid="{00000000-0005-0000-0000-000060ED0000}"/>
    <cellStyle name="Total 2 3 9 3" xfId="60764" xr:uid="{00000000-0005-0000-0000-000061ED0000}"/>
    <cellStyle name="Total 2 4" xfId="60765" xr:uid="{00000000-0005-0000-0000-000062ED0000}"/>
    <cellStyle name="Total 2 4 10" xfId="60766" xr:uid="{00000000-0005-0000-0000-000063ED0000}"/>
    <cellStyle name="Total 2 4 10 2" xfId="60767" xr:uid="{00000000-0005-0000-0000-000064ED0000}"/>
    <cellStyle name="Total 2 4 10 3" xfId="60768" xr:uid="{00000000-0005-0000-0000-000065ED0000}"/>
    <cellStyle name="Total 2 4 11" xfId="60769" xr:uid="{00000000-0005-0000-0000-000066ED0000}"/>
    <cellStyle name="Total 2 4 11 2" xfId="60770" xr:uid="{00000000-0005-0000-0000-000067ED0000}"/>
    <cellStyle name="Total 2 4 11 3" xfId="60771" xr:uid="{00000000-0005-0000-0000-000068ED0000}"/>
    <cellStyle name="Total 2 4 12" xfId="60772" xr:uid="{00000000-0005-0000-0000-000069ED0000}"/>
    <cellStyle name="Total 2 4 12 2" xfId="60773" xr:uid="{00000000-0005-0000-0000-00006AED0000}"/>
    <cellStyle name="Total 2 4 12 3" xfId="60774" xr:uid="{00000000-0005-0000-0000-00006BED0000}"/>
    <cellStyle name="Total 2 4 13" xfId="60775" xr:uid="{00000000-0005-0000-0000-00006CED0000}"/>
    <cellStyle name="Total 2 4 13 2" xfId="60776" xr:uid="{00000000-0005-0000-0000-00006DED0000}"/>
    <cellStyle name="Total 2 4 13 3" xfId="60777" xr:uid="{00000000-0005-0000-0000-00006EED0000}"/>
    <cellStyle name="Total 2 4 14" xfId="60778" xr:uid="{00000000-0005-0000-0000-00006FED0000}"/>
    <cellStyle name="Total 2 4 14 2" xfId="60779" xr:uid="{00000000-0005-0000-0000-000070ED0000}"/>
    <cellStyle name="Total 2 4 14 3" xfId="60780" xr:uid="{00000000-0005-0000-0000-000071ED0000}"/>
    <cellStyle name="Total 2 4 15" xfId="60781" xr:uid="{00000000-0005-0000-0000-000072ED0000}"/>
    <cellStyle name="Total 2 4 15 2" xfId="60782" xr:uid="{00000000-0005-0000-0000-000073ED0000}"/>
    <cellStyle name="Total 2 4 15 3" xfId="60783" xr:uid="{00000000-0005-0000-0000-000074ED0000}"/>
    <cellStyle name="Total 2 4 16" xfId="60784" xr:uid="{00000000-0005-0000-0000-000075ED0000}"/>
    <cellStyle name="Total 2 4 16 2" xfId="60785" xr:uid="{00000000-0005-0000-0000-000076ED0000}"/>
    <cellStyle name="Total 2 4 16 3" xfId="60786" xr:uid="{00000000-0005-0000-0000-000077ED0000}"/>
    <cellStyle name="Total 2 4 17" xfId="60787" xr:uid="{00000000-0005-0000-0000-000078ED0000}"/>
    <cellStyle name="Total 2 4 17 2" xfId="60788" xr:uid="{00000000-0005-0000-0000-000079ED0000}"/>
    <cellStyle name="Total 2 4 17 3" xfId="60789" xr:uid="{00000000-0005-0000-0000-00007AED0000}"/>
    <cellStyle name="Total 2 4 18" xfId="60790" xr:uid="{00000000-0005-0000-0000-00007BED0000}"/>
    <cellStyle name="Total 2 4 18 2" xfId="60791" xr:uid="{00000000-0005-0000-0000-00007CED0000}"/>
    <cellStyle name="Total 2 4 18 3" xfId="60792" xr:uid="{00000000-0005-0000-0000-00007DED0000}"/>
    <cellStyle name="Total 2 4 19" xfId="60793" xr:uid="{00000000-0005-0000-0000-00007EED0000}"/>
    <cellStyle name="Total 2 4 2" xfId="60794" xr:uid="{00000000-0005-0000-0000-00007FED0000}"/>
    <cellStyle name="Total 2 4 2 10" xfId="60795" xr:uid="{00000000-0005-0000-0000-000080ED0000}"/>
    <cellStyle name="Total 2 4 2 10 2" xfId="60796" xr:uid="{00000000-0005-0000-0000-000081ED0000}"/>
    <cellStyle name="Total 2 4 2 10 3" xfId="60797" xr:uid="{00000000-0005-0000-0000-000082ED0000}"/>
    <cellStyle name="Total 2 4 2 11" xfId="60798" xr:uid="{00000000-0005-0000-0000-000083ED0000}"/>
    <cellStyle name="Total 2 4 2 11 2" xfId="60799" xr:uid="{00000000-0005-0000-0000-000084ED0000}"/>
    <cellStyle name="Total 2 4 2 11 3" xfId="60800" xr:uid="{00000000-0005-0000-0000-000085ED0000}"/>
    <cellStyle name="Total 2 4 2 12" xfId="60801" xr:uid="{00000000-0005-0000-0000-000086ED0000}"/>
    <cellStyle name="Total 2 4 2 12 2" xfId="60802" xr:uid="{00000000-0005-0000-0000-000087ED0000}"/>
    <cellStyle name="Total 2 4 2 12 3" xfId="60803" xr:uid="{00000000-0005-0000-0000-000088ED0000}"/>
    <cellStyle name="Total 2 4 2 13" xfId="60804" xr:uid="{00000000-0005-0000-0000-000089ED0000}"/>
    <cellStyle name="Total 2 4 2 14" xfId="60805" xr:uid="{00000000-0005-0000-0000-00008AED0000}"/>
    <cellStyle name="Total 2 4 2 2" xfId="60806" xr:uid="{00000000-0005-0000-0000-00008BED0000}"/>
    <cellStyle name="Total 2 4 2 2 2" xfId="60807" xr:uid="{00000000-0005-0000-0000-00008CED0000}"/>
    <cellStyle name="Total 2 4 2 2 3" xfId="60808" xr:uid="{00000000-0005-0000-0000-00008DED0000}"/>
    <cellStyle name="Total 2 4 2 3" xfId="60809" xr:uid="{00000000-0005-0000-0000-00008EED0000}"/>
    <cellStyle name="Total 2 4 2 3 2" xfId="60810" xr:uid="{00000000-0005-0000-0000-00008FED0000}"/>
    <cellStyle name="Total 2 4 2 3 3" xfId="60811" xr:uid="{00000000-0005-0000-0000-000090ED0000}"/>
    <cellStyle name="Total 2 4 2 4" xfId="60812" xr:uid="{00000000-0005-0000-0000-000091ED0000}"/>
    <cellStyle name="Total 2 4 2 4 2" xfId="60813" xr:uid="{00000000-0005-0000-0000-000092ED0000}"/>
    <cellStyle name="Total 2 4 2 4 3" xfId="60814" xr:uid="{00000000-0005-0000-0000-000093ED0000}"/>
    <cellStyle name="Total 2 4 2 5" xfId="60815" xr:uid="{00000000-0005-0000-0000-000094ED0000}"/>
    <cellStyle name="Total 2 4 2 5 2" xfId="60816" xr:uid="{00000000-0005-0000-0000-000095ED0000}"/>
    <cellStyle name="Total 2 4 2 5 3" xfId="60817" xr:uid="{00000000-0005-0000-0000-000096ED0000}"/>
    <cellStyle name="Total 2 4 2 6" xfId="60818" xr:uid="{00000000-0005-0000-0000-000097ED0000}"/>
    <cellStyle name="Total 2 4 2 6 2" xfId="60819" xr:uid="{00000000-0005-0000-0000-000098ED0000}"/>
    <cellStyle name="Total 2 4 2 6 3" xfId="60820" xr:uid="{00000000-0005-0000-0000-000099ED0000}"/>
    <cellStyle name="Total 2 4 2 7" xfId="60821" xr:uid="{00000000-0005-0000-0000-00009AED0000}"/>
    <cellStyle name="Total 2 4 2 7 2" xfId="60822" xr:uid="{00000000-0005-0000-0000-00009BED0000}"/>
    <cellStyle name="Total 2 4 2 7 3" xfId="60823" xr:uid="{00000000-0005-0000-0000-00009CED0000}"/>
    <cellStyle name="Total 2 4 2 8" xfId="60824" xr:uid="{00000000-0005-0000-0000-00009DED0000}"/>
    <cellStyle name="Total 2 4 2 8 2" xfId="60825" xr:uid="{00000000-0005-0000-0000-00009EED0000}"/>
    <cellStyle name="Total 2 4 2 8 3" xfId="60826" xr:uid="{00000000-0005-0000-0000-00009FED0000}"/>
    <cellStyle name="Total 2 4 2 9" xfId="60827" xr:uid="{00000000-0005-0000-0000-0000A0ED0000}"/>
    <cellStyle name="Total 2 4 2 9 2" xfId="60828" xr:uid="{00000000-0005-0000-0000-0000A1ED0000}"/>
    <cellStyle name="Total 2 4 2 9 3" xfId="60829" xr:uid="{00000000-0005-0000-0000-0000A2ED0000}"/>
    <cellStyle name="Total 2 4 20" xfId="60830" xr:uid="{00000000-0005-0000-0000-0000A3ED0000}"/>
    <cellStyle name="Total 2 4 3" xfId="60831" xr:uid="{00000000-0005-0000-0000-0000A4ED0000}"/>
    <cellStyle name="Total 2 4 3 10" xfId="60832" xr:uid="{00000000-0005-0000-0000-0000A5ED0000}"/>
    <cellStyle name="Total 2 4 3 10 2" xfId="60833" xr:uid="{00000000-0005-0000-0000-0000A6ED0000}"/>
    <cellStyle name="Total 2 4 3 10 3" xfId="60834" xr:uid="{00000000-0005-0000-0000-0000A7ED0000}"/>
    <cellStyle name="Total 2 4 3 11" xfId="60835" xr:uid="{00000000-0005-0000-0000-0000A8ED0000}"/>
    <cellStyle name="Total 2 4 3 11 2" xfId="60836" xr:uid="{00000000-0005-0000-0000-0000A9ED0000}"/>
    <cellStyle name="Total 2 4 3 11 3" xfId="60837" xr:uid="{00000000-0005-0000-0000-0000AAED0000}"/>
    <cellStyle name="Total 2 4 3 12" xfId="60838" xr:uid="{00000000-0005-0000-0000-0000ABED0000}"/>
    <cellStyle name="Total 2 4 3 12 2" xfId="60839" xr:uid="{00000000-0005-0000-0000-0000ACED0000}"/>
    <cellStyle name="Total 2 4 3 12 3" xfId="60840" xr:uid="{00000000-0005-0000-0000-0000ADED0000}"/>
    <cellStyle name="Total 2 4 3 13" xfId="60841" xr:uid="{00000000-0005-0000-0000-0000AEED0000}"/>
    <cellStyle name="Total 2 4 3 14" xfId="60842" xr:uid="{00000000-0005-0000-0000-0000AFED0000}"/>
    <cellStyle name="Total 2 4 3 2" xfId="60843" xr:uid="{00000000-0005-0000-0000-0000B0ED0000}"/>
    <cellStyle name="Total 2 4 3 2 2" xfId="60844" xr:uid="{00000000-0005-0000-0000-0000B1ED0000}"/>
    <cellStyle name="Total 2 4 3 2 3" xfId="60845" xr:uid="{00000000-0005-0000-0000-0000B2ED0000}"/>
    <cellStyle name="Total 2 4 3 3" xfId="60846" xr:uid="{00000000-0005-0000-0000-0000B3ED0000}"/>
    <cellStyle name="Total 2 4 3 3 2" xfId="60847" xr:uid="{00000000-0005-0000-0000-0000B4ED0000}"/>
    <cellStyle name="Total 2 4 3 3 3" xfId="60848" xr:uid="{00000000-0005-0000-0000-0000B5ED0000}"/>
    <cellStyle name="Total 2 4 3 4" xfId="60849" xr:uid="{00000000-0005-0000-0000-0000B6ED0000}"/>
    <cellStyle name="Total 2 4 3 4 2" xfId="60850" xr:uid="{00000000-0005-0000-0000-0000B7ED0000}"/>
    <cellStyle name="Total 2 4 3 4 3" xfId="60851" xr:uid="{00000000-0005-0000-0000-0000B8ED0000}"/>
    <cellStyle name="Total 2 4 3 5" xfId="60852" xr:uid="{00000000-0005-0000-0000-0000B9ED0000}"/>
    <cellStyle name="Total 2 4 3 5 2" xfId="60853" xr:uid="{00000000-0005-0000-0000-0000BAED0000}"/>
    <cellStyle name="Total 2 4 3 5 3" xfId="60854" xr:uid="{00000000-0005-0000-0000-0000BBED0000}"/>
    <cellStyle name="Total 2 4 3 6" xfId="60855" xr:uid="{00000000-0005-0000-0000-0000BCED0000}"/>
    <cellStyle name="Total 2 4 3 6 2" xfId="60856" xr:uid="{00000000-0005-0000-0000-0000BDED0000}"/>
    <cellStyle name="Total 2 4 3 6 3" xfId="60857" xr:uid="{00000000-0005-0000-0000-0000BEED0000}"/>
    <cellStyle name="Total 2 4 3 7" xfId="60858" xr:uid="{00000000-0005-0000-0000-0000BFED0000}"/>
    <cellStyle name="Total 2 4 3 7 2" xfId="60859" xr:uid="{00000000-0005-0000-0000-0000C0ED0000}"/>
    <cellStyle name="Total 2 4 3 7 3" xfId="60860" xr:uid="{00000000-0005-0000-0000-0000C1ED0000}"/>
    <cellStyle name="Total 2 4 3 8" xfId="60861" xr:uid="{00000000-0005-0000-0000-0000C2ED0000}"/>
    <cellStyle name="Total 2 4 3 8 2" xfId="60862" xr:uid="{00000000-0005-0000-0000-0000C3ED0000}"/>
    <cellStyle name="Total 2 4 3 8 3" xfId="60863" xr:uid="{00000000-0005-0000-0000-0000C4ED0000}"/>
    <cellStyle name="Total 2 4 3 9" xfId="60864" xr:uid="{00000000-0005-0000-0000-0000C5ED0000}"/>
    <cellStyle name="Total 2 4 3 9 2" xfId="60865" xr:uid="{00000000-0005-0000-0000-0000C6ED0000}"/>
    <cellStyle name="Total 2 4 3 9 3" xfId="60866" xr:uid="{00000000-0005-0000-0000-0000C7ED0000}"/>
    <cellStyle name="Total 2 4 4" xfId="60867" xr:uid="{00000000-0005-0000-0000-0000C8ED0000}"/>
    <cellStyle name="Total 2 4 4 10" xfId="60868" xr:uid="{00000000-0005-0000-0000-0000C9ED0000}"/>
    <cellStyle name="Total 2 4 4 10 2" xfId="60869" xr:uid="{00000000-0005-0000-0000-0000CAED0000}"/>
    <cellStyle name="Total 2 4 4 10 3" xfId="60870" xr:uid="{00000000-0005-0000-0000-0000CBED0000}"/>
    <cellStyle name="Total 2 4 4 11" xfId="60871" xr:uid="{00000000-0005-0000-0000-0000CCED0000}"/>
    <cellStyle name="Total 2 4 4 11 2" xfId="60872" xr:uid="{00000000-0005-0000-0000-0000CDED0000}"/>
    <cellStyle name="Total 2 4 4 11 3" xfId="60873" xr:uid="{00000000-0005-0000-0000-0000CEED0000}"/>
    <cellStyle name="Total 2 4 4 12" xfId="60874" xr:uid="{00000000-0005-0000-0000-0000CFED0000}"/>
    <cellStyle name="Total 2 4 4 13" xfId="60875" xr:uid="{00000000-0005-0000-0000-0000D0ED0000}"/>
    <cellStyle name="Total 2 4 4 2" xfId="60876" xr:uid="{00000000-0005-0000-0000-0000D1ED0000}"/>
    <cellStyle name="Total 2 4 4 2 2" xfId="60877" xr:uid="{00000000-0005-0000-0000-0000D2ED0000}"/>
    <cellStyle name="Total 2 4 4 2 3" xfId="60878" xr:uid="{00000000-0005-0000-0000-0000D3ED0000}"/>
    <cellStyle name="Total 2 4 4 3" xfId="60879" xr:uid="{00000000-0005-0000-0000-0000D4ED0000}"/>
    <cellStyle name="Total 2 4 4 3 2" xfId="60880" xr:uid="{00000000-0005-0000-0000-0000D5ED0000}"/>
    <cellStyle name="Total 2 4 4 3 3" xfId="60881" xr:uid="{00000000-0005-0000-0000-0000D6ED0000}"/>
    <cellStyle name="Total 2 4 4 4" xfId="60882" xr:uid="{00000000-0005-0000-0000-0000D7ED0000}"/>
    <cellStyle name="Total 2 4 4 4 2" xfId="60883" xr:uid="{00000000-0005-0000-0000-0000D8ED0000}"/>
    <cellStyle name="Total 2 4 4 4 3" xfId="60884" xr:uid="{00000000-0005-0000-0000-0000D9ED0000}"/>
    <cellStyle name="Total 2 4 4 5" xfId="60885" xr:uid="{00000000-0005-0000-0000-0000DAED0000}"/>
    <cellStyle name="Total 2 4 4 5 2" xfId="60886" xr:uid="{00000000-0005-0000-0000-0000DBED0000}"/>
    <cellStyle name="Total 2 4 4 5 3" xfId="60887" xr:uid="{00000000-0005-0000-0000-0000DCED0000}"/>
    <cellStyle name="Total 2 4 4 6" xfId="60888" xr:uid="{00000000-0005-0000-0000-0000DDED0000}"/>
    <cellStyle name="Total 2 4 4 6 2" xfId="60889" xr:uid="{00000000-0005-0000-0000-0000DEED0000}"/>
    <cellStyle name="Total 2 4 4 6 3" xfId="60890" xr:uid="{00000000-0005-0000-0000-0000DFED0000}"/>
    <cellStyle name="Total 2 4 4 7" xfId="60891" xr:uid="{00000000-0005-0000-0000-0000E0ED0000}"/>
    <cellStyle name="Total 2 4 4 7 2" xfId="60892" xr:uid="{00000000-0005-0000-0000-0000E1ED0000}"/>
    <cellStyle name="Total 2 4 4 7 3" xfId="60893" xr:uid="{00000000-0005-0000-0000-0000E2ED0000}"/>
    <cellStyle name="Total 2 4 4 8" xfId="60894" xr:uid="{00000000-0005-0000-0000-0000E3ED0000}"/>
    <cellStyle name="Total 2 4 4 8 2" xfId="60895" xr:uid="{00000000-0005-0000-0000-0000E4ED0000}"/>
    <cellStyle name="Total 2 4 4 8 3" xfId="60896" xr:uid="{00000000-0005-0000-0000-0000E5ED0000}"/>
    <cellStyle name="Total 2 4 4 9" xfId="60897" xr:uid="{00000000-0005-0000-0000-0000E6ED0000}"/>
    <cellStyle name="Total 2 4 4 9 2" xfId="60898" xr:uid="{00000000-0005-0000-0000-0000E7ED0000}"/>
    <cellStyle name="Total 2 4 4 9 3" xfId="60899" xr:uid="{00000000-0005-0000-0000-0000E8ED0000}"/>
    <cellStyle name="Total 2 4 5" xfId="60900" xr:uid="{00000000-0005-0000-0000-0000E9ED0000}"/>
    <cellStyle name="Total 2 4 5 10" xfId="60901" xr:uid="{00000000-0005-0000-0000-0000EAED0000}"/>
    <cellStyle name="Total 2 4 5 10 2" xfId="60902" xr:uid="{00000000-0005-0000-0000-0000EBED0000}"/>
    <cellStyle name="Total 2 4 5 10 3" xfId="60903" xr:uid="{00000000-0005-0000-0000-0000ECED0000}"/>
    <cellStyle name="Total 2 4 5 11" xfId="60904" xr:uid="{00000000-0005-0000-0000-0000EDED0000}"/>
    <cellStyle name="Total 2 4 5 11 2" xfId="60905" xr:uid="{00000000-0005-0000-0000-0000EEED0000}"/>
    <cellStyle name="Total 2 4 5 11 3" xfId="60906" xr:uid="{00000000-0005-0000-0000-0000EFED0000}"/>
    <cellStyle name="Total 2 4 5 12" xfId="60907" xr:uid="{00000000-0005-0000-0000-0000F0ED0000}"/>
    <cellStyle name="Total 2 4 5 13" xfId="60908" xr:uid="{00000000-0005-0000-0000-0000F1ED0000}"/>
    <cellStyle name="Total 2 4 5 2" xfId="60909" xr:uid="{00000000-0005-0000-0000-0000F2ED0000}"/>
    <cellStyle name="Total 2 4 5 2 2" xfId="60910" xr:uid="{00000000-0005-0000-0000-0000F3ED0000}"/>
    <cellStyle name="Total 2 4 5 2 3" xfId="60911" xr:uid="{00000000-0005-0000-0000-0000F4ED0000}"/>
    <cellStyle name="Total 2 4 5 3" xfId="60912" xr:uid="{00000000-0005-0000-0000-0000F5ED0000}"/>
    <cellStyle name="Total 2 4 5 3 2" xfId="60913" xr:uid="{00000000-0005-0000-0000-0000F6ED0000}"/>
    <cellStyle name="Total 2 4 5 3 3" xfId="60914" xr:uid="{00000000-0005-0000-0000-0000F7ED0000}"/>
    <cellStyle name="Total 2 4 5 4" xfId="60915" xr:uid="{00000000-0005-0000-0000-0000F8ED0000}"/>
    <cellStyle name="Total 2 4 5 4 2" xfId="60916" xr:uid="{00000000-0005-0000-0000-0000F9ED0000}"/>
    <cellStyle name="Total 2 4 5 4 3" xfId="60917" xr:uid="{00000000-0005-0000-0000-0000FAED0000}"/>
    <cellStyle name="Total 2 4 5 5" xfId="60918" xr:uid="{00000000-0005-0000-0000-0000FBED0000}"/>
    <cellStyle name="Total 2 4 5 5 2" xfId="60919" xr:uid="{00000000-0005-0000-0000-0000FCED0000}"/>
    <cellStyle name="Total 2 4 5 5 3" xfId="60920" xr:uid="{00000000-0005-0000-0000-0000FDED0000}"/>
    <cellStyle name="Total 2 4 5 6" xfId="60921" xr:uid="{00000000-0005-0000-0000-0000FEED0000}"/>
    <cellStyle name="Total 2 4 5 6 2" xfId="60922" xr:uid="{00000000-0005-0000-0000-0000FFED0000}"/>
    <cellStyle name="Total 2 4 5 6 3" xfId="60923" xr:uid="{00000000-0005-0000-0000-000000EE0000}"/>
    <cellStyle name="Total 2 4 5 7" xfId="60924" xr:uid="{00000000-0005-0000-0000-000001EE0000}"/>
    <cellStyle name="Total 2 4 5 7 2" xfId="60925" xr:uid="{00000000-0005-0000-0000-000002EE0000}"/>
    <cellStyle name="Total 2 4 5 7 3" xfId="60926" xr:uid="{00000000-0005-0000-0000-000003EE0000}"/>
    <cellStyle name="Total 2 4 5 8" xfId="60927" xr:uid="{00000000-0005-0000-0000-000004EE0000}"/>
    <cellStyle name="Total 2 4 5 8 2" xfId="60928" xr:uid="{00000000-0005-0000-0000-000005EE0000}"/>
    <cellStyle name="Total 2 4 5 8 3" xfId="60929" xr:uid="{00000000-0005-0000-0000-000006EE0000}"/>
    <cellStyle name="Total 2 4 5 9" xfId="60930" xr:uid="{00000000-0005-0000-0000-000007EE0000}"/>
    <cellStyle name="Total 2 4 5 9 2" xfId="60931" xr:uid="{00000000-0005-0000-0000-000008EE0000}"/>
    <cellStyle name="Total 2 4 5 9 3" xfId="60932" xr:uid="{00000000-0005-0000-0000-000009EE0000}"/>
    <cellStyle name="Total 2 4 6" xfId="60933" xr:uid="{00000000-0005-0000-0000-00000AEE0000}"/>
    <cellStyle name="Total 2 4 6 10" xfId="60934" xr:uid="{00000000-0005-0000-0000-00000BEE0000}"/>
    <cellStyle name="Total 2 4 6 10 2" xfId="60935" xr:uid="{00000000-0005-0000-0000-00000CEE0000}"/>
    <cellStyle name="Total 2 4 6 10 3" xfId="60936" xr:uid="{00000000-0005-0000-0000-00000DEE0000}"/>
    <cellStyle name="Total 2 4 6 11" xfId="60937" xr:uid="{00000000-0005-0000-0000-00000EEE0000}"/>
    <cellStyle name="Total 2 4 6 11 2" xfId="60938" xr:uid="{00000000-0005-0000-0000-00000FEE0000}"/>
    <cellStyle name="Total 2 4 6 11 3" xfId="60939" xr:uid="{00000000-0005-0000-0000-000010EE0000}"/>
    <cellStyle name="Total 2 4 6 12" xfId="60940" xr:uid="{00000000-0005-0000-0000-000011EE0000}"/>
    <cellStyle name="Total 2 4 6 13" xfId="60941" xr:uid="{00000000-0005-0000-0000-000012EE0000}"/>
    <cellStyle name="Total 2 4 6 2" xfId="60942" xr:uid="{00000000-0005-0000-0000-000013EE0000}"/>
    <cellStyle name="Total 2 4 6 2 2" xfId="60943" xr:uid="{00000000-0005-0000-0000-000014EE0000}"/>
    <cellStyle name="Total 2 4 6 2 3" xfId="60944" xr:uid="{00000000-0005-0000-0000-000015EE0000}"/>
    <cellStyle name="Total 2 4 6 3" xfId="60945" xr:uid="{00000000-0005-0000-0000-000016EE0000}"/>
    <cellStyle name="Total 2 4 6 3 2" xfId="60946" xr:uid="{00000000-0005-0000-0000-000017EE0000}"/>
    <cellStyle name="Total 2 4 6 3 3" xfId="60947" xr:uid="{00000000-0005-0000-0000-000018EE0000}"/>
    <cellStyle name="Total 2 4 6 4" xfId="60948" xr:uid="{00000000-0005-0000-0000-000019EE0000}"/>
    <cellStyle name="Total 2 4 6 4 2" xfId="60949" xr:uid="{00000000-0005-0000-0000-00001AEE0000}"/>
    <cellStyle name="Total 2 4 6 4 3" xfId="60950" xr:uid="{00000000-0005-0000-0000-00001BEE0000}"/>
    <cellStyle name="Total 2 4 6 5" xfId="60951" xr:uid="{00000000-0005-0000-0000-00001CEE0000}"/>
    <cellStyle name="Total 2 4 6 5 2" xfId="60952" xr:uid="{00000000-0005-0000-0000-00001DEE0000}"/>
    <cellStyle name="Total 2 4 6 5 3" xfId="60953" xr:uid="{00000000-0005-0000-0000-00001EEE0000}"/>
    <cellStyle name="Total 2 4 6 6" xfId="60954" xr:uid="{00000000-0005-0000-0000-00001FEE0000}"/>
    <cellStyle name="Total 2 4 6 6 2" xfId="60955" xr:uid="{00000000-0005-0000-0000-000020EE0000}"/>
    <cellStyle name="Total 2 4 6 6 3" xfId="60956" xr:uid="{00000000-0005-0000-0000-000021EE0000}"/>
    <cellStyle name="Total 2 4 6 7" xfId="60957" xr:uid="{00000000-0005-0000-0000-000022EE0000}"/>
    <cellStyle name="Total 2 4 6 7 2" xfId="60958" xr:uid="{00000000-0005-0000-0000-000023EE0000}"/>
    <cellStyle name="Total 2 4 6 7 3" xfId="60959" xr:uid="{00000000-0005-0000-0000-000024EE0000}"/>
    <cellStyle name="Total 2 4 6 8" xfId="60960" xr:uid="{00000000-0005-0000-0000-000025EE0000}"/>
    <cellStyle name="Total 2 4 6 8 2" xfId="60961" xr:uid="{00000000-0005-0000-0000-000026EE0000}"/>
    <cellStyle name="Total 2 4 6 8 3" xfId="60962" xr:uid="{00000000-0005-0000-0000-000027EE0000}"/>
    <cellStyle name="Total 2 4 6 9" xfId="60963" xr:uid="{00000000-0005-0000-0000-000028EE0000}"/>
    <cellStyle name="Total 2 4 6 9 2" xfId="60964" xr:uid="{00000000-0005-0000-0000-000029EE0000}"/>
    <cellStyle name="Total 2 4 6 9 3" xfId="60965" xr:uid="{00000000-0005-0000-0000-00002AEE0000}"/>
    <cellStyle name="Total 2 4 7" xfId="60966" xr:uid="{00000000-0005-0000-0000-00002BEE0000}"/>
    <cellStyle name="Total 2 4 7 10" xfId="60967" xr:uid="{00000000-0005-0000-0000-00002CEE0000}"/>
    <cellStyle name="Total 2 4 7 10 2" xfId="60968" xr:uid="{00000000-0005-0000-0000-00002DEE0000}"/>
    <cellStyle name="Total 2 4 7 10 3" xfId="60969" xr:uid="{00000000-0005-0000-0000-00002EEE0000}"/>
    <cellStyle name="Total 2 4 7 11" xfId="60970" xr:uid="{00000000-0005-0000-0000-00002FEE0000}"/>
    <cellStyle name="Total 2 4 7 11 2" xfId="60971" xr:uid="{00000000-0005-0000-0000-000030EE0000}"/>
    <cellStyle name="Total 2 4 7 11 3" xfId="60972" xr:uid="{00000000-0005-0000-0000-000031EE0000}"/>
    <cellStyle name="Total 2 4 7 12" xfId="60973" xr:uid="{00000000-0005-0000-0000-000032EE0000}"/>
    <cellStyle name="Total 2 4 7 13" xfId="60974" xr:uid="{00000000-0005-0000-0000-000033EE0000}"/>
    <cellStyle name="Total 2 4 7 2" xfId="60975" xr:uid="{00000000-0005-0000-0000-000034EE0000}"/>
    <cellStyle name="Total 2 4 7 2 2" xfId="60976" xr:uid="{00000000-0005-0000-0000-000035EE0000}"/>
    <cellStyle name="Total 2 4 7 2 3" xfId="60977" xr:uid="{00000000-0005-0000-0000-000036EE0000}"/>
    <cellStyle name="Total 2 4 7 3" xfId="60978" xr:uid="{00000000-0005-0000-0000-000037EE0000}"/>
    <cellStyle name="Total 2 4 7 3 2" xfId="60979" xr:uid="{00000000-0005-0000-0000-000038EE0000}"/>
    <cellStyle name="Total 2 4 7 3 3" xfId="60980" xr:uid="{00000000-0005-0000-0000-000039EE0000}"/>
    <cellStyle name="Total 2 4 7 4" xfId="60981" xr:uid="{00000000-0005-0000-0000-00003AEE0000}"/>
    <cellStyle name="Total 2 4 7 4 2" xfId="60982" xr:uid="{00000000-0005-0000-0000-00003BEE0000}"/>
    <cellStyle name="Total 2 4 7 4 3" xfId="60983" xr:uid="{00000000-0005-0000-0000-00003CEE0000}"/>
    <cellStyle name="Total 2 4 7 5" xfId="60984" xr:uid="{00000000-0005-0000-0000-00003DEE0000}"/>
    <cellStyle name="Total 2 4 7 5 2" xfId="60985" xr:uid="{00000000-0005-0000-0000-00003EEE0000}"/>
    <cellStyle name="Total 2 4 7 5 3" xfId="60986" xr:uid="{00000000-0005-0000-0000-00003FEE0000}"/>
    <cellStyle name="Total 2 4 7 6" xfId="60987" xr:uid="{00000000-0005-0000-0000-000040EE0000}"/>
    <cellStyle name="Total 2 4 7 6 2" xfId="60988" xr:uid="{00000000-0005-0000-0000-000041EE0000}"/>
    <cellStyle name="Total 2 4 7 6 3" xfId="60989" xr:uid="{00000000-0005-0000-0000-000042EE0000}"/>
    <cellStyle name="Total 2 4 7 7" xfId="60990" xr:uid="{00000000-0005-0000-0000-000043EE0000}"/>
    <cellStyle name="Total 2 4 7 7 2" xfId="60991" xr:uid="{00000000-0005-0000-0000-000044EE0000}"/>
    <cellStyle name="Total 2 4 7 7 3" xfId="60992" xr:uid="{00000000-0005-0000-0000-000045EE0000}"/>
    <cellStyle name="Total 2 4 7 8" xfId="60993" xr:uid="{00000000-0005-0000-0000-000046EE0000}"/>
    <cellStyle name="Total 2 4 7 8 2" xfId="60994" xr:uid="{00000000-0005-0000-0000-000047EE0000}"/>
    <cellStyle name="Total 2 4 7 8 3" xfId="60995" xr:uid="{00000000-0005-0000-0000-000048EE0000}"/>
    <cellStyle name="Total 2 4 7 9" xfId="60996" xr:uid="{00000000-0005-0000-0000-000049EE0000}"/>
    <cellStyle name="Total 2 4 7 9 2" xfId="60997" xr:uid="{00000000-0005-0000-0000-00004AEE0000}"/>
    <cellStyle name="Total 2 4 7 9 3" xfId="60998" xr:uid="{00000000-0005-0000-0000-00004BEE0000}"/>
    <cellStyle name="Total 2 4 8" xfId="60999" xr:uid="{00000000-0005-0000-0000-00004CEE0000}"/>
    <cellStyle name="Total 2 4 8 2" xfId="61000" xr:uid="{00000000-0005-0000-0000-00004DEE0000}"/>
    <cellStyle name="Total 2 4 8 3" xfId="61001" xr:uid="{00000000-0005-0000-0000-00004EEE0000}"/>
    <cellStyle name="Total 2 4 9" xfId="61002" xr:uid="{00000000-0005-0000-0000-00004FEE0000}"/>
    <cellStyle name="Total 2 4 9 2" xfId="61003" xr:uid="{00000000-0005-0000-0000-000050EE0000}"/>
    <cellStyle name="Total 2 4 9 3" xfId="61004" xr:uid="{00000000-0005-0000-0000-000051EE0000}"/>
    <cellStyle name="Total 2 5" xfId="61005" xr:uid="{00000000-0005-0000-0000-000052EE0000}"/>
    <cellStyle name="Total 2 5 10" xfId="61006" xr:uid="{00000000-0005-0000-0000-000053EE0000}"/>
    <cellStyle name="Total 2 5 10 2" xfId="61007" xr:uid="{00000000-0005-0000-0000-000054EE0000}"/>
    <cellStyle name="Total 2 5 10 3" xfId="61008" xr:uid="{00000000-0005-0000-0000-000055EE0000}"/>
    <cellStyle name="Total 2 5 11" xfId="61009" xr:uid="{00000000-0005-0000-0000-000056EE0000}"/>
    <cellStyle name="Total 2 5 11 2" xfId="61010" xr:uid="{00000000-0005-0000-0000-000057EE0000}"/>
    <cellStyle name="Total 2 5 11 3" xfId="61011" xr:uid="{00000000-0005-0000-0000-000058EE0000}"/>
    <cellStyle name="Total 2 5 12" xfId="61012" xr:uid="{00000000-0005-0000-0000-000059EE0000}"/>
    <cellStyle name="Total 2 5 12 2" xfId="61013" xr:uid="{00000000-0005-0000-0000-00005AEE0000}"/>
    <cellStyle name="Total 2 5 12 3" xfId="61014" xr:uid="{00000000-0005-0000-0000-00005BEE0000}"/>
    <cellStyle name="Total 2 5 13" xfId="61015" xr:uid="{00000000-0005-0000-0000-00005CEE0000}"/>
    <cellStyle name="Total 2 5 13 2" xfId="61016" xr:uid="{00000000-0005-0000-0000-00005DEE0000}"/>
    <cellStyle name="Total 2 5 13 3" xfId="61017" xr:uid="{00000000-0005-0000-0000-00005EEE0000}"/>
    <cellStyle name="Total 2 5 14" xfId="61018" xr:uid="{00000000-0005-0000-0000-00005FEE0000}"/>
    <cellStyle name="Total 2 5 14 2" xfId="61019" xr:uid="{00000000-0005-0000-0000-000060EE0000}"/>
    <cellStyle name="Total 2 5 14 3" xfId="61020" xr:uid="{00000000-0005-0000-0000-000061EE0000}"/>
    <cellStyle name="Total 2 5 15" xfId="61021" xr:uid="{00000000-0005-0000-0000-000062EE0000}"/>
    <cellStyle name="Total 2 5 15 2" xfId="61022" xr:uid="{00000000-0005-0000-0000-000063EE0000}"/>
    <cellStyle name="Total 2 5 15 3" xfId="61023" xr:uid="{00000000-0005-0000-0000-000064EE0000}"/>
    <cellStyle name="Total 2 5 16" xfId="61024" xr:uid="{00000000-0005-0000-0000-000065EE0000}"/>
    <cellStyle name="Total 2 5 16 2" xfId="61025" xr:uid="{00000000-0005-0000-0000-000066EE0000}"/>
    <cellStyle name="Total 2 5 16 3" xfId="61026" xr:uid="{00000000-0005-0000-0000-000067EE0000}"/>
    <cellStyle name="Total 2 5 17" xfId="61027" xr:uid="{00000000-0005-0000-0000-000068EE0000}"/>
    <cellStyle name="Total 2 5 17 2" xfId="61028" xr:uid="{00000000-0005-0000-0000-000069EE0000}"/>
    <cellStyle name="Total 2 5 17 3" xfId="61029" xr:uid="{00000000-0005-0000-0000-00006AEE0000}"/>
    <cellStyle name="Total 2 5 18" xfId="61030" xr:uid="{00000000-0005-0000-0000-00006BEE0000}"/>
    <cellStyle name="Total 2 5 18 2" xfId="61031" xr:uid="{00000000-0005-0000-0000-00006CEE0000}"/>
    <cellStyle name="Total 2 5 18 3" xfId="61032" xr:uid="{00000000-0005-0000-0000-00006DEE0000}"/>
    <cellStyle name="Total 2 5 19" xfId="61033" xr:uid="{00000000-0005-0000-0000-00006EEE0000}"/>
    <cellStyle name="Total 2 5 2" xfId="61034" xr:uid="{00000000-0005-0000-0000-00006FEE0000}"/>
    <cellStyle name="Total 2 5 2 10" xfId="61035" xr:uid="{00000000-0005-0000-0000-000070EE0000}"/>
    <cellStyle name="Total 2 5 2 10 2" xfId="61036" xr:uid="{00000000-0005-0000-0000-000071EE0000}"/>
    <cellStyle name="Total 2 5 2 10 3" xfId="61037" xr:uid="{00000000-0005-0000-0000-000072EE0000}"/>
    <cellStyle name="Total 2 5 2 11" xfId="61038" xr:uid="{00000000-0005-0000-0000-000073EE0000}"/>
    <cellStyle name="Total 2 5 2 11 2" xfId="61039" xr:uid="{00000000-0005-0000-0000-000074EE0000}"/>
    <cellStyle name="Total 2 5 2 11 3" xfId="61040" xr:uid="{00000000-0005-0000-0000-000075EE0000}"/>
    <cellStyle name="Total 2 5 2 12" xfId="61041" xr:uid="{00000000-0005-0000-0000-000076EE0000}"/>
    <cellStyle name="Total 2 5 2 12 2" xfId="61042" xr:uid="{00000000-0005-0000-0000-000077EE0000}"/>
    <cellStyle name="Total 2 5 2 12 3" xfId="61043" xr:uid="{00000000-0005-0000-0000-000078EE0000}"/>
    <cellStyle name="Total 2 5 2 13" xfId="61044" xr:uid="{00000000-0005-0000-0000-000079EE0000}"/>
    <cellStyle name="Total 2 5 2 14" xfId="61045" xr:uid="{00000000-0005-0000-0000-00007AEE0000}"/>
    <cellStyle name="Total 2 5 2 2" xfId="61046" xr:uid="{00000000-0005-0000-0000-00007BEE0000}"/>
    <cellStyle name="Total 2 5 2 2 2" xfId="61047" xr:uid="{00000000-0005-0000-0000-00007CEE0000}"/>
    <cellStyle name="Total 2 5 2 2 3" xfId="61048" xr:uid="{00000000-0005-0000-0000-00007DEE0000}"/>
    <cellStyle name="Total 2 5 2 3" xfId="61049" xr:uid="{00000000-0005-0000-0000-00007EEE0000}"/>
    <cellStyle name="Total 2 5 2 3 2" xfId="61050" xr:uid="{00000000-0005-0000-0000-00007FEE0000}"/>
    <cellStyle name="Total 2 5 2 3 3" xfId="61051" xr:uid="{00000000-0005-0000-0000-000080EE0000}"/>
    <cellStyle name="Total 2 5 2 4" xfId="61052" xr:uid="{00000000-0005-0000-0000-000081EE0000}"/>
    <cellStyle name="Total 2 5 2 4 2" xfId="61053" xr:uid="{00000000-0005-0000-0000-000082EE0000}"/>
    <cellStyle name="Total 2 5 2 4 3" xfId="61054" xr:uid="{00000000-0005-0000-0000-000083EE0000}"/>
    <cellStyle name="Total 2 5 2 5" xfId="61055" xr:uid="{00000000-0005-0000-0000-000084EE0000}"/>
    <cellStyle name="Total 2 5 2 5 2" xfId="61056" xr:uid="{00000000-0005-0000-0000-000085EE0000}"/>
    <cellStyle name="Total 2 5 2 5 3" xfId="61057" xr:uid="{00000000-0005-0000-0000-000086EE0000}"/>
    <cellStyle name="Total 2 5 2 6" xfId="61058" xr:uid="{00000000-0005-0000-0000-000087EE0000}"/>
    <cellStyle name="Total 2 5 2 6 2" xfId="61059" xr:uid="{00000000-0005-0000-0000-000088EE0000}"/>
    <cellStyle name="Total 2 5 2 6 3" xfId="61060" xr:uid="{00000000-0005-0000-0000-000089EE0000}"/>
    <cellStyle name="Total 2 5 2 7" xfId="61061" xr:uid="{00000000-0005-0000-0000-00008AEE0000}"/>
    <cellStyle name="Total 2 5 2 7 2" xfId="61062" xr:uid="{00000000-0005-0000-0000-00008BEE0000}"/>
    <cellStyle name="Total 2 5 2 7 3" xfId="61063" xr:uid="{00000000-0005-0000-0000-00008CEE0000}"/>
    <cellStyle name="Total 2 5 2 8" xfId="61064" xr:uid="{00000000-0005-0000-0000-00008DEE0000}"/>
    <cellStyle name="Total 2 5 2 8 2" xfId="61065" xr:uid="{00000000-0005-0000-0000-00008EEE0000}"/>
    <cellStyle name="Total 2 5 2 8 3" xfId="61066" xr:uid="{00000000-0005-0000-0000-00008FEE0000}"/>
    <cellStyle name="Total 2 5 2 9" xfId="61067" xr:uid="{00000000-0005-0000-0000-000090EE0000}"/>
    <cellStyle name="Total 2 5 2 9 2" xfId="61068" xr:uid="{00000000-0005-0000-0000-000091EE0000}"/>
    <cellStyle name="Total 2 5 2 9 3" xfId="61069" xr:uid="{00000000-0005-0000-0000-000092EE0000}"/>
    <cellStyle name="Total 2 5 20" xfId="61070" xr:uid="{00000000-0005-0000-0000-000093EE0000}"/>
    <cellStyle name="Total 2 5 3" xfId="61071" xr:uid="{00000000-0005-0000-0000-000094EE0000}"/>
    <cellStyle name="Total 2 5 3 10" xfId="61072" xr:uid="{00000000-0005-0000-0000-000095EE0000}"/>
    <cellStyle name="Total 2 5 3 10 2" xfId="61073" xr:uid="{00000000-0005-0000-0000-000096EE0000}"/>
    <cellStyle name="Total 2 5 3 10 3" xfId="61074" xr:uid="{00000000-0005-0000-0000-000097EE0000}"/>
    <cellStyle name="Total 2 5 3 11" xfId="61075" xr:uid="{00000000-0005-0000-0000-000098EE0000}"/>
    <cellStyle name="Total 2 5 3 11 2" xfId="61076" xr:uid="{00000000-0005-0000-0000-000099EE0000}"/>
    <cellStyle name="Total 2 5 3 11 3" xfId="61077" xr:uid="{00000000-0005-0000-0000-00009AEE0000}"/>
    <cellStyle name="Total 2 5 3 12" xfId="61078" xr:uid="{00000000-0005-0000-0000-00009BEE0000}"/>
    <cellStyle name="Total 2 5 3 12 2" xfId="61079" xr:uid="{00000000-0005-0000-0000-00009CEE0000}"/>
    <cellStyle name="Total 2 5 3 12 3" xfId="61080" xr:uid="{00000000-0005-0000-0000-00009DEE0000}"/>
    <cellStyle name="Total 2 5 3 13" xfId="61081" xr:uid="{00000000-0005-0000-0000-00009EEE0000}"/>
    <cellStyle name="Total 2 5 3 14" xfId="61082" xr:uid="{00000000-0005-0000-0000-00009FEE0000}"/>
    <cellStyle name="Total 2 5 3 2" xfId="61083" xr:uid="{00000000-0005-0000-0000-0000A0EE0000}"/>
    <cellStyle name="Total 2 5 3 2 2" xfId="61084" xr:uid="{00000000-0005-0000-0000-0000A1EE0000}"/>
    <cellStyle name="Total 2 5 3 2 3" xfId="61085" xr:uid="{00000000-0005-0000-0000-0000A2EE0000}"/>
    <cellStyle name="Total 2 5 3 3" xfId="61086" xr:uid="{00000000-0005-0000-0000-0000A3EE0000}"/>
    <cellStyle name="Total 2 5 3 3 2" xfId="61087" xr:uid="{00000000-0005-0000-0000-0000A4EE0000}"/>
    <cellStyle name="Total 2 5 3 3 3" xfId="61088" xr:uid="{00000000-0005-0000-0000-0000A5EE0000}"/>
    <cellStyle name="Total 2 5 3 4" xfId="61089" xr:uid="{00000000-0005-0000-0000-0000A6EE0000}"/>
    <cellStyle name="Total 2 5 3 4 2" xfId="61090" xr:uid="{00000000-0005-0000-0000-0000A7EE0000}"/>
    <cellStyle name="Total 2 5 3 4 3" xfId="61091" xr:uid="{00000000-0005-0000-0000-0000A8EE0000}"/>
    <cellStyle name="Total 2 5 3 5" xfId="61092" xr:uid="{00000000-0005-0000-0000-0000A9EE0000}"/>
    <cellStyle name="Total 2 5 3 5 2" xfId="61093" xr:uid="{00000000-0005-0000-0000-0000AAEE0000}"/>
    <cellStyle name="Total 2 5 3 5 3" xfId="61094" xr:uid="{00000000-0005-0000-0000-0000ABEE0000}"/>
    <cellStyle name="Total 2 5 3 6" xfId="61095" xr:uid="{00000000-0005-0000-0000-0000ACEE0000}"/>
    <cellStyle name="Total 2 5 3 6 2" xfId="61096" xr:uid="{00000000-0005-0000-0000-0000ADEE0000}"/>
    <cellStyle name="Total 2 5 3 6 3" xfId="61097" xr:uid="{00000000-0005-0000-0000-0000AEEE0000}"/>
    <cellStyle name="Total 2 5 3 7" xfId="61098" xr:uid="{00000000-0005-0000-0000-0000AFEE0000}"/>
    <cellStyle name="Total 2 5 3 7 2" xfId="61099" xr:uid="{00000000-0005-0000-0000-0000B0EE0000}"/>
    <cellStyle name="Total 2 5 3 7 3" xfId="61100" xr:uid="{00000000-0005-0000-0000-0000B1EE0000}"/>
    <cellStyle name="Total 2 5 3 8" xfId="61101" xr:uid="{00000000-0005-0000-0000-0000B2EE0000}"/>
    <cellStyle name="Total 2 5 3 8 2" xfId="61102" xr:uid="{00000000-0005-0000-0000-0000B3EE0000}"/>
    <cellStyle name="Total 2 5 3 8 3" xfId="61103" xr:uid="{00000000-0005-0000-0000-0000B4EE0000}"/>
    <cellStyle name="Total 2 5 3 9" xfId="61104" xr:uid="{00000000-0005-0000-0000-0000B5EE0000}"/>
    <cellStyle name="Total 2 5 3 9 2" xfId="61105" xr:uid="{00000000-0005-0000-0000-0000B6EE0000}"/>
    <cellStyle name="Total 2 5 3 9 3" xfId="61106" xr:uid="{00000000-0005-0000-0000-0000B7EE0000}"/>
    <cellStyle name="Total 2 5 4" xfId="61107" xr:uid="{00000000-0005-0000-0000-0000B8EE0000}"/>
    <cellStyle name="Total 2 5 4 10" xfId="61108" xr:uid="{00000000-0005-0000-0000-0000B9EE0000}"/>
    <cellStyle name="Total 2 5 4 10 2" xfId="61109" xr:uid="{00000000-0005-0000-0000-0000BAEE0000}"/>
    <cellStyle name="Total 2 5 4 10 3" xfId="61110" xr:uid="{00000000-0005-0000-0000-0000BBEE0000}"/>
    <cellStyle name="Total 2 5 4 11" xfId="61111" xr:uid="{00000000-0005-0000-0000-0000BCEE0000}"/>
    <cellStyle name="Total 2 5 4 11 2" xfId="61112" xr:uid="{00000000-0005-0000-0000-0000BDEE0000}"/>
    <cellStyle name="Total 2 5 4 11 3" xfId="61113" xr:uid="{00000000-0005-0000-0000-0000BEEE0000}"/>
    <cellStyle name="Total 2 5 4 12" xfId="61114" xr:uid="{00000000-0005-0000-0000-0000BFEE0000}"/>
    <cellStyle name="Total 2 5 4 13" xfId="61115" xr:uid="{00000000-0005-0000-0000-0000C0EE0000}"/>
    <cellStyle name="Total 2 5 4 2" xfId="61116" xr:uid="{00000000-0005-0000-0000-0000C1EE0000}"/>
    <cellStyle name="Total 2 5 4 2 2" xfId="61117" xr:uid="{00000000-0005-0000-0000-0000C2EE0000}"/>
    <cellStyle name="Total 2 5 4 2 3" xfId="61118" xr:uid="{00000000-0005-0000-0000-0000C3EE0000}"/>
    <cellStyle name="Total 2 5 4 3" xfId="61119" xr:uid="{00000000-0005-0000-0000-0000C4EE0000}"/>
    <cellStyle name="Total 2 5 4 3 2" xfId="61120" xr:uid="{00000000-0005-0000-0000-0000C5EE0000}"/>
    <cellStyle name="Total 2 5 4 3 3" xfId="61121" xr:uid="{00000000-0005-0000-0000-0000C6EE0000}"/>
    <cellStyle name="Total 2 5 4 4" xfId="61122" xr:uid="{00000000-0005-0000-0000-0000C7EE0000}"/>
    <cellStyle name="Total 2 5 4 4 2" xfId="61123" xr:uid="{00000000-0005-0000-0000-0000C8EE0000}"/>
    <cellStyle name="Total 2 5 4 4 3" xfId="61124" xr:uid="{00000000-0005-0000-0000-0000C9EE0000}"/>
    <cellStyle name="Total 2 5 4 5" xfId="61125" xr:uid="{00000000-0005-0000-0000-0000CAEE0000}"/>
    <cellStyle name="Total 2 5 4 5 2" xfId="61126" xr:uid="{00000000-0005-0000-0000-0000CBEE0000}"/>
    <cellStyle name="Total 2 5 4 5 3" xfId="61127" xr:uid="{00000000-0005-0000-0000-0000CCEE0000}"/>
    <cellStyle name="Total 2 5 4 6" xfId="61128" xr:uid="{00000000-0005-0000-0000-0000CDEE0000}"/>
    <cellStyle name="Total 2 5 4 6 2" xfId="61129" xr:uid="{00000000-0005-0000-0000-0000CEEE0000}"/>
    <cellStyle name="Total 2 5 4 6 3" xfId="61130" xr:uid="{00000000-0005-0000-0000-0000CFEE0000}"/>
    <cellStyle name="Total 2 5 4 7" xfId="61131" xr:uid="{00000000-0005-0000-0000-0000D0EE0000}"/>
    <cellStyle name="Total 2 5 4 7 2" xfId="61132" xr:uid="{00000000-0005-0000-0000-0000D1EE0000}"/>
    <cellStyle name="Total 2 5 4 7 3" xfId="61133" xr:uid="{00000000-0005-0000-0000-0000D2EE0000}"/>
    <cellStyle name="Total 2 5 4 8" xfId="61134" xr:uid="{00000000-0005-0000-0000-0000D3EE0000}"/>
    <cellStyle name="Total 2 5 4 8 2" xfId="61135" xr:uid="{00000000-0005-0000-0000-0000D4EE0000}"/>
    <cellStyle name="Total 2 5 4 8 3" xfId="61136" xr:uid="{00000000-0005-0000-0000-0000D5EE0000}"/>
    <cellStyle name="Total 2 5 4 9" xfId="61137" xr:uid="{00000000-0005-0000-0000-0000D6EE0000}"/>
    <cellStyle name="Total 2 5 4 9 2" xfId="61138" xr:uid="{00000000-0005-0000-0000-0000D7EE0000}"/>
    <cellStyle name="Total 2 5 4 9 3" xfId="61139" xr:uid="{00000000-0005-0000-0000-0000D8EE0000}"/>
    <cellStyle name="Total 2 5 5" xfId="61140" xr:uid="{00000000-0005-0000-0000-0000D9EE0000}"/>
    <cellStyle name="Total 2 5 5 10" xfId="61141" xr:uid="{00000000-0005-0000-0000-0000DAEE0000}"/>
    <cellStyle name="Total 2 5 5 10 2" xfId="61142" xr:uid="{00000000-0005-0000-0000-0000DBEE0000}"/>
    <cellStyle name="Total 2 5 5 10 3" xfId="61143" xr:uid="{00000000-0005-0000-0000-0000DCEE0000}"/>
    <cellStyle name="Total 2 5 5 11" xfId="61144" xr:uid="{00000000-0005-0000-0000-0000DDEE0000}"/>
    <cellStyle name="Total 2 5 5 11 2" xfId="61145" xr:uid="{00000000-0005-0000-0000-0000DEEE0000}"/>
    <cellStyle name="Total 2 5 5 11 3" xfId="61146" xr:uid="{00000000-0005-0000-0000-0000DFEE0000}"/>
    <cellStyle name="Total 2 5 5 12" xfId="61147" xr:uid="{00000000-0005-0000-0000-0000E0EE0000}"/>
    <cellStyle name="Total 2 5 5 13" xfId="61148" xr:uid="{00000000-0005-0000-0000-0000E1EE0000}"/>
    <cellStyle name="Total 2 5 5 2" xfId="61149" xr:uid="{00000000-0005-0000-0000-0000E2EE0000}"/>
    <cellStyle name="Total 2 5 5 2 2" xfId="61150" xr:uid="{00000000-0005-0000-0000-0000E3EE0000}"/>
    <cellStyle name="Total 2 5 5 2 3" xfId="61151" xr:uid="{00000000-0005-0000-0000-0000E4EE0000}"/>
    <cellStyle name="Total 2 5 5 3" xfId="61152" xr:uid="{00000000-0005-0000-0000-0000E5EE0000}"/>
    <cellStyle name="Total 2 5 5 3 2" xfId="61153" xr:uid="{00000000-0005-0000-0000-0000E6EE0000}"/>
    <cellStyle name="Total 2 5 5 3 3" xfId="61154" xr:uid="{00000000-0005-0000-0000-0000E7EE0000}"/>
    <cellStyle name="Total 2 5 5 4" xfId="61155" xr:uid="{00000000-0005-0000-0000-0000E8EE0000}"/>
    <cellStyle name="Total 2 5 5 4 2" xfId="61156" xr:uid="{00000000-0005-0000-0000-0000E9EE0000}"/>
    <cellStyle name="Total 2 5 5 4 3" xfId="61157" xr:uid="{00000000-0005-0000-0000-0000EAEE0000}"/>
    <cellStyle name="Total 2 5 5 5" xfId="61158" xr:uid="{00000000-0005-0000-0000-0000EBEE0000}"/>
    <cellStyle name="Total 2 5 5 5 2" xfId="61159" xr:uid="{00000000-0005-0000-0000-0000ECEE0000}"/>
    <cellStyle name="Total 2 5 5 5 3" xfId="61160" xr:uid="{00000000-0005-0000-0000-0000EDEE0000}"/>
    <cellStyle name="Total 2 5 5 6" xfId="61161" xr:uid="{00000000-0005-0000-0000-0000EEEE0000}"/>
    <cellStyle name="Total 2 5 5 6 2" xfId="61162" xr:uid="{00000000-0005-0000-0000-0000EFEE0000}"/>
    <cellStyle name="Total 2 5 5 6 3" xfId="61163" xr:uid="{00000000-0005-0000-0000-0000F0EE0000}"/>
    <cellStyle name="Total 2 5 5 7" xfId="61164" xr:uid="{00000000-0005-0000-0000-0000F1EE0000}"/>
    <cellStyle name="Total 2 5 5 7 2" xfId="61165" xr:uid="{00000000-0005-0000-0000-0000F2EE0000}"/>
    <cellStyle name="Total 2 5 5 7 3" xfId="61166" xr:uid="{00000000-0005-0000-0000-0000F3EE0000}"/>
    <cellStyle name="Total 2 5 5 8" xfId="61167" xr:uid="{00000000-0005-0000-0000-0000F4EE0000}"/>
    <cellStyle name="Total 2 5 5 8 2" xfId="61168" xr:uid="{00000000-0005-0000-0000-0000F5EE0000}"/>
    <cellStyle name="Total 2 5 5 8 3" xfId="61169" xr:uid="{00000000-0005-0000-0000-0000F6EE0000}"/>
    <cellStyle name="Total 2 5 5 9" xfId="61170" xr:uid="{00000000-0005-0000-0000-0000F7EE0000}"/>
    <cellStyle name="Total 2 5 5 9 2" xfId="61171" xr:uid="{00000000-0005-0000-0000-0000F8EE0000}"/>
    <cellStyle name="Total 2 5 5 9 3" xfId="61172" xr:uid="{00000000-0005-0000-0000-0000F9EE0000}"/>
    <cellStyle name="Total 2 5 6" xfId="61173" xr:uid="{00000000-0005-0000-0000-0000FAEE0000}"/>
    <cellStyle name="Total 2 5 6 10" xfId="61174" xr:uid="{00000000-0005-0000-0000-0000FBEE0000}"/>
    <cellStyle name="Total 2 5 6 10 2" xfId="61175" xr:uid="{00000000-0005-0000-0000-0000FCEE0000}"/>
    <cellStyle name="Total 2 5 6 10 3" xfId="61176" xr:uid="{00000000-0005-0000-0000-0000FDEE0000}"/>
    <cellStyle name="Total 2 5 6 11" xfId="61177" xr:uid="{00000000-0005-0000-0000-0000FEEE0000}"/>
    <cellStyle name="Total 2 5 6 11 2" xfId="61178" xr:uid="{00000000-0005-0000-0000-0000FFEE0000}"/>
    <cellStyle name="Total 2 5 6 11 3" xfId="61179" xr:uid="{00000000-0005-0000-0000-000000EF0000}"/>
    <cellStyle name="Total 2 5 6 12" xfId="61180" xr:uid="{00000000-0005-0000-0000-000001EF0000}"/>
    <cellStyle name="Total 2 5 6 13" xfId="61181" xr:uid="{00000000-0005-0000-0000-000002EF0000}"/>
    <cellStyle name="Total 2 5 6 2" xfId="61182" xr:uid="{00000000-0005-0000-0000-000003EF0000}"/>
    <cellStyle name="Total 2 5 6 2 2" xfId="61183" xr:uid="{00000000-0005-0000-0000-000004EF0000}"/>
    <cellStyle name="Total 2 5 6 2 3" xfId="61184" xr:uid="{00000000-0005-0000-0000-000005EF0000}"/>
    <cellStyle name="Total 2 5 6 3" xfId="61185" xr:uid="{00000000-0005-0000-0000-000006EF0000}"/>
    <cellStyle name="Total 2 5 6 3 2" xfId="61186" xr:uid="{00000000-0005-0000-0000-000007EF0000}"/>
    <cellStyle name="Total 2 5 6 3 3" xfId="61187" xr:uid="{00000000-0005-0000-0000-000008EF0000}"/>
    <cellStyle name="Total 2 5 6 4" xfId="61188" xr:uid="{00000000-0005-0000-0000-000009EF0000}"/>
    <cellStyle name="Total 2 5 6 4 2" xfId="61189" xr:uid="{00000000-0005-0000-0000-00000AEF0000}"/>
    <cellStyle name="Total 2 5 6 4 3" xfId="61190" xr:uid="{00000000-0005-0000-0000-00000BEF0000}"/>
    <cellStyle name="Total 2 5 6 5" xfId="61191" xr:uid="{00000000-0005-0000-0000-00000CEF0000}"/>
    <cellStyle name="Total 2 5 6 5 2" xfId="61192" xr:uid="{00000000-0005-0000-0000-00000DEF0000}"/>
    <cellStyle name="Total 2 5 6 5 3" xfId="61193" xr:uid="{00000000-0005-0000-0000-00000EEF0000}"/>
    <cellStyle name="Total 2 5 6 6" xfId="61194" xr:uid="{00000000-0005-0000-0000-00000FEF0000}"/>
    <cellStyle name="Total 2 5 6 6 2" xfId="61195" xr:uid="{00000000-0005-0000-0000-000010EF0000}"/>
    <cellStyle name="Total 2 5 6 6 3" xfId="61196" xr:uid="{00000000-0005-0000-0000-000011EF0000}"/>
    <cellStyle name="Total 2 5 6 7" xfId="61197" xr:uid="{00000000-0005-0000-0000-000012EF0000}"/>
    <cellStyle name="Total 2 5 6 7 2" xfId="61198" xr:uid="{00000000-0005-0000-0000-000013EF0000}"/>
    <cellStyle name="Total 2 5 6 7 3" xfId="61199" xr:uid="{00000000-0005-0000-0000-000014EF0000}"/>
    <cellStyle name="Total 2 5 6 8" xfId="61200" xr:uid="{00000000-0005-0000-0000-000015EF0000}"/>
    <cellStyle name="Total 2 5 6 8 2" xfId="61201" xr:uid="{00000000-0005-0000-0000-000016EF0000}"/>
    <cellStyle name="Total 2 5 6 8 3" xfId="61202" xr:uid="{00000000-0005-0000-0000-000017EF0000}"/>
    <cellStyle name="Total 2 5 6 9" xfId="61203" xr:uid="{00000000-0005-0000-0000-000018EF0000}"/>
    <cellStyle name="Total 2 5 6 9 2" xfId="61204" xr:uid="{00000000-0005-0000-0000-000019EF0000}"/>
    <cellStyle name="Total 2 5 6 9 3" xfId="61205" xr:uid="{00000000-0005-0000-0000-00001AEF0000}"/>
    <cellStyle name="Total 2 5 7" xfId="61206" xr:uid="{00000000-0005-0000-0000-00001BEF0000}"/>
    <cellStyle name="Total 2 5 7 10" xfId="61207" xr:uid="{00000000-0005-0000-0000-00001CEF0000}"/>
    <cellStyle name="Total 2 5 7 10 2" xfId="61208" xr:uid="{00000000-0005-0000-0000-00001DEF0000}"/>
    <cellStyle name="Total 2 5 7 10 3" xfId="61209" xr:uid="{00000000-0005-0000-0000-00001EEF0000}"/>
    <cellStyle name="Total 2 5 7 11" xfId="61210" xr:uid="{00000000-0005-0000-0000-00001FEF0000}"/>
    <cellStyle name="Total 2 5 7 11 2" xfId="61211" xr:uid="{00000000-0005-0000-0000-000020EF0000}"/>
    <cellStyle name="Total 2 5 7 11 3" xfId="61212" xr:uid="{00000000-0005-0000-0000-000021EF0000}"/>
    <cellStyle name="Total 2 5 7 12" xfId="61213" xr:uid="{00000000-0005-0000-0000-000022EF0000}"/>
    <cellStyle name="Total 2 5 7 13" xfId="61214" xr:uid="{00000000-0005-0000-0000-000023EF0000}"/>
    <cellStyle name="Total 2 5 7 2" xfId="61215" xr:uid="{00000000-0005-0000-0000-000024EF0000}"/>
    <cellStyle name="Total 2 5 7 2 2" xfId="61216" xr:uid="{00000000-0005-0000-0000-000025EF0000}"/>
    <cellStyle name="Total 2 5 7 2 3" xfId="61217" xr:uid="{00000000-0005-0000-0000-000026EF0000}"/>
    <cellStyle name="Total 2 5 7 3" xfId="61218" xr:uid="{00000000-0005-0000-0000-000027EF0000}"/>
    <cellStyle name="Total 2 5 7 3 2" xfId="61219" xr:uid="{00000000-0005-0000-0000-000028EF0000}"/>
    <cellStyle name="Total 2 5 7 3 3" xfId="61220" xr:uid="{00000000-0005-0000-0000-000029EF0000}"/>
    <cellStyle name="Total 2 5 7 4" xfId="61221" xr:uid="{00000000-0005-0000-0000-00002AEF0000}"/>
    <cellStyle name="Total 2 5 7 4 2" xfId="61222" xr:uid="{00000000-0005-0000-0000-00002BEF0000}"/>
    <cellStyle name="Total 2 5 7 4 3" xfId="61223" xr:uid="{00000000-0005-0000-0000-00002CEF0000}"/>
    <cellStyle name="Total 2 5 7 5" xfId="61224" xr:uid="{00000000-0005-0000-0000-00002DEF0000}"/>
    <cellStyle name="Total 2 5 7 5 2" xfId="61225" xr:uid="{00000000-0005-0000-0000-00002EEF0000}"/>
    <cellStyle name="Total 2 5 7 5 3" xfId="61226" xr:uid="{00000000-0005-0000-0000-00002FEF0000}"/>
    <cellStyle name="Total 2 5 7 6" xfId="61227" xr:uid="{00000000-0005-0000-0000-000030EF0000}"/>
    <cellStyle name="Total 2 5 7 6 2" xfId="61228" xr:uid="{00000000-0005-0000-0000-000031EF0000}"/>
    <cellStyle name="Total 2 5 7 6 3" xfId="61229" xr:uid="{00000000-0005-0000-0000-000032EF0000}"/>
    <cellStyle name="Total 2 5 7 7" xfId="61230" xr:uid="{00000000-0005-0000-0000-000033EF0000}"/>
    <cellStyle name="Total 2 5 7 7 2" xfId="61231" xr:uid="{00000000-0005-0000-0000-000034EF0000}"/>
    <cellStyle name="Total 2 5 7 7 3" xfId="61232" xr:uid="{00000000-0005-0000-0000-000035EF0000}"/>
    <cellStyle name="Total 2 5 7 8" xfId="61233" xr:uid="{00000000-0005-0000-0000-000036EF0000}"/>
    <cellStyle name="Total 2 5 7 8 2" xfId="61234" xr:uid="{00000000-0005-0000-0000-000037EF0000}"/>
    <cellStyle name="Total 2 5 7 8 3" xfId="61235" xr:uid="{00000000-0005-0000-0000-000038EF0000}"/>
    <cellStyle name="Total 2 5 7 9" xfId="61236" xr:uid="{00000000-0005-0000-0000-000039EF0000}"/>
    <cellStyle name="Total 2 5 7 9 2" xfId="61237" xr:uid="{00000000-0005-0000-0000-00003AEF0000}"/>
    <cellStyle name="Total 2 5 7 9 3" xfId="61238" xr:uid="{00000000-0005-0000-0000-00003BEF0000}"/>
    <cellStyle name="Total 2 5 8" xfId="61239" xr:uid="{00000000-0005-0000-0000-00003CEF0000}"/>
    <cellStyle name="Total 2 5 8 2" xfId="61240" xr:uid="{00000000-0005-0000-0000-00003DEF0000}"/>
    <cellStyle name="Total 2 5 8 3" xfId="61241" xr:uid="{00000000-0005-0000-0000-00003EEF0000}"/>
    <cellStyle name="Total 2 5 9" xfId="61242" xr:uid="{00000000-0005-0000-0000-00003FEF0000}"/>
    <cellStyle name="Total 2 5 9 2" xfId="61243" xr:uid="{00000000-0005-0000-0000-000040EF0000}"/>
    <cellStyle name="Total 2 5 9 3" xfId="61244" xr:uid="{00000000-0005-0000-0000-000041EF0000}"/>
    <cellStyle name="Total 2 6" xfId="61245" xr:uid="{00000000-0005-0000-0000-000042EF0000}"/>
    <cellStyle name="Total 2 6 10" xfId="61246" xr:uid="{00000000-0005-0000-0000-000043EF0000}"/>
    <cellStyle name="Total 2 6 10 2" xfId="61247" xr:uid="{00000000-0005-0000-0000-000044EF0000}"/>
    <cellStyle name="Total 2 6 10 3" xfId="61248" xr:uid="{00000000-0005-0000-0000-000045EF0000}"/>
    <cellStyle name="Total 2 6 11" xfId="61249" xr:uid="{00000000-0005-0000-0000-000046EF0000}"/>
    <cellStyle name="Total 2 6 11 2" xfId="61250" xr:uid="{00000000-0005-0000-0000-000047EF0000}"/>
    <cellStyle name="Total 2 6 11 3" xfId="61251" xr:uid="{00000000-0005-0000-0000-000048EF0000}"/>
    <cellStyle name="Total 2 6 12" xfId="61252" xr:uid="{00000000-0005-0000-0000-000049EF0000}"/>
    <cellStyle name="Total 2 6 12 2" xfId="61253" xr:uid="{00000000-0005-0000-0000-00004AEF0000}"/>
    <cellStyle name="Total 2 6 12 3" xfId="61254" xr:uid="{00000000-0005-0000-0000-00004BEF0000}"/>
    <cellStyle name="Total 2 6 13" xfId="61255" xr:uid="{00000000-0005-0000-0000-00004CEF0000}"/>
    <cellStyle name="Total 2 6 13 2" xfId="61256" xr:uid="{00000000-0005-0000-0000-00004DEF0000}"/>
    <cellStyle name="Total 2 6 13 3" xfId="61257" xr:uid="{00000000-0005-0000-0000-00004EEF0000}"/>
    <cellStyle name="Total 2 6 14" xfId="61258" xr:uid="{00000000-0005-0000-0000-00004FEF0000}"/>
    <cellStyle name="Total 2 6 14 2" xfId="61259" xr:uid="{00000000-0005-0000-0000-000050EF0000}"/>
    <cellStyle name="Total 2 6 14 3" xfId="61260" xr:uid="{00000000-0005-0000-0000-000051EF0000}"/>
    <cellStyle name="Total 2 6 15" xfId="61261" xr:uid="{00000000-0005-0000-0000-000052EF0000}"/>
    <cellStyle name="Total 2 6 15 2" xfId="61262" xr:uid="{00000000-0005-0000-0000-000053EF0000}"/>
    <cellStyle name="Total 2 6 15 3" xfId="61263" xr:uid="{00000000-0005-0000-0000-000054EF0000}"/>
    <cellStyle name="Total 2 6 16" xfId="61264" xr:uid="{00000000-0005-0000-0000-000055EF0000}"/>
    <cellStyle name="Total 2 6 16 2" xfId="61265" xr:uid="{00000000-0005-0000-0000-000056EF0000}"/>
    <cellStyle name="Total 2 6 16 3" xfId="61266" xr:uid="{00000000-0005-0000-0000-000057EF0000}"/>
    <cellStyle name="Total 2 6 17" xfId="61267" xr:uid="{00000000-0005-0000-0000-000058EF0000}"/>
    <cellStyle name="Total 2 6 17 2" xfId="61268" xr:uid="{00000000-0005-0000-0000-000059EF0000}"/>
    <cellStyle name="Total 2 6 17 3" xfId="61269" xr:uid="{00000000-0005-0000-0000-00005AEF0000}"/>
    <cellStyle name="Total 2 6 18" xfId="61270" xr:uid="{00000000-0005-0000-0000-00005BEF0000}"/>
    <cellStyle name="Total 2 6 18 2" xfId="61271" xr:uid="{00000000-0005-0000-0000-00005CEF0000}"/>
    <cellStyle name="Total 2 6 18 3" xfId="61272" xr:uid="{00000000-0005-0000-0000-00005DEF0000}"/>
    <cellStyle name="Total 2 6 19" xfId="61273" xr:uid="{00000000-0005-0000-0000-00005EEF0000}"/>
    <cellStyle name="Total 2 6 2" xfId="61274" xr:uid="{00000000-0005-0000-0000-00005FEF0000}"/>
    <cellStyle name="Total 2 6 2 10" xfId="61275" xr:uid="{00000000-0005-0000-0000-000060EF0000}"/>
    <cellStyle name="Total 2 6 2 10 2" xfId="61276" xr:uid="{00000000-0005-0000-0000-000061EF0000}"/>
    <cellStyle name="Total 2 6 2 10 3" xfId="61277" xr:uid="{00000000-0005-0000-0000-000062EF0000}"/>
    <cellStyle name="Total 2 6 2 11" xfId="61278" xr:uid="{00000000-0005-0000-0000-000063EF0000}"/>
    <cellStyle name="Total 2 6 2 11 2" xfId="61279" xr:uid="{00000000-0005-0000-0000-000064EF0000}"/>
    <cellStyle name="Total 2 6 2 11 3" xfId="61280" xr:uid="{00000000-0005-0000-0000-000065EF0000}"/>
    <cellStyle name="Total 2 6 2 12" xfId="61281" xr:uid="{00000000-0005-0000-0000-000066EF0000}"/>
    <cellStyle name="Total 2 6 2 12 2" xfId="61282" xr:uid="{00000000-0005-0000-0000-000067EF0000}"/>
    <cellStyle name="Total 2 6 2 12 3" xfId="61283" xr:uid="{00000000-0005-0000-0000-000068EF0000}"/>
    <cellStyle name="Total 2 6 2 13" xfId="61284" xr:uid="{00000000-0005-0000-0000-000069EF0000}"/>
    <cellStyle name="Total 2 6 2 14" xfId="61285" xr:uid="{00000000-0005-0000-0000-00006AEF0000}"/>
    <cellStyle name="Total 2 6 2 2" xfId="61286" xr:uid="{00000000-0005-0000-0000-00006BEF0000}"/>
    <cellStyle name="Total 2 6 2 2 2" xfId="61287" xr:uid="{00000000-0005-0000-0000-00006CEF0000}"/>
    <cellStyle name="Total 2 6 2 2 3" xfId="61288" xr:uid="{00000000-0005-0000-0000-00006DEF0000}"/>
    <cellStyle name="Total 2 6 2 3" xfId="61289" xr:uid="{00000000-0005-0000-0000-00006EEF0000}"/>
    <cellStyle name="Total 2 6 2 3 2" xfId="61290" xr:uid="{00000000-0005-0000-0000-00006FEF0000}"/>
    <cellStyle name="Total 2 6 2 3 3" xfId="61291" xr:uid="{00000000-0005-0000-0000-000070EF0000}"/>
    <cellStyle name="Total 2 6 2 4" xfId="61292" xr:uid="{00000000-0005-0000-0000-000071EF0000}"/>
    <cellStyle name="Total 2 6 2 4 2" xfId="61293" xr:uid="{00000000-0005-0000-0000-000072EF0000}"/>
    <cellStyle name="Total 2 6 2 4 3" xfId="61294" xr:uid="{00000000-0005-0000-0000-000073EF0000}"/>
    <cellStyle name="Total 2 6 2 5" xfId="61295" xr:uid="{00000000-0005-0000-0000-000074EF0000}"/>
    <cellStyle name="Total 2 6 2 5 2" xfId="61296" xr:uid="{00000000-0005-0000-0000-000075EF0000}"/>
    <cellStyle name="Total 2 6 2 5 3" xfId="61297" xr:uid="{00000000-0005-0000-0000-000076EF0000}"/>
    <cellStyle name="Total 2 6 2 6" xfId="61298" xr:uid="{00000000-0005-0000-0000-000077EF0000}"/>
    <cellStyle name="Total 2 6 2 6 2" xfId="61299" xr:uid="{00000000-0005-0000-0000-000078EF0000}"/>
    <cellStyle name="Total 2 6 2 6 3" xfId="61300" xr:uid="{00000000-0005-0000-0000-000079EF0000}"/>
    <cellStyle name="Total 2 6 2 7" xfId="61301" xr:uid="{00000000-0005-0000-0000-00007AEF0000}"/>
    <cellStyle name="Total 2 6 2 7 2" xfId="61302" xr:uid="{00000000-0005-0000-0000-00007BEF0000}"/>
    <cellStyle name="Total 2 6 2 7 3" xfId="61303" xr:uid="{00000000-0005-0000-0000-00007CEF0000}"/>
    <cellStyle name="Total 2 6 2 8" xfId="61304" xr:uid="{00000000-0005-0000-0000-00007DEF0000}"/>
    <cellStyle name="Total 2 6 2 8 2" xfId="61305" xr:uid="{00000000-0005-0000-0000-00007EEF0000}"/>
    <cellStyle name="Total 2 6 2 8 3" xfId="61306" xr:uid="{00000000-0005-0000-0000-00007FEF0000}"/>
    <cellStyle name="Total 2 6 2 9" xfId="61307" xr:uid="{00000000-0005-0000-0000-000080EF0000}"/>
    <cellStyle name="Total 2 6 2 9 2" xfId="61308" xr:uid="{00000000-0005-0000-0000-000081EF0000}"/>
    <cellStyle name="Total 2 6 2 9 3" xfId="61309" xr:uid="{00000000-0005-0000-0000-000082EF0000}"/>
    <cellStyle name="Total 2 6 20" xfId="61310" xr:uid="{00000000-0005-0000-0000-000083EF0000}"/>
    <cellStyle name="Total 2 6 3" xfId="61311" xr:uid="{00000000-0005-0000-0000-000084EF0000}"/>
    <cellStyle name="Total 2 6 3 10" xfId="61312" xr:uid="{00000000-0005-0000-0000-000085EF0000}"/>
    <cellStyle name="Total 2 6 3 10 2" xfId="61313" xr:uid="{00000000-0005-0000-0000-000086EF0000}"/>
    <cellStyle name="Total 2 6 3 10 3" xfId="61314" xr:uid="{00000000-0005-0000-0000-000087EF0000}"/>
    <cellStyle name="Total 2 6 3 11" xfId="61315" xr:uid="{00000000-0005-0000-0000-000088EF0000}"/>
    <cellStyle name="Total 2 6 3 11 2" xfId="61316" xr:uid="{00000000-0005-0000-0000-000089EF0000}"/>
    <cellStyle name="Total 2 6 3 11 3" xfId="61317" xr:uid="{00000000-0005-0000-0000-00008AEF0000}"/>
    <cellStyle name="Total 2 6 3 12" xfId="61318" xr:uid="{00000000-0005-0000-0000-00008BEF0000}"/>
    <cellStyle name="Total 2 6 3 12 2" xfId="61319" xr:uid="{00000000-0005-0000-0000-00008CEF0000}"/>
    <cellStyle name="Total 2 6 3 12 3" xfId="61320" xr:uid="{00000000-0005-0000-0000-00008DEF0000}"/>
    <cellStyle name="Total 2 6 3 13" xfId="61321" xr:uid="{00000000-0005-0000-0000-00008EEF0000}"/>
    <cellStyle name="Total 2 6 3 14" xfId="61322" xr:uid="{00000000-0005-0000-0000-00008FEF0000}"/>
    <cellStyle name="Total 2 6 3 2" xfId="61323" xr:uid="{00000000-0005-0000-0000-000090EF0000}"/>
    <cellStyle name="Total 2 6 3 2 2" xfId="61324" xr:uid="{00000000-0005-0000-0000-000091EF0000}"/>
    <cellStyle name="Total 2 6 3 2 3" xfId="61325" xr:uid="{00000000-0005-0000-0000-000092EF0000}"/>
    <cellStyle name="Total 2 6 3 3" xfId="61326" xr:uid="{00000000-0005-0000-0000-000093EF0000}"/>
    <cellStyle name="Total 2 6 3 3 2" xfId="61327" xr:uid="{00000000-0005-0000-0000-000094EF0000}"/>
    <cellStyle name="Total 2 6 3 3 3" xfId="61328" xr:uid="{00000000-0005-0000-0000-000095EF0000}"/>
    <cellStyle name="Total 2 6 3 4" xfId="61329" xr:uid="{00000000-0005-0000-0000-000096EF0000}"/>
    <cellStyle name="Total 2 6 3 4 2" xfId="61330" xr:uid="{00000000-0005-0000-0000-000097EF0000}"/>
    <cellStyle name="Total 2 6 3 4 3" xfId="61331" xr:uid="{00000000-0005-0000-0000-000098EF0000}"/>
    <cellStyle name="Total 2 6 3 5" xfId="61332" xr:uid="{00000000-0005-0000-0000-000099EF0000}"/>
    <cellStyle name="Total 2 6 3 5 2" xfId="61333" xr:uid="{00000000-0005-0000-0000-00009AEF0000}"/>
    <cellStyle name="Total 2 6 3 5 3" xfId="61334" xr:uid="{00000000-0005-0000-0000-00009BEF0000}"/>
    <cellStyle name="Total 2 6 3 6" xfId="61335" xr:uid="{00000000-0005-0000-0000-00009CEF0000}"/>
    <cellStyle name="Total 2 6 3 6 2" xfId="61336" xr:uid="{00000000-0005-0000-0000-00009DEF0000}"/>
    <cellStyle name="Total 2 6 3 6 3" xfId="61337" xr:uid="{00000000-0005-0000-0000-00009EEF0000}"/>
    <cellStyle name="Total 2 6 3 7" xfId="61338" xr:uid="{00000000-0005-0000-0000-00009FEF0000}"/>
    <cellStyle name="Total 2 6 3 7 2" xfId="61339" xr:uid="{00000000-0005-0000-0000-0000A0EF0000}"/>
    <cellStyle name="Total 2 6 3 7 3" xfId="61340" xr:uid="{00000000-0005-0000-0000-0000A1EF0000}"/>
    <cellStyle name="Total 2 6 3 8" xfId="61341" xr:uid="{00000000-0005-0000-0000-0000A2EF0000}"/>
    <cellStyle name="Total 2 6 3 8 2" xfId="61342" xr:uid="{00000000-0005-0000-0000-0000A3EF0000}"/>
    <cellStyle name="Total 2 6 3 8 3" xfId="61343" xr:uid="{00000000-0005-0000-0000-0000A4EF0000}"/>
    <cellStyle name="Total 2 6 3 9" xfId="61344" xr:uid="{00000000-0005-0000-0000-0000A5EF0000}"/>
    <cellStyle name="Total 2 6 3 9 2" xfId="61345" xr:uid="{00000000-0005-0000-0000-0000A6EF0000}"/>
    <cellStyle name="Total 2 6 3 9 3" xfId="61346" xr:uid="{00000000-0005-0000-0000-0000A7EF0000}"/>
    <cellStyle name="Total 2 6 4" xfId="61347" xr:uid="{00000000-0005-0000-0000-0000A8EF0000}"/>
    <cellStyle name="Total 2 6 4 10" xfId="61348" xr:uid="{00000000-0005-0000-0000-0000A9EF0000}"/>
    <cellStyle name="Total 2 6 4 10 2" xfId="61349" xr:uid="{00000000-0005-0000-0000-0000AAEF0000}"/>
    <cellStyle name="Total 2 6 4 10 3" xfId="61350" xr:uid="{00000000-0005-0000-0000-0000ABEF0000}"/>
    <cellStyle name="Total 2 6 4 11" xfId="61351" xr:uid="{00000000-0005-0000-0000-0000ACEF0000}"/>
    <cellStyle name="Total 2 6 4 11 2" xfId="61352" xr:uid="{00000000-0005-0000-0000-0000ADEF0000}"/>
    <cellStyle name="Total 2 6 4 11 3" xfId="61353" xr:uid="{00000000-0005-0000-0000-0000AEEF0000}"/>
    <cellStyle name="Total 2 6 4 12" xfId="61354" xr:uid="{00000000-0005-0000-0000-0000AFEF0000}"/>
    <cellStyle name="Total 2 6 4 13" xfId="61355" xr:uid="{00000000-0005-0000-0000-0000B0EF0000}"/>
    <cellStyle name="Total 2 6 4 2" xfId="61356" xr:uid="{00000000-0005-0000-0000-0000B1EF0000}"/>
    <cellStyle name="Total 2 6 4 2 2" xfId="61357" xr:uid="{00000000-0005-0000-0000-0000B2EF0000}"/>
    <cellStyle name="Total 2 6 4 2 3" xfId="61358" xr:uid="{00000000-0005-0000-0000-0000B3EF0000}"/>
    <cellStyle name="Total 2 6 4 3" xfId="61359" xr:uid="{00000000-0005-0000-0000-0000B4EF0000}"/>
    <cellStyle name="Total 2 6 4 3 2" xfId="61360" xr:uid="{00000000-0005-0000-0000-0000B5EF0000}"/>
    <cellStyle name="Total 2 6 4 3 3" xfId="61361" xr:uid="{00000000-0005-0000-0000-0000B6EF0000}"/>
    <cellStyle name="Total 2 6 4 4" xfId="61362" xr:uid="{00000000-0005-0000-0000-0000B7EF0000}"/>
    <cellStyle name="Total 2 6 4 4 2" xfId="61363" xr:uid="{00000000-0005-0000-0000-0000B8EF0000}"/>
    <cellStyle name="Total 2 6 4 4 3" xfId="61364" xr:uid="{00000000-0005-0000-0000-0000B9EF0000}"/>
    <cellStyle name="Total 2 6 4 5" xfId="61365" xr:uid="{00000000-0005-0000-0000-0000BAEF0000}"/>
    <cellStyle name="Total 2 6 4 5 2" xfId="61366" xr:uid="{00000000-0005-0000-0000-0000BBEF0000}"/>
    <cellStyle name="Total 2 6 4 5 3" xfId="61367" xr:uid="{00000000-0005-0000-0000-0000BCEF0000}"/>
    <cellStyle name="Total 2 6 4 6" xfId="61368" xr:uid="{00000000-0005-0000-0000-0000BDEF0000}"/>
    <cellStyle name="Total 2 6 4 6 2" xfId="61369" xr:uid="{00000000-0005-0000-0000-0000BEEF0000}"/>
    <cellStyle name="Total 2 6 4 6 3" xfId="61370" xr:uid="{00000000-0005-0000-0000-0000BFEF0000}"/>
    <cellStyle name="Total 2 6 4 7" xfId="61371" xr:uid="{00000000-0005-0000-0000-0000C0EF0000}"/>
    <cellStyle name="Total 2 6 4 7 2" xfId="61372" xr:uid="{00000000-0005-0000-0000-0000C1EF0000}"/>
    <cellStyle name="Total 2 6 4 7 3" xfId="61373" xr:uid="{00000000-0005-0000-0000-0000C2EF0000}"/>
    <cellStyle name="Total 2 6 4 8" xfId="61374" xr:uid="{00000000-0005-0000-0000-0000C3EF0000}"/>
    <cellStyle name="Total 2 6 4 8 2" xfId="61375" xr:uid="{00000000-0005-0000-0000-0000C4EF0000}"/>
    <cellStyle name="Total 2 6 4 8 3" xfId="61376" xr:uid="{00000000-0005-0000-0000-0000C5EF0000}"/>
    <cellStyle name="Total 2 6 4 9" xfId="61377" xr:uid="{00000000-0005-0000-0000-0000C6EF0000}"/>
    <cellStyle name="Total 2 6 4 9 2" xfId="61378" xr:uid="{00000000-0005-0000-0000-0000C7EF0000}"/>
    <cellStyle name="Total 2 6 4 9 3" xfId="61379" xr:uid="{00000000-0005-0000-0000-0000C8EF0000}"/>
    <cellStyle name="Total 2 6 5" xfId="61380" xr:uid="{00000000-0005-0000-0000-0000C9EF0000}"/>
    <cellStyle name="Total 2 6 5 10" xfId="61381" xr:uid="{00000000-0005-0000-0000-0000CAEF0000}"/>
    <cellStyle name="Total 2 6 5 10 2" xfId="61382" xr:uid="{00000000-0005-0000-0000-0000CBEF0000}"/>
    <cellStyle name="Total 2 6 5 10 3" xfId="61383" xr:uid="{00000000-0005-0000-0000-0000CCEF0000}"/>
    <cellStyle name="Total 2 6 5 11" xfId="61384" xr:uid="{00000000-0005-0000-0000-0000CDEF0000}"/>
    <cellStyle name="Total 2 6 5 11 2" xfId="61385" xr:uid="{00000000-0005-0000-0000-0000CEEF0000}"/>
    <cellStyle name="Total 2 6 5 11 3" xfId="61386" xr:uid="{00000000-0005-0000-0000-0000CFEF0000}"/>
    <cellStyle name="Total 2 6 5 12" xfId="61387" xr:uid="{00000000-0005-0000-0000-0000D0EF0000}"/>
    <cellStyle name="Total 2 6 5 13" xfId="61388" xr:uid="{00000000-0005-0000-0000-0000D1EF0000}"/>
    <cellStyle name="Total 2 6 5 2" xfId="61389" xr:uid="{00000000-0005-0000-0000-0000D2EF0000}"/>
    <cellStyle name="Total 2 6 5 2 2" xfId="61390" xr:uid="{00000000-0005-0000-0000-0000D3EF0000}"/>
    <cellStyle name="Total 2 6 5 2 3" xfId="61391" xr:uid="{00000000-0005-0000-0000-0000D4EF0000}"/>
    <cellStyle name="Total 2 6 5 3" xfId="61392" xr:uid="{00000000-0005-0000-0000-0000D5EF0000}"/>
    <cellStyle name="Total 2 6 5 3 2" xfId="61393" xr:uid="{00000000-0005-0000-0000-0000D6EF0000}"/>
    <cellStyle name="Total 2 6 5 3 3" xfId="61394" xr:uid="{00000000-0005-0000-0000-0000D7EF0000}"/>
    <cellStyle name="Total 2 6 5 4" xfId="61395" xr:uid="{00000000-0005-0000-0000-0000D8EF0000}"/>
    <cellStyle name="Total 2 6 5 4 2" xfId="61396" xr:uid="{00000000-0005-0000-0000-0000D9EF0000}"/>
    <cellStyle name="Total 2 6 5 4 3" xfId="61397" xr:uid="{00000000-0005-0000-0000-0000DAEF0000}"/>
    <cellStyle name="Total 2 6 5 5" xfId="61398" xr:uid="{00000000-0005-0000-0000-0000DBEF0000}"/>
    <cellStyle name="Total 2 6 5 5 2" xfId="61399" xr:uid="{00000000-0005-0000-0000-0000DCEF0000}"/>
    <cellStyle name="Total 2 6 5 5 3" xfId="61400" xr:uid="{00000000-0005-0000-0000-0000DDEF0000}"/>
    <cellStyle name="Total 2 6 5 6" xfId="61401" xr:uid="{00000000-0005-0000-0000-0000DEEF0000}"/>
    <cellStyle name="Total 2 6 5 6 2" xfId="61402" xr:uid="{00000000-0005-0000-0000-0000DFEF0000}"/>
    <cellStyle name="Total 2 6 5 6 3" xfId="61403" xr:uid="{00000000-0005-0000-0000-0000E0EF0000}"/>
    <cellStyle name="Total 2 6 5 7" xfId="61404" xr:uid="{00000000-0005-0000-0000-0000E1EF0000}"/>
    <cellStyle name="Total 2 6 5 7 2" xfId="61405" xr:uid="{00000000-0005-0000-0000-0000E2EF0000}"/>
    <cellStyle name="Total 2 6 5 7 3" xfId="61406" xr:uid="{00000000-0005-0000-0000-0000E3EF0000}"/>
    <cellStyle name="Total 2 6 5 8" xfId="61407" xr:uid="{00000000-0005-0000-0000-0000E4EF0000}"/>
    <cellStyle name="Total 2 6 5 8 2" xfId="61408" xr:uid="{00000000-0005-0000-0000-0000E5EF0000}"/>
    <cellStyle name="Total 2 6 5 8 3" xfId="61409" xr:uid="{00000000-0005-0000-0000-0000E6EF0000}"/>
    <cellStyle name="Total 2 6 5 9" xfId="61410" xr:uid="{00000000-0005-0000-0000-0000E7EF0000}"/>
    <cellStyle name="Total 2 6 5 9 2" xfId="61411" xr:uid="{00000000-0005-0000-0000-0000E8EF0000}"/>
    <cellStyle name="Total 2 6 5 9 3" xfId="61412" xr:uid="{00000000-0005-0000-0000-0000E9EF0000}"/>
    <cellStyle name="Total 2 6 6" xfId="61413" xr:uid="{00000000-0005-0000-0000-0000EAEF0000}"/>
    <cellStyle name="Total 2 6 6 10" xfId="61414" xr:uid="{00000000-0005-0000-0000-0000EBEF0000}"/>
    <cellStyle name="Total 2 6 6 10 2" xfId="61415" xr:uid="{00000000-0005-0000-0000-0000ECEF0000}"/>
    <cellStyle name="Total 2 6 6 10 3" xfId="61416" xr:uid="{00000000-0005-0000-0000-0000EDEF0000}"/>
    <cellStyle name="Total 2 6 6 11" xfId="61417" xr:uid="{00000000-0005-0000-0000-0000EEEF0000}"/>
    <cellStyle name="Total 2 6 6 11 2" xfId="61418" xr:uid="{00000000-0005-0000-0000-0000EFEF0000}"/>
    <cellStyle name="Total 2 6 6 11 3" xfId="61419" xr:uid="{00000000-0005-0000-0000-0000F0EF0000}"/>
    <cellStyle name="Total 2 6 6 12" xfId="61420" xr:uid="{00000000-0005-0000-0000-0000F1EF0000}"/>
    <cellStyle name="Total 2 6 6 13" xfId="61421" xr:uid="{00000000-0005-0000-0000-0000F2EF0000}"/>
    <cellStyle name="Total 2 6 6 2" xfId="61422" xr:uid="{00000000-0005-0000-0000-0000F3EF0000}"/>
    <cellStyle name="Total 2 6 6 2 2" xfId="61423" xr:uid="{00000000-0005-0000-0000-0000F4EF0000}"/>
    <cellStyle name="Total 2 6 6 2 3" xfId="61424" xr:uid="{00000000-0005-0000-0000-0000F5EF0000}"/>
    <cellStyle name="Total 2 6 6 3" xfId="61425" xr:uid="{00000000-0005-0000-0000-0000F6EF0000}"/>
    <cellStyle name="Total 2 6 6 3 2" xfId="61426" xr:uid="{00000000-0005-0000-0000-0000F7EF0000}"/>
    <cellStyle name="Total 2 6 6 3 3" xfId="61427" xr:uid="{00000000-0005-0000-0000-0000F8EF0000}"/>
    <cellStyle name="Total 2 6 6 4" xfId="61428" xr:uid="{00000000-0005-0000-0000-0000F9EF0000}"/>
    <cellStyle name="Total 2 6 6 4 2" xfId="61429" xr:uid="{00000000-0005-0000-0000-0000FAEF0000}"/>
    <cellStyle name="Total 2 6 6 4 3" xfId="61430" xr:uid="{00000000-0005-0000-0000-0000FBEF0000}"/>
    <cellStyle name="Total 2 6 6 5" xfId="61431" xr:uid="{00000000-0005-0000-0000-0000FCEF0000}"/>
    <cellStyle name="Total 2 6 6 5 2" xfId="61432" xr:uid="{00000000-0005-0000-0000-0000FDEF0000}"/>
    <cellStyle name="Total 2 6 6 5 3" xfId="61433" xr:uid="{00000000-0005-0000-0000-0000FEEF0000}"/>
    <cellStyle name="Total 2 6 6 6" xfId="61434" xr:uid="{00000000-0005-0000-0000-0000FFEF0000}"/>
    <cellStyle name="Total 2 6 6 6 2" xfId="61435" xr:uid="{00000000-0005-0000-0000-000000F00000}"/>
    <cellStyle name="Total 2 6 6 6 3" xfId="61436" xr:uid="{00000000-0005-0000-0000-000001F00000}"/>
    <cellStyle name="Total 2 6 6 7" xfId="61437" xr:uid="{00000000-0005-0000-0000-000002F00000}"/>
    <cellStyle name="Total 2 6 6 7 2" xfId="61438" xr:uid="{00000000-0005-0000-0000-000003F00000}"/>
    <cellStyle name="Total 2 6 6 7 3" xfId="61439" xr:uid="{00000000-0005-0000-0000-000004F00000}"/>
    <cellStyle name="Total 2 6 6 8" xfId="61440" xr:uid="{00000000-0005-0000-0000-000005F00000}"/>
    <cellStyle name="Total 2 6 6 8 2" xfId="61441" xr:uid="{00000000-0005-0000-0000-000006F00000}"/>
    <cellStyle name="Total 2 6 6 8 3" xfId="61442" xr:uid="{00000000-0005-0000-0000-000007F00000}"/>
    <cellStyle name="Total 2 6 6 9" xfId="61443" xr:uid="{00000000-0005-0000-0000-000008F00000}"/>
    <cellStyle name="Total 2 6 6 9 2" xfId="61444" xr:uid="{00000000-0005-0000-0000-000009F00000}"/>
    <cellStyle name="Total 2 6 6 9 3" xfId="61445" xr:uid="{00000000-0005-0000-0000-00000AF00000}"/>
    <cellStyle name="Total 2 6 7" xfId="61446" xr:uid="{00000000-0005-0000-0000-00000BF00000}"/>
    <cellStyle name="Total 2 6 7 10" xfId="61447" xr:uid="{00000000-0005-0000-0000-00000CF00000}"/>
    <cellStyle name="Total 2 6 7 10 2" xfId="61448" xr:uid="{00000000-0005-0000-0000-00000DF00000}"/>
    <cellStyle name="Total 2 6 7 10 3" xfId="61449" xr:uid="{00000000-0005-0000-0000-00000EF00000}"/>
    <cellStyle name="Total 2 6 7 11" xfId="61450" xr:uid="{00000000-0005-0000-0000-00000FF00000}"/>
    <cellStyle name="Total 2 6 7 11 2" xfId="61451" xr:uid="{00000000-0005-0000-0000-000010F00000}"/>
    <cellStyle name="Total 2 6 7 11 3" xfId="61452" xr:uid="{00000000-0005-0000-0000-000011F00000}"/>
    <cellStyle name="Total 2 6 7 12" xfId="61453" xr:uid="{00000000-0005-0000-0000-000012F00000}"/>
    <cellStyle name="Total 2 6 7 13" xfId="61454" xr:uid="{00000000-0005-0000-0000-000013F00000}"/>
    <cellStyle name="Total 2 6 7 2" xfId="61455" xr:uid="{00000000-0005-0000-0000-000014F00000}"/>
    <cellStyle name="Total 2 6 7 2 2" xfId="61456" xr:uid="{00000000-0005-0000-0000-000015F00000}"/>
    <cellStyle name="Total 2 6 7 2 3" xfId="61457" xr:uid="{00000000-0005-0000-0000-000016F00000}"/>
    <cellStyle name="Total 2 6 7 3" xfId="61458" xr:uid="{00000000-0005-0000-0000-000017F00000}"/>
    <cellStyle name="Total 2 6 7 3 2" xfId="61459" xr:uid="{00000000-0005-0000-0000-000018F00000}"/>
    <cellStyle name="Total 2 6 7 3 3" xfId="61460" xr:uid="{00000000-0005-0000-0000-000019F00000}"/>
    <cellStyle name="Total 2 6 7 4" xfId="61461" xr:uid="{00000000-0005-0000-0000-00001AF00000}"/>
    <cellStyle name="Total 2 6 7 4 2" xfId="61462" xr:uid="{00000000-0005-0000-0000-00001BF00000}"/>
    <cellStyle name="Total 2 6 7 4 3" xfId="61463" xr:uid="{00000000-0005-0000-0000-00001CF00000}"/>
    <cellStyle name="Total 2 6 7 5" xfId="61464" xr:uid="{00000000-0005-0000-0000-00001DF00000}"/>
    <cellStyle name="Total 2 6 7 5 2" xfId="61465" xr:uid="{00000000-0005-0000-0000-00001EF00000}"/>
    <cellStyle name="Total 2 6 7 5 3" xfId="61466" xr:uid="{00000000-0005-0000-0000-00001FF00000}"/>
    <cellStyle name="Total 2 6 7 6" xfId="61467" xr:uid="{00000000-0005-0000-0000-000020F00000}"/>
    <cellStyle name="Total 2 6 7 6 2" xfId="61468" xr:uid="{00000000-0005-0000-0000-000021F00000}"/>
    <cellStyle name="Total 2 6 7 6 3" xfId="61469" xr:uid="{00000000-0005-0000-0000-000022F00000}"/>
    <cellStyle name="Total 2 6 7 7" xfId="61470" xr:uid="{00000000-0005-0000-0000-000023F00000}"/>
    <cellStyle name="Total 2 6 7 7 2" xfId="61471" xr:uid="{00000000-0005-0000-0000-000024F00000}"/>
    <cellStyle name="Total 2 6 7 7 3" xfId="61472" xr:uid="{00000000-0005-0000-0000-000025F00000}"/>
    <cellStyle name="Total 2 6 7 8" xfId="61473" xr:uid="{00000000-0005-0000-0000-000026F00000}"/>
    <cellStyle name="Total 2 6 7 8 2" xfId="61474" xr:uid="{00000000-0005-0000-0000-000027F00000}"/>
    <cellStyle name="Total 2 6 7 8 3" xfId="61475" xr:uid="{00000000-0005-0000-0000-000028F00000}"/>
    <cellStyle name="Total 2 6 7 9" xfId="61476" xr:uid="{00000000-0005-0000-0000-000029F00000}"/>
    <cellStyle name="Total 2 6 7 9 2" xfId="61477" xr:uid="{00000000-0005-0000-0000-00002AF00000}"/>
    <cellStyle name="Total 2 6 7 9 3" xfId="61478" xr:uid="{00000000-0005-0000-0000-00002BF00000}"/>
    <cellStyle name="Total 2 6 8" xfId="61479" xr:uid="{00000000-0005-0000-0000-00002CF00000}"/>
    <cellStyle name="Total 2 6 8 2" xfId="61480" xr:uid="{00000000-0005-0000-0000-00002DF00000}"/>
    <cellStyle name="Total 2 6 8 3" xfId="61481" xr:uid="{00000000-0005-0000-0000-00002EF00000}"/>
    <cellStyle name="Total 2 6 9" xfId="61482" xr:uid="{00000000-0005-0000-0000-00002FF00000}"/>
    <cellStyle name="Total 2 6 9 2" xfId="61483" xr:uid="{00000000-0005-0000-0000-000030F00000}"/>
    <cellStyle name="Total 2 6 9 3" xfId="61484" xr:uid="{00000000-0005-0000-0000-000031F00000}"/>
    <cellStyle name="Total 2 7" xfId="61485" xr:uid="{00000000-0005-0000-0000-000032F00000}"/>
    <cellStyle name="Total 2 7 10" xfId="61486" xr:uid="{00000000-0005-0000-0000-000033F00000}"/>
    <cellStyle name="Total 2 7 10 2" xfId="61487" xr:uid="{00000000-0005-0000-0000-000034F00000}"/>
    <cellStyle name="Total 2 7 10 3" xfId="61488" xr:uid="{00000000-0005-0000-0000-000035F00000}"/>
    <cellStyle name="Total 2 7 11" xfId="61489" xr:uid="{00000000-0005-0000-0000-000036F00000}"/>
    <cellStyle name="Total 2 7 11 2" xfId="61490" xr:uid="{00000000-0005-0000-0000-000037F00000}"/>
    <cellStyle name="Total 2 7 11 3" xfId="61491" xr:uid="{00000000-0005-0000-0000-000038F00000}"/>
    <cellStyle name="Total 2 7 12" xfId="61492" xr:uid="{00000000-0005-0000-0000-000039F00000}"/>
    <cellStyle name="Total 2 7 13" xfId="61493" xr:uid="{00000000-0005-0000-0000-00003AF00000}"/>
    <cellStyle name="Total 2 7 2" xfId="61494" xr:uid="{00000000-0005-0000-0000-00003BF00000}"/>
    <cellStyle name="Total 2 7 2 2" xfId="61495" xr:uid="{00000000-0005-0000-0000-00003CF00000}"/>
    <cellStyle name="Total 2 7 2 3" xfId="61496" xr:uid="{00000000-0005-0000-0000-00003DF00000}"/>
    <cellStyle name="Total 2 7 3" xfId="61497" xr:uid="{00000000-0005-0000-0000-00003EF00000}"/>
    <cellStyle name="Total 2 7 3 2" xfId="61498" xr:uid="{00000000-0005-0000-0000-00003FF00000}"/>
    <cellStyle name="Total 2 7 3 3" xfId="61499" xr:uid="{00000000-0005-0000-0000-000040F00000}"/>
    <cellStyle name="Total 2 7 4" xfId="61500" xr:uid="{00000000-0005-0000-0000-000041F00000}"/>
    <cellStyle name="Total 2 7 4 2" xfId="61501" xr:uid="{00000000-0005-0000-0000-000042F00000}"/>
    <cellStyle name="Total 2 7 4 3" xfId="61502" xr:uid="{00000000-0005-0000-0000-000043F00000}"/>
    <cellStyle name="Total 2 7 5" xfId="61503" xr:uid="{00000000-0005-0000-0000-000044F00000}"/>
    <cellStyle name="Total 2 7 5 2" xfId="61504" xr:uid="{00000000-0005-0000-0000-000045F00000}"/>
    <cellStyle name="Total 2 7 5 3" xfId="61505" xr:uid="{00000000-0005-0000-0000-000046F00000}"/>
    <cellStyle name="Total 2 7 6" xfId="61506" xr:uid="{00000000-0005-0000-0000-000047F00000}"/>
    <cellStyle name="Total 2 7 6 2" xfId="61507" xr:uid="{00000000-0005-0000-0000-000048F00000}"/>
    <cellStyle name="Total 2 7 6 3" xfId="61508" xr:uid="{00000000-0005-0000-0000-000049F00000}"/>
    <cellStyle name="Total 2 7 7" xfId="61509" xr:uid="{00000000-0005-0000-0000-00004AF00000}"/>
    <cellStyle name="Total 2 7 7 2" xfId="61510" xr:uid="{00000000-0005-0000-0000-00004BF00000}"/>
    <cellStyle name="Total 2 7 7 3" xfId="61511" xr:uid="{00000000-0005-0000-0000-00004CF00000}"/>
    <cellStyle name="Total 2 7 8" xfId="61512" xr:uid="{00000000-0005-0000-0000-00004DF00000}"/>
    <cellStyle name="Total 2 7 8 2" xfId="61513" xr:uid="{00000000-0005-0000-0000-00004EF00000}"/>
    <cellStyle name="Total 2 7 8 3" xfId="61514" xr:uid="{00000000-0005-0000-0000-00004FF00000}"/>
    <cellStyle name="Total 2 7 9" xfId="61515" xr:uid="{00000000-0005-0000-0000-000050F00000}"/>
    <cellStyle name="Total 2 7 9 2" xfId="61516" xr:uid="{00000000-0005-0000-0000-000051F00000}"/>
    <cellStyle name="Total 2 7 9 3" xfId="61517" xr:uid="{00000000-0005-0000-0000-000052F00000}"/>
    <cellStyle name="Total 2 8" xfId="61518" xr:uid="{00000000-0005-0000-0000-000053F00000}"/>
    <cellStyle name="Total 2 8 2" xfId="61519" xr:uid="{00000000-0005-0000-0000-000054F00000}"/>
    <cellStyle name="Total 2 8 3" xfId="61520" xr:uid="{00000000-0005-0000-0000-000055F00000}"/>
    <cellStyle name="Total 2 9" xfId="61521" xr:uid="{00000000-0005-0000-0000-000056F00000}"/>
    <cellStyle name="Total 2 9 2" xfId="61522" xr:uid="{00000000-0005-0000-0000-000057F00000}"/>
    <cellStyle name="Total 2 9 3" xfId="61523" xr:uid="{00000000-0005-0000-0000-000058F00000}"/>
    <cellStyle name="True" xfId="61524" xr:uid="{00000000-0005-0000-0000-000059F00000}"/>
    <cellStyle name="True 2" xfId="61525" xr:uid="{00000000-0005-0000-0000-00005AF00000}"/>
    <cellStyle name="Unique Formula" xfId="61526" xr:uid="{00000000-0005-0000-0000-00005BF00000}"/>
    <cellStyle name="Update" xfId="61527" xr:uid="{00000000-0005-0000-0000-00005CF00000}"/>
    <cellStyle name="Validation error" xfId="197" xr:uid="{00000000-0005-0000-0000-00005DF00000}"/>
    <cellStyle name="VCL" xfId="61528" xr:uid="{00000000-0005-0000-0000-00005EF00000}"/>
    <cellStyle name="VCL 2" xfId="61529" xr:uid="{00000000-0005-0000-0000-00005FF00000}"/>
    <cellStyle name="w" xfId="61530" xr:uid="{00000000-0005-0000-0000-000060F00000}"/>
    <cellStyle name="w_BD Assumptions 100113" xfId="61531" xr:uid="{00000000-0005-0000-0000-000061F00000}"/>
    <cellStyle name="w_IDoK intergrated model v2" xfId="61532" xr:uid="{00000000-0005-0000-0000-000062F00000}"/>
    <cellStyle name="w_Notified item v4" xfId="61533" xr:uid="{00000000-0005-0000-0000-000063F00000}"/>
    <cellStyle name="w_Notified item v9" xfId="61534" xr:uid="{00000000-0005-0000-0000-000064F00000}"/>
    <cellStyle name="w_Write Off Comparison_220812" xfId="61535" xr:uid="{00000000-0005-0000-0000-000065F00000}"/>
    <cellStyle name="Währung [0]_Aufbereitungsdaten" xfId="61536" xr:uid="{00000000-0005-0000-0000-000066F00000}"/>
    <cellStyle name="Währung_Aufbereitungsdaten" xfId="61537" xr:uid="{00000000-0005-0000-0000-000067F00000}"/>
    <cellStyle name="Warning Text" xfId="22" builtinId="11" customBuiltin="1"/>
    <cellStyle name="Warning Text 2" xfId="191" xr:uid="{00000000-0005-0000-0000-000069F00000}"/>
    <cellStyle name="white_text_on_blue" xfId="192" xr:uid="{00000000-0005-0000-0000-00006AF00000}"/>
    <cellStyle name="Workings" xfId="61538" xr:uid="{00000000-0005-0000-0000-00006BF00000}"/>
    <cellStyle name="wrap" xfId="61539" xr:uid="{00000000-0005-0000-0000-00006CF00000}"/>
    <cellStyle name="Year" xfId="51" xr:uid="{00000000-0005-0000-0000-00006DF00000}"/>
    <cellStyle name="콤마 [0]_VERA" xfId="61540" xr:uid="{00000000-0005-0000-0000-00006EF00000}"/>
    <cellStyle name="콤마_VERA" xfId="61541" xr:uid="{00000000-0005-0000-0000-00006FF00000}"/>
    <cellStyle name="하이퍼링크_VERA" xfId="61542" xr:uid="{00000000-0005-0000-0000-000070F00000}"/>
    <cellStyle name="桁区切り [0.00]_PERSONAL" xfId="61543" xr:uid="{00000000-0005-0000-0000-000071F00000}"/>
    <cellStyle name="桁区切り_PERSONAL" xfId="61544" xr:uid="{00000000-0005-0000-0000-000072F00000}"/>
    <cellStyle name="標準_PERSONAL" xfId="61545" xr:uid="{00000000-0005-0000-0000-000073F00000}"/>
    <cellStyle name="通貨 [0.00]_PERSONAL" xfId="61546" xr:uid="{00000000-0005-0000-0000-000074F00000}"/>
    <cellStyle name="通貨_PERSONAL" xfId="61547" xr:uid="{00000000-0005-0000-0000-000075F00000}"/>
  </cellStyles>
  <dxfs count="39">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ont>
        <b/>
        <i val="0"/>
        <color theme="0"/>
      </font>
      <fill>
        <patternFill>
          <bgColor theme="4" tint="-0.24994659260841701"/>
        </patternFill>
      </fill>
    </dxf>
    <dxf>
      <fill>
        <patternFill>
          <bgColor indexed="47"/>
        </patternFill>
      </fill>
    </dxf>
    <dxf>
      <fill>
        <patternFill>
          <bgColor indexed="44"/>
        </patternFill>
      </fill>
    </dxf>
    <dxf>
      <fill>
        <patternFill>
          <bgColor indexed="10"/>
        </patternFill>
      </fill>
    </dxf>
    <dxf>
      <fill>
        <patternFill>
          <bgColor indexed="10"/>
        </patternFill>
      </fill>
    </dxf>
    <dxf>
      <fill>
        <patternFill>
          <bgColor indexed="47"/>
        </patternFill>
      </fill>
    </dxf>
    <dxf>
      <fill>
        <patternFill>
          <bgColor indexed="44"/>
        </patternFill>
      </fill>
    </dxf>
    <dxf>
      <fill>
        <patternFill patternType="none">
          <bgColor indexed="65"/>
        </patternFill>
      </fill>
    </dxf>
    <dxf>
      <fill>
        <patternFill>
          <bgColor indexed="22"/>
        </patternFill>
      </fill>
    </dxf>
    <dxf>
      <fill>
        <patternFill>
          <bgColor indexed="10"/>
        </patternFill>
      </fill>
    </dxf>
    <dxf>
      <fill>
        <patternFill>
          <bgColor indexed="10"/>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
      <fill>
        <patternFill>
          <bgColor indexed="44"/>
        </patternFill>
      </fill>
    </dxf>
    <dxf>
      <fill>
        <patternFill>
          <bgColor indexed="42"/>
        </patternFill>
      </fill>
    </dxf>
    <dxf>
      <fill>
        <patternFill>
          <bgColor indexed="43"/>
        </patternFill>
      </fill>
    </dxf>
  </dxfs>
  <tableStyles count="0" defaultTableStyle="TableStyleMedium2" defaultPivotStyle="PivotStyleLight16"/>
  <colors>
    <mruColors>
      <color rgb="FF009FDF"/>
      <color rgb="FFFFC000"/>
      <color rgb="FF0078C9"/>
      <color rgb="FFCA0083"/>
      <color rgb="FFFF9B00"/>
      <color rgb="FF99FF99"/>
      <color rgb="FFFFFF00"/>
      <color rgb="FF99CCFF"/>
      <color rgb="FFCCFF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6</xdr:col>
      <xdr:colOff>511469</xdr:colOff>
      <xdr:row>2</xdr:row>
      <xdr:rowOff>226213</xdr:rowOff>
    </xdr:from>
    <xdr:to>
      <xdr:col>6</xdr:col>
      <xdr:colOff>3131336</xdr:colOff>
      <xdr:row>6</xdr:row>
      <xdr:rowOff>95247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9789" y="652933"/>
          <a:ext cx="2619867" cy="7834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326232</xdr:colOff>
      <xdr:row>20</xdr:row>
      <xdr:rowOff>59532</xdr:rowOff>
    </xdr:from>
    <xdr:to>
      <xdr:col>11</xdr:col>
      <xdr:colOff>2040732</xdr:colOff>
      <xdr:row>22</xdr:row>
      <xdr:rowOff>88107</xdr:rowOff>
    </xdr:to>
    <xdr:sp macro="" textlink="">
      <xdr:nvSpPr>
        <xdr:cNvPr id="3" name="AutoShape 14">
          <a:extLst>
            <a:ext uri="{FF2B5EF4-FFF2-40B4-BE49-F238E27FC236}">
              <a16:creationId xmlns:a16="http://schemas.microsoft.com/office/drawing/2014/main" id="{00000000-0008-0000-0200-000003000000}"/>
            </a:ext>
          </a:extLst>
        </xdr:cNvPr>
        <xdr:cNvSpPr>
          <a:spLocks noChangeArrowheads="1"/>
        </xdr:cNvSpPr>
      </xdr:nvSpPr>
      <xdr:spPr bwMode="auto">
        <a:xfrm>
          <a:off x="4069557" y="3631407"/>
          <a:ext cx="1714500" cy="352425"/>
        </a:xfrm>
        <a:prstGeom prst="curvedUpArrow">
          <a:avLst>
            <a:gd name="adj1" fmla="val 97297"/>
            <a:gd name="adj2" fmla="val 194595"/>
            <a:gd name="adj3" fmla="val 33333"/>
          </a:avLst>
        </a:prstGeom>
        <a:solidFill>
          <a:srgbClr val="CCFFCC"/>
        </a:solidFill>
        <a:ln w="15875">
          <a:solidFill>
            <a:srgbClr val="008000"/>
          </a:solidFill>
          <a:miter lim="800000"/>
          <a:headEnd/>
          <a:tailEnd/>
        </a:ln>
      </xdr:spPr>
    </xdr:sp>
    <xdr:clientData/>
  </xdr:twoCellAnchor>
  <xdr:twoCellAnchor>
    <xdr:from>
      <xdr:col>11</xdr:col>
      <xdr:colOff>69057</xdr:colOff>
      <xdr:row>14</xdr:row>
      <xdr:rowOff>88107</xdr:rowOff>
    </xdr:from>
    <xdr:to>
      <xdr:col>11</xdr:col>
      <xdr:colOff>1983582</xdr:colOff>
      <xdr:row>16</xdr:row>
      <xdr:rowOff>116682</xdr:rowOff>
    </xdr:to>
    <xdr:sp macro="" textlink="">
      <xdr:nvSpPr>
        <xdr:cNvPr id="4" name="AutoShape 15">
          <a:extLst>
            <a:ext uri="{FF2B5EF4-FFF2-40B4-BE49-F238E27FC236}">
              <a16:creationId xmlns:a16="http://schemas.microsoft.com/office/drawing/2014/main" id="{00000000-0008-0000-0200-000004000000}"/>
            </a:ext>
          </a:extLst>
        </xdr:cNvPr>
        <xdr:cNvSpPr>
          <a:spLocks noChangeArrowheads="1"/>
        </xdr:cNvSpPr>
      </xdr:nvSpPr>
      <xdr:spPr bwMode="auto">
        <a:xfrm rot="10800000">
          <a:off x="3812382" y="2650332"/>
          <a:ext cx="1914525" cy="352425"/>
        </a:xfrm>
        <a:prstGeom prst="curvedUpArrow">
          <a:avLst>
            <a:gd name="adj1" fmla="val 108649"/>
            <a:gd name="adj2" fmla="val 217297"/>
            <a:gd name="adj3" fmla="val 33333"/>
          </a:avLst>
        </a:prstGeom>
        <a:solidFill>
          <a:srgbClr val="CCFFCC"/>
        </a:solidFill>
        <a:ln w="15875">
          <a:solidFill>
            <a:srgbClr val="008000"/>
          </a:solidFill>
          <a:miter lim="800000"/>
          <a:headEnd/>
          <a:tailEnd/>
        </a:ln>
      </xdr:spPr>
    </xdr:sp>
    <xdr:clientData/>
  </xdr:twoCellAnchor>
  <xdr:twoCellAnchor>
    <xdr:from>
      <xdr:col>8</xdr:col>
      <xdr:colOff>40482</xdr:colOff>
      <xdr:row>17</xdr:row>
      <xdr:rowOff>116682</xdr:rowOff>
    </xdr:from>
    <xdr:to>
      <xdr:col>10</xdr:col>
      <xdr:colOff>107157</xdr:colOff>
      <xdr:row>19</xdr:row>
      <xdr:rowOff>50007</xdr:rowOff>
    </xdr:to>
    <xdr:sp macro="" textlink="">
      <xdr:nvSpPr>
        <xdr:cNvPr id="5" name="AutoShape 16">
          <a:extLst>
            <a:ext uri="{FF2B5EF4-FFF2-40B4-BE49-F238E27FC236}">
              <a16:creationId xmlns:a16="http://schemas.microsoft.com/office/drawing/2014/main" id="{00000000-0008-0000-0200-000005000000}"/>
            </a:ext>
          </a:extLst>
        </xdr:cNvPr>
        <xdr:cNvSpPr>
          <a:spLocks noChangeArrowheads="1"/>
        </xdr:cNvSpPr>
      </xdr:nvSpPr>
      <xdr:spPr bwMode="auto">
        <a:xfrm rot="10800000">
          <a:off x="3107532" y="3174207"/>
          <a:ext cx="561975" cy="285750"/>
        </a:xfrm>
        <a:prstGeom prst="leftArrow">
          <a:avLst>
            <a:gd name="adj1" fmla="val 50000"/>
            <a:gd name="adj2" fmla="val 49167"/>
          </a:avLst>
        </a:prstGeom>
        <a:solidFill>
          <a:srgbClr val="CCFFCC"/>
        </a:solidFill>
        <a:ln w="15875">
          <a:solidFill>
            <a:srgbClr val="008000"/>
          </a:solidFill>
          <a:miter lim="800000"/>
          <a:headEnd/>
          <a:tailEnd/>
        </a:ln>
      </xdr:spPr>
    </xdr:sp>
    <xdr:clientData/>
  </xdr:twoCellAnchor>
  <xdr:twoCellAnchor>
    <xdr:from>
      <xdr:col>15</xdr:col>
      <xdr:colOff>869157</xdr:colOff>
      <xdr:row>9</xdr:row>
      <xdr:rowOff>116682</xdr:rowOff>
    </xdr:from>
    <xdr:to>
      <xdr:col>15</xdr:col>
      <xdr:colOff>1116807</xdr:colOff>
      <xdr:row>16</xdr:row>
      <xdr:rowOff>97632</xdr:rowOff>
    </xdr:to>
    <xdr:sp macro="" textlink="">
      <xdr:nvSpPr>
        <xdr:cNvPr id="6" name="AutoShape 27">
          <a:extLst>
            <a:ext uri="{FF2B5EF4-FFF2-40B4-BE49-F238E27FC236}">
              <a16:creationId xmlns:a16="http://schemas.microsoft.com/office/drawing/2014/main" id="{00000000-0008-0000-0200-000006000000}"/>
            </a:ext>
          </a:extLst>
        </xdr:cNvPr>
        <xdr:cNvSpPr>
          <a:spLocks noChangeArrowheads="1"/>
        </xdr:cNvSpPr>
      </xdr:nvSpPr>
      <xdr:spPr bwMode="auto">
        <a:xfrm rot="5400000">
          <a:off x="7065169" y="2283620"/>
          <a:ext cx="1152525" cy="247650"/>
        </a:xfrm>
        <a:prstGeom prst="leftArrow">
          <a:avLst>
            <a:gd name="adj1" fmla="val 50000"/>
            <a:gd name="adj2" fmla="val 116346"/>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7</xdr:col>
      <xdr:colOff>833438</xdr:colOff>
      <xdr:row>9</xdr:row>
      <xdr:rowOff>107157</xdr:rowOff>
    </xdr:from>
    <xdr:to>
      <xdr:col>7</xdr:col>
      <xdr:colOff>1116807</xdr:colOff>
      <xdr:row>16</xdr:row>
      <xdr:rowOff>88107</xdr:rowOff>
    </xdr:to>
    <xdr:sp macro="" textlink="">
      <xdr:nvSpPr>
        <xdr:cNvPr id="7" name="AutoShape 28">
          <a:extLst>
            <a:ext uri="{FF2B5EF4-FFF2-40B4-BE49-F238E27FC236}">
              <a16:creationId xmlns:a16="http://schemas.microsoft.com/office/drawing/2014/main" id="{00000000-0008-0000-0200-000007000000}"/>
            </a:ext>
          </a:extLst>
        </xdr:cNvPr>
        <xdr:cNvSpPr>
          <a:spLocks noChangeArrowheads="1"/>
        </xdr:cNvSpPr>
      </xdr:nvSpPr>
      <xdr:spPr bwMode="auto">
        <a:xfrm rot="-5400000">
          <a:off x="1418035" y="2256235"/>
          <a:ext cx="1152525" cy="283369"/>
        </a:xfrm>
        <a:prstGeom prst="leftArrow">
          <a:avLst>
            <a:gd name="adj1" fmla="val 38463"/>
            <a:gd name="adj2" fmla="val 116325"/>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12</xdr:col>
      <xdr:colOff>40482</xdr:colOff>
      <xdr:row>17</xdr:row>
      <xdr:rowOff>116682</xdr:rowOff>
    </xdr:from>
    <xdr:to>
      <xdr:col>14</xdr:col>
      <xdr:colOff>0</xdr:colOff>
      <xdr:row>19</xdr:row>
      <xdr:rowOff>50007</xdr:rowOff>
    </xdr:to>
    <xdr:sp macro="" textlink="">
      <xdr:nvSpPr>
        <xdr:cNvPr id="8" name="AutoShape 39">
          <a:extLst>
            <a:ext uri="{FF2B5EF4-FFF2-40B4-BE49-F238E27FC236}">
              <a16:creationId xmlns:a16="http://schemas.microsoft.com/office/drawing/2014/main" id="{00000000-0008-0000-0200-000008000000}"/>
            </a:ext>
          </a:extLst>
        </xdr:cNvPr>
        <xdr:cNvSpPr>
          <a:spLocks noChangeArrowheads="1"/>
        </xdr:cNvSpPr>
      </xdr:nvSpPr>
      <xdr:spPr bwMode="auto">
        <a:xfrm rot="10800000">
          <a:off x="5831682" y="3174207"/>
          <a:ext cx="809625" cy="285750"/>
        </a:xfrm>
        <a:prstGeom prst="leftArrow">
          <a:avLst>
            <a:gd name="adj1" fmla="val 50000"/>
            <a:gd name="adj2" fmla="val 55000"/>
          </a:avLst>
        </a:prstGeom>
        <a:solidFill>
          <a:srgbClr val="CCFFCC"/>
        </a:solidFill>
        <a:ln w="15875">
          <a:solidFill>
            <a:srgbClr val="008000"/>
          </a:solidFill>
          <a:miter lim="800000"/>
          <a:headEnd/>
          <a:tailEnd/>
        </a:ln>
      </xdr:spPr>
    </xdr:sp>
    <xdr:clientData/>
  </xdr:twoCellAnchor>
  <xdr:twoCellAnchor>
    <xdr:from>
      <xdr:col>9</xdr:col>
      <xdr:colOff>0</xdr:colOff>
      <xdr:row>34</xdr:row>
      <xdr:rowOff>154778</xdr:rowOff>
    </xdr:from>
    <xdr:to>
      <xdr:col>10</xdr:col>
      <xdr:colOff>0</xdr:colOff>
      <xdr:row>35</xdr:row>
      <xdr:rowOff>142871</xdr:rowOff>
    </xdr:to>
    <xdr:sp macro="" textlink="">
      <xdr:nvSpPr>
        <xdr:cNvPr id="16" name="AutoShape 38">
          <a:extLst>
            <a:ext uri="{FF2B5EF4-FFF2-40B4-BE49-F238E27FC236}">
              <a16:creationId xmlns:a16="http://schemas.microsoft.com/office/drawing/2014/main" id="{00000000-0008-0000-0200-000010000000}"/>
            </a:ext>
          </a:extLst>
        </xdr:cNvPr>
        <xdr:cNvSpPr>
          <a:spLocks noChangeArrowheads="1"/>
        </xdr:cNvSpPr>
      </xdr:nvSpPr>
      <xdr:spPr bwMode="auto">
        <a:xfrm rot="10800000">
          <a:off x="3248025" y="6184103"/>
          <a:ext cx="314325" cy="159543"/>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9</xdr:col>
      <xdr:colOff>0</xdr:colOff>
      <xdr:row>35</xdr:row>
      <xdr:rowOff>-1</xdr:rowOff>
    </xdr:from>
    <xdr:to>
      <xdr:col>10</xdr:col>
      <xdr:colOff>0</xdr:colOff>
      <xdr:row>35</xdr:row>
      <xdr:rowOff>154780</xdr:rowOff>
    </xdr:to>
    <xdr:sp macro="" textlink="">
      <xdr:nvSpPr>
        <xdr:cNvPr id="18" name="AutoShape 38">
          <a:extLst>
            <a:ext uri="{FF2B5EF4-FFF2-40B4-BE49-F238E27FC236}">
              <a16:creationId xmlns:a16="http://schemas.microsoft.com/office/drawing/2014/main" id="{00000000-0008-0000-0200-000012000000}"/>
            </a:ext>
          </a:extLst>
        </xdr:cNvPr>
        <xdr:cNvSpPr>
          <a:spLocks noChangeArrowheads="1"/>
        </xdr:cNvSpPr>
      </xdr:nvSpPr>
      <xdr:spPr bwMode="auto">
        <a:xfrm rot="10800000">
          <a:off x="5941219" y="6143624"/>
          <a:ext cx="309562" cy="154781"/>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twoCellAnchor>
    <xdr:from>
      <xdr:col>13</xdr:col>
      <xdr:colOff>23812</xdr:colOff>
      <xdr:row>35</xdr:row>
      <xdr:rowOff>0</xdr:rowOff>
    </xdr:from>
    <xdr:to>
      <xdr:col>14</xdr:col>
      <xdr:colOff>0</xdr:colOff>
      <xdr:row>35</xdr:row>
      <xdr:rowOff>154781</xdr:rowOff>
    </xdr:to>
    <xdr:sp macro="" textlink="">
      <xdr:nvSpPr>
        <xdr:cNvPr id="10" name="AutoShape 38">
          <a:extLst>
            <a:ext uri="{FF2B5EF4-FFF2-40B4-BE49-F238E27FC236}">
              <a16:creationId xmlns:a16="http://schemas.microsoft.com/office/drawing/2014/main" id="{00000000-0008-0000-0200-00000A000000}"/>
            </a:ext>
          </a:extLst>
        </xdr:cNvPr>
        <xdr:cNvSpPr>
          <a:spLocks noChangeArrowheads="1"/>
        </xdr:cNvSpPr>
      </xdr:nvSpPr>
      <xdr:spPr bwMode="auto">
        <a:xfrm rot="10800000">
          <a:off x="5965031" y="6143625"/>
          <a:ext cx="309562" cy="154781"/>
        </a:xfrm>
        <a:prstGeom prst="leftArrow">
          <a:avLst>
            <a:gd name="adj1" fmla="val 50000"/>
            <a:gd name="adj2" fmla="val 50000"/>
          </a:avLst>
        </a:prstGeom>
        <a:solidFill>
          <a:srgbClr xmlns:mc="http://schemas.openxmlformats.org/markup-compatibility/2006" xmlns:a14="http://schemas.microsoft.com/office/drawing/2010/main" val="CCFFCC" mc:Ignorable="a14" a14:legacySpreadsheetColorIndex="42"/>
        </a:solidFill>
        <a:ln w="15875">
          <a:solidFill>
            <a:srgbClr val="008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438154</xdr:colOff>
      <xdr:row>0</xdr:row>
      <xdr:rowOff>9525</xdr:rowOff>
    </xdr:from>
    <xdr:to>
      <xdr:col>18</xdr:col>
      <xdr:colOff>252665</xdr:colOff>
      <xdr:row>11</xdr:row>
      <xdr:rowOff>118110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62879" y="9525"/>
          <a:ext cx="5300911" cy="188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409577</xdr:colOff>
      <xdr:row>12</xdr:row>
      <xdr:rowOff>123825</xdr:rowOff>
    </xdr:from>
    <xdr:to>
      <xdr:col>18</xdr:col>
      <xdr:colOff>315483</xdr:colOff>
      <xdr:row>44</xdr:row>
      <xdr:rowOff>47626</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34302" y="2066925"/>
          <a:ext cx="5392306" cy="5105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36</xdr:row>
          <xdr:rowOff>0</xdr:rowOff>
        </xdr:from>
        <xdr:to>
          <xdr:col>6</xdr:col>
          <xdr:colOff>441960</xdr:colOff>
          <xdr:row>78</xdr:row>
          <xdr:rowOff>22860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11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6</xdr:col>
      <xdr:colOff>428626</xdr:colOff>
      <xdr:row>39</xdr:row>
      <xdr:rowOff>114300</xdr:rowOff>
    </xdr:from>
    <xdr:to>
      <xdr:col>11</xdr:col>
      <xdr:colOff>161926</xdr:colOff>
      <xdr:row>79</xdr:row>
      <xdr:rowOff>103132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a:stretch>
          <a:fillRect/>
        </a:stretch>
      </xdr:blipFill>
      <xdr:spPr>
        <a:xfrm>
          <a:off x="6010276" y="7353300"/>
          <a:ext cx="5162550" cy="76088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tm_fss\ecm\Asset%20Management%20Team%20New%20Structure\Demand%20Planning\Solar%20&amp;%20Populations\Population%20Projections\CC%20PE%20forcasts\supply%20demand\Copy%20of%20Adjustment%20at%20parish%20level%20from%20CC%20to%20TWU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t"/>
    </sheetNames>
    <sheetDataSet>
      <sheetData sheetId="0"/>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19@ofwat.gsi.gov.uk"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javascript:AppendPopup(this,'785243203_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664"/>
  </sheetPr>
  <dimension ref="A1:AJ52"/>
  <sheetViews>
    <sheetView showGridLines="0" showRuler="0" zoomScale="80" zoomScaleNormal="80" workbookViewId="0"/>
  </sheetViews>
  <sheetFormatPr defaultColWidth="0" defaultRowHeight="12.75" customHeight="1" zeroHeight="1"/>
  <cols>
    <col min="1" max="2" width="1.21875" style="228" customWidth="1"/>
    <col min="3" max="3" width="32.77734375" style="229" customWidth="1"/>
    <col min="4" max="4" width="15.77734375" style="228" customWidth="1"/>
    <col min="5" max="5" width="35.77734375" style="228" customWidth="1"/>
    <col min="6" max="7" width="50.77734375" style="228" customWidth="1"/>
    <col min="8" max="9" width="1.21875" style="228" customWidth="1"/>
    <col min="10" max="16384" width="9.21875" style="228" hidden="1"/>
  </cols>
  <sheetData>
    <row r="1" spans="1:36" s="209" customFormat="1" ht="28.8" thickBot="1">
      <c r="A1" s="207" t="str">
        <f ca="1" xml:space="preserve"> RIGHT(CELL("filename", $A$1), LEN(CELL("filename", $A$1)) - SEARCH("]", CELL("filename", $A$1)))</f>
        <v>Cover</v>
      </c>
      <c r="B1" s="207"/>
      <c r="C1" s="208"/>
      <c r="D1" s="207"/>
      <c r="E1" s="207"/>
      <c r="F1" s="207"/>
      <c r="G1" s="207"/>
      <c r="H1" s="207"/>
      <c r="I1" s="207"/>
    </row>
    <row r="2" spans="1:36" s="213" customFormat="1" ht="5.0999999999999996" customHeight="1">
      <c r="A2" s="210"/>
      <c r="B2" s="210"/>
      <c r="C2" s="211"/>
      <c r="D2" s="210"/>
      <c r="E2" s="210"/>
      <c r="F2" s="210"/>
      <c r="G2" s="212"/>
      <c r="H2" s="212"/>
      <c r="I2" s="212"/>
    </row>
    <row r="3" spans="1:36" s="216" customFormat="1" ht="18" customHeight="1">
      <c r="A3" s="214"/>
      <c r="B3" s="214"/>
      <c r="C3" s="208" t="s">
        <v>0</v>
      </c>
      <c r="D3" s="215" t="s">
        <v>1</v>
      </c>
      <c r="E3" s="214"/>
      <c r="F3" s="214"/>
    </row>
    <row r="4" spans="1:36" s="213" customFormat="1" ht="18" customHeight="1">
      <c r="A4" s="215"/>
      <c r="B4" s="215"/>
      <c r="C4" s="208" t="s">
        <v>2</v>
      </c>
      <c r="D4" s="215" t="s">
        <v>3</v>
      </c>
      <c r="E4" s="215"/>
      <c r="F4" s="215"/>
    </row>
    <row r="5" spans="1:36" s="213" customFormat="1" ht="18" customHeight="1">
      <c r="A5" s="215"/>
      <c r="B5" s="215"/>
      <c r="C5" s="208" t="s">
        <v>4</v>
      </c>
      <c r="D5" s="215" t="str">
        <f xml:space="preserve"> "PR19 RCV adjustments feeder model " &amp; D4 &amp; ".xlsm"</f>
        <v>PR19 RCV adjustments feeder model 01s - July 2018 update.xlsm</v>
      </c>
      <c r="E5" s="215"/>
      <c r="F5" s="215"/>
    </row>
    <row r="6" spans="1:36" s="213" customFormat="1" ht="18" customHeight="1">
      <c r="A6" s="215"/>
      <c r="B6" s="215"/>
      <c r="C6" s="208" t="s">
        <v>5</v>
      </c>
      <c r="D6" s="312">
        <v>43285</v>
      </c>
      <c r="E6" s="215"/>
      <c r="F6" s="215"/>
    </row>
    <row r="7" spans="1:36" s="213" customFormat="1" ht="18" customHeight="1">
      <c r="A7" s="215"/>
      <c r="B7" s="215"/>
      <c r="C7" s="208" t="s">
        <v>6</v>
      </c>
      <c r="D7" s="215" t="s">
        <v>7</v>
      </c>
      <c r="E7" s="215"/>
      <c r="F7" s="215"/>
    </row>
    <row r="8" spans="1:36" s="213" customFormat="1" ht="18" customHeight="1">
      <c r="A8" s="215"/>
      <c r="B8" s="215"/>
      <c r="C8" s="208" t="s">
        <v>8</v>
      </c>
      <c r="D8" s="1143" t="s">
        <v>9</v>
      </c>
      <c r="E8" s="1143"/>
      <c r="F8" s="215"/>
    </row>
    <row r="9" spans="1:36" s="213" customFormat="1" ht="5.0999999999999996" customHeight="1">
      <c r="A9" s="217"/>
      <c r="B9" s="217"/>
      <c r="C9" s="218"/>
      <c r="D9" s="217"/>
      <c r="E9" s="217"/>
      <c r="F9" s="217"/>
      <c r="G9" s="217"/>
      <c r="H9" s="217"/>
      <c r="I9" s="217"/>
    </row>
    <row r="10" spans="1:36" s="221" customFormat="1" ht="5.0999999999999996" customHeight="1">
      <c r="A10" s="219"/>
      <c r="B10" s="219"/>
      <c r="C10" s="220"/>
      <c r="D10" s="219"/>
      <c r="E10" s="219"/>
      <c r="F10" s="219"/>
      <c r="G10" s="219"/>
      <c r="H10" s="219"/>
      <c r="I10" s="219"/>
    </row>
    <row r="11" spans="1:36" s="221" customFormat="1" ht="18" customHeight="1">
      <c r="A11" s="219"/>
      <c r="B11" s="219"/>
      <c r="C11" s="220" t="s">
        <v>10</v>
      </c>
      <c r="D11" s="222" t="s">
        <v>11</v>
      </c>
      <c r="E11" s="222"/>
      <c r="F11" s="222"/>
      <c r="G11" s="222"/>
      <c r="H11" s="222"/>
      <c r="I11" s="222"/>
    </row>
    <row r="12" spans="1:36" s="221" customFormat="1" ht="18" customHeight="1">
      <c r="A12" s="219"/>
      <c r="B12" s="219"/>
      <c r="C12" s="220"/>
      <c r="D12" s="222" t="s">
        <v>12</v>
      </c>
      <c r="E12" s="222"/>
      <c r="F12" s="222"/>
      <c r="G12" s="222"/>
      <c r="H12" s="222"/>
      <c r="I12" s="222"/>
    </row>
    <row r="13" spans="1:36" s="221" customFormat="1" ht="12.75" customHeight="1">
      <c r="A13" s="219"/>
      <c r="B13" s="219"/>
      <c r="C13" s="220"/>
      <c r="D13" s="222"/>
      <c r="E13" s="222"/>
      <c r="F13" s="222"/>
      <c r="G13" s="222"/>
      <c r="H13" s="222"/>
      <c r="I13" s="222"/>
    </row>
    <row r="14" spans="1:36" s="221" customFormat="1" ht="18" customHeight="1">
      <c r="A14" s="219"/>
      <c r="B14" s="219"/>
      <c r="C14" s="220" t="s">
        <v>13</v>
      </c>
      <c r="D14" s="222" t="s">
        <v>14</v>
      </c>
      <c r="E14" s="222"/>
      <c r="F14" s="222"/>
      <c r="G14" s="222"/>
      <c r="H14" s="222"/>
      <c r="I14" s="222"/>
    </row>
    <row r="15" spans="1:36" s="221" customFormat="1" ht="5.0999999999999996" customHeight="1">
      <c r="A15" s="219"/>
      <c r="B15" s="219"/>
      <c r="C15" s="220"/>
      <c r="D15" s="222"/>
      <c r="E15" s="222"/>
      <c r="F15" s="222"/>
      <c r="G15" s="222"/>
      <c r="H15" s="222"/>
      <c r="I15" s="222"/>
    </row>
    <row r="16" spans="1:36" s="221" customFormat="1" ht="16.2" customHeight="1">
      <c r="A16" s="219"/>
      <c r="B16" s="219"/>
      <c r="C16" s="220" t="s">
        <v>15</v>
      </c>
      <c r="D16" s="222" t="s">
        <v>16</v>
      </c>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row>
    <row r="17" spans="1:9" s="221" customFormat="1" ht="18" customHeight="1">
      <c r="A17" s="219"/>
      <c r="B17" s="219"/>
      <c r="C17" s="220"/>
      <c r="D17" s="223" t="s">
        <v>9</v>
      </c>
      <c r="E17" s="222"/>
      <c r="F17" s="222"/>
      <c r="G17" s="222"/>
      <c r="H17" s="222"/>
      <c r="I17" s="222"/>
    </row>
    <row r="18" spans="1:9" s="221" customFormat="1" ht="12.75" customHeight="1">
      <c r="A18" s="219"/>
      <c r="B18" s="219"/>
      <c r="C18" s="220"/>
      <c r="D18" s="222"/>
      <c r="E18" s="222"/>
      <c r="F18" s="222"/>
      <c r="G18" s="222"/>
      <c r="H18" s="222"/>
      <c r="I18" s="222"/>
    </row>
    <row r="19" spans="1:9" s="221" customFormat="1" ht="5.0999999999999996" customHeight="1">
      <c r="A19" s="219"/>
      <c r="B19" s="219"/>
      <c r="C19" s="220"/>
      <c r="D19" s="219"/>
      <c r="E19" s="219"/>
      <c r="F19" s="219"/>
      <c r="G19" s="219"/>
      <c r="H19" s="219"/>
      <c r="I19" s="219"/>
    </row>
    <row r="20" spans="1:9" s="227" customFormat="1" ht="12.75" customHeight="1">
      <c r="A20" s="224" t="s">
        <v>17</v>
      </c>
      <c r="B20" s="225"/>
      <c r="C20" s="226"/>
      <c r="D20" s="225"/>
      <c r="E20" s="225"/>
      <c r="F20" s="225"/>
      <c r="G20" s="225"/>
      <c r="H20" s="225"/>
      <c r="I20" s="225"/>
    </row>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sheetData>
  <mergeCells count="1">
    <mergeCell ref="D8:E8"/>
  </mergeCells>
  <hyperlinks>
    <hyperlink ref="D17" r:id="rId1" xr:uid="{00000000-0004-0000-0000-000000000000}"/>
  </hyperlinks>
  <printOptions headings="1"/>
  <pageMargins left="0.74803149606299213" right="0.74803149606299213" top="0.98425196850393704" bottom="0.98425196850393704" header="0.51181102362204722" footer="0.51181102362204722"/>
  <pageSetup paperSize="9" scale="55" orientation="landscape" blackAndWhite="1" r:id="rId2"/>
  <headerFooter alignWithMargins="0">
    <oddHeader>&amp;CSheet:&amp;A</oddHeader>
    <oddFooter>&amp;L&amp;F ( Printed on &amp;D at &amp;T )&amp;RPage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A0083"/>
  </sheetPr>
  <dimension ref="A1:BK83"/>
  <sheetViews>
    <sheetView showGridLines="0" zoomScale="80" zoomScaleNormal="80" workbookViewId="0">
      <selection activeCell="H9" sqref="H9"/>
    </sheetView>
  </sheetViews>
  <sheetFormatPr defaultColWidth="0" defaultRowHeight="14.25" customHeight="1" zeroHeight="1"/>
  <cols>
    <col min="1" max="1" width="1.77734375" style="398" customWidth="1"/>
    <col min="2" max="2" width="7.5546875" style="398" customWidth="1"/>
    <col min="3" max="3" width="59" style="398" bestFit="1" customWidth="1"/>
    <col min="4" max="4" width="13.77734375" style="398" bestFit="1" customWidth="1"/>
    <col min="5" max="6" width="6.44140625" style="398" customWidth="1"/>
    <col min="7" max="25" width="11" style="398" customWidth="1"/>
    <col min="26" max="26" width="3" style="398" customWidth="1"/>
    <col min="27" max="27" width="37.77734375" style="398" bestFit="1" customWidth="1"/>
    <col min="28" max="28" width="25.21875" style="398" bestFit="1" customWidth="1"/>
    <col min="29" max="29" width="3" style="398" customWidth="1"/>
    <col min="30" max="30" width="26.21875" style="404" customWidth="1"/>
    <col min="31" max="31" width="32.21875" style="404" bestFit="1" customWidth="1"/>
    <col min="32" max="32" width="3.44140625" style="404" customWidth="1"/>
    <col min="33" max="33" width="3" style="400" hidden="1" customWidth="1"/>
    <col min="34" max="45" width="9.21875" style="400" hidden="1" customWidth="1"/>
    <col min="46" max="46" width="1.77734375" style="400" hidden="1" customWidth="1"/>
    <col min="47" max="47" width="7" style="398" hidden="1" customWidth="1"/>
    <col min="48" max="48" width="2.77734375" style="398" hidden="1" customWidth="1"/>
    <col min="49" max="49" width="11" style="398" hidden="1" customWidth="1"/>
    <col min="50" max="62" width="6.44140625" style="398" hidden="1" customWidth="1"/>
    <col min="63" max="63" width="3.21875" style="398" hidden="1" customWidth="1"/>
    <col min="64" max="16384" width="11" style="398" hidden="1"/>
  </cols>
  <sheetData>
    <row r="1" spans="2:63" ht="20.399999999999999">
      <c r="B1" s="475" t="s">
        <v>537</v>
      </c>
      <c r="C1" s="475"/>
      <c r="D1" s="475"/>
      <c r="E1" s="475"/>
      <c r="F1" s="475"/>
      <c r="G1" s="475"/>
      <c r="H1" s="475"/>
      <c r="I1" s="475"/>
      <c r="J1" s="475"/>
      <c r="K1" s="475"/>
      <c r="L1" s="475"/>
      <c r="M1" s="475"/>
      <c r="N1" s="475"/>
      <c r="O1" s="475"/>
      <c r="P1" s="475"/>
      <c r="Q1" s="475"/>
      <c r="R1" s="475"/>
      <c r="S1" s="475"/>
      <c r="T1" s="475"/>
      <c r="U1" s="475"/>
      <c r="V1" s="475"/>
      <c r="W1" s="475"/>
      <c r="X1" s="475"/>
      <c r="Y1" s="343" t="s">
        <v>538</v>
      </c>
      <c r="Z1" s="476"/>
      <c r="AA1" s="1163" t="s">
        <v>438</v>
      </c>
      <c r="AB1" s="1163"/>
      <c r="AC1" s="1163"/>
      <c r="AD1" s="1163"/>
      <c r="AE1" s="477"/>
      <c r="AG1" s="399"/>
      <c r="AT1" s="399"/>
      <c r="AV1" s="399"/>
      <c r="AW1" s="400"/>
      <c r="AX1" s="400"/>
      <c r="AY1" s="400"/>
      <c r="AZ1" s="400"/>
      <c r="BA1" s="400"/>
      <c r="BB1" s="400"/>
      <c r="BC1" s="400"/>
      <c r="BD1" s="400"/>
      <c r="BE1" s="400"/>
      <c r="BF1" s="400"/>
      <c r="BG1" s="400"/>
      <c r="BH1" s="400"/>
      <c r="BI1" s="400"/>
      <c r="BJ1" s="400"/>
      <c r="BK1" s="399"/>
    </row>
    <row r="2" spans="2:63" ht="14.4" thickBot="1">
      <c r="B2" s="404"/>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G2" s="399"/>
      <c r="AT2" s="399"/>
      <c r="AV2" s="399"/>
      <c r="AW2" s="400"/>
      <c r="AX2" s="400"/>
      <c r="AY2" s="400"/>
      <c r="AZ2" s="400"/>
      <c r="BA2" s="400"/>
      <c r="BB2" s="400"/>
      <c r="BC2" s="400"/>
      <c r="BD2" s="400"/>
      <c r="BE2" s="400"/>
      <c r="BF2" s="400"/>
      <c r="BG2" s="400"/>
      <c r="BH2" s="400"/>
      <c r="BI2" s="400"/>
      <c r="BJ2" s="400"/>
      <c r="BK2" s="399"/>
    </row>
    <row r="3" spans="2:63" ht="14.4" thickBot="1">
      <c r="B3" s="1164" t="s">
        <v>439</v>
      </c>
      <c r="C3" s="1165"/>
      <c r="D3" s="478" t="s">
        <v>440</v>
      </c>
      <c r="E3" s="479" t="s">
        <v>441</v>
      </c>
      <c r="F3" s="480" t="s">
        <v>442</v>
      </c>
      <c r="G3" s="481" t="s">
        <v>539</v>
      </c>
      <c r="H3" s="479" t="s">
        <v>540</v>
      </c>
      <c r="I3" s="479" t="s">
        <v>541</v>
      </c>
      <c r="J3" s="481" t="s">
        <v>431</v>
      </c>
      <c r="K3" s="482" t="s">
        <v>432</v>
      </c>
      <c r="L3" s="479" t="s">
        <v>433</v>
      </c>
      <c r="M3" s="479" t="s">
        <v>434</v>
      </c>
      <c r="N3" s="479" t="s">
        <v>435</v>
      </c>
      <c r="O3" s="481" t="s">
        <v>436</v>
      </c>
      <c r="P3" s="482" t="s">
        <v>444</v>
      </c>
      <c r="Q3" s="479" t="s">
        <v>445</v>
      </c>
      <c r="R3" s="479" t="s">
        <v>446</v>
      </c>
      <c r="S3" s="479" t="s">
        <v>447</v>
      </c>
      <c r="T3" s="481" t="s">
        <v>448</v>
      </c>
      <c r="U3" s="482" t="s">
        <v>542</v>
      </c>
      <c r="V3" s="481" t="s">
        <v>543</v>
      </c>
      <c r="W3" s="481" t="s">
        <v>544</v>
      </c>
      <c r="X3" s="481" t="s">
        <v>545</v>
      </c>
      <c r="Y3" s="480" t="s">
        <v>546</v>
      </c>
      <c r="Z3" s="404"/>
      <c r="AA3" s="352" t="s">
        <v>449</v>
      </c>
      <c r="AB3" s="353" t="s">
        <v>450</v>
      </c>
      <c r="AD3" s="483" t="s">
        <v>451</v>
      </c>
      <c r="AE3" s="480" t="s">
        <v>547</v>
      </c>
      <c r="AG3" s="399"/>
      <c r="AT3" s="399"/>
      <c r="AV3" s="399"/>
      <c r="AW3" s="400"/>
      <c r="AX3" s="400"/>
      <c r="AY3" s="400"/>
      <c r="AZ3" s="400"/>
      <c r="BA3" s="400"/>
      <c r="BB3" s="400"/>
      <c r="BC3" s="400"/>
      <c r="BD3" s="400"/>
      <c r="BE3" s="400"/>
      <c r="BF3" s="400"/>
      <c r="BG3" s="400"/>
      <c r="BH3" s="400"/>
      <c r="BI3" s="400"/>
      <c r="BJ3" s="400"/>
      <c r="BK3" s="399"/>
    </row>
    <row r="4" spans="2:63" ht="14.4" thickBot="1">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D4" s="409"/>
      <c r="AE4" s="484"/>
      <c r="AG4" s="399"/>
      <c r="AH4" s="1149" t="s">
        <v>452</v>
      </c>
      <c r="AI4" s="1149"/>
      <c r="AJ4" s="1149"/>
      <c r="AK4" s="1149"/>
      <c r="AL4" s="1149"/>
      <c r="AM4" s="1149"/>
      <c r="AN4" s="1149"/>
      <c r="AO4" s="1149"/>
      <c r="AP4" s="1149"/>
      <c r="AQ4" s="1149"/>
      <c r="AR4" s="1149"/>
      <c r="AS4" s="1149"/>
      <c r="AT4" s="399"/>
      <c r="AV4" s="399"/>
      <c r="AW4" s="1149" t="s">
        <v>548</v>
      </c>
      <c r="AX4" s="1149"/>
      <c r="AY4" s="1149"/>
      <c r="AZ4" s="1149"/>
      <c r="BA4" s="1149"/>
      <c r="BB4" s="1149"/>
      <c r="BC4" s="1149"/>
      <c r="BD4" s="1149"/>
      <c r="BE4" s="1149"/>
      <c r="BF4" s="1149"/>
      <c r="BG4" s="1149"/>
      <c r="BH4" s="1149"/>
      <c r="BI4" s="1149"/>
      <c r="BJ4" s="1149"/>
      <c r="BK4" s="399"/>
    </row>
    <row r="5" spans="2:63" ht="14.4" thickBot="1">
      <c r="B5" s="485" t="s">
        <v>453</v>
      </c>
      <c r="C5" s="486" t="s">
        <v>118</v>
      </c>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G5" s="399"/>
      <c r="AH5" s="410" t="s">
        <v>454</v>
      </c>
      <c r="AI5" s="411"/>
      <c r="AJ5" s="411"/>
      <c r="AK5" s="411"/>
      <c r="AL5" s="411"/>
      <c r="AM5" s="411"/>
      <c r="AN5" s="411"/>
      <c r="AO5" s="411"/>
      <c r="AP5" s="411"/>
      <c r="AQ5" s="411"/>
      <c r="AR5" s="411"/>
      <c r="AS5" s="411"/>
      <c r="AT5" s="399"/>
      <c r="AV5" s="399"/>
      <c r="AW5" s="410" t="s">
        <v>549</v>
      </c>
      <c r="AX5" s="411"/>
      <c r="AY5" s="411"/>
      <c r="AZ5" s="411"/>
      <c r="BB5" s="411"/>
      <c r="BC5" s="411"/>
      <c r="BD5" s="487"/>
      <c r="BE5" s="411"/>
      <c r="BF5" s="411"/>
      <c r="BG5" s="411"/>
      <c r="BH5" s="411"/>
      <c r="BI5" s="411"/>
      <c r="BJ5" s="411"/>
      <c r="BK5" s="399"/>
    </row>
    <row r="6" spans="2:63" ht="13.8">
      <c r="B6" s="488">
        <v>1</v>
      </c>
      <c r="C6" s="489" t="s">
        <v>550</v>
      </c>
      <c r="D6" s="490" t="s">
        <v>551</v>
      </c>
      <c r="E6" s="490" t="s">
        <v>489</v>
      </c>
      <c r="F6" s="491">
        <v>0</v>
      </c>
      <c r="G6" s="492">
        <v>12</v>
      </c>
      <c r="H6" s="493">
        <v>12</v>
      </c>
      <c r="I6" s="493">
        <v>12</v>
      </c>
      <c r="J6" s="493">
        <v>12</v>
      </c>
      <c r="K6" s="493">
        <v>12</v>
      </c>
      <c r="L6" s="493">
        <v>12</v>
      </c>
      <c r="M6" s="494">
        <f t="shared" ref="M6:Y6" si="0">COUNT(M7:M18)</f>
        <v>12</v>
      </c>
      <c r="N6" s="495">
        <f t="shared" si="0"/>
        <v>12</v>
      </c>
      <c r="O6" s="496">
        <f t="shared" si="0"/>
        <v>12</v>
      </c>
      <c r="P6" s="497">
        <f t="shared" si="0"/>
        <v>12</v>
      </c>
      <c r="Q6" s="495">
        <f t="shared" si="0"/>
        <v>12</v>
      </c>
      <c r="R6" s="495">
        <f t="shared" si="0"/>
        <v>12</v>
      </c>
      <c r="S6" s="495">
        <f t="shared" si="0"/>
        <v>12</v>
      </c>
      <c r="T6" s="498">
        <f t="shared" si="0"/>
        <v>12</v>
      </c>
      <c r="U6" s="499">
        <f t="shared" si="0"/>
        <v>12</v>
      </c>
      <c r="V6" s="495">
        <f t="shared" si="0"/>
        <v>12</v>
      </c>
      <c r="W6" s="495">
        <f t="shared" si="0"/>
        <v>12</v>
      </c>
      <c r="X6" s="495">
        <f t="shared" si="0"/>
        <v>12</v>
      </c>
      <c r="Y6" s="498">
        <f t="shared" si="0"/>
        <v>12</v>
      </c>
      <c r="Z6" s="404"/>
      <c r="AA6" s="500" t="s">
        <v>552</v>
      </c>
      <c r="AB6" s="501" t="s">
        <v>553</v>
      </c>
      <c r="AD6" s="363"/>
      <c r="AE6" s="363">
        <f xml:space="preserve"> IF( SUM( AX6:BJ6 ) = 0, 0,$AW$5 )</f>
        <v>0</v>
      </c>
      <c r="AG6" s="399"/>
      <c r="AH6" s="411"/>
      <c r="AI6" s="411"/>
      <c r="AJ6" s="411"/>
      <c r="AK6" s="411"/>
      <c r="AL6" s="411"/>
      <c r="AM6" s="411"/>
      <c r="AN6" s="411"/>
      <c r="AO6" s="411"/>
      <c r="AP6" s="411"/>
      <c r="AQ6" s="411"/>
      <c r="AR6" s="411"/>
      <c r="AS6" s="411"/>
      <c r="AT6" s="399"/>
      <c r="AV6" s="399"/>
      <c r="AW6" s="411"/>
      <c r="AX6" s="414">
        <f xml:space="preserve"> IF( M6 = 12, 0, 1 )</f>
        <v>0</v>
      </c>
      <c r="AY6" s="414">
        <f t="shared" ref="AY6:BI6" si="1" xml:space="preserve"> IF( N6 = 12, 0, 1 )</f>
        <v>0</v>
      </c>
      <c r="AZ6" s="414">
        <f t="shared" si="1"/>
        <v>0</v>
      </c>
      <c r="BA6" s="414">
        <f t="shared" si="1"/>
        <v>0</v>
      </c>
      <c r="BB6" s="414">
        <f t="shared" si="1"/>
        <v>0</v>
      </c>
      <c r="BC6" s="414">
        <f t="shared" si="1"/>
        <v>0</v>
      </c>
      <c r="BD6" s="414">
        <f t="shared" si="1"/>
        <v>0</v>
      </c>
      <c r="BE6" s="414">
        <f t="shared" si="1"/>
        <v>0</v>
      </c>
      <c r="BF6" s="414">
        <f t="shared" si="1"/>
        <v>0</v>
      </c>
      <c r="BG6" s="414">
        <f t="shared" si="1"/>
        <v>0</v>
      </c>
      <c r="BH6" s="414">
        <f t="shared" si="1"/>
        <v>0</v>
      </c>
      <c r="BI6" s="414">
        <f t="shared" si="1"/>
        <v>0</v>
      </c>
      <c r="BJ6" s="414">
        <f xml:space="preserve"> IF( Y6 = 12, 0, 1 )</f>
        <v>0</v>
      </c>
      <c r="BK6" s="399"/>
    </row>
    <row r="7" spans="2:63" ht="13.8">
      <c r="B7" s="502">
        <v>2</v>
      </c>
      <c r="C7" s="503" t="s">
        <v>554</v>
      </c>
      <c r="D7" s="504" t="s">
        <v>555</v>
      </c>
      <c r="E7" s="504" t="s">
        <v>489</v>
      </c>
      <c r="F7" s="505">
        <v>1</v>
      </c>
      <c r="G7" s="506">
        <v>234.4</v>
      </c>
      <c r="H7" s="507">
        <v>242.5</v>
      </c>
      <c r="I7" s="507">
        <v>249.5</v>
      </c>
      <c r="J7" s="507">
        <v>255.7</v>
      </c>
      <c r="K7" s="507">
        <v>258</v>
      </c>
      <c r="L7" s="507">
        <v>261.39999999999998</v>
      </c>
      <c r="M7" s="507">
        <v>270.60000000000002</v>
      </c>
      <c r="N7" s="508">
        <v>279.76499999999999</v>
      </c>
      <c r="O7" s="509">
        <v>288.05750000000006</v>
      </c>
      <c r="P7" s="510">
        <v>296.69922500000007</v>
      </c>
      <c r="Q7" s="508">
        <v>305.89690097500005</v>
      </c>
      <c r="R7" s="508">
        <v>315.37970490522503</v>
      </c>
      <c r="S7" s="508">
        <v>324.84109605238177</v>
      </c>
      <c r="T7" s="511">
        <v>334.58632893395321</v>
      </c>
      <c r="U7" s="512">
        <v>344.6239188019718</v>
      </c>
      <c r="V7" s="508">
        <v>354.96263636603095</v>
      </c>
      <c r="W7" s="508">
        <v>365.61151545701188</v>
      </c>
      <c r="X7" s="508">
        <v>376.57986092072224</v>
      </c>
      <c r="Y7" s="511">
        <v>387.87725674834394</v>
      </c>
      <c r="Z7" s="404"/>
      <c r="AA7" s="513"/>
      <c r="AB7" s="514"/>
      <c r="AD7" s="363">
        <f xml:space="preserve"> IF( SUM( AH7:AS7 ) = 0, 0,$AH$5 )</f>
        <v>0</v>
      </c>
      <c r="AE7" s="363"/>
      <c r="AG7" s="399"/>
      <c r="AH7" s="414">
        <f t="shared" ref="AH7:AS18" si="2" xml:space="preserve"> IF( ISNUMBER(N7), 0, 1 )</f>
        <v>0</v>
      </c>
      <c r="AI7" s="414">
        <f t="shared" si="2"/>
        <v>0</v>
      </c>
      <c r="AJ7" s="414">
        <f t="shared" si="2"/>
        <v>0</v>
      </c>
      <c r="AK7" s="414">
        <f t="shared" si="2"/>
        <v>0</v>
      </c>
      <c r="AL7" s="414">
        <f t="shared" si="2"/>
        <v>0</v>
      </c>
      <c r="AM7" s="414">
        <f t="shared" si="2"/>
        <v>0</v>
      </c>
      <c r="AN7" s="414">
        <f t="shared" si="2"/>
        <v>0</v>
      </c>
      <c r="AO7" s="414">
        <f t="shared" si="2"/>
        <v>0</v>
      </c>
      <c r="AP7" s="414">
        <f t="shared" si="2"/>
        <v>0</v>
      </c>
      <c r="AQ7" s="414">
        <f t="shared" si="2"/>
        <v>0</v>
      </c>
      <c r="AR7" s="414">
        <f t="shared" si="2"/>
        <v>0</v>
      </c>
      <c r="AS7" s="414">
        <f t="shared" si="2"/>
        <v>0</v>
      </c>
      <c r="AT7" s="399"/>
      <c r="AV7" s="399"/>
      <c r="AW7" s="411"/>
      <c r="AX7" s="411"/>
      <c r="AY7" s="411"/>
      <c r="AZ7" s="411"/>
      <c r="BA7" s="411"/>
      <c r="BB7" s="411"/>
      <c r="BC7" s="411"/>
      <c r="BD7" s="411"/>
      <c r="BE7" s="411"/>
      <c r="BF7" s="411"/>
      <c r="BG7" s="411"/>
      <c r="BH7" s="411"/>
      <c r="BI7" s="411"/>
      <c r="BJ7" s="411"/>
      <c r="BK7" s="399"/>
    </row>
    <row r="8" spans="2:63" ht="13.8">
      <c r="B8" s="502">
        <v>3</v>
      </c>
      <c r="C8" s="515" t="s">
        <v>556</v>
      </c>
      <c r="D8" s="516" t="s">
        <v>557</v>
      </c>
      <c r="E8" s="516" t="s">
        <v>489</v>
      </c>
      <c r="F8" s="517">
        <v>1</v>
      </c>
      <c r="G8" s="506">
        <v>235.2</v>
      </c>
      <c r="H8" s="507">
        <v>242.4</v>
      </c>
      <c r="I8" s="507">
        <v>250</v>
      </c>
      <c r="J8" s="507">
        <v>255.9</v>
      </c>
      <c r="K8" s="507">
        <v>258.5</v>
      </c>
      <c r="L8" s="507">
        <v>262.10000000000002</v>
      </c>
      <c r="M8" s="507">
        <v>271.7</v>
      </c>
      <c r="N8" s="508">
        <v>280.83499999999998</v>
      </c>
      <c r="O8" s="509">
        <v>289.0625</v>
      </c>
      <c r="P8" s="510">
        <v>297.734375</v>
      </c>
      <c r="Q8" s="508">
        <v>306.96414062499997</v>
      </c>
      <c r="R8" s="508">
        <v>316.48002898437494</v>
      </c>
      <c r="S8" s="508">
        <v>325.9744298539062</v>
      </c>
      <c r="T8" s="511">
        <v>335.75366274952341</v>
      </c>
      <c r="U8" s="512">
        <v>345.82627263200914</v>
      </c>
      <c r="V8" s="508">
        <v>356.20106081096941</v>
      </c>
      <c r="W8" s="508">
        <v>366.88709263529847</v>
      </c>
      <c r="X8" s="508">
        <v>377.89370541435744</v>
      </c>
      <c r="Y8" s="511">
        <v>389.23051657678815</v>
      </c>
      <c r="Z8" s="404"/>
      <c r="AA8" s="518"/>
      <c r="AB8" s="519"/>
      <c r="AD8" s="363">
        <f t="shared" ref="AD8:AD18" si="3" xml:space="preserve"> IF( SUM( AH8:AS8 ) = 0, 0,$AH$5 )</f>
        <v>0</v>
      </c>
      <c r="AE8" s="363"/>
      <c r="AG8" s="399"/>
      <c r="AH8" s="414">
        <f t="shared" si="2"/>
        <v>0</v>
      </c>
      <c r="AI8" s="414">
        <f t="shared" si="2"/>
        <v>0</v>
      </c>
      <c r="AJ8" s="414">
        <f t="shared" si="2"/>
        <v>0</v>
      </c>
      <c r="AK8" s="414">
        <f t="shared" si="2"/>
        <v>0</v>
      </c>
      <c r="AL8" s="414">
        <f t="shared" si="2"/>
        <v>0</v>
      </c>
      <c r="AM8" s="414">
        <f t="shared" si="2"/>
        <v>0</v>
      </c>
      <c r="AN8" s="414">
        <f t="shared" si="2"/>
        <v>0</v>
      </c>
      <c r="AO8" s="414">
        <f t="shared" si="2"/>
        <v>0</v>
      </c>
      <c r="AP8" s="414">
        <f t="shared" si="2"/>
        <v>0</v>
      </c>
      <c r="AQ8" s="414">
        <f t="shared" si="2"/>
        <v>0</v>
      </c>
      <c r="AR8" s="414">
        <f t="shared" si="2"/>
        <v>0</v>
      </c>
      <c r="AS8" s="414">
        <f t="shared" si="2"/>
        <v>0</v>
      </c>
      <c r="AT8" s="399"/>
      <c r="AV8" s="399"/>
      <c r="AW8" s="411"/>
      <c r="AX8" s="411"/>
      <c r="AY8" s="411"/>
      <c r="AZ8" s="411"/>
      <c r="BA8" s="411"/>
      <c r="BB8" s="411"/>
      <c r="BC8" s="411"/>
      <c r="BD8" s="411"/>
      <c r="BE8" s="411"/>
      <c r="BF8" s="411"/>
      <c r="BG8" s="411"/>
      <c r="BH8" s="411"/>
      <c r="BI8" s="411"/>
      <c r="BJ8" s="411"/>
      <c r="BK8" s="399"/>
    </row>
    <row r="9" spans="2:63" ht="13.8">
      <c r="B9" s="502">
        <v>4</v>
      </c>
      <c r="C9" s="520" t="s">
        <v>558</v>
      </c>
      <c r="D9" s="521" t="s">
        <v>559</v>
      </c>
      <c r="E9" s="521" t="s">
        <v>489</v>
      </c>
      <c r="F9" s="522">
        <v>1</v>
      </c>
      <c r="G9" s="506">
        <v>235.2</v>
      </c>
      <c r="H9" s="507">
        <v>241.8</v>
      </c>
      <c r="I9" s="507">
        <v>249.7</v>
      </c>
      <c r="J9" s="507">
        <v>256.3</v>
      </c>
      <c r="K9" s="507">
        <v>258.89999999999998</v>
      </c>
      <c r="L9" s="507">
        <v>263.10000000000002</v>
      </c>
      <c r="M9" s="507">
        <v>272.3</v>
      </c>
      <c r="N9" s="508">
        <v>281.91500000000002</v>
      </c>
      <c r="O9" s="509">
        <v>290.03750000000002</v>
      </c>
      <c r="P9" s="510">
        <v>298.73862500000001</v>
      </c>
      <c r="Q9" s="508">
        <v>307.99952237499997</v>
      </c>
      <c r="R9" s="508">
        <v>317.54750756862495</v>
      </c>
      <c r="S9" s="508">
        <v>327.07393279568373</v>
      </c>
      <c r="T9" s="511">
        <v>336.88615077955427</v>
      </c>
      <c r="U9" s="512">
        <v>346.9927353029409</v>
      </c>
      <c r="V9" s="508">
        <v>357.40251736202913</v>
      </c>
      <c r="W9" s="508">
        <v>368.12459288289</v>
      </c>
      <c r="X9" s="508">
        <v>379.1683306693767</v>
      </c>
      <c r="Y9" s="511">
        <v>390.54338058945802</v>
      </c>
      <c r="Z9" s="404"/>
      <c r="AA9" s="518"/>
      <c r="AB9" s="519"/>
      <c r="AD9" s="363">
        <f t="shared" si="3"/>
        <v>0</v>
      </c>
      <c r="AE9" s="363"/>
      <c r="AG9" s="399"/>
      <c r="AH9" s="414">
        <f t="shared" si="2"/>
        <v>0</v>
      </c>
      <c r="AI9" s="414">
        <f t="shared" si="2"/>
        <v>0</v>
      </c>
      <c r="AJ9" s="414">
        <f t="shared" si="2"/>
        <v>0</v>
      </c>
      <c r="AK9" s="414">
        <f t="shared" si="2"/>
        <v>0</v>
      </c>
      <c r="AL9" s="414">
        <f t="shared" si="2"/>
        <v>0</v>
      </c>
      <c r="AM9" s="414">
        <f t="shared" si="2"/>
        <v>0</v>
      </c>
      <c r="AN9" s="414">
        <f t="shared" si="2"/>
        <v>0</v>
      </c>
      <c r="AO9" s="414">
        <f t="shared" si="2"/>
        <v>0</v>
      </c>
      <c r="AP9" s="414">
        <f t="shared" si="2"/>
        <v>0</v>
      </c>
      <c r="AQ9" s="414">
        <f t="shared" si="2"/>
        <v>0</v>
      </c>
      <c r="AR9" s="414">
        <f t="shared" si="2"/>
        <v>0</v>
      </c>
      <c r="AS9" s="414">
        <f t="shared" si="2"/>
        <v>0</v>
      </c>
      <c r="AT9" s="399"/>
      <c r="AV9" s="399"/>
      <c r="AW9" s="411"/>
      <c r="AX9" s="411"/>
      <c r="AY9" s="411"/>
      <c r="AZ9" s="411"/>
      <c r="BA9" s="411"/>
      <c r="BB9" s="411"/>
      <c r="BC9" s="411"/>
      <c r="BD9" s="411"/>
      <c r="BE9" s="411"/>
      <c r="BF9" s="411"/>
      <c r="BG9" s="411"/>
      <c r="BH9" s="411"/>
      <c r="BI9" s="411"/>
      <c r="BJ9" s="411"/>
      <c r="BK9" s="399"/>
    </row>
    <row r="10" spans="2:63" ht="13.8">
      <c r="B10" s="502">
        <v>5</v>
      </c>
      <c r="C10" s="520" t="s">
        <v>560</v>
      </c>
      <c r="D10" s="521" t="s">
        <v>561</v>
      </c>
      <c r="E10" s="521" t="s">
        <v>489</v>
      </c>
      <c r="F10" s="522">
        <v>1</v>
      </c>
      <c r="G10" s="506">
        <v>234.7</v>
      </c>
      <c r="H10" s="507">
        <v>242.1</v>
      </c>
      <c r="I10" s="507">
        <v>249.7</v>
      </c>
      <c r="J10" s="507">
        <v>256</v>
      </c>
      <c r="K10" s="507">
        <v>258.60000000000002</v>
      </c>
      <c r="L10" s="507">
        <v>263.39999999999998</v>
      </c>
      <c r="M10" s="507">
        <v>272.89999999999998</v>
      </c>
      <c r="N10" s="508">
        <v>282.23</v>
      </c>
      <c r="O10" s="509">
        <v>290.38249999999999</v>
      </c>
      <c r="P10" s="510">
        <v>299.093975</v>
      </c>
      <c r="Q10" s="508">
        <v>308.36588822499999</v>
      </c>
      <c r="R10" s="508">
        <v>317.92523075997497</v>
      </c>
      <c r="S10" s="508">
        <v>327.46298768277421</v>
      </c>
      <c r="T10" s="511">
        <v>337.28687731325743</v>
      </c>
      <c r="U10" s="512">
        <v>347.40548363265515</v>
      </c>
      <c r="V10" s="508">
        <v>357.82764814163482</v>
      </c>
      <c r="W10" s="508">
        <v>368.56247758588387</v>
      </c>
      <c r="X10" s="508">
        <v>379.61935191346038</v>
      </c>
      <c r="Y10" s="511">
        <v>391.0079324708642</v>
      </c>
      <c r="Z10" s="404"/>
      <c r="AA10" s="518"/>
      <c r="AB10" s="519"/>
      <c r="AD10" s="363">
        <f t="shared" si="3"/>
        <v>0</v>
      </c>
      <c r="AE10" s="363"/>
      <c r="AG10" s="399"/>
      <c r="AH10" s="414">
        <f t="shared" si="2"/>
        <v>0</v>
      </c>
      <c r="AI10" s="414">
        <f t="shared" si="2"/>
        <v>0</v>
      </c>
      <c r="AJ10" s="414">
        <f t="shared" si="2"/>
        <v>0</v>
      </c>
      <c r="AK10" s="414">
        <f t="shared" si="2"/>
        <v>0</v>
      </c>
      <c r="AL10" s="414">
        <f t="shared" si="2"/>
        <v>0</v>
      </c>
      <c r="AM10" s="414">
        <f t="shared" si="2"/>
        <v>0</v>
      </c>
      <c r="AN10" s="414">
        <f t="shared" si="2"/>
        <v>0</v>
      </c>
      <c r="AO10" s="414">
        <f t="shared" si="2"/>
        <v>0</v>
      </c>
      <c r="AP10" s="414">
        <f t="shared" si="2"/>
        <v>0</v>
      </c>
      <c r="AQ10" s="414">
        <f t="shared" si="2"/>
        <v>0</v>
      </c>
      <c r="AR10" s="414">
        <f t="shared" si="2"/>
        <v>0</v>
      </c>
      <c r="AS10" s="414">
        <f t="shared" si="2"/>
        <v>0</v>
      </c>
      <c r="AT10" s="399"/>
      <c r="AV10" s="399"/>
      <c r="AW10" s="411"/>
      <c r="AX10" s="411"/>
      <c r="AY10" s="411"/>
      <c r="AZ10" s="411"/>
      <c r="BA10" s="411"/>
      <c r="BB10" s="411"/>
      <c r="BC10" s="411"/>
      <c r="BD10" s="411"/>
      <c r="BE10" s="411"/>
      <c r="BF10" s="411"/>
      <c r="BG10" s="411"/>
      <c r="BH10" s="411"/>
      <c r="BI10" s="411"/>
      <c r="BJ10" s="411"/>
      <c r="BK10" s="399"/>
    </row>
    <row r="11" spans="2:63" ht="13.8">
      <c r="B11" s="502">
        <v>6</v>
      </c>
      <c r="C11" s="520" t="s">
        <v>188</v>
      </c>
      <c r="D11" s="521" t="s">
        <v>562</v>
      </c>
      <c r="E11" s="521" t="s">
        <v>489</v>
      </c>
      <c r="F11" s="522">
        <v>1</v>
      </c>
      <c r="G11" s="506">
        <v>236.1</v>
      </c>
      <c r="H11" s="507">
        <v>243</v>
      </c>
      <c r="I11" s="507">
        <v>251</v>
      </c>
      <c r="J11" s="507">
        <v>257</v>
      </c>
      <c r="K11" s="507">
        <v>259.8</v>
      </c>
      <c r="L11" s="507">
        <v>264.39999999999998</v>
      </c>
      <c r="M11" s="507">
        <v>274.7</v>
      </c>
      <c r="N11" s="508">
        <v>283.88499999999999</v>
      </c>
      <c r="O11" s="509">
        <v>292.04750000000001</v>
      </c>
      <c r="P11" s="510">
        <v>300.80892500000004</v>
      </c>
      <c r="Q11" s="508">
        <v>310.13400167500004</v>
      </c>
      <c r="R11" s="508">
        <v>319.74815572692501</v>
      </c>
      <c r="S11" s="508">
        <v>329.34060039873276</v>
      </c>
      <c r="T11" s="511">
        <v>339.22081841069473</v>
      </c>
      <c r="U11" s="512">
        <v>349.39744296301558</v>
      </c>
      <c r="V11" s="508">
        <v>359.87936625190605</v>
      </c>
      <c r="W11" s="508">
        <v>370.67574723946325</v>
      </c>
      <c r="X11" s="508">
        <v>381.79601965664716</v>
      </c>
      <c r="Y11" s="511">
        <v>393.24990024634661</v>
      </c>
      <c r="Z11" s="404"/>
      <c r="AA11" s="518"/>
      <c r="AB11" s="519"/>
      <c r="AD11" s="363">
        <f t="shared" si="3"/>
        <v>0</v>
      </c>
      <c r="AE11" s="363"/>
      <c r="AG11" s="399"/>
      <c r="AH11" s="414">
        <f t="shared" si="2"/>
        <v>0</v>
      </c>
      <c r="AI11" s="414">
        <f t="shared" si="2"/>
        <v>0</v>
      </c>
      <c r="AJ11" s="414">
        <f t="shared" si="2"/>
        <v>0</v>
      </c>
      <c r="AK11" s="414">
        <f t="shared" si="2"/>
        <v>0</v>
      </c>
      <c r="AL11" s="414">
        <f t="shared" si="2"/>
        <v>0</v>
      </c>
      <c r="AM11" s="414">
        <f t="shared" si="2"/>
        <v>0</v>
      </c>
      <c r="AN11" s="414">
        <f t="shared" si="2"/>
        <v>0</v>
      </c>
      <c r="AO11" s="414">
        <f t="shared" si="2"/>
        <v>0</v>
      </c>
      <c r="AP11" s="414">
        <f t="shared" si="2"/>
        <v>0</v>
      </c>
      <c r="AQ11" s="414">
        <f t="shared" si="2"/>
        <v>0</v>
      </c>
      <c r="AR11" s="414">
        <f t="shared" si="2"/>
        <v>0</v>
      </c>
      <c r="AS11" s="414">
        <f t="shared" si="2"/>
        <v>0</v>
      </c>
      <c r="AT11" s="399"/>
      <c r="AV11" s="399"/>
      <c r="AW11" s="411"/>
      <c r="AX11" s="411"/>
      <c r="AY11" s="411"/>
      <c r="AZ11" s="411"/>
      <c r="BA11" s="411"/>
      <c r="BB11" s="411"/>
      <c r="BC11" s="411"/>
      <c r="BD11" s="411"/>
      <c r="BE11" s="411"/>
      <c r="BF11" s="411"/>
      <c r="BG11" s="411"/>
      <c r="BH11" s="411"/>
      <c r="BI11" s="411"/>
      <c r="BJ11" s="411"/>
      <c r="BK11" s="399"/>
    </row>
    <row r="12" spans="2:63" ht="13.8">
      <c r="B12" s="502">
        <v>7</v>
      </c>
      <c r="C12" s="520" t="s">
        <v>189</v>
      </c>
      <c r="D12" s="521" t="s">
        <v>563</v>
      </c>
      <c r="E12" s="521" t="s">
        <v>489</v>
      </c>
      <c r="F12" s="522">
        <v>1</v>
      </c>
      <c r="G12" s="506">
        <v>237.9</v>
      </c>
      <c r="H12" s="507">
        <v>244.2</v>
      </c>
      <c r="I12" s="507">
        <v>251.9</v>
      </c>
      <c r="J12" s="507">
        <v>257.60000000000002</v>
      </c>
      <c r="K12" s="507">
        <v>259.60000000000002</v>
      </c>
      <c r="L12" s="507">
        <v>264.89999999999998</v>
      </c>
      <c r="M12" s="507">
        <v>275.10000000000002</v>
      </c>
      <c r="N12" s="508">
        <v>284.1875</v>
      </c>
      <c r="O12" s="509">
        <v>292.38249999999999</v>
      </c>
      <c r="P12" s="510">
        <v>301.153975</v>
      </c>
      <c r="Q12" s="508">
        <v>310.48974822499997</v>
      </c>
      <c r="R12" s="508">
        <v>320.11493041997494</v>
      </c>
      <c r="S12" s="508">
        <v>329.71837833257422</v>
      </c>
      <c r="T12" s="511">
        <v>339.60992968255147</v>
      </c>
      <c r="U12" s="512">
        <v>349.79822757302804</v>
      </c>
      <c r="V12" s="508">
        <v>360.29217440021887</v>
      </c>
      <c r="W12" s="508">
        <v>371.10093963222545</v>
      </c>
      <c r="X12" s="508">
        <v>382.23396782119221</v>
      </c>
      <c r="Y12" s="511">
        <v>393.70098685582798</v>
      </c>
      <c r="Z12" s="404"/>
      <c r="AA12" s="518"/>
      <c r="AB12" s="519"/>
      <c r="AD12" s="363">
        <f t="shared" si="3"/>
        <v>0</v>
      </c>
      <c r="AE12" s="363"/>
      <c r="AG12" s="399"/>
      <c r="AH12" s="414">
        <f t="shared" si="2"/>
        <v>0</v>
      </c>
      <c r="AI12" s="414">
        <f t="shared" si="2"/>
        <v>0</v>
      </c>
      <c r="AJ12" s="414">
        <f t="shared" si="2"/>
        <v>0</v>
      </c>
      <c r="AK12" s="414">
        <f t="shared" si="2"/>
        <v>0</v>
      </c>
      <c r="AL12" s="414">
        <f t="shared" si="2"/>
        <v>0</v>
      </c>
      <c r="AM12" s="414">
        <f t="shared" si="2"/>
        <v>0</v>
      </c>
      <c r="AN12" s="414">
        <f t="shared" si="2"/>
        <v>0</v>
      </c>
      <c r="AO12" s="414">
        <f t="shared" si="2"/>
        <v>0</v>
      </c>
      <c r="AP12" s="414">
        <f t="shared" si="2"/>
        <v>0</v>
      </c>
      <c r="AQ12" s="414">
        <f t="shared" si="2"/>
        <v>0</v>
      </c>
      <c r="AR12" s="414">
        <f t="shared" si="2"/>
        <v>0</v>
      </c>
      <c r="AS12" s="414">
        <f t="shared" si="2"/>
        <v>0</v>
      </c>
      <c r="AT12" s="399"/>
      <c r="AV12" s="399"/>
      <c r="AW12" s="411"/>
      <c r="AX12" s="411"/>
      <c r="AY12" s="411"/>
      <c r="AZ12" s="411"/>
      <c r="BA12" s="411"/>
      <c r="BB12" s="411"/>
      <c r="BC12" s="523"/>
      <c r="BD12" s="411"/>
      <c r="BE12" s="411"/>
      <c r="BF12" s="411"/>
      <c r="BG12" s="411"/>
      <c r="BH12" s="411"/>
      <c r="BI12" s="411"/>
      <c r="BJ12" s="411"/>
      <c r="BK12" s="399"/>
    </row>
    <row r="13" spans="2:63" ht="13.8">
      <c r="B13" s="502">
        <v>8</v>
      </c>
      <c r="C13" s="520" t="s">
        <v>190</v>
      </c>
      <c r="D13" s="521" t="s">
        <v>564</v>
      </c>
      <c r="E13" s="521" t="s">
        <v>489</v>
      </c>
      <c r="F13" s="522">
        <v>1</v>
      </c>
      <c r="G13" s="506">
        <v>238</v>
      </c>
      <c r="H13" s="507">
        <v>245.6</v>
      </c>
      <c r="I13" s="507">
        <v>251.9</v>
      </c>
      <c r="J13" s="507">
        <v>257.7</v>
      </c>
      <c r="K13" s="507">
        <v>259.5</v>
      </c>
      <c r="L13" s="507">
        <v>264.8</v>
      </c>
      <c r="M13" s="507">
        <v>275.3</v>
      </c>
      <c r="N13" s="508">
        <v>284.25</v>
      </c>
      <c r="O13" s="509">
        <v>292.42500000000001</v>
      </c>
      <c r="P13" s="510">
        <v>301.19775000000004</v>
      </c>
      <c r="Q13" s="508">
        <v>310.53488025000001</v>
      </c>
      <c r="R13" s="508">
        <v>320.16146153774997</v>
      </c>
      <c r="S13" s="508">
        <v>329.76630538388247</v>
      </c>
      <c r="T13" s="511">
        <v>339.65929454539895</v>
      </c>
      <c r="U13" s="512">
        <v>349.84907338176095</v>
      </c>
      <c r="V13" s="508">
        <v>360.3445455832138</v>
      </c>
      <c r="W13" s="508">
        <v>371.15488195071021</v>
      </c>
      <c r="X13" s="508">
        <v>382.28952840923154</v>
      </c>
      <c r="Y13" s="511">
        <v>393.7582142615085</v>
      </c>
      <c r="Z13" s="404"/>
      <c r="AA13" s="518"/>
      <c r="AB13" s="519"/>
      <c r="AD13" s="363">
        <f t="shared" si="3"/>
        <v>0</v>
      </c>
      <c r="AE13" s="363"/>
      <c r="AG13" s="399"/>
      <c r="AH13" s="414">
        <f t="shared" si="2"/>
        <v>0</v>
      </c>
      <c r="AI13" s="414">
        <f t="shared" si="2"/>
        <v>0</v>
      </c>
      <c r="AJ13" s="414">
        <f t="shared" si="2"/>
        <v>0</v>
      </c>
      <c r="AK13" s="414">
        <f t="shared" si="2"/>
        <v>0</v>
      </c>
      <c r="AL13" s="414">
        <f t="shared" si="2"/>
        <v>0</v>
      </c>
      <c r="AM13" s="414">
        <f t="shared" si="2"/>
        <v>0</v>
      </c>
      <c r="AN13" s="414">
        <f t="shared" si="2"/>
        <v>0</v>
      </c>
      <c r="AO13" s="414">
        <f t="shared" si="2"/>
        <v>0</v>
      </c>
      <c r="AP13" s="414">
        <f t="shared" si="2"/>
        <v>0</v>
      </c>
      <c r="AQ13" s="414">
        <f t="shared" si="2"/>
        <v>0</v>
      </c>
      <c r="AR13" s="414">
        <f t="shared" si="2"/>
        <v>0</v>
      </c>
      <c r="AS13" s="414">
        <f t="shared" si="2"/>
        <v>0</v>
      </c>
      <c r="AT13" s="399"/>
      <c r="AV13" s="399"/>
      <c r="AW13" s="411"/>
      <c r="AX13" s="411"/>
      <c r="AY13" s="411"/>
      <c r="AZ13" s="411"/>
      <c r="BA13" s="411"/>
      <c r="BB13" s="411"/>
      <c r="BC13" s="411"/>
      <c r="BD13" s="411"/>
      <c r="BE13" s="411"/>
      <c r="BF13" s="411"/>
      <c r="BG13" s="411"/>
      <c r="BH13" s="411"/>
      <c r="BI13" s="411"/>
      <c r="BJ13" s="411"/>
      <c r="BK13" s="399"/>
    </row>
    <row r="14" spans="2:63" ht="13.8">
      <c r="B14" s="502">
        <v>9</v>
      </c>
      <c r="C14" s="520" t="s">
        <v>565</v>
      </c>
      <c r="D14" s="521" t="s">
        <v>566</v>
      </c>
      <c r="E14" s="521" t="s">
        <v>489</v>
      </c>
      <c r="F14" s="522">
        <v>1</v>
      </c>
      <c r="G14" s="506">
        <v>238.5</v>
      </c>
      <c r="H14" s="507">
        <v>245.6</v>
      </c>
      <c r="I14" s="507">
        <v>252.1</v>
      </c>
      <c r="J14" s="507">
        <v>257.10000000000002</v>
      </c>
      <c r="K14" s="507">
        <v>259.8</v>
      </c>
      <c r="L14" s="507">
        <v>265.5</v>
      </c>
      <c r="M14" s="507">
        <v>275.8</v>
      </c>
      <c r="N14" s="508">
        <v>284.48749999999995</v>
      </c>
      <c r="O14" s="509">
        <v>292.74</v>
      </c>
      <c r="P14" s="510">
        <v>301.5222</v>
      </c>
      <c r="Q14" s="508">
        <v>310.86938819999995</v>
      </c>
      <c r="R14" s="508">
        <v>320.50633923419991</v>
      </c>
      <c r="S14" s="508">
        <v>330.12152941122594</v>
      </c>
      <c r="T14" s="511">
        <v>340.02517529356271</v>
      </c>
      <c r="U14" s="512">
        <v>350.22593055236962</v>
      </c>
      <c r="V14" s="508">
        <v>360.7327084689407</v>
      </c>
      <c r="W14" s="508">
        <v>371.55468972300895</v>
      </c>
      <c r="X14" s="508">
        <v>382.70133041469921</v>
      </c>
      <c r="Y14" s="511">
        <v>394.18237032714018</v>
      </c>
      <c r="Z14" s="404"/>
      <c r="AA14" s="518"/>
      <c r="AB14" s="519"/>
      <c r="AD14" s="363">
        <f t="shared" si="3"/>
        <v>0</v>
      </c>
      <c r="AE14" s="363"/>
      <c r="AG14" s="399"/>
      <c r="AH14" s="414">
        <f t="shared" si="2"/>
        <v>0</v>
      </c>
      <c r="AI14" s="414">
        <f t="shared" si="2"/>
        <v>0</v>
      </c>
      <c r="AJ14" s="414">
        <f t="shared" si="2"/>
        <v>0</v>
      </c>
      <c r="AK14" s="414">
        <f t="shared" si="2"/>
        <v>0</v>
      </c>
      <c r="AL14" s="414">
        <f t="shared" si="2"/>
        <v>0</v>
      </c>
      <c r="AM14" s="414">
        <f t="shared" si="2"/>
        <v>0</v>
      </c>
      <c r="AN14" s="414">
        <f t="shared" si="2"/>
        <v>0</v>
      </c>
      <c r="AO14" s="414">
        <f t="shared" si="2"/>
        <v>0</v>
      </c>
      <c r="AP14" s="414">
        <f t="shared" si="2"/>
        <v>0</v>
      </c>
      <c r="AQ14" s="414">
        <f t="shared" si="2"/>
        <v>0</v>
      </c>
      <c r="AR14" s="414">
        <f t="shared" si="2"/>
        <v>0</v>
      </c>
      <c r="AS14" s="414">
        <f t="shared" si="2"/>
        <v>0</v>
      </c>
      <c r="AT14" s="399"/>
      <c r="AV14" s="399"/>
      <c r="AW14" s="411"/>
      <c r="AX14" s="411"/>
      <c r="AY14" s="411"/>
      <c r="AZ14" s="411"/>
      <c r="BA14" s="411"/>
      <c r="BB14" s="411"/>
      <c r="BC14" s="411"/>
      <c r="BD14" s="411"/>
      <c r="BE14" s="411"/>
      <c r="BF14" s="411"/>
      <c r="BG14" s="411"/>
      <c r="BH14" s="411"/>
      <c r="BI14" s="411"/>
      <c r="BJ14" s="411"/>
      <c r="BK14" s="399"/>
    </row>
    <row r="15" spans="2:63" ht="13.8">
      <c r="B15" s="502">
        <v>10</v>
      </c>
      <c r="C15" s="520" t="s">
        <v>567</v>
      </c>
      <c r="D15" s="521" t="s">
        <v>568</v>
      </c>
      <c r="E15" s="521" t="s">
        <v>489</v>
      </c>
      <c r="F15" s="522">
        <v>1</v>
      </c>
      <c r="G15" s="506">
        <v>239.4</v>
      </c>
      <c r="H15" s="507">
        <v>246.8</v>
      </c>
      <c r="I15" s="507">
        <v>253.4</v>
      </c>
      <c r="J15" s="507">
        <v>257.5</v>
      </c>
      <c r="K15" s="507">
        <v>260.60000000000002</v>
      </c>
      <c r="L15" s="507">
        <v>267.10000000000002</v>
      </c>
      <c r="M15" s="507">
        <v>278.10000000000002</v>
      </c>
      <c r="N15" s="508">
        <v>286.51499999999999</v>
      </c>
      <c r="O15" s="509">
        <v>294.83750000000009</v>
      </c>
      <c r="P15" s="510">
        <v>303.68262500000009</v>
      </c>
      <c r="Q15" s="508">
        <v>313.09678637500008</v>
      </c>
      <c r="R15" s="508">
        <v>322.80278675262508</v>
      </c>
      <c r="S15" s="508">
        <v>332.48687035520385</v>
      </c>
      <c r="T15" s="511">
        <v>342.46147646585996</v>
      </c>
      <c r="U15" s="512">
        <v>352.73532075983576</v>
      </c>
      <c r="V15" s="508">
        <v>363.31738038263086</v>
      </c>
      <c r="W15" s="508">
        <v>374.21690179410979</v>
      </c>
      <c r="X15" s="508">
        <v>385.44340884793309</v>
      </c>
      <c r="Y15" s="511">
        <v>397.00671111337107</v>
      </c>
      <c r="Z15" s="404"/>
      <c r="AA15" s="518"/>
      <c r="AB15" s="519"/>
      <c r="AD15" s="363">
        <f t="shared" si="3"/>
        <v>0</v>
      </c>
      <c r="AE15" s="363"/>
      <c r="AG15" s="399"/>
      <c r="AH15" s="414">
        <f t="shared" si="2"/>
        <v>0</v>
      </c>
      <c r="AI15" s="414">
        <f t="shared" si="2"/>
        <v>0</v>
      </c>
      <c r="AJ15" s="414">
        <f t="shared" si="2"/>
        <v>0</v>
      </c>
      <c r="AK15" s="414">
        <f t="shared" si="2"/>
        <v>0</v>
      </c>
      <c r="AL15" s="414">
        <f t="shared" si="2"/>
        <v>0</v>
      </c>
      <c r="AM15" s="414">
        <f t="shared" si="2"/>
        <v>0</v>
      </c>
      <c r="AN15" s="414">
        <f t="shared" si="2"/>
        <v>0</v>
      </c>
      <c r="AO15" s="414">
        <f t="shared" si="2"/>
        <v>0</v>
      </c>
      <c r="AP15" s="414">
        <f t="shared" si="2"/>
        <v>0</v>
      </c>
      <c r="AQ15" s="414">
        <f t="shared" si="2"/>
        <v>0</v>
      </c>
      <c r="AR15" s="414">
        <f t="shared" si="2"/>
        <v>0</v>
      </c>
      <c r="AS15" s="414">
        <f t="shared" si="2"/>
        <v>0</v>
      </c>
      <c r="AT15" s="399"/>
      <c r="AV15" s="399"/>
      <c r="AW15" s="411"/>
      <c r="AX15" s="411"/>
      <c r="AY15" s="411"/>
      <c r="AZ15" s="411"/>
      <c r="BA15" s="411"/>
      <c r="BB15" s="411"/>
      <c r="BC15" s="411"/>
      <c r="BD15" s="411"/>
      <c r="BE15" s="411"/>
      <c r="BF15" s="411"/>
      <c r="BG15" s="411"/>
      <c r="BH15" s="411"/>
      <c r="BI15" s="411"/>
      <c r="BJ15" s="411"/>
      <c r="BK15" s="399"/>
    </row>
    <row r="16" spans="2:63" ht="13.8">
      <c r="B16" s="502">
        <v>11</v>
      </c>
      <c r="C16" s="520" t="s">
        <v>569</v>
      </c>
      <c r="D16" s="521" t="s">
        <v>570</v>
      </c>
      <c r="E16" s="521" t="s">
        <v>489</v>
      </c>
      <c r="F16" s="522">
        <v>1</v>
      </c>
      <c r="G16" s="506">
        <v>238</v>
      </c>
      <c r="H16" s="507">
        <v>245.8</v>
      </c>
      <c r="I16" s="507">
        <v>252.6</v>
      </c>
      <c r="J16" s="507">
        <v>255.4</v>
      </c>
      <c r="K16" s="507">
        <v>258.8</v>
      </c>
      <c r="L16" s="507">
        <v>265.5</v>
      </c>
      <c r="M16" s="507">
        <v>276</v>
      </c>
      <c r="N16" s="508">
        <v>284.17250000000001</v>
      </c>
      <c r="O16" s="509">
        <v>292.697675</v>
      </c>
      <c r="P16" s="510">
        <v>301.77130292499999</v>
      </c>
      <c r="Q16" s="508">
        <v>311.12621331567499</v>
      </c>
      <c r="R16" s="508">
        <v>320.45999971514527</v>
      </c>
      <c r="S16" s="508">
        <v>330.07379970659963</v>
      </c>
      <c r="T16" s="511">
        <v>339.97601369779761</v>
      </c>
      <c r="U16" s="512">
        <v>350.17529410873152</v>
      </c>
      <c r="V16" s="508">
        <v>360.68055293199347</v>
      </c>
      <c r="W16" s="508">
        <v>371.50096951995329</v>
      </c>
      <c r="X16" s="508">
        <v>382.64599860555188</v>
      </c>
      <c r="Y16" s="511">
        <v>394.12537856371847</v>
      </c>
      <c r="Z16" s="404"/>
      <c r="AA16" s="518"/>
      <c r="AB16" s="519"/>
      <c r="AD16" s="363">
        <f t="shared" si="3"/>
        <v>0</v>
      </c>
      <c r="AE16" s="363"/>
      <c r="AG16" s="399"/>
      <c r="AH16" s="414">
        <f t="shared" si="2"/>
        <v>0</v>
      </c>
      <c r="AI16" s="414">
        <f t="shared" si="2"/>
        <v>0</v>
      </c>
      <c r="AJ16" s="414">
        <f t="shared" si="2"/>
        <v>0</v>
      </c>
      <c r="AK16" s="414">
        <f t="shared" si="2"/>
        <v>0</v>
      </c>
      <c r="AL16" s="414">
        <f t="shared" si="2"/>
        <v>0</v>
      </c>
      <c r="AM16" s="414">
        <f t="shared" si="2"/>
        <v>0</v>
      </c>
      <c r="AN16" s="414">
        <f t="shared" si="2"/>
        <v>0</v>
      </c>
      <c r="AO16" s="414">
        <f t="shared" si="2"/>
        <v>0</v>
      </c>
      <c r="AP16" s="414">
        <f t="shared" si="2"/>
        <v>0</v>
      </c>
      <c r="AQ16" s="414">
        <f t="shared" si="2"/>
        <v>0</v>
      </c>
      <c r="AR16" s="414">
        <f t="shared" si="2"/>
        <v>0</v>
      </c>
      <c r="AS16" s="414">
        <f t="shared" si="2"/>
        <v>0</v>
      </c>
      <c r="AT16" s="399"/>
      <c r="AV16" s="399"/>
      <c r="AW16" s="411"/>
      <c r="AX16" s="411"/>
      <c r="AY16" s="411"/>
      <c r="AZ16" s="411"/>
      <c r="BA16" s="411"/>
      <c r="BB16" s="411"/>
      <c r="BC16" s="411"/>
      <c r="BD16" s="411"/>
      <c r="BE16" s="411"/>
      <c r="BF16" s="411"/>
      <c r="BG16" s="411"/>
      <c r="BH16" s="411"/>
      <c r="BI16" s="411"/>
      <c r="BJ16" s="411"/>
      <c r="BK16" s="399"/>
    </row>
    <row r="17" spans="2:63" ht="13.8">
      <c r="B17" s="502">
        <v>12</v>
      </c>
      <c r="C17" s="520" t="s">
        <v>571</v>
      </c>
      <c r="D17" s="521" t="s">
        <v>572</v>
      </c>
      <c r="E17" s="521" t="s">
        <v>489</v>
      </c>
      <c r="F17" s="522">
        <v>1</v>
      </c>
      <c r="G17" s="506">
        <v>239.9</v>
      </c>
      <c r="H17" s="507">
        <v>247.6</v>
      </c>
      <c r="I17" s="507">
        <v>254.2</v>
      </c>
      <c r="J17" s="507">
        <v>256.7</v>
      </c>
      <c r="K17" s="507">
        <v>260</v>
      </c>
      <c r="L17" s="507">
        <v>268.39999999999998</v>
      </c>
      <c r="M17" s="507">
        <v>278.10000000000002</v>
      </c>
      <c r="N17" s="508">
        <v>286.3075</v>
      </c>
      <c r="O17" s="509">
        <v>294.896725</v>
      </c>
      <c r="P17" s="510">
        <v>304.03852347499998</v>
      </c>
      <c r="Q17" s="508">
        <v>313.46371770272498</v>
      </c>
      <c r="R17" s="508">
        <v>322.86762923380672</v>
      </c>
      <c r="S17" s="508">
        <v>332.55365811082095</v>
      </c>
      <c r="T17" s="511">
        <v>342.53026785414556</v>
      </c>
      <c r="U17" s="512">
        <v>352.80617588976992</v>
      </c>
      <c r="V17" s="508">
        <v>363.39036116646304</v>
      </c>
      <c r="W17" s="508">
        <v>374.29207200145692</v>
      </c>
      <c r="X17" s="508">
        <v>385.52083416150066</v>
      </c>
      <c r="Y17" s="511">
        <v>397.08645918634568</v>
      </c>
      <c r="Z17" s="404"/>
      <c r="AA17" s="518"/>
      <c r="AB17" s="519"/>
      <c r="AD17" s="363">
        <f t="shared" si="3"/>
        <v>0</v>
      </c>
      <c r="AE17" s="363"/>
      <c r="AG17" s="399"/>
      <c r="AH17" s="414">
        <f t="shared" si="2"/>
        <v>0</v>
      </c>
      <c r="AI17" s="414">
        <f t="shared" si="2"/>
        <v>0</v>
      </c>
      <c r="AJ17" s="414">
        <f t="shared" si="2"/>
        <v>0</v>
      </c>
      <c r="AK17" s="414">
        <f t="shared" si="2"/>
        <v>0</v>
      </c>
      <c r="AL17" s="414">
        <f t="shared" si="2"/>
        <v>0</v>
      </c>
      <c r="AM17" s="414">
        <f t="shared" si="2"/>
        <v>0</v>
      </c>
      <c r="AN17" s="414">
        <f t="shared" si="2"/>
        <v>0</v>
      </c>
      <c r="AO17" s="414">
        <f t="shared" si="2"/>
        <v>0</v>
      </c>
      <c r="AP17" s="414">
        <f t="shared" si="2"/>
        <v>0</v>
      </c>
      <c r="AQ17" s="414">
        <f t="shared" si="2"/>
        <v>0</v>
      </c>
      <c r="AR17" s="414">
        <f t="shared" si="2"/>
        <v>0</v>
      </c>
      <c r="AS17" s="414">
        <f t="shared" si="2"/>
        <v>0</v>
      </c>
      <c r="AT17" s="399"/>
      <c r="AV17" s="399"/>
      <c r="AW17" s="411"/>
      <c r="AX17" s="411"/>
      <c r="AY17" s="411"/>
      <c r="AZ17" s="411"/>
      <c r="BA17" s="411"/>
      <c r="BB17" s="411"/>
      <c r="BC17" s="411"/>
      <c r="BD17" s="411"/>
      <c r="BE17" s="411"/>
      <c r="BF17" s="411"/>
      <c r="BG17" s="411"/>
      <c r="BH17" s="411"/>
      <c r="BI17" s="411"/>
      <c r="BJ17" s="411"/>
      <c r="BK17" s="399"/>
    </row>
    <row r="18" spans="2:63" ht="14.4" thickBot="1">
      <c r="B18" s="524">
        <v>13</v>
      </c>
      <c r="C18" s="525" t="s">
        <v>573</v>
      </c>
      <c r="D18" s="526" t="s">
        <v>574</v>
      </c>
      <c r="E18" s="526" t="s">
        <v>489</v>
      </c>
      <c r="F18" s="527">
        <v>1</v>
      </c>
      <c r="G18" s="528">
        <v>240.8</v>
      </c>
      <c r="H18" s="529">
        <v>248.7</v>
      </c>
      <c r="I18" s="529">
        <v>254.8</v>
      </c>
      <c r="J18" s="529">
        <v>257.10000000000002</v>
      </c>
      <c r="K18" s="529">
        <v>261.10000000000002</v>
      </c>
      <c r="L18" s="529">
        <v>269.3</v>
      </c>
      <c r="M18" s="529">
        <v>278.3</v>
      </c>
      <c r="N18" s="530">
        <v>286.77499999999998</v>
      </c>
      <c r="O18" s="531">
        <v>295.37824999999998</v>
      </c>
      <c r="P18" s="532">
        <v>304.53497574999994</v>
      </c>
      <c r="Q18" s="530">
        <v>313.97555999824993</v>
      </c>
      <c r="R18" s="530">
        <v>323.39482679819741</v>
      </c>
      <c r="S18" s="530">
        <v>333.09667160214332</v>
      </c>
      <c r="T18" s="533">
        <v>343.08957175020765</v>
      </c>
      <c r="U18" s="534">
        <v>353.38225890271389</v>
      </c>
      <c r="V18" s="530">
        <v>363.98372666979532</v>
      </c>
      <c r="W18" s="530">
        <v>374.90323846988917</v>
      </c>
      <c r="X18" s="530">
        <v>386.15033562398588</v>
      </c>
      <c r="Y18" s="533">
        <v>397.73484569270545</v>
      </c>
      <c r="Z18" s="404"/>
      <c r="AA18" s="535"/>
      <c r="AB18" s="536"/>
      <c r="AD18" s="363">
        <f t="shared" si="3"/>
        <v>0</v>
      </c>
      <c r="AE18" s="363"/>
      <c r="AG18" s="399"/>
      <c r="AH18" s="414">
        <f t="shared" si="2"/>
        <v>0</v>
      </c>
      <c r="AI18" s="414">
        <f t="shared" si="2"/>
        <v>0</v>
      </c>
      <c r="AJ18" s="414">
        <f t="shared" si="2"/>
        <v>0</v>
      </c>
      <c r="AK18" s="414">
        <f t="shared" si="2"/>
        <v>0</v>
      </c>
      <c r="AL18" s="414">
        <f t="shared" si="2"/>
        <v>0</v>
      </c>
      <c r="AM18" s="414">
        <f t="shared" si="2"/>
        <v>0</v>
      </c>
      <c r="AN18" s="414">
        <f t="shared" si="2"/>
        <v>0</v>
      </c>
      <c r="AO18" s="414">
        <f t="shared" si="2"/>
        <v>0</v>
      </c>
      <c r="AP18" s="414">
        <f t="shared" si="2"/>
        <v>0</v>
      </c>
      <c r="AQ18" s="414">
        <f t="shared" si="2"/>
        <v>0</v>
      </c>
      <c r="AR18" s="414">
        <f t="shared" si="2"/>
        <v>0</v>
      </c>
      <c r="AS18" s="414">
        <f t="shared" si="2"/>
        <v>0</v>
      </c>
      <c r="AT18" s="399"/>
      <c r="AV18" s="399"/>
      <c r="AW18" s="487"/>
      <c r="AX18" s="411"/>
      <c r="AY18" s="411"/>
      <c r="AZ18" s="411"/>
      <c r="BA18" s="411"/>
      <c r="BB18" s="411"/>
      <c r="BC18" s="411"/>
      <c r="BD18" s="411"/>
      <c r="BE18" s="411"/>
      <c r="BF18" s="411"/>
      <c r="BG18" s="411"/>
      <c r="BH18" s="411"/>
      <c r="BI18" s="411"/>
      <c r="BJ18" s="411"/>
      <c r="BK18" s="399"/>
    </row>
    <row r="19" spans="2:63" ht="14.4" thickBot="1">
      <c r="B19" s="404"/>
      <c r="C19" s="404"/>
      <c r="D19" s="404"/>
      <c r="E19" s="404"/>
      <c r="F19" s="404"/>
      <c r="G19" s="404"/>
      <c r="H19" s="404"/>
      <c r="I19" s="404"/>
      <c r="J19" s="404"/>
      <c r="K19" s="404"/>
      <c r="L19" s="404"/>
      <c r="M19" s="537"/>
      <c r="N19" s="538"/>
      <c r="O19" s="537"/>
      <c r="P19" s="537"/>
      <c r="Q19" s="537"/>
      <c r="R19" s="537"/>
      <c r="S19" s="537"/>
      <c r="T19" s="537"/>
      <c r="U19" s="537"/>
      <c r="V19" s="537"/>
      <c r="W19" s="537"/>
      <c r="X19" s="537"/>
      <c r="Y19" s="537"/>
      <c r="Z19" s="404"/>
      <c r="AA19" s="539"/>
      <c r="AB19" s="539"/>
      <c r="AD19" s="363"/>
      <c r="AE19" s="363"/>
      <c r="AG19" s="399"/>
      <c r="AH19" s="411"/>
      <c r="AI19" s="411"/>
      <c r="AJ19" s="411"/>
      <c r="AK19" s="411"/>
      <c r="AL19" s="411"/>
      <c r="AM19" s="411"/>
      <c r="AN19" s="411"/>
      <c r="AO19" s="411"/>
      <c r="AP19" s="411"/>
      <c r="AQ19" s="411"/>
      <c r="AR19" s="411"/>
      <c r="AS19" s="411"/>
      <c r="AT19" s="399"/>
      <c r="AV19" s="399"/>
      <c r="AW19" s="411"/>
      <c r="AX19" s="411"/>
      <c r="AY19" s="411"/>
      <c r="AZ19" s="411"/>
      <c r="BA19" s="411"/>
      <c r="BB19" s="411"/>
      <c r="BC19" s="411"/>
      <c r="BD19" s="411"/>
      <c r="BE19" s="411"/>
      <c r="BF19" s="411"/>
      <c r="BG19" s="411"/>
      <c r="BH19" s="411"/>
      <c r="BI19" s="411"/>
      <c r="BJ19" s="411"/>
      <c r="BK19" s="399"/>
    </row>
    <row r="20" spans="2:63" ht="14.4" thickBot="1">
      <c r="B20" s="482" t="s">
        <v>456</v>
      </c>
      <c r="C20" s="540" t="s">
        <v>575</v>
      </c>
      <c r="D20" s="404"/>
      <c r="E20" s="404"/>
      <c r="F20" s="404"/>
      <c r="G20" s="404"/>
      <c r="H20" s="404"/>
      <c r="I20" s="404"/>
      <c r="J20" s="404"/>
      <c r="K20" s="404"/>
      <c r="L20" s="404"/>
      <c r="M20" s="537"/>
      <c r="N20" s="537"/>
      <c r="O20" s="537"/>
      <c r="P20" s="537"/>
      <c r="Q20" s="537"/>
      <c r="R20" s="537"/>
      <c r="S20" s="537"/>
      <c r="T20" s="537"/>
      <c r="U20" s="537"/>
      <c r="V20" s="537"/>
      <c r="W20" s="537"/>
      <c r="X20" s="537"/>
      <c r="Y20" s="537"/>
      <c r="Z20" s="404"/>
      <c r="AA20" s="539"/>
      <c r="AB20" s="539"/>
      <c r="AD20" s="363"/>
      <c r="AE20" s="363"/>
      <c r="AG20" s="399"/>
      <c r="AH20" s="411"/>
      <c r="AI20" s="411"/>
      <c r="AJ20" s="411"/>
      <c r="AK20" s="411"/>
      <c r="AL20" s="411"/>
      <c r="AM20" s="411"/>
      <c r="AN20" s="411"/>
      <c r="AO20" s="411"/>
      <c r="AP20" s="411"/>
      <c r="AQ20" s="411"/>
      <c r="AR20" s="411"/>
      <c r="AS20" s="411"/>
      <c r="AT20" s="399"/>
      <c r="AV20" s="399"/>
      <c r="AW20" s="411"/>
      <c r="AX20" s="411"/>
      <c r="AY20" s="411"/>
      <c r="AZ20" s="411"/>
      <c r="BA20" s="411"/>
      <c r="BB20" s="411"/>
      <c r="BC20" s="411"/>
      <c r="BD20" s="411"/>
      <c r="BE20" s="411"/>
      <c r="BF20" s="411"/>
      <c r="BG20" s="411"/>
      <c r="BH20" s="411"/>
      <c r="BI20" s="411"/>
      <c r="BJ20" s="411"/>
      <c r="BK20" s="399"/>
    </row>
    <row r="21" spans="2:63" ht="13.8">
      <c r="B21" s="488">
        <v>14</v>
      </c>
      <c r="C21" s="489" t="s">
        <v>576</v>
      </c>
      <c r="D21" s="541" t="s">
        <v>577</v>
      </c>
      <c r="E21" s="490" t="s">
        <v>489</v>
      </c>
      <c r="F21" s="491">
        <v>0</v>
      </c>
      <c r="G21" s="542">
        <v>12</v>
      </c>
      <c r="H21" s="543">
        <v>12</v>
      </c>
      <c r="I21" s="543">
        <v>12</v>
      </c>
      <c r="J21" s="543">
        <v>12</v>
      </c>
      <c r="K21" s="543">
        <v>12</v>
      </c>
      <c r="L21" s="543">
        <v>12</v>
      </c>
      <c r="M21" s="494">
        <f t="shared" ref="M21:X21" si="4">COUNT(M22:M33)</f>
        <v>12</v>
      </c>
      <c r="N21" s="495">
        <f t="shared" si="4"/>
        <v>12</v>
      </c>
      <c r="O21" s="498">
        <f t="shared" si="4"/>
        <v>12</v>
      </c>
      <c r="P21" s="497">
        <f t="shared" si="4"/>
        <v>12</v>
      </c>
      <c r="Q21" s="495">
        <f t="shared" si="4"/>
        <v>12</v>
      </c>
      <c r="R21" s="495">
        <f t="shared" si="4"/>
        <v>12</v>
      </c>
      <c r="S21" s="495">
        <f t="shared" si="4"/>
        <v>12</v>
      </c>
      <c r="T21" s="498">
        <f t="shared" si="4"/>
        <v>12</v>
      </c>
      <c r="U21" s="499">
        <f t="shared" si="4"/>
        <v>12</v>
      </c>
      <c r="V21" s="495">
        <f t="shared" si="4"/>
        <v>12</v>
      </c>
      <c r="W21" s="495">
        <f t="shared" si="4"/>
        <v>12</v>
      </c>
      <c r="X21" s="495">
        <f t="shared" si="4"/>
        <v>12</v>
      </c>
      <c r="Y21" s="498">
        <f>COUNT(Y22:Y33)</f>
        <v>12</v>
      </c>
      <c r="Z21" s="404"/>
      <c r="AA21" s="544" t="s">
        <v>578</v>
      </c>
      <c r="AB21" s="501" t="s">
        <v>553</v>
      </c>
      <c r="AD21" s="363"/>
      <c r="AE21" s="363">
        <f xml:space="preserve"> IF( SUM( AX21:BJ21 ) = 0, 0,$AW$5 )</f>
        <v>0</v>
      </c>
      <c r="AG21" s="399"/>
      <c r="AH21" s="411"/>
      <c r="AI21" s="411"/>
      <c r="AJ21" s="411"/>
      <c r="AK21" s="411"/>
      <c r="AL21" s="411"/>
      <c r="AM21" s="411"/>
      <c r="AN21" s="411"/>
      <c r="AO21" s="411"/>
      <c r="AP21" s="411"/>
      <c r="AQ21" s="411"/>
      <c r="AR21" s="411"/>
      <c r="AS21" s="411"/>
      <c r="AT21" s="399"/>
      <c r="AV21" s="399"/>
      <c r="AW21" s="411"/>
      <c r="AX21" s="414">
        <f t="shared" ref="AX21:BJ21" si="5" xml:space="preserve"> IF( M21 = 12, 0, 1 )</f>
        <v>0</v>
      </c>
      <c r="AY21" s="414">
        <f t="shared" si="5"/>
        <v>0</v>
      </c>
      <c r="AZ21" s="414">
        <f t="shared" si="5"/>
        <v>0</v>
      </c>
      <c r="BA21" s="414">
        <f t="shared" si="5"/>
        <v>0</v>
      </c>
      <c r="BB21" s="414">
        <f t="shared" si="5"/>
        <v>0</v>
      </c>
      <c r="BC21" s="414">
        <f t="shared" si="5"/>
        <v>0</v>
      </c>
      <c r="BD21" s="414">
        <f t="shared" si="5"/>
        <v>0</v>
      </c>
      <c r="BE21" s="414">
        <f t="shared" si="5"/>
        <v>0</v>
      </c>
      <c r="BF21" s="414">
        <f t="shared" si="5"/>
        <v>0</v>
      </c>
      <c r="BG21" s="414">
        <f t="shared" si="5"/>
        <v>0</v>
      </c>
      <c r="BH21" s="414">
        <f t="shared" si="5"/>
        <v>0</v>
      </c>
      <c r="BI21" s="414">
        <f t="shared" si="5"/>
        <v>0</v>
      </c>
      <c r="BJ21" s="414">
        <f t="shared" si="5"/>
        <v>0</v>
      </c>
      <c r="BK21" s="399"/>
    </row>
    <row r="22" spans="2:63" ht="13.8">
      <c r="B22" s="502">
        <v>15</v>
      </c>
      <c r="C22" s="503" t="s">
        <v>579</v>
      </c>
      <c r="D22" s="545" t="s">
        <v>580</v>
      </c>
      <c r="E22" s="504" t="s">
        <v>489</v>
      </c>
      <c r="F22" s="505">
        <v>1</v>
      </c>
      <c r="G22" s="546">
        <v>93.3</v>
      </c>
      <c r="H22" s="547">
        <v>95.9</v>
      </c>
      <c r="I22" s="547">
        <v>98</v>
      </c>
      <c r="J22" s="547">
        <v>99.6</v>
      </c>
      <c r="K22" s="547">
        <v>99.9</v>
      </c>
      <c r="L22" s="547">
        <v>100.6</v>
      </c>
      <c r="M22" s="547">
        <v>103.2</v>
      </c>
      <c r="N22" s="508">
        <v>105.62246</v>
      </c>
      <c r="O22" s="511">
        <v>107.80863666</v>
      </c>
      <c r="P22" s="510">
        <v>110.07261802986</v>
      </c>
      <c r="Q22" s="508">
        <v>112.2740703904572</v>
      </c>
      <c r="R22" s="508">
        <v>114.63182586865679</v>
      </c>
      <c r="S22" s="508">
        <v>116.92446238602993</v>
      </c>
      <c r="T22" s="511">
        <v>119.26295163375053</v>
      </c>
      <c r="U22" s="512">
        <v>121.64821066642554</v>
      </c>
      <c r="V22" s="508">
        <v>124.08117487975406</v>
      </c>
      <c r="W22" s="508">
        <v>126.56279837734914</v>
      </c>
      <c r="X22" s="508">
        <v>129.09405434489614</v>
      </c>
      <c r="Y22" s="511">
        <v>131.67593543179407</v>
      </c>
      <c r="Z22" s="404"/>
      <c r="AA22" s="518"/>
      <c r="AB22" s="519"/>
      <c r="AD22" s="363">
        <f t="shared" ref="AD22:AD33" si="6" xml:space="preserve"> IF( SUM( AH22:AS22 ) = 0, 0,$AH$5 )</f>
        <v>0</v>
      </c>
      <c r="AE22" s="363"/>
      <c r="AG22" s="399"/>
      <c r="AH22" s="414">
        <f xml:space="preserve"> IF( ISNUMBER(N22), 0, 1 )</f>
        <v>0</v>
      </c>
      <c r="AI22" s="414">
        <f xml:space="preserve"> IF( ISNUMBER(O22), 0, 1 )</f>
        <v>0</v>
      </c>
      <c r="AJ22" s="414">
        <f t="shared" ref="AJ22:AS33" si="7" xml:space="preserve"> IF( ISNUMBER(P22), 0, 1 )</f>
        <v>0</v>
      </c>
      <c r="AK22" s="414">
        <f t="shared" si="7"/>
        <v>0</v>
      </c>
      <c r="AL22" s="414">
        <f t="shared" si="7"/>
        <v>0</v>
      </c>
      <c r="AM22" s="414">
        <f t="shared" si="7"/>
        <v>0</v>
      </c>
      <c r="AN22" s="414">
        <f t="shared" si="7"/>
        <v>0</v>
      </c>
      <c r="AO22" s="414">
        <f t="shared" si="7"/>
        <v>0</v>
      </c>
      <c r="AP22" s="414">
        <f t="shared" si="7"/>
        <v>0</v>
      </c>
      <c r="AQ22" s="414">
        <f t="shared" si="7"/>
        <v>0</v>
      </c>
      <c r="AR22" s="414">
        <f t="shared" si="7"/>
        <v>0</v>
      </c>
      <c r="AS22" s="414">
        <f t="shared" si="7"/>
        <v>0</v>
      </c>
      <c r="AT22" s="399"/>
      <c r="AV22" s="399"/>
      <c r="AW22" s="411"/>
      <c r="AX22" s="411"/>
      <c r="AY22" s="411"/>
      <c r="AZ22" s="411"/>
      <c r="BA22" s="411"/>
      <c r="BB22" s="411"/>
      <c r="BC22" s="411"/>
      <c r="BD22" s="411"/>
      <c r="BE22" s="411"/>
      <c r="BF22" s="411"/>
      <c r="BG22" s="411"/>
      <c r="BH22" s="411"/>
      <c r="BI22" s="411"/>
      <c r="BJ22" s="411"/>
      <c r="BK22" s="399"/>
    </row>
    <row r="23" spans="2:63" ht="13.8">
      <c r="B23" s="502">
        <v>16</v>
      </c>
      <c r="C23" s="515" t="s">
        <v>581</v>
      </c>
      <c r="D23" s="548" t="s">
        <v>582</v>
      </c>
      <c r="E23" s="516" t="s">
        <v>489</v>
      </c>
      <c r="F23" s="517">
        <v>1</v>
      </c>
      <c r="G23" s="546">
        <v>93.5</v>
      </c>
      <c r="H23" s="547">
        <v>95.9</v>
      </c>
      <c r="I23" s="547">
        <v>98.2</v>
      </c>
      <c r="J23" s="547">
        <v>99.6</v>
      </c>
      <c r="K23" s="547">
        <v>100.1</v>
      </c>
      <c r="L23" s="547">
        <v>100.8</v>
      </c>
      <c r="M23" s="547">
        <v>103.5</v>
      </c>
      <c r="N23" s="508">
        <v>105.85691249999998</v>
      </c>
      <c r="O23" s="511">
        <v>108.05395337374996</v>
      </c>
      <c r="P23" s="510">
        <v>110.3230863945987</v>
      </c>
      <c r="Q23" s="508">
        <v>112.52954812249068</v>
      </c>
      <c r="R23" s="508">
        <v>114.89266863306297</v>
      </c>
      <c r="S23" s="508">
        <v>117.19052200572423</v>
      </c>
      <c r="T23" s="511">
        <v>119.53433244583871</v>
      </c>
      <c r="U23" s="512">
        <v>121.92501909475548</v>
      </c>
      <c r="V23" s="508">
        <v>124.36351947665059</v>
      </c>
      <c r="W23" s="508">
        <v>126.8507898661836</v>
      </c>
      <c r="X23" s="508">
        <v>129.38780566350727</v>
      </c>
      <c r="Y23" s="511">
        <v>131.97556177677743</v>
      </c>
      <c r="Z23" s="404"/>
      <c r="AA23" s="518"/>
      <c r="AB23" s="519"/>
      <c r="AD23" s="363">
        <f t="shared" si="6"/>
        <v>0</v>
      </c>
      <c r="AE23" s="363"/>
      <c r="AG23" s="378"/>
      <c r="AH23" s="414">
        <f t="shared" ref="AH23:AI33" si="8" xml:space="preserve"> IF( ISNUMBER(N23), 0, 1 )</f>
        <v>0</v>
      </c>
      <c r="AI23" s="414">
        <f t="shared" si="8"/>
        <v>0</v>
      </c>
      <c r="AJ23" s="414">
        <f t="shared" si="7"/>
        <v>0</v>
      </c>
      <c r="AK23" s="414">
        <f t="shared" si="7"/>
        <v>0</v>
      </c>
      <c r="AL23" s="414">
        <f t="shared" si="7"/>
        <v>0</v>
      </c>
      <c r="AM23" s="414">
        <f t="shared" si="7"/>
        <v>0</v>
      </c>
      <c r="AN23" s="414">
        <f t="shared" si="7"/>
        <v>0</v>
      </c>
      <c r="AO23" s="414">
        <f t="shared" si="7"/>
        <v>0</v>
      </c>
      <c r="AP23" s="414">
        <f t="shared" si="7"/>
        <v>0</v>
      </c>
      <c r="AQ23" s="414">
        <f t="shared" si="7"/>
        <v>0</v>
      </c>
      <c r="AR23" s="414">
        <f t="shared" si="7"/>
        <v>0</v>
      </c>
      <c r="AS23" s="414">
        <f t="shared" si="7"/>
        <v>0</v>
      </c>
      <c r="AT23" s="378"/>
      <c r="AV23" s="378"/>
      <c r="AW23" s="549"/>
      <c r="AX23" s="411"/>
      <c r="AY23" s="411"/>
      <c r="AZ23" s="411"/>
      <c r="BA23" s="411"/>
      <c r="BB23" s="411"/>
      <c r="BC23" s="411"/>
      <c r="BD23" s="411"/>
      <c r="BE23" s="411"/>
      <c r="BF23" s="411"/>
      <c r="BG23" s="411"/>
      <c r="BH23" s="411"/>
      <c r="BI23" s="411"/>
      <c r="BJ23" s="411"/>
      <c r="BK23" s="378"/>
    </row>
    <row r="24" spans="2:63" ht="13.8">
      <c r="B24" s="502">
        <v>17</v>
      </c>
      <c r="C24" s="520" t="s">
        <v>583</v>
      </c>
      <c r="D24" s="550" t="s">
        <v>584</v>
      </c>
      <c r="E24" s="521" t="s">
        <v>489</v>
      </c>
      <c r="F24" s="522">
        <v>1</v>
      </c>
      <c r="G24" s="546">
        <v>93.5</v>
      </c>
      <c r="H24" s="547">
        <v>95.6</v>
      </c>
      <c r="I24" s="547">
        <v>98</v>
      </c>
      <c r="J24" s="547">
        <v>99.8</v>
      </c>
      <c r="K24" s="547">
        <v>100.1</v>
      </c>
      <c r="L24" s="547">
        <v>101</v>
      </c>
      <c r="M24" s="547">
        <v>103.5</v>
      </c>
      <c r="N24" s="508">
        <v>106.0164625</v>
      </c>
      <c r="O24" s="511">
        <v>108.160618755</v>
      </c>
      <c r="P24" s="510">
        <v>110.431991748855</v>
      </c>
      <c r="Q24" s="508">
        <v>112.6406315838321</v>
      </c>
      <c r="R24" s="508">
        <v>115.00608484709257</v>
      </c>
      <c r="S24" s="508">
        <v>117.30620654403442</v>
      </c>
      <c r="T24" s="511">
        <v>119.65233067491512</v>
      </c>
      <c r="U24" s="512">
        <v>122.04537728841342</v>
      </c>
      <c r="V24" s="508">
        <v>124.48628483418169</v>
      </c>
      <c r="W24" s="508">
        <v>126.97601053086532</v>
      </c>
      <c r="X24" s="508">
        <v>129.51553074148262</v>
      </c>
      <c r="Y24" s="511">
        <v>132.10584135631228</v>
      </c>
      <c r="Z24" s="404"/>
      <c r="AA24" s="518"/>
      <c r="AB24" s="519"/>
      <c r="AD24" s="363">
        <f t="shared" si="6"/>
        <v>0</v>
      </c>
      <c r="AE24" s="363"/>
      <c r="AG24" s="378"/>
      <c r="AH24" s="414">
        <f t="shared" si="8"/>
        <v>0</v>
      </c>
      <c r="AI24" s="414">
        <f t="shared" si="8"/>
        <v>0</v>
      </c>
      <c r="AJ24" s="414">
        <f t="shared" si="7"/>
        <v>0</v>
      </c>
      <c r="AK24" s="414">
        <f t="shared" si="7"/>
        <v>0</v>
      </c>
      <c r="AL24" s="414">
        <f t="shared" si="7"/>
        <v>0</v>
      </c>
      <c r="AM24" s="414">
        <f t="shared" si="7"/>
        <v>0</v>
      </c>
      <c r="AN24" s="414">
        <f t="shared" si="7"/>
        <v>0</v>
      </c>
      <c r="AO24" s="414">
        <f t="shared" si="7"/>
        <v>0</v>
      </c>
      <c r="AP24" s="414">
        <f t="shared" si="7"/>
        <v>0</v>
      </c>
      <c r="AQ24" s="414">
        <f t="shared" si="7"/>
        <v>0</v>
      </c>
      <c r="AR24" s="414">
        <f t="shared" si="7"/>
        <v>0</v>
      </c>
      <c r="AS24" s="414">
        <f t="shared" si="7"/>
        <v>0</v>
      </c>
      <c r="AT24" s="378"/>
      <c r="AV24" s="378"/>
      <c r="AW24" s="411"/>
      <c r="AX24" s="411"/>
      <c r="AY24" s="411"/>
      <c r="AZ24" s="411"/>
      <c r="BA24" s="411"/>
      <c r="BB24" s="411"/>
      <c r="BC24" s="411"/>
      <c r="BD24" s="411"/>
      <c r="BE24" s="411"/>
      <c r="BF24" s="411"/>
      <c r="BG24" s="411"/>
      <c r="BH24" s="411"/>
      <c r="BI24" s="411"/>
      <c r="BJ24" s="411"/>
      <c r="BK24" s="378"/>
    </row>
    <row r="25" spans="2:63" ht="13.8">
      <c r="B25" s="502">
        <v>18</v>
      </c>
      <c r="C25" s="520" t="s">
        <v>585</v>
      </c>
      <c r="D25" s="550" t="s">
        <v>586</v>
      </c>
      <c r="E25" s="521" t="s">
        <v>489</v>
      </c>
      <c r="F25" s="522">
        <v>1</v>
      </c>
      <c r="G25" s="546">
        <v>93.5</v>
      </c>
      <c r="H25" s="547">
        <v>95.7</v>
      </c>
      <c r="I25" s="547">
        <v>98</v>
      </c>
      <c r="J25" s="547">
        <v>99.6</v>
      </c>
      <c r="K25" s="547">
        <v>100</v>
      </c>
      <c r="L25" s="547">
        <v>100.9</v>
      </c>
      <c r="M25" s="547">
        <v>103.5</v>
      </c>
      <c r="N25" s="508">
        <v>105.94229999999999</v>
      </c>
      <c r="O25" s="511">
        <v>108.09077116999998</v>
      </c>
      <c r="P25" s="510">
        <v>110.36067736456997</v>
      </c>
      <c r="Q25" s="508">
        <v>112.56789091186137</v>
      </c>
      <c r="R25" s="508">
        <v>114.93181662101044</v>
      </c>
      <c r="S25" s="508">
        <v>117.23045295343066</v>
      </c>
      <c r="T25" s="511">
        <v>119.57506201249927</v>
      </c>
      <c r="U25" s="512">
        <v>121.96656325274927</v>
      </c>
      <c r="V25" s="508">
        <v>124.40589451780426</v>
      </c>
      <c r="W25" s="508">
        <v>126.89401240816035</v>
      </c>
      <c r="X25" s="508">
        <v>129.43189265632356</v>
      </c>
      <c r="Y25" s="511">
        <v>132.02053050945003</v>
      </c>
      <c r="Z25" s="404"/>
      <c r="AA25" s="518"/>
      <c r="AB25" s="519"/>
      <c r="AD25" s="363">
        <f t="shared" si="6"/>
        <v>0</v>
      </c>
      <c r="AE25" s="363"/>
      <c r="AG25" s="378"/>
      <c r="AH25" s="414">
        <f t="shared" si="8"/>
        <v>0</v>
      </c>
      <c r="AI25" s="414">
        <f t="shared" si="8"/>
        <v>0</v>
      </c>
      <c r="AJ25" s="414">
        <f t="shared" si="7"/>
        <v>0</v>
      </c>
      <c r="AK25" s="414">
        <f t="shared" si="7"/>
        <v>0</v>
      </c>
      <c r="AL25" s="414">
        <f t="shared" si="7"/>
        <v>0</v>
      </c>
      <c r="AM25" s="414">
        <f t="shared" si="7"/>
        <v>0</v>
      </c>
      <c r="AN25" s="414">
        <f t="shared" si="7"/>
        <v>0</v>
      </c>
      <c r="AO25" s="414">
        <f t="shared" si="7"/>
        <v>0</v>
      </c>
      <c r="AP25" s="414">
        <f t="shared" si="7"/>
        <v>0</v>
      </c>
      <c r="AQ25" s="414">
        <f t="shared" si="7"/>
        <v>0</v>
      </c>
      <c r="AR25" s="414">
        <f t="shared" si="7"/>
        <v>0</v>
      </c>
      <c r="AS25" s="414">
        <f t="shared" si="7"/>
        <v>0</v>
      </c>
      <c r="AT25" s="378"/>
      <c r="AV25" s="378"/>
      <c r="AW25" s="411"/>
      <c r="AX25" s="411"/>
      <c r="AY25" s="411"/>
      <c r="AZ25" s="411"/>
      <c r="BA25" s="411"/>
      <c r="BB25" s="411"/>
      <c r="BC25" s="411"/>
      <c r="BD25" s="411"/>
      <c r="BE25" s="411"/>
      <c r="BF25" s="411"/>
      <c r="BG25" s="411"/>
      <c r="BH25" s="411"/>
      <c r="BI25" s="411"/>
      <c r="BJ25" s="411"/>
      <c r="BK25" s="378"/>
    </row>
    <row r="26" spans="2:63" ht="13.8">
      <c r="B26" s="502">
        <v>19</v>
      </c>
      <c r="C26" s="520" t="s">
        <v>587</v>
      </c>
      <c r="D26" s="550" t="s">
        <v>588</v>
      </c>
      <c r="E26" s="521" t="s">
        <v>489</v>
      </c>
      <c r="F26" s="522">
        <v>1</v>
      </c>
      <c r="G26" s="546">
        <v>93.9</v>
      </c>
      <c r="H26" s="547">
        <v>96.1</v>
      </c>
      <c r="I26" s="547">
        <v>98.4</v>
      </c>
      <c r="J26" s="547">
        <v>99.9</v>
      </c>
      <c r="K26" s="547">
        <v>100.3</v>
      </c>
      <c r="L26" s="547">
        <v>101.2</v>
      </c>
      <c r="M26" s="547">
        <v>104</v>
      </c>
      <c r="N26" s="508">
        <v>106.39240000000001</v>
      </c>
      <c r="O26" s="511">
        <v>108.53983554000001</v>
      </c>
      <c r="P26" s="510">
        <v>110.81917208634</v>
      </c>
      <c r="Q26" s="508">
        <v>113.03555552806681</v>
      </c>
      <c r="R26" s="508">
        <v>115.4093021941562</v>
      </c>
      <c r="S26" s="508">
        <v>117.71748823803932</v>
      </c>
      <c r="T26" s="511">
        <v>120.07183800280011</v>
      </c>
      <c r="U26" s="512">
        <v>122.47327476285611</v>
      </c>
      <c r="V26" s="508">
        <v>124.92274025811324</v>
      </c>
      <c r="W26" s="508">
        <v>127.4211950632755</v>
      </c>
      <c r="X26" s="508">
        <v>129.96961896454101</v>
      </c>
      <c r="Y26" s="511">
        <v>132.56901134383185</v>
      </c>
      <c r="Z26" s="404"/>
      <c r="AA26" s="518"/>
      <c r="AB26" s="519"/>
      <c r="AD26" s="363">
        <f t="shared" si="6"/>
        <v>0</v>
      </c>
      <c r="AE26" s="363"/>
      <c r="AG26" s="399"/>
      <c r="AH26" s="414">
        <f t="shared" si="8"/>
        <v>0</v>
      </c>
      <c r="AI26" s="414">
        <f t="shared" si="8"/>
        <v>0</v>
      </c>
      <c r="AJ26" s="414">
        <f t="shared" si="7"/>
        <v>0</v>
      </c>
      <c r="AK26" s="414">
        <f t="shared" si="7"/>
        <v>0</v>
      </c>
      <c r="AL26" s="414">
        <f t="shared" si="7"/>
        <v>0</v>
      </c>
      <c r="AM26" s="414">
        <f t="shared" si="7"/>
        <v>0</v>
      </c>
      <c r="AN26" s="414">
        <f t="shared" si="7"/>
        <v>0</v>
      </c>
      <c r="AO26" s="414">
        <f t="shared" si="7"/>
        <v>0</v>
      </c>
      <c r="AP26" s="414">
        <f t="shared" si="7"/>
        <v>0</v>
      </c>
      <c r="AQ26" s="414">
        <f t="shared" si="7"/>
        <v>0</v>
      </c>
      <c r="AR26" s="414">
        <f t="shared" si="7"/>
        <v>0</v>
      </c>
      <c r="AS26" s="414">
        <f t="shared" si="7"/>
        <v>0</v>
      </c>
      <c r="AT26" s="399"/>
      <c r="AV26" s="399"/>
      <c r="AW26" s="411"/>
      <c r="AX26" s="411"/>
      <c r="AY26" s="411"/>
      <c r="AZ26" s="411"/>
      <c r="BA26" s="411"/>
      <c r="BB26" s="411"/>
      <c r="BC26" s="411"/>
      <c r="BD26" s="411"/>
      <c r="BE26" s="411"/>
      <c r="BF26" s="411"/>
      <c r="BG26" s="411"/>
      <c r="BH26" s="411"/>
      <c r="BI26" s="411"/>
      <c r="BJ26" s="411"/>
      <c r="BK26" s="399"/>
    </row>
    <row r="27" spans="2:63" ht="13.8">
      <c r="B27" s="502">
        <v>20</v>
      </c>
      <c r="C27" s="520" t="s">
        <v>589</v>
      </c>
      <c r="D27" s="550" t="s">
        <v>590</v>
      </c>
      <c r="E27" s="521" t="s">
        <v>489</v>
      </c>
      <c r="F27" s="522">
        <v>1</v>
      </c>
      <c r="G27" s="546">
        <v>94.5</v>
      </c>
      <c r="H27" s="547">
        <v>96.4</v>
      </c>
      <c r="I27" s="547">
        <v>98.7</v>
      </c>
      <c r="J27" s="547">
        <v>100</v>
      </c>
      <c r="K27" s="547">
        <v>100.2</v>
      </c>
      <c r="L27" s="547">
        <v>101.5</v>
      </c>
      <c r="M27" s="547">
        <v>104.3</v>
      </c>
      <c r="N27" s="508">
        <v>106.580305</v>
      </c>
      <c r="O27" s="511">
        <v>108.74598377850002</v>
      </c>
      <c r="P27" s="510">
        <v>111.02964943784851</v>
      </c>
      <c r="Q27" s="508">
        <v>113.25024242660548</v>
      </c>
      <c r="R27" s="508">
        <v>115.62849751756418</v>
      </c>
      <c r="S27" s="508">
        <v>117.94106746791547</v>
      </c>
      <c r="T27" s="511">
        <v>120.29988881727378</v>
      </c>
      <c r="U27" s="512">
        <v>122.70588659361925</v>
      </c>
      <c r="V27" s="508">
        <v>125.16000432549164</v>
      </c>
      <c r="W27" s="508">
        <v>127.66320441200148</v>
      </c>
      <c r="X27" s="508">
        <v>130.21646850024152</v>
      </c>
      <c r="Y27" s="511">
        <v>132.82079787024634</v>
      </c>
      <c r="Z27" s="404"/>
      <c r="AA27" s="518"/>
      <c r="AB27" s="519"/>
      <c r="AD27" s="363">
        <f t="shared" si="6"/>
        <v>0</v>
      </c>
      <c r="AE27" s="363"/>
      <c r="AG27" s="399"/>
      <c r="AH27" s="414">
        <f t="shared" si="8"/>
        <v>0</v>
      </c>
      <c r="AI27" s="414">
        <f t="shared" si="8"/>
        <v>0</v>
      </c>
      <c r="AJ27" s="414">
        <f t="shared" si="7"/>
        <v>0</v>
      </c>
      <c r="AK27" s="414">
        <f t="shared" si="7"/>
        <v>0</v>
      </c>
      <c r="AL27" s="414">
        <f t="shared" si="7"/>
        <v>0</v>
      </c>
      <c r="AM27" s="414">
        <f t="shared" si="7"/>
        <v>0</v>
      </c>
      <c r="AN27" s="414">
        <f t="shared" si="7"/>
        <v>0</v>
      </c>
      <c r="AO27" s="414">
        <f t="shared" si="7"/>
        <v>0</v>
      </c>
      <c r="AP27" s="414">
        <f t="shared" si="7"/>
        <v>0</v>
      </c>
      <c r="AQ27" s="414">
        <f t="shared" si="7"/>
        <v>0</v>
      </c>
      <c r="AR27" s="414">
        <f t="shared" si="7"/>
        <v>0</v>
      </c>
      <c r="AS27" s="414">
        <f t="shared" si="7"/>
        <v>0</v>
      </c>
      <c r="AT27" s="399"/>
      <c r="AV27" s="399"/>
      <c r="AW27" s="411"/>
      <c r="AX27" s="411"/>
      <c r="AY27" s="411"/>
      <c r="AZ27" s="411"/>
      <c r="BA27" s="411"/>
      <c r="BB27" s="411"/>
      <c r="BC27" s="411"/>
      <c r="BD27" s="411"/>
      <c r="BE27" s="411"/>
      <c r="BF27" s="411"/>
      <c r="BG27" s="411"/>
      <c r="BH27" s="411"/>
      <c r="BI27" s="411"/>
      <c r="BJ27" s="411"/>
      <c r="BK27" s="399"/>
    </row>
    <row r="28" spans="2:63" ht="13.8">
      <c r="B28" s="502">
        <v>21</v>
      </c>
      <c r="C28" s="520" t="s">
        <v>591</v>
      </c>
      <c r="D28" s="550" t="s">
        <v>592</v>
      </c>
      <c r="E28" s="521" t="s">
        <v>489</v>
      </c>
      <c r="F28" s="522">
        <v>1</v>
      </c>
      <c r="G28" s="546">
        <v>94.5</v>
      </c>
      <c r="H28" s="547">
        <v>96.8</v>
      </c>
      <c r="I28" s="547">
        <v>98.8</v>
      </c>
      <c r="J28" s="547">
        <v>100.1</v>
      </c>
      <c r="K28" s="547">
        <v>100.3</v>
      </c>
      <c r="L28" s="547">
        <v>101.6</v>
      </c>
      <c r="M28" s="547">
        <v>104.4</v>
      </c>
      <c r="N28" s="508">
        <v>106.68977</v>
      </c>
      <c r="O28" s="511">
        <v>108.871487681</v>
      </c>
      <c r="P28" s="510">
        <v>111.15778892230099</v>
      </c>
      <c r="Q28" s="508">
        <v>113.38094470074702</v>
      </c>
      <c r="R28" s="508">
        <v>115.7619445394627</v>
      </c>
      <c r="S28" s="508">
        <v>118.07718343025196</v>
      </c>
      <c r="T28" s="511">
        <v>120.438727098857</v>
      </c>
      <c r="U28" s="512">
        <v>122.84750164083414</v>
      </c>
      <c r="V28" s="508">
        <v>125.30445167365082</v>
      </c>
      <c r="W28" s="508">
        <v>127.81054070712383</v>
      </c>
      <c r="X28" s="508">
        <v>130.36675152126631</v>
      </c>
      <c r="Y28" s="511">
        <v>132.97408655169164</v>
      </c>
      <c r="Z28" s="404"/>
      <c r="AA28" s="518"/>
      <c r="AB28" s="519"/>
      <c r="AD28" s="363">
        <f t="shared" si="6"/>
        <v>0</v>
      </c>
      <c r="AE28" s="363"/>
      <c r="AG28" s="399"/>
      <c r="AH28" s="414">
        <f t="shared" si="8"/>
        <v>0</v>
      </c>
      <c r="AI28" s="414">
        <f t="shared" si="8"/>
        <v>0</v>
      </c>
      <c r="AJ28" s="414">
        <f t="shared" si="7"/>
        <v>0</v>
      </c>
      <c r="AK28" s="414">
        <f t="shared" si="7"/>
        <v>0</v>
      </c>
      <c r="AL28" s="414">
        <f t="shared" si="7"/>
        <v>0</v>
      </c>
      <c r="AM28" s="414">
        <f t="shared" si="7"/>
        <v>0</v>
      </c>
      <c r="AN28" s="414">
        <f t="shared" si="7"/>
        <v>0</v>
      </c>
      <c r="AO28" s="414">
        <f t="shared" si="7"/>
        <v>0</v>
      </c>
      <c r="AP28" s="414">
        <f t="shared" si="7"/>
        <v>0</v>
      </c>
      <c r="AQ28" s="414">
        <f t="shared" si="7"/>
        <v>0</v>
      </c>
      <c r="AR28" s="414">
        <f t="shared" si="7"/>
        <v>0</v>
      </c>
      <c r="AS28" s="414">
        <f t="shared" si="7"/>
        <v>0</v>
      </c>
      <c r="AT28" s="399"/>
      <c r="AV28" s="399"/>
      <c r="AW28" s="411"/>
      <c r="AX28" s="411"/>
      <c r="AY28" s="411"/>
      <c r="AZ28" s="411"/>
      <c r="BA28" s="411"/>
      <c r="BB28" s="411"/>
      <c r="BC28" s="411"/>
      <c r="BD28" s="411"/>
      <c r="BE28" s="411"/>
      <c r="BF28" s="411"/>
      <c r="BG28" s="411"/>
      <c r="BH28" s="411"/>
      <c r="BI28" s="411"/>
      <c r="BJ28" s="411"/>
      <c r="BK28" s="399"/>
    </row>
    <row r="29" spans="2:63" ht="13.8">
      <c r="B29" s="502">
        <v>22</v>
      </c>
      <c r="C29" s="520" t="s">
        <v>593</v>
      </c>
      <c r="D29" s="550" t="s">
        <v>594</v>
      </c>
      <c r="E29" s="521" t="s">
        <v>489</v>
      </c>
      <c r="F29" s="522">
        <v>1</v>
      </c>
      <c r="G29" s="546">
        <v>94.7</v>
      </c>
      <c r="H29" s="547">
        <v>97</v>
      </c>
      <c r="I29" s="547">
        <v>98.8</v>
      </c>
      <c r="J29" s="547">
        <v>99.9</v>
      </c>
      <c r="K29" s="547">
        <v>100.3</v>
      </c>
      <c r="L29" s="547">
        <v>101.8</v>
      </c>
      <c r="M29" s="547">
        <v>104.7</v>
      </c>
      <c r="N29" s="508">
        <v>106.88593750000001</v>
      </c>
      <c r="O29" s="511">
        <v>109.0571416075</v>
      </c>
      <c r="P29" s="510">
        <v>111.3473415812575</v>
      </c>
      <c r="Q29" s="508">
        <v>113.57428841288265</v>
      </c>
      <c r="R29" s="508">
        <v>115.95934846955318</v>
      </c>
      <c r="S29" s="508">
        <v>118.27853543894425</v>
      </c>
      <c r="T29" s="511">
        <v>120.64410614772314</v>
      </c>
      <c r="U29" s="512">
        <v>123.05698827067761</v>
      </c>
      <c r="V29" s="508">
        <v>125.51812803609116</v>
      </c>
      <c r="W29" s="508">
        <v>128.02849059681299</v>
      </c>
      <c r="X29" s="508">
        <v>130.58906040874925</v>
      </c>
      <c r="Y29" s="511">
        <v>133.20084161692424</v>
      </c>
      <c r="Z29" s="404"/>
      <c r="AA29" s="518"/>
      <c r="AB29" s="519"/>
      <c r="AD29" s="363">
        <f t="shared" si="6"/>
        <v>0</v>
      </c>
      <c r="AE29" s="363"/>
      <c r="AG29" s="399"/>
      <c r="AH29" s="414">
        <f t="shared" si="8"/>
        <v>0</v>
      </c>
      <c r="AI29" s="414">
        <f t="shared" si="8"/>
        <v>0</v>
      </c>
      <c r="AJ29" s="414">
        <f t="shared" si="7"/>
        <v>0</v>
      </c>
      <c r="AK29" s="414">
        <f t="shared" si="7"/>
        <v>0</v>
      </c>
      <c r="AL29" s="414">
        <f t="shared" si="7"/>
        <v>0</v>
      </c>
      <c r="AM29" s="414">
        <f t="shared" si="7"/>
        <v>0</v>
      </c>
      <c r="AN29" s="414">
        <f t="shared" si="7"/>
        <v>0</v>
      </c>
      <c r="AO29" s="414">
        <f t="shared" si="7"/>
        <v>0</v>
      </c>
      <c r="AP29" s="414">
        <f t="shared" si="7"/>
        <v>0</v>
      </c>
      <c r="AQ29" s="414">
        <f t="shared" si="7"/>
        <v>0</v>
      </c>
      <c r="AR29" s="414">
        <f t="shared" si="7"/>
        <v>0</v>
      </c>
      <c r="AS29" s="414">
        <f t="shared" si="7"/>
        <v>0</v>
      </c>
      <c r="AT29" s="399"/>
      <c r="AV29" s="399"/>
      <c r="AW29" s="411"/>
      <c r="AX29" s="411"/>
      <c r="AY29" s="411"/>
      <c r="AZ29" s="411"/>
      <c r="BA29" s="411"/>
      <c r="BB29" s="411"/>
      <c r="BC29" s="411"/>
      <c r="BD29" s="411"/>
      <c r="BE29" s="411"/>
      <c r="BF29" s="411"/>
      <c r="BG29" s="411"/>
      <c r="BH29" s="411"/>
      <c r="BI29" s="411"/>
      <c r="BJ29" s="411"/>
      <c r="BK29" s="399"/>
    </row>
    <row r="30" spans="2:63" ht="13.8">
      <c r="B30" s="502">
        <v>23</v>
      </c>
      <c r="C30" s="520" t="s">
        <v>595</v>
      </c>
      <c r="D30" s="550" t="s">
        <v>596</v>
      </c>
      <c r="E30" s="521" t="s">
        <v>489</v>
      </c>
      <c r="F30" s="522">
        <v>1</v>
      </c>
      <c r="G30" s="546">
        <v>95</v>
      </c>
      <c r="H30" s="547">
        <v>97.3</v>
      </c>
      <c r="I30" s="547">
        <v>99.2</v>
      </c>
      <c r="J30" s="547">
        <v>99.9</v>
      </c>
      <c r="K30" s="547">
        <v>100.4</v>
      </c>
      <c r="L30" s="547">
        <v>102.2</v>
      </c>
      <c r="M30" s="547">
        <v>105</v>
      </c>
      <c r="N30" s="508">
        <v>107.17612499999998</v>
      </c>
      <c r="O30" s="511">
        <v>109.3761787875</v>
      </c>
      <c r="P30" s="510">
        <v>111.67307854203749</v>
      </c>
      <c r="Q30" s="508">
        <v>113.90654011287823</v>
      </c>
      <c r="R30" s="508">
        <v>116.29857745524866</v>
      </c>
      <c r="S30" s="508">
        <v>118.62454900435364</v>
      </c>
      <c r="T30" s="511">
        <v>120.99703998444072</v>
      </c>
      <c r="U30" s="512">
        <v>123.41698078412954</v>
      </c>
      <c r="V30" s="508">
        <v>125.88532039981213</v>
      </c>
      <c r="W30" s="508">
        <v>128.40302680780837</v>
      </c>
      <c r="X30" s="508">
        <v>130.97108734396454</v>
      </c>
      <c r="Y30" s="511">
        <v>133.59050909084382</v>
      </c>
      <c r="Z30" s="404"/>
      <c r="AA30" s="518"/>
      <c r="AB30" s="519"/>
      <c r="AD30" s="363">
        <f t="shared" si="6"/>
        <v>0</v>
      </c>
      <c r="AE30" s="363"/>
      <c r="AG30" s="378"/>
      <c r="AH30" s="414">
        <f t="shared" si="8"/>
        <v>0</v>
      </c>
      <c r="AI30" s="414">
        <f t="shared" si="8"/>
        <v>0</v>
      </c>
      <c r="AJ30" s="414">
        <f t="shared" si="7"/>
        <v>0</v>
      </c>
      <c r="AK30" s="414">
        <f t="shared" si="7"/>
        <v>0</v>
      </c>
      <c r="AL30" s="414">
        <f t="shared" si="7"/>
        <v>0</v>
      </c>
      <c r="AM30" s="414">
        <f t="shared" si="7"/>
        <v>0</v>
      </c>
      <c r="AN30" s="414">
        <f t="shared" si="7"/>
        <v>0</v>
      </c>
      <c r="AO30" s="414">
        <f t="shared" si="7"/>
        <v>0</v>
      </c>
      <c r="AP30" s="414">
        <f t="shared" si="7"/>
        <v>0</v>
      </c>
      <c r="AQ30" s="414">
        <f t="shared" si="7"/>
        <v>0</v>
      </c>
      <c r="AR30" s="414">
        <f t="shared" si="7"/>
        <v>0</v>
      </c>
      <c r="AS30" s="414">
        <f t="shared" si="7"/>
        <v>0</v>
      </c>
      <c r="AT30" s="378"/>
      <c r="AV30" s="378"/>
      <c r="AW30" s="411"/>
      <c r="AX30" s="411"/>
      <c r="AY30" s="411"/>
      <c r="AZ30" s="411"/>
      <c r="BA30" s="411"/>
      <c r="BB30" s="411"/>
      <c r="BC30" s="411"/>
      <c r="BD30" s="411"/>
      <c r="BE30" s="411"/>
      <c r="BF30" s="411"/>
      <c r="BG30" s="411"/>
      <c r="BH30" s="411"/>
      <c r="BI30" s="411"/>
      <c r="BJ30" s="411"/>
      <c r="BK30" s="378"/>
    </row>
    <row r="31" spans="2:63" ht="13.8">
      <c r="B31" s="502">
        <v>24</v>
      </c>
      <c r="C31" s="520" t="s">
        <v>597</v>
      </c>
      <c r="D31" s="550" t="s">
        <v>598</v>
      </c>
      <c r="E31" s="521" t="s">
        <v>489</v>
      </c>
      <c r="F31" s="522">
        <v>1</v>
      </c>
      <c r="G31" s="546">
        <v>94.7</v>
      </c>
      <c r="H31" s="547">
        <v>97</v>
      </c>
      <c r="I31" s="547">
        <v>98.7</v>
      </c>
      <c r="J31" s="547">
        <v>99.2</v>
      </c>
      <c r="K31" s="547">
        <v>99.9</v>
      </c>
      <c r="L31" s="547">
        <v>101.8</v>
      </c>
      <c r="M31" s="547">
        <v>104.5</v>
      </c>
      <c r="N31" s="508">
        <v>106.69474999999998</v>
      </c>
      <c r="O31" s="511">
        <v>108.93533974999997</v>
      </c>
      <c r="P31" s="510">
        <v>111.11404654499997</v>
      </c>
      <c r="Q31" s="508">
        <v>113.44744152244495</v>
      </c>
      <c r="R31" s="508">
        <v>115.71639035289385</v>
      </c>
      <c r="S31" s="508">
        <v>118.03071815995173</v>
      </c>
      <c r="T31" s="511">
        <v>120.39133252315077</v>
      </c>
      <c r="U31" s="512">
        <v>122.79915917361379</v>
      </c>
      <c r="V31" s="508">
        <v>125.25514235708607</v>
      </c>
      <c r="W31" s="508">
        <v>127.7602452042278</v>
      </c>
      <c r="X31" s="508">
        <v>130.31545010831235</v>
      </c>
      <c r="Y31" s="511">
        <v>132.9217591104786</v>
      </c>
      <c r="Z31" s="404"/>
      <c r="AA31" s="518"/>
      <c r="AB31" s="519"/>
      <c r="AD31" s="363">
        <f t="shared" si="6"/>
        <v>0</v>
      </c>
      <c r="AE31" s="363"/>
      <c r="AG31" s="399"/>
      <c r="AH31" s="414">
        <f t="shared" si="8"/>
        <v>0</v>
      </c>
      <c r="AI31" s="414">
        <f t="shared" si="8"/>
        <v>0</v>
      </c>
      <c r="AJ31" s="414">
        <f t="shared" si="7"/>
        <v>0</v>
      </c>
      <c r="AK31" s="414">
        <f t="shared" si="7"/>
        <v>0</v>
      </c>
      <c r="AL31" s="414">
        <f t="shared" si="7"/>
        <v>0</v>
      </c>
      <c r="AM31" s="414">
        <f t="shared" si="7"/>
        <v>0</v>
      </c>
      <c r="AN31" s="414">
        <f t="shared" si="7"/>
        <v>0</v>
      </c>
      <c r="AO31" s="414">
        <f t="shared" si="7"/>
        <v>0</v>
      </c>
      <c r="AP31" s="414">
        <f t="shared" si="7"/>
        <v>0</v>
      </c>
      <c r="AQ31" s="414">
        <f t="shared" si="7"/>
        <v>0</v>
      </c>
      <c r="AR31" s="414">
        <f t="shared" si="7"/>
        <v>0</v>
      </c>
      <c r="AS31" s="414">
        <f t="shared" si="7"/>
        <v>0</v>
      </c>
      <c r="AT31" s="399"/>
      <c r="AV31" s="399"/>
      <c r="AW31" s="411"/>
      <c r="AX31" s="411"/>
      <c r="AY31" s="411"/>
      <c r="AZ31" s="411"/>
      <c r="BA31" s="411"/>
      <c r="BB31" s="411"/>
      <c r="BC31" s="411"/>
      <c r="BD31" s="411"/>
      <c r="BE31" s="411"/>
      <c r="BF31" s="411"/>
      <c r="BG31" s="411"/>
      <c r="BH31" s="411"/>
      <c r="BI31" s="411"/>
      <c r="BJ31" s="411"/>
      <c r="BK31" s="399"/>
    </row>
    <row r="32" spans="2:63" ht="13.8">
      <c r="B32" s="502">
        <v>25</v>
      </c>
      <c r="C32" s="520" t="s">
        <v>599</v>
      </c>
      <c r="D32" s="550" t="s">
        <v>600</v>
      </c>
      <c r="E32" s="521" t="s">
        <v>489</v>
      </c>
      <c r="F32" s="522">
        <v>1</v>
      </c>
      <c r="G32" s="546">
        <v>95.2</v>
      </c>
      <c r="H32" s="547">
        <v>97.5</v>
      </c>
      <c r="I32" s="547">
        <v>99.1</v>
      </c>
      <c r="J32" s="547">
        <v>99.5</v>
      </c>
      <c r="K32" s="547">
        <v>100.1</v>
      </c>
      <c r="L32" s="547">
        <v>102.4</v>
      </c>
      <c r="M32" s="547">
        <v>104.9</v>
      </c>
      <c r="N32" s="508">
        <v>107.152175</v>
      </c>
      <c r="O32" s="511">
        <v>109.40237067499999</v>
      </c>
      <c r="P32" s="510">
        <v>111.59041808849999</v>
      </c>
      <c r="Q32" s="508">
        <v>113.93381686835848</v>
      </c>
      <c r="R32" s="508">
        <v>116.21249320572565</v>
      </c>
      <c r="S32" s="508">
        <v>118.53674306984017</v>
      </c>
      <c r="T32" s="511">
        <v>120.90747793123698</v>
      </c>
      <c r="U32" s="512">
        <v>123.32562748986173</v>
      </c>
      <c r="V32" s="508">
        <v>125.79214003965896</v>
      </c>
      <c r="W32" s="508">
        <v>128.30798284045215</v>
      </c>
      <c r="X32" s="508">
        <v>130.8741424972612</v>
      </c>
      <c r="Y32" s="511">
        <v>133.49162534720642</v>
      </c>
      <c r="Z32" s="404"/>
      <c r="AA32" s="518"/>
      <c r="AB32" s="519"/>
      <c r="AD32" s="363">
        <f t="shared" si="6"/>
        <v>0</v>
      </c>
      <c r="AE32" s="363"/>
      <c r="AG32" s="399"/>
      <c r="AH32" s="414">
        <f t="shared" si="8"/>
        <v>0</v>
      </c>
      <c r="AI32" s="414">
        <f t="shared" si="8"/>
        <v>0</v>
      </c>
      <c r="AJ32" s="414">
        <f t="shared" si="7"/>
        <v>0</v>
      </c>
      <c r="AK32" s="414">
        <f t="shared" si="7"/>
        <v>0</v>
      </c>
      <c r="AL32" s="414">
        <f t="shared" si="7"/>
        <v>0</v>
      </c>
      <c r="AM32" s="414">
        <f t="shared" si="7"/>
        <v>0</v>
      </c>
      <c r="AN32" s="414">
        <f t="shared" si="7"/>
        <v>0</v>
      </c>
      <c r="AO32" s="414">
        <f t="shared" si="7"/>
        <v>0</v>
      </c>
      <c r="AP32" s="414">
        <f t="shared" si="7"/>
        <v>0</v>
      </c>
      <c r="AQ32" s="414">
        <f t="shared" si="7"/>
        <v>0</v>
      </c>
      <c r="AR32" s="414">
        <f t="shared" si="7"/>
        <v>0</v>
      </c>
      <c r="AS32" s="414">
        <f t="shared" si="7"/>
        <v>0</v>
      </c>
      <c r="AT32" s="399"/>
      <c r="AV32" s="399"/>
      <c r="AW32" s="411"/>
      <c r="AX32" s="411"/>
      <c r="AY32" s="411"/>
      <c r="AZ32" s="411"/>
      <c r="BA32" s="411"/>
      <c r="BB32" s="411"/>
      <c r="BC32" s="411"/>
      <c r="BD32" s="411"/>
      <c r="BE32" s="411"/>
      <c r="BF32" s="411"/>
      <c r="BG32" s="411"/>
      <c r="BH32" s="411"/>
      <c r="BI32" s="411"/>
      <c r="BJ32" s="411"/>
      <c r="BK32" s="399"/>
    </row>
    <row r="33" spans="2:63" ht="14.4" thickBot="1">
      <c r="B33" s="524">
        <v>26</v>
      </c>
      <c r="C33" s="525" t="s">
        <v>601</v>
      </c>
      <c r="D33" s="551" t="s">
        <v>602</v>
      </c>
      <c r="E33" s="526" t="s">
        <v>489</v>
      </c>
      <c r="F33" s="527">
        <v>1</v>
      </c>
      <c r="G33" s="552">
        <v>95.4</v>
      </c>
      <c r="H33" s="553">
        <v>97.8</v>
      </c>
      <c r="I33" s="553">
        <v>99.3</v>
      </c>
      <c r="J33" s="553">
        <v>99.6</v>
      </c>
      <c r="K33" s="553">
        <v>100.4</v>
      </c>
      <c r="L33" s="553">
        <v>102.7</v>
      </c>
      <c r="M33" s="553">
        <v>105.1</v>
      </c>
      <c r="N33" s="530">
        <v>107.37371749999998</v>
      </c>
      <c r="O33" s="533">
        <v>109.62856556749998</v>
      </c>
      <c r="P33" s="532">
        <v>111.82113687884998</v>
      </c>
      <c r="Q33" s="530">
        <v>114.16938075330582</v>
      </c>
      <c r="R33" s="530">
        <v>116.45276836837193</v>
      </c>
      <c r="S33" s="530">
        <v>118.78182373573938</v>
      </c>
      <c r="T33" s="533">
        <v>121.15746021045418</v>
      </c>
      <c r="U33" s="534">
        <v>123.58060941466326</v>
      </c>
      <c r="V33" s="530">
        <v>126.05222160295652</v>
      </c>
      <c r="W33" s="530">
        <v>128.57326603501565</v>
      </c>
      <c r="X33" s="530">
        <v>131.14473135571598</v>
      </c>
      <c r="Y33" s="533">
        <v>133.76762598283031</v>
      </c>
      <c r="Z33" s="404"/>
      <c r="AA33" s="535"/>
      <c r="AB33" s="536"/>
      <c r="AD33" s="363">
        <f t="shared" si="6"/>
        <v>0</v>
      </c>
      <c r="AE33" s="363"/>
      <c r="AG33" s="399"/>
      <c r="AH33" s="414">
        <f t="shared" si="8"/>
        <v>0</v>
      </c>
      <c r="AI33" s="414">
        <f t="shared" si="8"/>
        <v>0</v>
      </c>
      <c r="AJ33" s="414">
        <f t="shared" si="7"/>
        <v>0</v>
      </c>
      <c r="AK33" s="414">
        <f t="shared" si="7"/>
        <v>0</v>
      </c>
      <c r="AL33" s="414">
        <f t="shared" si="7"/>
        <v>0</v>
      </c>
      <c r="AM33" s="414">
        <f t="shared" si="7"/>
        <v>0</v>
      </c>
      <c r="AN33" s="414">
        <f t="shared" si="7"/>
        <v>0</v>
      </c>
      <c r="AO33" s="414">
        <f t="shared" si="7"/>
        <v>0</v>
      </c>
      <c r="AP33" s="414">
        <f t="shared" si="7"/>
        <v>0</v>
      </c>
      <c r="AQ33" s="414">
        <f t="shared" si="7"/>
        <v>0</v>
      </c>
      <c r="AR33" s="414">
        <f t="shared" si="7"/>
        <v>0</v>
      </c>
      <c r="AS33" s="414">
        <f t="shared" si="7"/>
        <v>0</v>
      </c>
      <c r="AT33" s="399"/>
      <c r="AV33" s="399"/>
      <c r="AW33" s="487"/>
      <c r="AX33" s="411"/>
      <c r="AY33" s="411"/>
      <c r="AZ33" s="411"/>
      <c r="BA33" s="411"/>
      <c r="BB33" s="411"/>
      <c r="BC33" s="411"/>
      <c r="BD33" s="411"/>
      <c r="BE33" s="411"/>
      <c r="BF33" s="411"/>
      <c r="BG33" s="411"/>
      <c r="BH33" s="411"/>
      <c r="BI33" s="411"/>
      <c r="BJ33" s="411"/>
      <c r="BK33" s="399"/>
    </row>
    <row r="34" spans="2:63" ht="14.4" thickBot="1">
      <c r="B34" s="404"/>
      <c r="C34" s="404"/>
      <c r="D34" s="404"/>
      <c r="E34" s="404"/>
      <c r="F34" s="404"/>
      <c r="G34" s="404"/>
      <c r="H34" s="404"/>
      <c r="I34" s="404"/>
      <c r="J34" s="404"/>
      <c r="K34" s="404"/>
      <c r="L34" s="404"/>
      <c r="M34" s="537"/>
      <c r="N34" s="537"/>
      <c r="O34" s="537"/>
      <c r="P34" s="537"/>
      <c r="Q34" s="537"/>
      <c r="R34" s="537"/>
      <c r="S34" s="537"/>
      <c r="T34" s="537"/>
      <c r="U34" s="537"/>
      <c r="V34" s="537"/>
      <c r="W34" s="537"/>
      <c r="X34" s="537"/>
      <c r="Y34" s="537"/>
      <c r="Z34" s="537"/>
      <c r="AA34" s="537"/>
      <c r="AB34" s="554"/>
      <c r="AD34" s="363"/>
      <c r="AE34" s="363"/>
      <c r="AG34" s="399"/>
      <c r="AH34" s="411"/>
      <c r="AI34" s="411"/>
      <c r="AJ34" s="411"/>
      <c r="AK34" s="411"/>
      <c r="AL34" s="411"/>
      <c r="AM34" s="411"/>
      <c r="AN34" s="411"/>
      <c r="AO34" s="411"/>
      <c r="AP34" s="411"/>
      <c r="AQ34" s="411"/>
      <c r="AR34" s="411"/>
      <c r="AS34" s="411"/>
      <c r="AT34" s="399"/>
      <c r="AV34" s="399"/>
      <c r="AW34" s="411"/>
      <c r="AX34" s="411"/>
      <c r="AY34" s="411"/>
      <c r="AZ34" s="411"/>
      <c r="BA34" s="411"/>
      <c r="BB34" s="411"/>
      <c r="BC34" s="411"/>
      <c r="BD34" s="411"/>
      <c r="BE34" s="411"/>
      <c r="BF34" s="411"/>
      <c r="BG34" s="411"/>
      <c r="BH34" s="411"/>
      <c r="BI34" s="411"/>
      <c r="BJ34" s="411"/>
      <c r="BK34" s="399"/>
    </row>
    <row r="35" spans="2:63" ht="14.4" thickBot="1">
      <c r="B35" s="485" t="s">
        <v>460</v>
      </c>
      <c r="C35" s="486" t="s">
        <v>603</v>
      </c>
      <c r="D35" s="404"/>
      <c r="E35" s="404"/>
      <c r="F35" s="404"/>
      <c r="G35" s="404"/>
      <c r="H35" s="404"/>
      <c r="I35" s="404"/>
      <c r="J35" s="404"/>
      <c r="K35" s="404"/>
      <c r="L35" s="404"/>
      <c r="M35" s="537"/>
      <c r="N35" s="537"/>
      <c r="O35" s="537"/>
      <c r="P35" s="537"/>
      <c r="Q35" s="537"/>
      <c r="R35" s="537"/>
      <c r="S35" s="537"/>
      <c r="T35" s="537"/>
      <c r="U35" s="537"/>
      <c r="V35" s="537"/>
      <c r="W35" s="537"/>
      <c r="X35" s="537"/>
      <c r="Y35" s="537"/>
      <c r="Z35" s="404"/>
      <c r="AA35" s="539"/>
      <c r="AB35" s="539"/>
      <c r="AD35" s="363"/>
      <c r="AE35" s="363"/>
      <c r="AG35" s="379"/>
      <c r="AH35" s="411"/>
      <c r="AI35" s="411"/>
      <c r="AJ35" s="411"/>
      <c r="AK35" s="411"/>
      <c r="AL35" s="411"/>
      <c r="AM35" s="411"/>
      <c r="AN35" s="411"/>
      <c r="AO35" s="411"/>
      <c r="AP35" s="411"/>
      <c r="AQ35" s="411"/>
      <c r="AR35" s="411"/>
      <c r="AS35" s="411"/>
      <c r="AT35" s="379"/>
      <c r="AV35" s="379"/>
      <c r="AW35" s="411"/>
      <c r="AX35" s="411"/>
      <c r="AY35" s="411"/>
      <c r="AZ35" s="411"/>
      <c r="BA35" s="411"/>
      <c r="BB35" s="411"/>
      <c r="BC35" s="411"/>
      <c r="BD35" s="411"/>
      <c r="BE35" s="411"/>
      <c r="BF35" s="411"/>
      <c r="BG35" s="411"/>
      <c r="BH35" s="411"/>
      <c r="BI35" s="411"/>
      <c r="BJ35" s="411"/>
      <c r="BK35" s="379"/>
    </row>
    <row r="36" spans="2:63" ht="14.4" thickBot="1">
      <c r="B36" s="555">
        <v>27</v>
      </c>
      <c r="C36" s="556" t="s">
        <v>603</v>
      </c>
      <c r="D36" s="557" t="s">
        <v>604</v>
      </c>
      <c r="E36" s="557" t="s">
        <v>182</v>
      </c>
      <c r="F36" s="558">
        <v>2</v>
      </c>
      <c r="G36" s="404"/>
      <c r="H36" s="404"/>
      <c r="I36" s="404"/>
      <c r="J36" s="404"/>
      <c r="K36" s="404"/>
      <c r="L36" s="404"/>
      <c r="M36" s="537"/>
      <c r="N36" s="559">
        <v>3.2260753584528068E-2</v>
      </c>
      <c r="O36" s="560">
        <v>2.9254226835911501E-2</v>
      </c>
      <c r="P36" s="561">
        <v>3.0251921959463246E-2</v>
      </c>
      <c r="Q36" s="562">
        <v>3.0999999999999917E-2</v>
      </c>
      <c r="R36" s="562">
        <v>3.0747895117038127E-2</v>
      </c>
      <c r="S36" s="562">
        <v>3.0000000000000027E-2</v>
      </c>
      <c r="T36" s="560">
        <v>3.0000000000000027E-2</v>
      </c>
      <c r="U36" s="561">
        <v>3.0000000000000027E-2</v>
      </c>
      <c r="V36" s="562">
        <v>3.0000000000000027E-2</v>
      </c>
      <c r="W36" s="562">
        <v>3.0000000000000027E-2</v>
      </c>
      <c r="X36" s="562">
        <v>2.9999999999999805E-2</v>
      </c>
      <c r="Y36" s="560">
        <v>3.0000000000000249E-2</v>
      </c>
      <c r="Z36" s="404"/>
      <c r="AA36" s="563"/>
      <c r="AB36" s="564"/>
      <c r="AD36" s="363">
        <f xml:space="preserve"> IF( SUM( AH36:AS36 ) = 0, 0,$AH$5 )</f>
        <v>0</v>
      </c>
      <c r="AE36" s="363"/>
      <c r="AG36" s="379"/>
      <c r="AH36" s="414">
        <f t="shared" ref="AH36:AS36" si="9" xml:space="preserve"> IF( ISNUMBER(N36), 0, 1 )</f>
        <v>0</v>
      </c>
      <c r="AI36" s="414">
        <f t="shared" si="9"/>
        <v>0</v>
      </c>
      <c r="AJ36" s="414">
        <f t="shared" si="9"/>
        <v>0</v>
      </c>
      <c r="AK36" s="414">
        <f t="shared" si="9"/>
        <v>0</v>
      </c>
      <c r="AL36" s="414">
        <f t="shared" si="9"/>
        <v>0</v>
      </c>
      <c r="AM36" s="414">
        <f t="shared" si="9"/>
        <v>0</v>
      </c>
      <c r="AN36" s="414">
        <f t="shared" si="9"/>
        <v>0</v>
      </c>
      <c r="AO36" s="414">
        <f t="shared" si="9"/>
        <v>0</v>
      </c>
      <c r="AP36" s="414">
        <f t="shared" si="9"/>
        <v>0</v>
      </c>
      <c r="AQ36" s="414">
        <f t="shared" si="9"/>
        <v>0</v>
      </c>
      <c r="AR36" s="414">
        <f t="shared" si="9"/>
        <v>0</v>
      </c>
      <c r="AS36" s="414">
        <f t="shared" si="9"/>
        <v>0</v>
      </c>
      <c r="AT36" s="379"/>
      <c r="AV36" s="379"/>
      <c r="AW36" s="411"/>
      <c r="AX36" s="411"/>
      <c r="AY36" s="411"/>
      <c r="AZ36" s="411"/>
      <c r="BA36" s="411"/>
      <c r="BB36" s="411"/>
      <c r="BC36" s="411"/>
      <c r="BD36" s="411"/>
      <c r="BE36" s="411"/>
      <c r="BF36" s="411"/>
      <c r="BG36" s="411"/>
      <c r="BH36" s="411"/>
      <c r="BI36" s="411"/>
      <c r="BJ36" s="411"/>
      <c r="BK36" s="379"/>
    </row>
    <row r="37" spans="2:63" ht="14.4" thickBot="1">
      <c r="B37" s="404"/>
      <c r="C37" s="404"/>
      <c r="D37" s="404"/>
      <c r="E37" s="404"/>
      <c r="F37" s="404"/>
      <c r="G37" s="565"/>
      <c r="H37" s="565"/>
      <c r="I37" s="565"/>
      <c r="J37" s="565"/>
      <c r="K37" s="565"/>
      <c r="L37" s="565"/>
      <c r="M37" s="565"/>
      <c r="N37" s="565"/>
      <c r="O37" s="565"/>
      <c r="P37" s="565"/>
      <c r="Q37" s="565"/>
      <c r="R37" s="565"/>
      <c r="S37" s="565"/>
      <c r="T37" s="565"/>
      <c r="U37" s="565"/>
      <c r="V37" s="565"/>
      <c r="W37" s="565"/>
      <c r="X37" s="565"/>
      <c r="Y37" s="565"/>
      <c r="Z37" s="404"/>
      <c r="AA37" s="539"/>
      <c r="AB37" s="539"/>
      <c r="AD37" s="363"/>
      <c r="AE37" s="363"/>
      <c r="AG37" s="379"/>
      <c r="AH37" s="411"/>
      <c r="AI37" s="411"/>
      <c r="AJ37" s="411"/>
      <c r="AK37" s="411"/>
      <c r="AL37" s="411"/>
      <c r="AM37" s="411"/>
      <c r="AN37" s="411"/>
      <c r="AO37" s="411"/>
      <c r="AP37" s="411"/>
      <c r="AQ37" s="411"/>
      <c r="AR37" s="411"/>
      <c r="AS37" s="411"/>
      <c r="AT37" s="379"/>
      <c r="AV37" s="379"/>
      <c r="AW37" s="411"/>
      <c r="AX37" s="411"/>
      <c r="AY37" s="411"/>
      <c r="AZ37" s="411"/>
      <c r="BA37" s="411"/>
      <c r="BB37" s="411"/>
      <c r="BC37" s="411"/>
      <c r="BD37" s="411"/>
      <c r="BE37" s="411"/>
      <c r="BF37" s="411"/>
      <c r="BG37" s="411"/>
      <c r="BH37" s="411"/>
      <c r="BI37" s="411"/>
      <c r="BJ37" s="411"/>
      <c r="BK37" s="379"/>
    </row>
    <row r="38" spans="2:63" ht="14.4" thickBot="1">
      <c r="B38" s="482" t="s">
        <v>461</v>
      </c>
      <c r="C38" s="540" t="s">
        <v>605</v>
      </c>
      <c r="D38" s="404"/>
      <c r="E38" s="404"/>
      <c r="F38" s="404"/>
      <c r="G38" s="404"/>
      <c r="H38" s="404"/>
      <c r="I38" s="404"/>
      <c r="J38" s="404"/>
      <c r="K38" s="404"/>
      <c r="L38" s="404"/>
      <c r="M38" s="537"/>
      <c r="N38" s="537"/>
      <c r="O38" s="537"/>
      <c r="P38" s="537"/>
      <c r="Q38" s="537"/>
      <c r="R38" s="537"/>
      <c r="S38" s="537"/>
      <c r="T38" s="537"/>
      <c r="U38" s="537"/>
      <c r="V38" s="537"/>
      <c r="W38" s="537"/>
      <c r="X38" s="537"/>
      <c r="Y38" s="537"/>
      <c r="Z38" s="404"/>
      <c r="AA38" s="539"/>
      <c r="AB38" s="539"/>
      <c r="AD38" s="363"/>
      <c r="AE38" s="363"/>
      <c r="AG38" s="379"/>
      <c r="AH38" s="411"/>
      <c r="AI38" s="411"/>
      <c r="AJ38" s="411"/>
      <c r="AK38" s="411"/>
      <c r="AL38" s="411"/>
      <c r="AM38" s="411"/>
      <c r="AN38" s="411"/>
      <c r="AO38" s="411"/>
      <c r="AP38" s="411"/>
      <c r="AQ38" s="411"/>
      <c r="AR38" s="411"/>
      <c r="AS38" s="411"/>
      <c r="AT38" s="379"/>
      <c r="AV38" s="379"/>
      <c r="AW38" s="566">
        <f>SUM(AX6:BJ6,AX21:BJ21)</f>
        <v>0</v>
      </c>
      <c r="AX38" s="411"/>
      <c r="AY38" s="411"/>
      <c r="AZ38" s="411"/>
      <c r="BA38" s="411"/>
      <c r="BB38" s="411"/>
      <c r="BC38" s="411"/>
      <c r="BD38" s="411"/>
      <c r="BE38" s="411"/>
      <c r="BF38" s="411"/>
      <c r="BG38" s="411"/>
      <c r="BH38" s="411"/>
      <c r="BI38" s="411"/>
      <c r="BJ38" s="411"/>
      <c r="BK38" s="379"/>
    </row>
    <row r="39" spans="2:63" ht="13.8">
      <c r="B39" s="488">
        <v>28</v>
      </c>
      <c r="C39" s="489" t="s">
        <v>606</v>
      </c>
      <c r="D39" s="490" t="s">
        <v>607</v>
      </c>
      <c r="E39" s="490" t="s">
        <v>489</v>
      </c>
      <c r="F39" s="491">
        <v>1</v>
      </c>
      <c r="G39" s="567">
        <f t="shared" ref="G39:Y39" si="10">IFERROR(AVERAGE(G7:G18),0)</f>
        <v>237.3416666666667</v>
      </c>
      <c r="H39" s="567">
        <f t="shared" si="10"/>
        <v>244.67499999999998</v>
      </c>
      <c r="I39" s="567">
        <f t="shared" si="10"/>
        <v>251.73333333333335</v>
      </c>
      <c r="J39" s="568">
        <f t="shared" si="10"/>
        <v>256.66666666666669</v>
      </c>
      <c r="K39" s="567">
        <f t="shared" si="10"/>
        <v>259.43333333333334</v>
      </c>
      <c r="L39" s="569">
        <f t="shared" si="10"/>
        <v>264.99166666666673</v>
      </c>
      <c r="M39" s="570">
        <f t="shared" si="10"/>
        <v>274.90833333333336</v>
      </c>
      <c r="N39" s="571">
        <f t="shared" si="10"/>
        <v>283.77708333333334</v>
      </c>
      <c r="O39" s="572">
        <f t="shared" si="10"/>
        <v>292.07876250000004</v>
      </c>
      <c r="P39" s="573">
        <f t="shared" si="10"/>
        <v>300.91470642916664</v>
      </c>
      <c r="Q39" s="571">
        <f t="shared" si="10"/>
        <v>310.24306232847078</v>
      </c>
      <c r="R39" s="571">
        <f t="shared" si="10"/>
        <v>319.78238346973535</v>
      </c>
      <c r="S39" s="571">
        <f t="shared" si="10"/>
        <v>329.37585497382742</v>
      </c>
      <c r="T39" s="574">
        <f t="shared" si="10"/>
        <v>339.25713062304226</v>
      </c>
      <c r="U39" s="573">
        <f t="shared" si="10"/>
        <v>349.43484454173353</v>
      </c>
      <c r="V39" s="571">
        <f t="shared" si="10"/>
        <v>359.91788987798554</v>
      </c>
      <c r="W39" s="571">
        <f t="shared" si="10"/>
        <v>370.71542657432514</v>
      </c>
      <c r="X39" s="571">
        <f t="shared" si="10"/>
        <v>381.83688937155483</v>
      </c>
      <c r="Y39" s="574">
        <f t="shared" si="10"/>
        <v>393.29199605270156</v>
      </c>
      <c r="Z39" s="404"/>
      <c r="AA39" s="544" t="s">
        <v>608</v>
      </c>
      <c r="AB39" s="575"/>
      <c r="AD39" s="363"/>
      <c r="AE39" s="363"/>
      <c r="AG39" s="379"/>
      <c r="AH39" s="411"/>
      <c r="AI39" s="411"/>
      <c r="AJ39" s="411"/>
      <c r="AK39" s="411"/>
      <c r="AL39" s="411"/>
      <c r="AM39" s="411"/>
      <c r="AN39" s="411"/>
      <c r="AO39" s="411"/>
      <c r="AP39" s="411"/>
      <c r="AQ39" s="411"/>
      <c r="AR39" s="411"/>
      <c r="AS39" s="411"/>
      <c r="AT39" s="379"/>
      <c r="AV39" s="379"/>
      <c r="AW39" s="411"/>
      <c r="AX39" s="411"/>
      <c r="AY39" s="411"/>
      <c r="AZ39" s="411"/>
      <c r="BA39" s="411"/>
      <c r="BB39" s="411"/>
      <c r="BC39" s="411"/>
      <c r="BD39" s="411"/>
      <c r="BE39" s="411"/>
      <c r="BF39" s="411"/>
      <c r="BG39" s="411"/>
      <c r="BH39" s="411"/>
      <c r="BI39" s="411"/>
      <c r="BJ39" s="411"/>
      <c r="BK39" s="379"/>
    </row>
    <row r="40" spans="2:63" ht="14.4" thickBot="1">
      <c r="B40" s="524">
        <v>29</v>
      </c>
      <c r="C40" s="525" t="s">
        <v>609</v>
      </c>
      <c r="D40" s="551" t="s">
        <v>610</v>
      </c>
      <c r="E40" s="526" t="s">
        <v>489</v>
      </c>
      <c r="F40" s="527">
        <v>1</v>
      </c>
      <c r="G40" s="576">
        <f t="shared" ref="G40:X40" si="11">IFERROR(AVERAGE(G22:G33),0)</f>
        <v>94.308333333333351</v>
      </c>
      <c r="H40" s="576">
        <f t="shared" si="11"/>
        <v>96.583333333333314</v>
      </c>
      <c r="I40" s="577">
        <f t="shared" si="11"/>
        <v>98.600000000000009</v>
      </c>
      <c r="J40" s="578">
        <f t="shared" si="11"/>
        <v>99.72499999999998</v>
      </c>
      <c r="K40" s="576">
        <f t="shared" si="11"/>
        <v>100.16666666666667</v>
      </c>
      <c r="L40" s="577">
        <f t="shared" si="11"/>
        <v>101.54166666666667</v>
      </c>
      <c r="M40" s="577">
        <f t="shared" si="11"/>
        <v>104.21666666666665</v>
      </c>
      <c r="N40" s="579">
        <f t="shared" si="11"/>
        <v>106.53194291666664</v>
      </c>
      <c r="O40" s="580">
        <f t="shared" si="11"/>
        <v>108.72257361214581</v>
      </c>
      <c r="P40" s="581">
        <f t="shared" si="11"/>
        <v>110.97841713500152</v>
      </c>
      <c r="Q40" s="579">
        <f t="shared" si="11"/>
        <v>113.22586261116091</v>
      </c>
      <c r="R40" s="579">
        <f t="shared" si="11"/>
        <v>115.57514317273325</v>
      </c>
      <c r="S40" s="579">
        <f t="shared" si="11"/>
        <v>117.88664603618793</v>
      </c>
      <c r="T40" s="580">
        <f t="shared" si="11"/>
        <v>120.2443789569117</v>
      </c>
      <c r="U40" s="581">
        <f t="shared" si="11"/>
        <v>122.64926653604994</v>
      </c>
      <c r="V40" s="579">
        <f t="shared" si="11"/>
        <v>125.10225186677093</v>
      </c>
      <c r="W40" s="579">
        <f t="shared" si="11"/>
        <v>127.60429690410636</v>
      </c>
      <c r="X40" s="579">
        <f t="shared" si="11"/>
        <v>130.15638284218849</v>
      </c>
      <c r="Y40" s="580">
        <f>IFERROR(AVERAGE(Y22:Y33),0)</f>
        <v>132.75951049903225</v>
      </c>
      <c r="Z40" s="537"/>
      <c r="AA40" s="535" t="s">
        <v>611</v>
      </c>
      <c r="AB40" s="536"/>
      <c r="AD40" s="363"/>
      <c r="AE40" s="363"/>
      <c r="AG40" s="379"/>
      <c r="AH40" s="411"/>
      <c r="AI40" s="411"/>
      <c r="AJ40" s="411"/>
      <c r="AK40" s="411"/>
      <c r="AL40" s="411"/>
      <c r="AM40" s="411"/>
      <c r="AN40" s="411"/>
      <c r="AO40" s="411"/>
      <c r="AP40" s="411"/>
      <c r="AQ40" s="411"/>
      <c r="AR40" s="411"/>
      <c r="AS40" s="411"/>
      <c r="AT40" s="379"/>
      <c r="AV40" s="379"/>
      <c r="AW40" s="411"/>
      <c r="AX40" s="411"/>
      <c r="AY40" s="411"/>
      <c r="AZ40" s="411"/>
      <c r="BA40" s="411"/>
      <c r="BB40" s="411"/>
      <c r="BC40" s="411"/>
      <c r="BD40" s="411"/>
      <c r="BE40" s="411"/>
      <c r="BF40" s="411"/>
      <c r="BG40" s="411"/>
      <c r="BH40" s="411"/>
      <c r="BI40" s="411"/>
      <c r="BJ40" s="411"/>
      <c r="BK40" s="379"/>
    </row>
    <row r="41" spans="2:63" ht="14.4" thickBot="1">
      <c r="B41" s="404"/>
      <c r="C41" s="404"/>
      <c r="D41" s="404"/>
      <c r="E41" s="404"/>
      <c r="F41" s="404"/>
      <c r="G41" s="404"/>
      <c r="H41" s="582"/>
      <c r="I41" s="404"/>
      <c r="J41" s="404"/>
      <c r="K41" s="404"/>
      <c r="L41" s="404"/>
      <c r="M41" s="404"/>
      <c r="N41" s="583"/>
      <c r="O41" s="583"/>
      <c r="P41" s="583"/>
      <c r="Q41" s="583"/>
      <c r="R41" s="583"/>
      <c r="S41" s="583"/>
      <c r="T41" s="583"/>
      <c r="U41" s="583"/>
      <c r="V41" s="583"/>
      <c r="W41" s="583"/>
      <c r="X41" s="583"/>
      <c r="Y41" s="583"/>
      <c r="Z41" s="404"/>
      <c r="AA41" s="539"/>
      <c r="AB41" s="539"/>
      <c r="AD41" s="363"/>
      <c r="AE41" s="363"/>
      <c r="AG41" s="379"/>
      <c r="AH41" s="411"/>
      <c r="AI41" s="411"/>
      <c r="AJ41" s="411"/>
      <c r="AK41" s="411"/>
      <c r="AL41" s="411"/>
      <c r="AM41" s="411"/>
      <c r="AN41" s="411"/>
      <c r="AO41" s="411"/>
      <c r="AP41" s="411"/>
      <c r="AQ41" s="411"/>
      <c r="AR41" s="411"/>
      <c r="AS41" s="411"/>
      <c r="AT41" s="379"/>
      <c r="AV41" s="379"/>
      <c r="AW41" s="411"/>
      <c r="AX41" s="411"/>
      <c r="AY41" s="411"/>
      <c r="AZ41" s="411"/>
      <c r="BA41" s="411"/>
      <c r="BB41" s="411"/>
      <c r="BC41" s="411"/>
      <c r="BD41" s="411"/>
      <c r="BE41" s="411"/>
      <c r="BF41" s="411"/>
      <c r="BG41" s="411"/>
      <c r="BH41" s="411"/>
      <c r="BI41" s="411"/>
      <c r="BJ41" s="411"/>
      <c r="BK41" s="379"/>
    </row>
    <row r="42" spans="2:63" ht="14.4" thickBot="1">
      <c r="B42" s="482" t="s">
        <v>462</v>
      </c>
      <c r="C42" s="540" t="s">
        <v>612</v>
      </c>
      <c r="D42" s="404"/>
      <c r="E42" s="404"/>
      <c r="F42" s="404"/>
      <c r="G42" s="584"/>
      <c r="H42" s="584"/>
      <c r="I42" s="584"/>
      <c r="J42" s="584"/>
      <c r="K42" s="584"/>
      <c r="L42" s="584"/>
      <c r="M42" s="584"/>
      <c r="N42" s="585"/>
      <c r="O42" s="585"/>
      <c r="P42" s="585"/>
      <c r="Q42" s="585"/>
      <c r="R42" s="585"/>
      <c r="S42" s="585"/>
      <c r="T42" s="585"/>
      <c r="U42" s="585"/>
      <c r="V42" s="585"/>
      <c r="W42" s="585"/>
      <c r="X42" s="585"/>
      <c r="Y42" s="585"/>
      <c r="Z42" s="404"/>
      <c r="AA42" s="539"/>
      <c r="AB42" s="539"/>
      <c r="AD42" s="363"/>
      <c r="AE42" s="363"/>
      <c r="AG42" s="379"/>
      <c r="AH42" s="411"/>
      <c r="AI42" s="411"/>
      <c r="AJ42" s="411"/>
      <c r="AK42" s="411"/>
      <c r="AL42" s="411"/>
      <c r="AM42" s="411"/>
      <c r="AN42" s="411"/>
      <c r="AO42" s="411"/>
      <c r="AP42" s="411"/>
      <c r="AQ42" s="411"/>
      <c r="AR42" s="411"/>
      <c r="AS42" s="411"/>
      <c r="AT42" s="379"/>
      <c r="AV42" s="379"/>
      <c r="AW42" s="411"/>
      <c r="AX42" s="411"/>
      <c r="AY42" s="411"/>
      <c r="AZ42" s="411"/>
      <c r="BA42" s="411"/>
      <c r="BB42" s="411"/>
      <c r="BC42" s="411"/>
      <c r="BD42" s="411"/>
      <c r="BE42" s="411"/>
      <c r="BF42" s="411"/>
      <c r="BG42" s="411"/>
      <c r="BH42" s="411"/>
      <c r="BI42" s="411"/>
      <c r="BJ42" s="411"/>
      <c r="BK42" s="379"/>
    </row>
    <row r="43" spans="2:63" ht="13.8">
      <c r="B43" s="488">
        <v>30</v>
      </c>
      <c r="C43" s="489" t="s">
        <v>613</v>
      </c>
      <c r="D43" s="490" t="s">
        <v>614</v>
      </c>
      <c r="E43" s="490" t="s">
        <v>182</v>
      </c>
      <c r="F43" s="491">
        <v>2</v>
      </c>
      <c r="G43" s="404"/>
      <c r="H43" s="586">
        <f t="shared" ref="H43:Y43" si="12" xml:space="preserve"> IF(G14=0,0,H14 / G14 -1)</f>
        <v>2.9769392033542896E-2</v>
      </c>
      <c r="I43" s="587">
        <f t="shared" si="12"/>
        <v>2.6465798045602673E-2</v>
      </c>
      <c r="J43" s="588">
        <f t="shared" si="12"/>
        <v>1.983339944466489E-2</v>
      </c>
      <c r="K43" s="589">
        <f t="shared" si="12"/>
        <v>1.0501750291715295E-2</v>
      </c>
      <c r="L43" s="590">
        <f t="shared" si="12"/>
        <v>2.1939953810623525E-2</v>
      </c>
      <c r="M43" s="587">
        <f t="shared" si="12"/>
        <v>3.8794726930320156E-2</v>
      </c>
      <c r="N43" s="591">
        <f t="shared" si="12"/>
        <v>3.149927483683812E-2</v>
      </c>
      <c r="O43" s="592">
        <f t="shared" si="12"/>
        <v>2.9008304407047936E-2</v>
      </c>
      <c r="P43" s="593">
        <f t="shared" si="12"/>
        <v>3.0000000000000027E-2</v>
      </c>
      <c r="Q43" s="591">
        <f t="shared" si="12"/>
        <v>3.0999999999999917E-2</v>
      </c>
      <c r="R43" s="591">
        <f t="shared" si="12"/>
        <v>3.0999999999999917E-2</v>
      </c>
      <c r="S43" s="591">
        <f t="shared" si="12"/>
        <v>3.0000000000000027E-2</v>
      </c>
      <c r="T43" s="592">
        <f t="shared" si="12"/>
        <v>3.0000000000000027E-2</v>
      </c>
      <c r="U43" s="593">
        <f t="shared" si="12"/>
        <v>3.0000000000000027E-2</v>
      </c>
      <c r="V43" s="591">
        <f t="shared" si="12"/>
        <v>3.0000000000000027E-2</v>
      </c>
      <c r="W43" s="591">
        <f t="shared" si="12"/>
        <v>3.0000000000000027E-2</v>
      </c>
      <c r="X43" s="591">
        <f t="shared" si="12"/>
        <v>3.0000000000000027E-2</v>
      </c>
      <c r="Y43" s="592">
        <f t="shared" si="12"/>
        <v>3.0000000000000027E-2</v>
      </c>
      <c r="Z43" s="404"/>
      <c r="AA43" s="544" t="s">
        <v>615</v>
      </c>
      <c r="AB43" s="575"/>
      <c r="AD43" s="363"/>
      <c r="AE43" s="363"/>
      <c r="AG43" s="378"/>
      <c r="AH43" s="411"/>
      <c r="AI43" s="411"/>
      <c r="AJ43" s="411"/>
      <c r="AK43" s="411"/>
      <c r="AL43" s="411"/>
      <c r="AM43" s="411"/>
      <c r="AN43" s="411"/>
      <c r="AO43" s="411"/>
      <c r="AP43" s="411"/>
      <c r="AQ43" s="411"/>
      <c r="AR43" s="411"/>
      <c r="AS43" s="411"/>
      <c r="AT43" s="378"/>
      <c r="AV43" s="378"/>
      <c r="AW43" s="411"/>
      <c r="AX43" s="411"/>
      <c r="AY43" s="411"/>
      <c r="AZ43" s="411"/>
      <c r="BA43" s="411"/>
      <c r="BB43" s="411"/>
      <c r="BC43" s="411"/>
      <c r="BD43" s="411"/>
      <c r="BE43" s="411"/>
      <c r="BF43" s="411"/>
      <c r="BG43" s="411"/>
      <c r="BH43" s="411"/>
      <c r="BI43" s="411"/>
      <c r="BJ43" s="411"/>
      <c r="BK43" s="378"/>
    </row>
    <row r="44" spans="2:63" ht="13.8">
      <c r="B44" s="594">
        <v>31</v>
      </c>
      <c r="C44" s="520" t="s">
        <v>616</v>
      </c>
      <c r="D44" s="521" t="s">
        <v>617</v>
      </c>
      <c r="E44" s="521" t="s">
        <v>182</v>
      </c>
      <c r="F44" s="522">
        <v>2</v>
      </c>
      <c r="G44" s="404"/>
      <c r="H44" s="595">
        <f xml:space="preserve"> IF(G39=0,0,H39 / G39 -1)</f>
        <v>3.0897791510129391E-2</v>
      </c>
      <c r="I44" s="596">
        <f t="shared" ref="I44:Y44" si="13" xml:space="preserve"> IF(H39=0,0,I39 / H39 -1)</f>
        <v>2.8847791287762714E-2</v>
      </c>
      <c r="J44" s="597">
        <f t="shared" si="13"/>
        <v>1.9597457627118731E-2</v>
      </c>
      <c r="K44" s="598">
        <f t="shared" si="13"/>
        <v>1.0779220779220777E-2</v>
      </c>
      <c r="L44" s="596">
        <f t="shared" si="13"/>
        <v>2.1424900424001248E-2</v>
      </c>
      <c r="M44" s="596">
        <f t="shared" si="13"/>
        <v>3.7422560457875953E-2</v>
      </c>
      <c r="N44" s="599">
        <f t="shared" si="13"/>
        <v>3.2260753584528068E-2</v>
      </c>
      <c r="O44" s="600">
        <f t="shared" si="13"/>
        <v>2.9254226835911501E-2</v>
      </c>
      <c r="P44" s="601">
        <f t="shared" si="13"/>
        <v>3.0251921959463246E-2</v>
      </c>
      <c r="Q44" s="599">
        <f t="shared" si="13"/>
        <v>3.0999999999999917E-2</v>
      </c>
      <c r="R44" s="599">
        <f t="shared" si="13"/>
        <v>3.0747895117038127E-2</v>
      </c>
      <c r="S44" s="599">
        <f t="shared" si="13"/>
        <v>3.0000000000000027E-2</v>
      </c>
      <c r="T44" s="600">
        <f t="shared" si="13"/>
        <v>3.0000000000000027E-2</v>
      </c>
      <c r="U44" s="601">
        <f t="shared" si="13"/>
        <v>3.0000000000000027E-2</v>
      </c>
      <c r="V44" s="599">
        <f t="shared" si="13"/>
        <v>3.0000000000000027E-2</v>
      </c>
      <c r="W44" s="599">
        <f t="shared" si="13"/>
        <v>3.0000000000000027E-2</v>
      </c>
      <c r="X44" s="599">
        <f t="shared" si="13"/>
        <v>2.9999999999999805E-2</v>
      </c>
      <c r="Y44" s="600">
        <f t="shared" si="13"/>
        <v>3.0000000000000249E-2</v>
      </c>
      <c r="Z44" s="404"/>
      <c r="AA44" s="518" t="s">
        <v>618</v>
      </c>
      <c r="AB44" s="519"/>
      <c r="AD44" s="363"/>
      <c r="AE44" s="363"/>
      <c r="AG44" s="378"/>
      <c r="AH44" s="411"/>
      <c r="AI44" s="411"/>
      <c r="AJ44" s="411"/>
      <c r="AK44" s="411"/>
      <c r="AL44" s="411"/>
      <c r="AM44" s="411"/>
      <c r="AN44" s="411"/>
      <c r="AO44" s="411"/>
      <c r="AP44" s="411"/>
      <c r="AQ44" s="411"/>
      <c r="AR44" s="411"/>
      <c r="AS44" s="411"/>
      <c r="AT44" s="378"/>
      <c r="AV44" s="378"/>
      <c r="AW44" s="411"/>
      <c r="AX44" s="411"/>
      <c r="AY44" s="411"/>
      <c r="AZ44" s="411"/>
      <c r="BA44" s="411"/>
      <c r="BB44" s="411"/>
      <c r="BC44" s="411"/>
      <c r="BD44" s="411"/>
      <c r="BE44" s="411"/>
      <c r="BF44" s="411"/>
      <c r="BG44" s="411"/>
      <c r="BH44" s="411"/>
      <c r="BI44" s="411"/>
      <c r="BJ44" s="411"/>
      <c r="BK44" s="378"/>
    </row>
    <row r="45" spans="2:63" ht="13.8">
      <c r="B45" s="594">
        <v>32</v>
      </c>
      <c r="C45" s="520" t="s">
        <v>619</v>
      </c>
      <c r="D45" s="521" t="s">
        <v>620</v>
      </c>
      <c r="E45" s="521" t="s">
        <v>182</v>
      </c>
      <c r="F45" s="522">
        <v>2</v>
      </c>
      <c r="G45" s="404"/>
      <c r="H45" s="595">
        <f t="shared" ref="H45:X45" si="14" xml:space="preserve"> IF(G18=0,0,H18 / G18 -1)</f>
        <v>3.2807308970099536E-2</v>
      </c>
      <c r="I45" s="596">
        <f t="shared" si="14"/>
        <v>2.4527543224768911E-2</v>
      </c>
      <c r="J45" s="597">
        <f t="shared" si="14"/>
        <v>9.0266875981162009E-3</v>
      </c>
      <c r="K45" s="598">
        <f t="shared" si="14"/>
        <v>1.5558148580318898E-2</v>
      </c>
      <c r="L45" s="596">
        <f t="shared" si="14"/>
        <v>3.1405591727307502E-2</v>
      </c>
      <c r="M45" s="596">
        <f t="shared" si="14"/>
        <v>3.3419977720014815E-2</v>
      </c>
      <c r="N45" s="599">
        <f t="shared" si="14"/>
        <v>3.0452748832195287E-2</v>
      </c>
      <c r="O45" s="600">
        <f t="shared" si="14"/>
        <v>3.0000000000000027E-2</v>
      </c>
      <c r="P45" s="601">
        <f t="shared" si="14"/>
        <v>3.0999999999999917E-2</v>
      </c>
      <c r="Q45" s="599">
        <f t="shared" si="14"/>
        <v>3.0999999999999917E-2</v>
      </c>
      <c r="R45" s="599">
        <f t="shared" si="14"/>
        <v>3.0000000000000027E-2</v>
      </c>
      <c r="S45" s="599">
        <f t="shared" si="14"/>
        <v>3.0000000000000027E-2</v>
      </c>
      <c r="T45" s="600">
        <f t="shared" si="14"/>
        <v>3.0000000000000027E-2</v>
      </c>
      <c r="U45" s="601">
        <f t="shared" si="14"/>
        <v>3.0000000000000027E-2</v>
      </c>
      <c r="V45" s="599">
        <f t="shared" si="14"/>
        <v>3.0000000000000027E-2</v>
      </c>
      <c r="W45" s="599">
        <f t="shared" si="14"/>
        <v>3.0000000000000027E-2</v>
      </c>
      <c r="X45" s="599">
        <f t="shared" si="14"/>
        <v>3.0000000000000027E-2</v>
      </c>
      <c r="Y45" s="600">
        <f xml:space="preserve"> IF(X18=0,0,Y18 / X18 -1)</f>
        <v>3.0000000000000027E-2</v>
      </c>
      <c r="Z45" s="404"/>
      <c r="AA45" s="518" t="s">
        <v>621</v>
      </c>
      <c r="AB45" s="519"/>
      <c r="AD45" s="363"/>
      <c r="AE45" s="363"/>
      <c r="AG45" s="378"/>
      <c r="AH45" s="411"/>
      <c r="AI45" s="411"/>
      <c r="AJ45" s="411"/>
      <c r="AK45" s="411"/>
      <c r="AL45" s="411"/>
      <c r="AM45" s="411"/>
      <c r="AN45" s="411"/>
      <c r="AO45" s="411"/>
      <c r="AP45" s="411"/>
      <c r="AQ45" s="411"/>
      <c r="AR45" s="411"/>
      <c r="AS45" s="411"/>
      <c r="AT45" s="378"/>
      <c r="AV45" s="378"/>
      <c r="AW45" s="411"/>
      <c r="AX45" s="411"/>
      <c r="AY45" s="411"/>
      <c r="AZ45" s="411"/>
      <c r="BA45" s="411"/>
      <c r="BB45" s="411"/>
      <c r="BC45" s="411"/>
      <c r="BD45" s="411"/>
      <c r="BE45" s="411"/>
      <c r="BF45" s="411"/>
      <c r="BG45" s="411"/>
      <c r="BH45" s="411"/>
      <c r="BI45" s="411"/>
      <c r="BJ45" s="411"/>
      <c r="BK45" s="378"/>
    </row>
    <row r="46" spans="2:63" ht="13.8">
      <c r="B46" s="594">
        <v>33</v>
      </c>
      <c r="C46" s="520" t="s">
        <v>622</v>
      </c>
      <c r="D46" s="521" t="s">
        <v>623</v>
      </c>
      <c r="E46" s="521" t="s">
        <v>182</v>
      </c>
      <c r="F46" s="522">
        <v>2</v>
      </c>
      <c r="G46" s="404"/>
      <c r="H46" s="595">
        <f t="shared" ref="H46:X46" si="15" xml:space="preserve"> IF(G29=0,0,H29 / G29 -1)</f>
        <v>2.428722280887019E-2</v>
      </c>
      <c r="I46" s="596">
        <f t="shared" si="15"/>
        <v>1.8556701030927769E-2</v>
      </c>
      <c r="J46" s="597">
        <f t="shared" si="15"/>
        <v>1.1133603238866474E-2</v>
      </c>
      <c r="K46" s="598">
        <f t="shared" si="15"/>
        <v>4.0040040040039138E-3</v>
      </c>
      <c r="L46" s="596">
        <f t="shared" si="15"/>
        <v>1.4955134596211339E-2</v>
      </c>
      <c r="M46" s="596">
        <f t="shared" si="15"/>
        <v>2.8487229862475427E-2</v>
      </c>
      <c r="N46" s="599">
        <f t="shared" si="15"/>
        <v>2.0878104106972328E-2</v>
      </c>
      <c r="O46" s="600">
        <f t="shared" si="15"/>
        <v>2.0313281225605495E-2</v>
      </c>
      <c r="P46" s="601">
        <f t="shared" si="15"/>
        <v>2.0999999999999908E-2</v>
      </c>
      <c r="Q46" s="599">
        <f t="shared" si="15"/>
        <v>2.0000000000000018E-2</v>
      </c>
      <c r="R46" s="599">
        <f t="shared" si="15"/>
        <v>2.0999999999999908E-2</v>
      </c>
      <c r="S46" s="599">
        <f t="shared" si="15"/>
        <v>2.0000000000000018E-2</v>
      </c>
      <c r="T46" s="600">
        <f t="shared" si="15"/>
        <v>2.0000000000000018E-2</v>
      </c>
      <c r="U46" s="601">
        <f t="shared" si="15"/>
        <v>2.0000000000000018E-2</v>
      </c>
      <c r="V46" s="599">
        <f t="shared" si="15"/>
        <v>2.0000000000000018E-2</v>
      </c>
      <c r="W46" s="599">
        <f t="shared" si="15"/>
        <v>2.0000000000000018E-2</v>
      </c>
      <c r="X46" s="599">
        <f t="shared" si="15"/>
        <v>2.0000000000000018E-2</v>
      </c>
      <c r="Y46" s="600">
        <f xml:space="preserve"> IF(X29=0,0,Y29 / X29 -1)</f>
        <v>2.0000000000000018E-2</v>
      </c>
      <c r="Z46" s="404"/>
      <c r="AA46" s="518" t="s">
        <v>624</v>
      </c>
      <c r="AB46" s="519"/>
      <c r="AD46" s="363"/>
      <c r="AE46" s="363"/>
      <c r="AG46" s="380"/>
      <c r="AH46" s="411"/>
      <c r="AI46" s="411"/>
      <c r="AJ46" s="411"/>
      <c r="AK46" s="411"/>
      <c r="AL46" s="411"/>
      <c r="AM46" s="411"/>
      <c r="AN46" s="411"/>
      <c r="AO46" s="411"/>
      <c r="AP46" s="411"/>
      <c r="AQ46" s="411"/>
      <c r="AR46" s="411"/>
      <c r="AS46" s="411"/>
      <c r="AT46" s="380"/>
      <c r="AV46" s="380"/>
      <c r="AW46" s="411"/>
      <c r="AX46" s="411"/>
      <c r="AY46" s="411"/>
      <c r="AZ46" s="411"/>
      <c r="BA46" s="411"/>
      <c r="BB46" s="411"/>
      <c r="BC46" s="411"/>
      <c r="BD46" s="411"/>
      <c r="BE46" s="411"/>
      <c r="BF46" s="411"/>
      <c r="BG46" s="411"/>
      <c r="BH46" s="411"/>
      <c r="BI46" s="411"/>
      <c r="BJ46" s="411"/>
      <c r="BK46" s="380"/>
    </row>
    <row r="47" spans="2:63" ht="13.8">
      <c r="B47" s="594">
        <v>34</v>
      </c>
      <c r="C47" s="520" t="s">
        <v>625</v>
      </c>
      <c r="D47" s="521" t="s">
        <v>626</v>
      </c>
      <c r="E47" s="521" t="s">
        <v>182</v>
      </c>
      <c r="F47" s="522">
        <v>2</v>
      </c>
      <c r="G47" s="404"/>
      <c r="H47" s="595">
        <f xml:space="preserve"> IF(G40=0,0,H40 / G40 -1)</f>
        <v>2.4123000795263305E-2</v>
      </c>
      <c r="I47" s="596">
        <f t="shared" ref="I47:X47" si="16" xml:space="preserve"> IF(H40=0,0,I40 / H40 -1)</f>
        <v>2.088006902502193E-2</v>
      </c>
      <c r="J47" s="597">
        <f t="shared" si="16"/>
        <v>1.1409736308316099E-2</v>
      </c>
      <c r="K47" s="598">
        <f t="shared" si="16"/>
        <v>4.4288459931480784E-3</v>
      </c>
      <c r="L47" s="596">
        <f t="shared" si="16"/>
        <v>1.3727121464226277E-2</v>
      </c>
      <c r="M47" s="596">
        <f t="shared" si="16"/>
        <v>2.6343865408288814E-2</v>
      </c>
      <c r="N47" s="599">
        <f t="shared" si="16"/>
        <v>2.2215988325603453E-2</v>
      </c>
      <c r="O47" s="600">
        <f t="shared" si="16"/>
        <v>2.0563134732206834E-2</v>
      </c>
      <c r="P47" s="601">
        <f t="shared" si="16"/>
        <v>2.0748621449149685E-2</v>
      </c>
      <c r="Q47" s="599">
        <f t="shared" si="16"/>
        <v>2.0251194188735333E-2</v>
      </c>
      <c r="R47" s="599">
        <f t="shared" si="16"/>
        <v>2.0748621449149018E-2</v>
      </c>
      <c r="S47" s="599">
        <f t="shared" si="16"/>
        <v>2.0000000000000018E-2</v>
      </c>
      <c r="T47" s="600">
        <f t="shared" si="16"/>
        <v>2.000000000000024E-2</v>
      </c>
      <c r="U47" s="601">
        <f t="shared" si="16"/>
        <v>2.0000000000000018E-2</v>
      </c>
      <c r="V47" s="599">
        <f t="shared" si="16"/>
        <v>2.0000000000000018E-2</v>
      </c>
      <c r="W47" s="599">
        <f t="shared" si="16"/>
        <v>2.000000000000024E-2</v>
      </c>
      <c r="X47" s="599">
        <f t="shared" si="16"/>
        <v>2.0000000000000018E-2</v>
      </c>
      <c r="Y47" s="600">
        <f xml:space="preserve"> IF(X40=0,0,Y40 / X40 -1)</f>
        <v>1.9999999999999796E-2</v>
      </c>
      <c r="Z47" s="404"/>
      <c r="AA47" s="518" t="s">
        <v>627</v>
      </c>
      <c r="AB47" s="519"/>
      <c r="AD47" s="363"/>
      <c r="AE47" s="363"/>
      <c r="AG47" s="380"/>
      <c r="AH47" s="411"/>
      <c r="AI47" s="411"/>
      <c r="AJ47" s="411"/>
      <c r="AK47" s="411"/>
      <c r="AL47" s="411"/>
      <c r="AM47" s="411"/>
      <c r="AN47" s="411"/>
      <c r="AO47" s="411"/>
      <c r="AP47" s="411"/>
      <c r="AQ47" s="411"/>
      <c r="AR47" s="411"/>
      <c r="AS47" s="411"/>
      <c r="AT47" s="380"/>
      <c r="AV47" s="380"/>
      <c r="AW47" s="411"/>
      <c r="AX47" s="411"/>
      <c r="AY47" s="411"/>
      <c r="AZ47" s="411"/>
      <c r="BA47" s="411"/>
      <c r="BB47" s="411"/>
      <c r="BC47" s="411"/>
      <c r="BD47" s="411"/>
      <c r="BE47" s="411"/>
      <c r="BF47" s="411"/>
      <c r="BG47" s="411"/>
      <c r="BH47" s="411"/>
      <c r="BI47" s="411"/>
      <c r="BJ47" s="411"/>
      <c r="BK47" s="380"/>
    </row>
    <row r="48" spans="2:63" ht="14.4" thickBot="1">
      <c r="B48" s="524">
        <v>35</v>
      </c>
      <c r="C48" s="525" t="s">
        <v>628</v>
      </c>
      <c r="D48" s="526" t="s">
        <v>629</v>
      </c>
      <c r="E48" s="526" t="s">
        <v>182</v>
      </c>
      <c r="F48" s="527">
        <v>2</v>
      </c>
      <c r="G48" s="404"/>
      <c r="H48" s="602">
        <f t="shared" ref="H48:X48" si="17" xml:space="preserve"> IF(G33=0,0,H33 / G33 -1)</f>
        <v>2.515723270440251E-2</v>
      </c>
      <c r="I48" s="603">
        <f t="shared" si="17"/>
        <v>1.5337423312883347E-2</v>
      </c>
      <c r="J48" s="604">
        <f t="shared" si="17"/>
        <v>3.0211480362536403E-3</v>
      </c>
      <c r="K48" s="605">
        <f t="shared" si="17"/>
        <v>8.0321285140563248E-3</v>
      </c>
      <c r="L48" s="603">
        <f t="shared" si="17"/>
        <v>2.2908366533864521E-2</v>
      </c>
      <c r="M48" s="603">
        <f t="shared" si="17"/>
        <v>2.3369036027263812E-2</v>
      </c>
      <c r="N48" s="606">
        <f t="shared" si="17"/>
        <v>2.1633848715508996E-2</v>
      </c>
      <c r="O48" s="607">
        <f t="shared" si="17"/>
        <v>2.0999999999999908E-2</v>
      </c>
      <c r="P48" s="608">
        <f t="shared" si="17"/>
        <v>2.0000000000000018E-2</v>
      </c>
      <c r="Q48" s="606">
        <f t="shared" si="17"/>
        <v>2.0999999999999908E-2</v>
      </c>
      <c r="R48" s="606">
        <f t="shared" si="17"/>
        <v>2.0000000000000018E-2</v>
      </c>
      <c r="S48" s="606">
        <f t="shared" si="17"/>
        <v>2.0000000000000018E-2</v>
      </c>
      <c r="T48" s="607">
        <f t="shared" si="17"/>
        <v>2.0000000000000018E-2</v>
      </c>
      <c r="U48" s="608">
        <f t="shared" si="17"/>
        <v>2.0000000000000018E-2</v>
      </c>
      <c r="V48" s="606">
        <f t="shared" si="17"/>
        <v>2.0000000000000018E-2</v>
      </c>
      <c r="W48" s="606">
        <f t="shared" si="17"/>
        <v>2.0000000000000018E-2</v>
      </c>
      <c r="X48" s="606">
        <f t="shared" si="17"/>
        <v>2.0000000000000018E-2</v>
      </c>
      <c r="Y48" s="607">
        <f xml:space="preserve"> IF(X33=0,0,Y33 / X33 -1)</f>
        <v>2.0000000000000018E-2</v>
      </c>
      <c r="Z48" s="404"/>
      <c r="AA48" s="518" t="s">
        <v>630</v>
      </c>
      <c r="AB48" s="519"/>
      <c r="AD48" s="363"/>
      <c r="AE48" s="363"/>
      <c r="AG48" s="380"/>
      <c r="AH48" s="411"/>
      <c r="AI48" s="411"/>
      <c r="AJ48" s="411"/>
      <c r="AK48" s="411"/>
      <c r="AL48" s="411"/>
      <c r="AM48" s="411"/>
      <c r="AN48" s="411"/>
      <c r="AO48" s="411"/>
      <c r="AP48" s="411"/>
      <c r="AQ48" s="411"/>
      <c r="AR48" s="411"/>
      <c r="AS48" s="411"/>
      <c r="AT48" s="380"/>
      <c r="AV48" s="380"/>
      <c r="AW48" s="411"/>
      <c r="AX48" s="411"/>
      <c r="AY48" s="411"/>
      <c r="AZ48" s="411"/>
      <c r="BA48" s="411"/>
      <c r="BB48" s="411"/>
      <c r="BC48" s="411"/>
      <c r="BD48" s="411"/>
      <c r="BE48" s="411"/>
      <c r="BF48" s="411"/>
      <c r="BG48" s="411"/>
      <c r="BH48" s="411"/>
      <c r="BI48" s="411"/>
      <c r="BJ48" s="411"/>
      <c r="BK48" s="380"/>
    </row>
    <row r="49" spans="2:63" ht="14.4" thickBot="1">
      <c r="B49" s="524">
        <v>36</v>
      </c>
      <c r="C49" s="525" t="s">
        <v>631</v>
      </c>
      <c r="D49" s="526" t="s">
        <v>632</v>
      </c>
      <c r="E49" s="526" t="s">
        <v>182</v>
      </c>
      <c r="F49" s="527">
        <v>2</v>
      </c>
      <c r="G49" s="404"/>
      <c r="H49" s="609">
        <f>H44 - H47</f>
        <v>6.7747907148660858E-3</v>
      </c>
      <c r="I49" s="603">
        <f>I44 - I47</f>
        <v>7.967722262740784E-3</v>
      </c>
      <c r="J49" s="604">
        <f>J44 - J47</f>
        <v>8.1877213188026321E-3</v>
      </c>
      <c r="K49" s="605">
        <f>K44 - K47</f>
        <v>6.3503747860726989E-3</v>
      </c>
      <c r="L49" s="603">
        <f>L44 - L47</f>
        <v>7.6977789597749702E-3</v>
      </c>
      <c r="M49" s="603">
        <f t="shared" ref="M49:X49" si="18">M44 - M47</f>
        <v>1.1078695049587139E-2</v>
      </c>
      <c r="N49" s="606">
        <f t="shared" si="18"/>
        <v>1.0044765258924615E-2</v>
      </c>
      <c r="O49" s="607">
        <f t="shared" si="18"/>
        <v>8.6910921037046673E-3</v>
      </c>
      <c r="P49" s="608">
        <f t="shared" si="18"/>
        <v>9.5033005103135615E-3</v>
      </c>
      <c r="Q49" s="606">
        <f t="shared" si="18"/>
        <v>1.0748805811264583E-2</v>
      </c>
      <c r="R49" s="606">
        <f t="shared" si="18"/>
        <v>9.9992736678891081E-3</v>
      </c>
      <c r="S49" s="606">
        <f t="shared" si="18"/>
        <v>1.0000000000000009E-2</v>
      </c>
      <c r="T49" s="607">
        <f t="shared" si="18"/>
        <v>9.9999999999997868E-3</v>
      </c>
      <c r="U49" s="608">
        <f>U44 - U47</f>
        <v>1.0000000000000009E-2</v>
      </c>
      <c r="V49" s="606">
        <f t="shared" si="18"/>
        <v>1.0000000000000009E-2</v>
      </c>
      <c r="W49" s="606">
        <f t="shared" si="18"/>
        <v>9.9999999999997868E-3</v>
      </c>
      <c r="X49" s="606">
        <f t="shared" si="18"/>
        <v>9.9999999999997868E-3</v>
      </c>
      <c r="Y49" s="607">
        <f>Y44 - Y47</f>
        <v>1.0000000000000453E-2</v>
      </c>
      <c r="Z49" s="404"/>
      <c r="AA49" s="535" t="s">
        <v>633</v>
      </c>
      <c r="AB49" s="536"/>
      <c r="AD49" s="363"/>
      <c r="AE49" s="363"/>
      <c r="AG49" s="380"/>
      <c r="AH49" s="411"/>
      <c r="AI49" s="411"/>
      <c r="AJ49" s="411"/>
      <c r="AK49" s="411"/>
      <c r="AL49" s="411"/>
      <c r="AM49" s="411"/>
      <c r="AN49" s="411"/>
      <c r="AO49" s="411"/>
      <c r="AP49" s="411"/>
      <c r="AQ49" s="411"/>
      <c r="AR49" s="411"/>
      <c r="AS49" s="411"/>
      <c r="AT49" s="380"/>
      <c r="AV49" s="380"/>
      <c r="AW49" s="411"/>
      <c r="AX49" s="411"/>
      <c r="AY49" s="411"/>
      <c r="AZ49" s="411"/>
      <c r="BA49" s="411"/>
      <c r="BB49" s="411"/>
      <c r="BC49" s="411"/>
      <c r="BD49" s="411"/>
      <c r="BE49" s="411"/>
      <c r="BF49" s="411"/>
      <c r="BG49" s="411"/>
      <c r="BH49" s="411"/>
      <c r="BI49" s="411"/>
      <c r="BJ49" s="411"/>
      <c r="BK49" s="380"/>
    </row>
    <row r="50" spans="2:63" ht="14.4" thickBot="1">
      <c r="B50" s="404"/>
      <c r="C50" s="404"/>
      <c r="D50" s="404"/>
      <c r="E50" s="404"/>
      <c r="F50" s="404"/>
      <c r="G50" s="404"/>
      <c r="H50" s="404"/>
      <c r="I50" s="404"/>
      <c r="J50" s="404"/>
      <c r="K50" s="404"/>
      <c r="L50" s="404"/>
      <c r="M50" s="404"/>
      <c r="N50" s="404"/>
      <c r="O50" s="404"/>
      <c r="P50" s="404"/>
      <c r="Q50" s="404"/>
      <c r="R50" s="404"/>
      <c r="S50" s="404"/>
      <c r="T50" s="404"/>
      <c r="U50" s="404"/>
      <c r="V50" s="404"/>
      <c r="W50" s="404"/>
      <c r="X50" s="404"/>
      <c r="Y50" s="404"/>
      <c r="Z50" s="404"/>
      <c r="AA50" s="539"/>
      <c r="AB50" s="539"/>
      <c r="AD50" s="363"/>
      <c r="AE50" s="363"/>
      <c r="AG50" s="380"/>
      <c r="AH50" s="411"/>
      <c r="AI50" s="411"/>
      <c r="AJ50" s="411"/>
      <c r="AK50" s="411"/>
      <c r="AL50" s="411"/>
      <c r="AM50" s="411"/>
      <c r="AN50" s="411"/>
      <c r="AO50" s="411"/>
      <c r="AP50" s="411"/>
      <c r="AQ50" s="411"/>
      <c r="AR50" s="411"/>
      <c r="AS50" s="411"/>
      <c r="AT50" s="380"/>
      <c r="AV50" s="380"/>
      <c r="AW50" s="411"/>
      <c r="AX50" s="411"/>
      <c r="AY50" s="411"/>
      <c r="AZ50" s="411"/>
      <c r="BA50" s="411"/>
      <c r="BB50" s="411"/>
      <c r="BC50" s="411"/>
      <c r="BD50" s="411"/>
      <c r="BE50" s="411"/>
      <c r="BF50" s="411"/>
      <c r="BG50" s="411"/>
      <c r="BH50" s="411"/>
      <c r="BI50" s="411"/>
      <c r="BJ50" s="411"/>
      <c r="BK50" s="380"/>
    </row>
    <row r="51" spans="2:63" ht="14.4" thickBot="1">
      <c r="B51" s="482" t="s">
        <v>634</v>
      </c>
      <c r="C51" s="540" t="s">
        <v>635</v>
      </c>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539"/>
      <c r="AB51" s="539"/>
      <c r="AD51" s="363"/>
      <c r="AE51" s="363"/>
      <c r="AG51" s="380"/>
      <c r="AH51" s="411"/>
      <c r="AI51" s="411"/>
      <c r="AJ51" s="411"/>
      <c r="AK51" s="411"/>
      <c r="AL51" s="411"/>
      <c r="AM51" s="411"/>
      <c r="AN51" s="411"/>
      <c r="AO51" s="411"/>
      <c r="AP51" s="411"/>
      <c r="AQ51" s="411"/>
      <c r="AR51" s="411"/>
      <c r="AS51" s="411"/>
      <c r="AT51" s="380"/>
      <c r="AV51" s="380"/>
      <c r="AW51" s="411"/>
      <c r="AX51" s="411"/>
      <c r="AY51" s="411"/>
      <c r="AZ51" s="411"/>
      <c r="BA51" s="411"/>
      <c r="BB51" s="411"/>
      <c r="BC51" s="411"/>
      <c r="BD51" s="411"/>
      <c r="BE51" s="411"/>
      <c r="BF51" s="411"/>
      <c r="BG51" s="411"/>
      <c r="BH51" s="411"/>
      <c r="BI51" s="411"/>
      <c r="BJ51" s="411"/>
      <c r="BK51" s="380"/>
    </row>
    <row r="52" spans="2:63" ht="13.8">
      <c r="B52" s="488">
        <v>37</v>
      </c>
      <c r="C52" s="610" t="s">
        <v>636</v>
      </c>
      <c r="D52" s="611" t="s">
        <v>637</v>
      </c>
      <c r="E52" s="611" t="s">
        <v>182</v>
      </c>
      <c r="F52" s="612">
        <v>2</v>
      </c>
      <c r="G52" s="404"/>
      <c r="H52" s="404"/>
      <c r="I52" s="404"/>
      <c r="J52" s="404"/>
      <c r="K52" s="404"/>
      <c r="L52" s="404"/>
      <c r="M52" s="404"/>
      <c r="N52" s="404"/>
      <c r="O52" s="404"/>
      <c r="P52" s="613">
        <v>3.0000000000000027E-2</v>
      </c>
      <c r="Q52" s="614">
        <v>3.0000000000000027E-2</v>
      </c>
      <c r="R52" s="614">
        <v>3.0000000000000027E-2</v>
      </c>
      <c r="S52" s="614">
        <v>3.0000000000000027E-2</v>
      </c>
      <c r="T52" s="615">
        <v>3.0000000000000027E-2</v>
      </c>
      <c r="U52" s="616">
        <v>3.0000000000000027E-2</v>
      </c>
      <c r="V52" s="614">
        <v>3.0000000000000027E-2</v>
      </c>
      <c r="W52" s="614">
        <v>3.0000000000000027E-2</v>
      </c>
      <c r="X52" s="614">
        <v>3.0000000000000027E-2</v>
      </c>
      <c r="Y52" s="615">
        <v>3.0000000000000027E-2</v>
      </c>
      <c r="Z52" s="404"/>
      <c r="AA52" s="617"/>
      <c r="AB52" s="618"/>
      <c r="AD52" s="363">
        <f xml:space="preserve"> IF( SUM( AH52:AS52 ) = 0, 0,$AH$5 )</f>
        <v>0</v>
      </c>
      <c r="AE52" s="363"/>
      <c r="AG52" s="619"/>
      <c r="AH52" s="411"/>
      <c r="AI52" s="411"/>
      <c r="AJ52" s="414">
        <f t="shared" ref="AJ52:AS53" si="19" xml:space="preserve"> IF( ISNUMBER(P52), 0, 1 )</f>
        <v>0</v>
      </c>
      <c r="AK52" s="414">
        <f t="shared" si="19"/>
        <v>0</v>
      </c>
      <c r="AL52" s="414">
        <f t="shared" si="19"/>
        <v>0</v>
      </c>
      <c r="AM52" s="414">
        <f t="shared" si="19"/>
        <v>0</v>
      </c>
      <c r="AN52" s="414">
        <f t="shared" si="19"/>
        <v>0</v>
      </c>
      <c r="AO52" s="414">
        <f t="shared" si="19"/>
        <v>0</v>
      </c>
      <c r="AP52" s="414">
        <f t="shared" si="19"/>
        <v>0</v>
      </c>
      <c r="AQ52" s="414">
        <f t="shared" si="19"/>
        <v>0</v>
      </c>
      <c r="AR52" s="414">
        <f t="shared" si="19"/>
        <v>0</v>
      </c>
      <c r="AS52" s="414">
        <f t="shared" si="19"/>
        <v>0</v>
      </c>
      <c r="AT52" s="619"/>
      <c r="AV52" s="619"/>
      <c r="AW52" s="411"/>
      <c r="AX52" s="411"/>
      <c r="AY52" s="411"/>
      <c r="AZ52" s="411"/>
      <c r="BA52" s="411"/>
      <c r="BB52" s="411"/>
      <c r="BC52" s="411"/>
      <c r="BD52" s="411"/>
      <c r="BE52" s="411"/>
      <c r="BF52" s="411"/>
      <c r="BG52" s="411"/>
      <c r="BH52" s="411"/>
      <c r="BI52" s="411"/>
      <c r="BJ52" s="411"/>
      <c r="BK52" s="619"/>
    </row>
    <row r="53" spans="2:63" ht="14.4" thickBot="1">
      <c r="B53" s="524">
        <v>38</v>
      </c>
      <c r="C53" s="525" t="s">
        <v>638</v>
      </c>
      <c r="D53" s="526" t="s">
        <v>639</v>
      </c>
      <c r="E53" s="526" t="s">
        <v>182</v>
      </c>
      <c r="F53" s="527">
        <v>2</v>
      </c>
      <c r="G53" s="404"/>
      <c r="H53" s="404"/>
      <c r="I53" s="404"/>
      <c r="J53" s="404"/>
      <c r="K53" s="404"/>
      <c r="L53" s="404"/>
      <c r="M53" s="404"/>
      <c r="N53" s="404"/>
      <c r="O53" s="404"/>
      <c r="P53" s="620">
        <v>2.0000000000000018E-2</v>
      </c>
      <c r="Q53" s="621">
        <v>2.0000000000000018E-2</v>
      </c>
      <c r="R53" s="621">
        <v>2.0000000000000018E-2</v>
      </c>
      <c r="S53" s="621">
        <v>2.0000000000000018E-2</v>
      </c>
      <c r="T53" s="622">
        <v>2.0000000000000018E-2</v>
      </c>
      <c r="U53" s="623">
        <v>2.0000000000000018E-2</v>
      </c>
      <c r="V53" s="624">
        <v>2.0000000000000018E-2</v>
      </c>
      <c r="W53" s="624">
        <v>2.0000000000000018E-2</v>
      </c>
      <c r="X53" s="624">
        <v>2.0000000000000018E-2</v>
      </c>
      <c r="Y53" s="622">
        <v>2.0000000000000018E-2</v>
      </c>
      <c r="Z53" s="404"/>
      <c r="AA53" s="625"/>
      <c r="AB53" s="626"/>
      <c r="AD53" s="363">
        <f xml:space="preserve"> IF( SUM( AH53:AS53 ) = 0, 0,$AH$5 )</f>
        <v>0</v>
      </c>
      <c r="AE53" s="363"/>
      <c r="AG53" s="619"/>
      <c r="AH53" s="411"/>
      <c r="AI53" s="411"/>
      <c r="AJ53" s="414">
        <f t="shared" si="19"/>
        <v>0</v>
      </c>
      <c r="AK53" s="414">
        <f t="shared" si="19"/>
        <v>0</v>
      </c>
      <c r="AL53" s="414">
        <f t="shared" si="19"/>
        <v>0</v>
      </c>
      <c r="AM53" s="414">
        <f t="shared" si="19"/>
        <v>0</v>
      </c>
      <c r="AN53" s="414">
        <f t="shared" si="19"/>
        <v>0</v>
      </c>
      <c r="AO53" s="414">
        <f t="shared" si="19"/>
        <v>0</v>
      </c>
      <c r="AP53" s="414">
        <f t="shared" si="19"/>
        <v>0</v>
      </c>
      <c r="AQ53" s="414">
        <f t="shared" si="19"/>
        <v>0</v>
      </c>
      <c r="AR53" s="414">
        <f t="shared" si="19"/>
        <v>0</v>
      </c>
      <c r="AS53" s="414">
        <f t="shared" si="19"/>
        <v>0</v>
      </c>
      <c r="AT53" s="619"/>
      <c r="AV53" s="619"/>
      <c r="AW53" s="411"/>
      <c r="AX53" s="411"/>
      <c r="AY53" s="411"/>
      <c r="AZ53" s="411"/>
      <c r="BA53" s="411"/>
      <c r="BB53" s="411"/>
      <c r="BC53" s="411"/>
      <c r="BD53" s="411"/>
      <c r="BE53" s="411"/>
      <c r="BF53" s="411"/>
      <c r="BG53" s="411"/>
      <c r="BH53" s="411"/>
      <c r="BI53" s="411"/>
      <c r="BJ53" s="411"/>
      <c r="BK53" s="619"/>
    </row>
    <row r="54" spans="2:63" ht="13.8">
      <c r="B54" s="404"/>
      <c r="C54" s="404"/>
      <c r="D54" s="404"/>
      <c r="E54" s="404"/>
      <c r="F54" s="404"/>
      <c r="G54" s="404"/>
      <c r="H54" s="404"/>
      <c r="I54" s="404"/>
      <c r="J54" s="404"/>
      <c r="K54" s="404"/>
      <c r="L54" s="404"/>
      <c r="M54" s="404"/>
      <c r="N54" s="404"/>
      <c r="O54" s="404"/>
      <c r="P54" s="404"/>
      <c r="Q54" s="404"/>
      <c r="R54" s="404"/>
      <c r="S54" s="404"/>
      <c r="T54" s="404"/>
      <c r="U54" s="404"/>
      <c r="V54" s="404"/>
      <c r="W54" s="404"/>
      <c r="X54" s="404"/>
      <c r="Y54" s="404"/>
      <c r="Z54" s="404"/>
      <c r="AA54" s="404"/>
      <c r="AD54" s="363"/>
      <c r="AE54" s="627"/>
      <c r="AG54" s="628"/>
      <c r="AH54" s="411"/>
      <c r="AI54" s="411"/>
      <c r="AJ54" s="411"/>
      <c r="AK54" s="411"/>
      <c r="AL54" s="411"/>
      <c r="AM54" s="411"/>
      <c r="AN54" s="411"/>
      <c r="AO54" s="411"/>
      <c r="AP54" s="411"/>
      <c r="AQ54" s="411"/>
      <c r="AR54" s="411"/>
      <c r="AS54" s="411"/>
      <c r="AT54" s="628"/>
    </row>
    <row r="55" spans="2:63" ht="13.8">
      <c r="B55" s="452" t="s">
        <v>463</v>
      </c>
      <c r="C55" s="403"/>
      <c r="D55" s="403"/>
      <c r="E55" s="403"/>
      <c r="F55" s="403"/>
      <c r="G55" s="403"/>
      <c r="H55" s="403"/>
      <c r="I55" s="403"/>
      <c r="J55" s="403"/>
      <c r="K55" s="403"/>
      <c r="L55" s="403"/>
      <c r="M55" s="393"/>
      <c r="N55" s="393"/>
      <c r="O55" s="393"/>
      <c r="P55" s="629"/>
      <c r="Q55" s="629"/>
      <c r="R55" s="629"/>
      <c r="S55" s="629"/>
      <c r="T55" s="629"/>
      <c r="U55" s="404"/>
      <c r="V55" s="404"/>
      <c r="W55" s="404"/>
      <c r="X55" s="404"/>
      <c r="Y55" s="404"/>
      <c r="Z55" s="404"/>
      <c r="AA55" s="404"/>
      <c r="AD55" s="363"/>
      <c r="AE55" s="627"/>
      <c r="AG55" s="628"/>
      <c r="AH55" s="411"/>
      <c r="AI55" s="411"/>
      <c r="AJ55" s="411"/>
      <c r="AK55" s="411"/>
      <c r="AL55" s="411"/>
      <c r="AM55" s="411"/>
      <c r="AN55" s="411"/>
      <c r="AO55" s="411"/>
      <c r="AP55" s="411"/>
      <c r="AQ55" s="411"/>
      <c r="AR55" s="411"/>
      <c r="AS55" s="411"/>
      <c r="AT55" s="628"/>
    </row>
    <row r="56" spans="2:63" ht="13.8">
      <c r="B56" s="455"/>
      <c r="C56" s="456" t="s">
        <v>458</v>
      </c>
      <c r="D56" s="456"/>
      <c r="E56" s="403"/>
      <c r="F56" s="403"/>
      <c r="G56" s="403"/>
      <c r="H56" s="403"/>
      <c r="I56" s="403"/>
      <c r="J56" s="403"/>
      <c r="K56" s="403"/>
      <c r="L56" s="403"/>
      <c r="M56" s="393"/>
      <c r="N56" s="393"/>
      <c r="O56" s="393"/>
      <c r="P56" s="629"/>
      <c r="Q56" s="629"/>
      <c r="R56" s="629"/>
      <c r="S56" s="629"/>
      <c r="T56" s="629"/>
      <c r="U56" s="404"/>
      <c r="V56" s="404"/>
      <c r="W56" s="404"/>
      <c r="X56" s="404"/>
      <c r="Y56" s="404"/>
      <c r="Z56" s="404"/>
      <c r="AA56" s="404"/>
      <c r="AD56" s="453"/>
      <c r="AE56" s="630"/>
      <c r="AG56" s="628"/>
      <c r="AH56" s="566">
        <f>SUM(AH24:AS54)</f>
        <v>0</v>
      </c>
      <c r="AI56" s="411"/>
      <c r="AJ56" s="411"/>
      <c r="AK56" s="411"/>
      <c r="AL56" s="411"/>
      <c r="AM56" s="411"/>
      <c r="AN56" s="411"/>
      <c r="AO56" s="411"/>
      <c r="AP56" s="411"/>
      <c r="AQ56" s="411"/>
      <c r="AR56" s="411"/>
      <c r="AS56" s="411"/>
      <c r="AT56" s="628"/>
    </row>
    <row r="57" spans="2:63" ht="13.8">
      <c r="B57" s="458"/>
      <c r="C57" s="456" t="s">
        <v>464</v>
      </c>
      <c r="D57" s="456"/>
      <c r="E57" s="403"/>
      <c r="F57" s="403"/>
      <c r="G57" s="403"/>
      <c r="H57" s="403"/>
      <c r="I57" s="403"/>
      <c r="J57" s="403"/>
      <c r="K57" s="403"/>
      <c r="L57" s="403"/>
      <c r="M57" s="393"/>
      <c r="N57" s="393"/>
      <c r="O57" s="393"/>
      <c r="P57" s="629"/>
      <c r="Q57" s="629"/>
      <c r="R57" s="629"/>
      <c r="S57" s="629"/>
      <c r="T57" s="629"/>
      <c r="U57" s="404"/>
      <c r="V57" s="404"/>
      <c r="W57" s="404"/>
      <c r="X57" s="404"/>
      <c r="Y57" s="404"/>
      <c r="Z57" s="404"/>
      <c r="AA57" s="404"/>
      <c r="AG57" s="628"/>
      <c r="AH57" s="631"/>
      <c r="AT57" s="628"/>
    </row>
    <row r="58" spans="2:63" ht="13.8">
      <c r="B58" s="459"/>
      <c r="C58" s="456" t="s">
        <v>465</v>
      </c>
      <c r="D58" s="456"/>
      <c r="E58" s="403"/>
      <c r="F58" s="403"/>
      <c r="G58" s="403"/>
      <c r="H58" s="403"/>
      <c r="I58" s="403"/>
      <c r="J58" s="403"/>
      <c r="K58" s="403"/>
      <c r="L58" s="403"/>
      <c r="M58" s="393"/>
      <c r="N58" s="393"/>
      <c r="O58" s="393"/>
      <c r="P58" s="629"/>
      <c r="Q58" s="629"/>
      <c r="R58" s="629"/>
      <c r="S58" s="629"/>
      <c r="T58" s="629"/>
      <c r="U58" s="404"/>
      <c r="V58" s="404"/>
      <c r="W58" s="404"/>
      <c r="X58" s="404"/>
      <c r="Y58" s="404"/>
      <c r="Z58" s="404"/>
      <c r="AA58" s="404"/>
      <c r="AG58" s="628"/>
      <c r="AH58" s="632"/>
      <c r="AT58" s="628"/>
    </row>
    <row r="59" spans="2:63" ht="13.8">
      <c r="B59" s="460"/>
      <c r="C59" s="456" t="s">
        <v>466</v>
      </c>
      <c r="D59" s="456"/>
      <c r="E59" s="403"/>
      <c r="F59" s="403"/>
      <c r="G59" s="403"/>
      <c r="H59" s="403"/>
      <c r="I59" s="403"/>
      <c r="J59" s="403"/>
      <c r="K59" s="403"/>
      <c r="L59" s="403"/>
      <c r="M59" s="393"/>
      <c r="N59" s="393"/>
      <c r="O59" s="393"/>
      <c r="P59" s="629"/>
      <c r="Q59" s="629"/>
      <c r="R59" s="629"/>
      <c r="S59" s="629"/>
      <c r="T59" s="629"/>
      <c r="U59" s="404"/>
      <c r="V59" s="404"/>
      <c r="W59" s="404"/>
      <c r="X59" s="404"/>
      <c r="Y59" s="404"/>
      <c r="Z59" s="404"/>
      <c r="AA59" s="404"/>
      <c r="AG59" s="628"/>
      <c r="AH59" s="632"/>
      <c r="AT59" s="628"/>
    </row>
    <row r="60" spans="2:63" ht="14.4" thickBot="1">
      <c r="B60" s="403"/>
      <c r="C60" s="403"/>
      <c r="D60" s="403"/>
      <c r="E60" s="403"/>
      <c r="F60" s="403"/>
      <c r="G60" s="403"/>
      <c r="H60" s="403"/>
      <c r="I60" s="403"/>
      <c r="J60" s="403"/>
      <c r="K60" s="403"/>
      <c r="L60" s="403"/>
      <c r="M60" s="393"/>
      <c r="N60" s="393"/>
      <c r="O60" s="393"/>
      <c r="P60" s="629"/>
      <c r="Q60" s="629"/>
      <c r="R60" s="629"/>
      <c r="S60" s="629"/>
      <c r="T60" s="629"/>
      <c r="U60" s="404"/>
      <c r="V60" s="404"/>
      <c r="W60" s="404"/>
      <c r="X60" s="404"/>
      <c r="Y60" s="404"/>
      <c r="Z60" s="404"/>
      <c r="AA60" s="404"/>
      <c r="AG60" s="628"/>
      <c r="AH60" s="632"/>
      <c r="AT60" s="628"/>
    </row>
    <row r="61" spans="2:63" ht="15.6" thickBot="1">
      <c r="B61" s="1166" t="s">
        <v>640</v>
      </c>
      <c r="C61" s="1167"/>
      <c r="D61" s="1167"/>
      <c r="E61" s="1167"/>
      <c r="F61" s="1167"/>
      <c r="G61" s="1167"/>
      <c r="H61" s="1167"/>
      <c r="I61" s="1167"/>
      <c r="J61" s="1167"/>
      <c r="K61" s="1167"/>
      <c r="L61" s="1167"/>
      <c r="M61" s="1167"/>
      <c r="N61" s="1167"/>
      <c r="O61" s="1167"/>
      <c r="P61" s="1167"/>
      <c r="Q61" s="1167"/>
      <c r="R61" s="1167"/>
      <c r="S61" s="1168"/>
      <c r="T61" s="394"/>
      <c r="U61" s="404"/>
      <c r="V61" s="404"/>
      <c r="W61" s="404"/>
      <c r="X61" s="404"/>
      <c r="Y61" s="404"/>
      <c r="Z61" s="404"/>
      <c r="AA61" s="404"/>
      <c r="AG61" s="628"/>
      <c r="AH61" s="631"/>
      <c r="AT61" s="628"/>
    </row>
    <row r="62" spans="2:63" ht="15.6" thickBot="1">
      <c r="B62" s="394"/>
      <c r="C62" s="395"/>
      <c r="D62" s="396"/>
      <c r="E62" s="396"/>
      <c r="F62" s="396"/>
      <c r="G62" s="396"/>
      <c r="H62" s="396"/>
      <c r="I62" s="396"/>
      <c r="J62" s="396"/>
      <c r="K62" s="403"/>
      <c r="L62" s="403"/>
      <c r="M62" s="393"/>
      <c r="N62" s="393"/>
      <c r="O62" s="393"/>
      <c r="P62" s="629"/>
      <c r="Q62" s="629"/>
      <c r="R62" s="629"/>
      <c r="S62" s="629"/>
      <c r="T62" s="629"/>
      <c r="U62" s="404"/>
      <c r="V62" s="404"/>
      <c r="W62" s="404"/>
      <c r="X62" s="404"/>
      <c r="Y62" s="404"/>
      <c r="Z62" s="404"/>
      <c r="AA62" s="404"/>
      <c r="AG62" s="628"/>
      <c r="AH62" s="632"/>
      <c r="AT62" s="628"/>
    </row>
    <row r="63" spans="2:63" ht="30" customHeight="1" thickBot="1">
      <c r="B63" s="1160" t="s">
        <v>641</v>
      </c>
      <c r="C63" s="1161"/>
      <c r="D63" s="1161"/>
      <c r="E63" s="1161"/>
      <c r="F63" s="1161"/>
      <c r="G63" s="1161"/>
      <c r="H63" s="1161"/>
      <c r="I63" s="1161"/>
      <c r="J63" s="1161"/>
      <c r="K63" s="1161"/>
      <c r="L63" s="1161"/>
      <c r="M63" s="1161"/>
      <c r="N63" s="1161"/>
      <c r="O63" s="1161"/>
      <c r="P63" s="1161"/>
      <c r="Q63" s="1161"/>
      <c r="R63" s="1161"/>
      <c r="S63" s="1162"/>
      <c r="T63" s="633"/>
      <c r="U63" s="404"/>
      <c r="V63" s="404"/>
      <c r="W63" s="404"/>
      <c r="X63" s="404"/>
      <c r="Y63" s="404"/>
      <c r="Z63" s="404"/>
      <c r="AA63" s="404"/>
      <c r="AH63" s="632"/>
    </row>
    <row r="64" spans="2:63" ht="14.4" thickBot="1">
      <c r="B64" s="393"/>
      <c r="C64" s="461"/>
      <c r="D64" s="393"/>
      <c r="E64" s="393"/>
      <c r="F64" s="393"/>
      <c r="G64" s="393"/>
      <c r="H64" s="462"/>
      <c r="I64" s="462"/>
      <c r="J64" s="462"/>
      <c r="K64" s="403"/>
      <c r="L64" s="403"/>
      <c r="M64" s="393"/>
      <c r="N64" s="393"/>
      <c r="O64" s="393"/>
      <c r="P64" s="629"/>
      <c r="Q64" s="629"/>
      <c r="R64" s="629"/>
      <c r="S64" s="629"/>
      <c r="T64" s="629"/>
      <c r="U64" s="404"/>
      <c r="V64" s="404"/>
      <c r="W64" s="404"/>
      <c r="X64" s="404"/>
      <c r="Y64" s="404"/>
      <c r="Z64" s="404"/>
      <c r="AA64" s="404"/>
      <c r="AH64" s="632"/>
    </row>
    <row r="65" spans="1:63" ht="15" customHeight="1">
      <c r="B65" s="463" t="s">
        <v>522</v>
      </c>
      <c r="C65" s="1174" t="s">
        <v>523</v>
      </c>
      <c r="D65" s="1175"/>
      <c r="E65" s="1175"/>
      <c r="F65" s="1175"/>
      <c r="G65" s="1175"/>
      <c r="H65" s="1175"/>
      <c r="I65" s="1175"/>
      <c r="J65" s="1175"/>
      <c r="K65" s="1175"/>
      <c r="L65" s="1175"/>
      <c r="M65" s="1175"/>
      <c r="N65" s="1175"/>
      <c r="O65" s="1175"/>
      <c r="P65" s="1175"/>
      <c r="Q65" s="1175"/>
      <c r="R65" s="1175"/>
      <c r="S65" s="1176"/>
      <c r="T65" s="634"/>
      <c r="U65" s="404"/>
      <c r="V65" s="404"/>
      <c r="W65" s="404"/>
      <c r="X65" s="404"/>
      <c r="Y65" s="404"/>
      <c r="Z65" s="404"/>
      <c r="AA65" s="404"/>
      <c r="AH65" s="632"/>
    </row>
    <row r="66" spans="1:63" ht="15" customHeight="1">
      <c r="B66" s="464" t="s">
        <v>524</v>
      </c>
      <c r="C66" s="465" t="str">
        <f>$C$5</f>
        <v>Retail price index</v>
      </c>
      <c r="D66" s="465"/>
      <c r="E66" s="465"/>
      <c r="F66" s="465"/>
      <c r="G66" s="465"/>
      <c r="H66" s="465"/>
      <c r="I66" s="465"/>
      <c r="J66" s="465"/>
      <c r="K66" s="465"/>
      <c r="L66" s="465"/>
      <c r="M66" s="465"/>
      <c r="N66" s="465"/>
      <c r="O66" s="465"/>
      <c r="P66" s="465"/>
      <c r="Q66" s="465"/>
      <c r="R66" s="465"/>
      <c r="S66" s="466"/>
      <c r="T66" s="634"/>
      <c r="U66" s="404"/>
      <c r="V66" s="404"/>
      <c r="W66" s="404"/>
      <c r="X66" s="404"/>
      <c r="Y66" s="404"/>
      <c r="Z66" s="404"/>
      <c r="AA66" s="404"/>
      <c r="AH66" s="632"/>
    </row>
    <row r="67" spans="1:63" ht="60" customHeight="1">
      <c r="B67" s="635" t="s">
        <v>642</v>
      </c>
      <c r="C67" s="1169" t="s">
        <v>643</v>
      </c>
      <c r="D67" s="1170"/>
      <c r="E67" s="1170"/>
      <c r="F67" s="1170"/>
      <c r="G67" s="1170"/>
      <c r="H67" s="1170"/>
      <c r="I67" s="1170"/>
      <c r="J67" s="1170"/>
      <c r="K67" s="1170"/>
      <c r="L67" s="1170"/>
      <c r="M67" s="1170"/>
      <c r="N67" s="1170"/>
      <c r="O67" s="1170"/>
      <c r="P67" s="1170"/>
      <c r="Q67" s="1170"/>
      <c r="R67" s="1170"/>
      <c r="S67" s="1171"/>
      <c r="T67" s="636"/>
      <c r="U67" s="404"/>
      <c r="V67" s="404"/>
      <c r="W67" s="404"/>
      <c r="X67" s="404"/>
      <c r="Y67" s="404"/>
      <c r="Z67" s="404"/>
      <c r="AA67" s="404"/>
      <c r="AH67" s="632"/>
    </row>
    <row r="68" spans="1:63" ht="15" customHeight="1">
      <c r="B68" s="464" t="s">
        <v>535</v>
      </c>
      <c r="C68" s="465" t="str">
        <f>$C$20</f>
        <v>Consumer price index (including housing costs)</v>
      </c>
      <c r="D68" s="465"/>
      <c r="E68" s="465"/>
      <c r="F68" s="465"/>
      <c r="G68" s="465"/>
      <c r="H68" s="465"/>
      <c r="I68" s="465"/>
      <c r="J68" s="465"/>
      <c r="K68" s="465"/>
      <c r="L68" s="465"/>
      <c r="M68" s="465"/>
      <c r="N68" s="465"/>
      <c r="O68" s="465"/>
      <c r="P68" s="465"/>
      <c r="Q68" s="465"/>
      <c r="R68" s="465"/>
      <c r="S68" s="466"/>
      <c r="T68" s="636"/>
      <c r="U68" s="404"/>
      <c r="V68" s="404"/>
      <c r="W68" s="404"/>
      <c r="X68" s="404"/>
      <c r="Y68" s="404"/>
      <c r="Z68" s="404"/>
      <c r="AA68" s="404"/>
    </row>
    <row r="69" spans="1:63" ht="60" customHeight="1">
      <c r="B69" s="635" t="s">
        <v>644</v>
      </c>
      <c r="C69" s="1169" t="s">
        <v>645</v>
      </c>
      <c r="D69" s="1170"/>
      <c r="E69" s="1170"/>
      <c r="F69" s="1170"/>
      <c r="G69" s="1170"/>
      <c r="H69" s="1170"/>
      <c r="I69" s="1170"/>
      <c r="J69" s="1170"/>
      <c r="K69" s="1170"/>
      <c r="L69" s="1170"/>
      <c r="M69" s="1170"/>
      <c r="N69" s="1170"/>
      <c r="O69" s="1170"/>
      <c r="P69" s="1170"/>
      <c r="Q69" s="1170"/>
      <c r="R69" s="1170"/>
      <c r="S69" s="1171"/>
      <c r="T69" s="636"/>
      <c r="U69" s="404"/>
      <c r="V69" s="404"/>
      <c r="W69" s="404"/>
      <c r="X69" s="404"/>
      <c r="Y69" s="404"/>
      <c r="Z69" s="404"/>
      <c r="AA69" s="404"/>
    </row>
    <row r="70" spans="1:63" ht="15" customHeight="1">
      <c r="B70" s="464" t="s">
        <v>646</v>
      </c>
      <c r="C70" s="465" t="str">
        <f>$C$35</f>
        <v>Indexation rate for index linked debt percentage increase</v>
      </c>
      <c r="D70" s="465"/>
      <c r="E70" s="465"/>
      <c r="F70" s="465"/>
      <c r="G70" s="465"/>
      <c r="H70" s="465"/>
      <c r="I70" s="465"/>
      <c r="J70" s="465"/>
      <c r="K70" s="465"/>
      <c r="L70" s="465"/>
      <c r="M70" s="465"/>
      <c r="N70" s="465"/>
      <c r="O70" s="465"/>
      <c r="P70" s="465"/>
      <c r="Q70" s="465"/>
      <c r="R70" s="465"/>
      <c r="S70" s="466"/>
      <c r="T70" s="636"/>
      <c r="U70" s="404"/>
      <c r="V70" s="404"/>
      <c r="W70" s="404"/>
      <c r="X70" s="404"/>
      <c r="Y70" s="404"/>
      <c r="Z70" s="404"/>
      <c r="AA70" s="404"/>
    </row>
    <row r="71" spans="1:63" ht="15" customHeight="1">
      <c r="B71" s="637">
        <v>27</v>
      </c>
      <c r="C71" s="1156" t="s">
        <v>647</v>
      </c>
      <c r="D71" s="1156"/>
      <c r="E71" s="1156"/>
      <c r="F71" s="1156"/>
      <c r="G71" s="1156"/>
      <c r="H71" s="1156"/>
      <c r="I71" s="1156"/>
      <c r="J71" s="1156"/>
      <c r="K71" s="1156"/>
      <c r="L71" s="1156"/>
      <c r="M71" s="1156"/>
      <c r="N71" s="1156"/>
      <c r="O71" s="1156"/>
      <c r="P71" s="1156"/>
      <c r="Q71" s="1156"/>
      <c r="R71" s="1156"/>
      <c r="S71" s="1157"/>
      <c r="T71" s="636"/>
      <c r="U71" s="404"/>
      <c r="V71" s="404"/>
      <c r="W71" s="404"/>
      <c r="X71" s="404"/>
      <c r="Y71" s="404"/>
      <c r="Z71" s="404"/>
      <c r="AA71" s="404"/>
    </row>
    <row r="72" spans="1:63" ht="15" customHeight="1">
      <c r="B72" s="464" t="s">
        <v>648</v>
      </c>
      <c r="C72" s="465" t="str">
        <f>$C$38</f>
        <v>Financial year average indices</v>
      </c>
      <c r="D72" s="465"/>
      <c r="E72" s="465"/>
      <c r="F72" s="465"/>
      <c r="G72" s="465"/>
      <c r="H72" s="465"/>
      <c r="I72" s="465"/>
      <c r="J72" s="465"/>
      <c r="K72" s="465"/>
      <c r="L72" s="465"/>
      <c r="M72" s="465"/>
      <c r="N72" s="465"/>
      <c r="O72" s="465"/>
      <c r="P72" s="465"/>
      <c r="Q72" s="465"/>
      <c r="R72" s="465"/>
      <c r="S72" s="466"/>
      <c r="T72" s="636"/>
      <c r="U72" s="404"/>
      <c r="V72" s="404"/>
      <c r="W72" s="404"/>
      <c r="X72" s="404"/>
      <c r="Y72" s="404"/>
      <c r="Z72" s="404"/>
      <c r="AA72" s="404"/>
    </row>
    <row r="73" spans="1:63" ht="15" customHeight="1">
      <c r="B73" s="635" t="s">
        <v>649</v>
      </c>
      <c r="C73" s="1156" t="s">
        <v>650</v>
      </c>
      <c r="D73" s="1156"/>
      <c r="E73" s="1156"/>
      <c r="F73" s="1156"/>
      <c r="G73" s="1156"/>
      <c r="H73" s="1156"/>
      <c r="I73" s="1156"/>
      <c r="J73" s="1156"/>
      <c r="K73" s="1156"/>
      <c r="L73" s="1156"/>
      <c r="M73" s="1156"/>
      <c r="N73" s="1156"/>
      <c r="O73" s="1156"/>
      <c r="P73" s="1156"/>
      <c r="Q73" s="1156"/>
      <c r="R73" s="1156"/>
      <c r="S73" s="1157"/>
      <c r="T73" s="636"/>
      <c r="U73" s="404"/>
      <c r="V73" s="404"/>
      <c r="W73" s="404"/>
      <c r="X73" s="404"/>
      <c r="Y73" s="404"/>
      <c r="Z73" s="404"/>
      <c r="AA73" s="404"/>
    </row>
    <row r="74" spans="1:63" ht="15" customHeight="1">
      <c r="B74" s="464" t="s">
        <v>651</v>
      </c>
      <c r="C74" s="465" t="str">
        <f>$C$42</f>
        <v>Year on year % change</v>
      </c>
      <c r="D74" s="465"/>
      <c r="E74" s="465"/>
      <c r="F74" s="465"/>
      <c r="G74" s="465"/>
      <c r="H74" s="465"/>
      <c r="I74" s="465"/>
      <c r="J74" s="465"/>
      <c r="K74" s="465"/>
      <c r="L74" s="465"/>
      <c r="M74" s="465"/>
      <c r="N74" s="465"/>
      <c r="O74" s="465"/>
      <c r="P74" s="465"/>
      <c r="Q74" s="465"/>
      <c r="R74" s="465"/>
      <c r="S74" s="466"/>
      <c r="T74" s="636"/>
      <c r="U74" s="404"/>
      <c r="V74" s="404"/>
      <c r="W74" s="404"/>
      <c r="X74" s="404"/>
      <c r="Y74" s="404"/>
      <c r="Z74" s="404"/>
      <c r="AA74" s="404"/>
    </row>
    <row r="75" spans="1:63" ht="15" customHeight="1">
      <c r="B75" s="638" t="s">
        <v>652</v>
      </c>
      <c r="C75" s="1172" t="s">
        <v>653</v>
      </c>
      <c r="D75" s="1172"/>
      <c r="E75" s="1172"/>
      <c r="F75" s="1172"/>
      <c r="G75" s="1172"/>
      <c r="H75" s="1172"/>
      <c r="I75" s="1172"/>
      <c r="J75" s="1172"/>
      <c r="K75" s="1172"/>
      <c r="L75" s="1172"/>
      <c r="M75" s="1172"/>
      <c r="N75" s="1172"/>
      <c r="O75" s="1172"/>
      <c r="P75" s="1172"/>
      <c r="Q75" s="1172"/>
      <c r="R75" s="1172"/>
      <c r="S75" s="1173"/>
      <c r="T75" s="636"/>
      <c r="U75" s="404"/>
      <c r="V75" s="404"/>
      <c r="W75" s="404"/>
      <c r="X75" s="404"/>
      <c r="Y75" s="404"/>
      <c r="Z75" s="404"/>
      <c r="AA75" s="404"/>
    </row>
    <row r="76" spans="1:63" ht="15" customHeight="1">
      <c r="B76" s="638">
        <v>36</v>
      </c>
      <c r="C76" s="1169" t="s">
        <v>654</v>
      </c>
      <c r="D76" s="1170"/>
      <c r="E76" s="1170"/>
      <c r="F76" s="1170"/>
      <c r="G76" s="1170"/>
      <c r="H76" s="1170"/>
      <c r="I76" s="1170"/>
      <c r="J76" s="1170"/>
      <c r="K76" s="1170"/>
      <c r="L76" s="1170"/>
      <c r="M76" s="1170"/>
      <c r="N76" s="1170"/>
      <c r="O76" s="1170"/>
      <c r="P76" s="1170"/>
      <c r="Q76" s="1170"/>
      <c r="R76" s="1170"/>
      <c r="S76" s="1171"/>
      <c r="T76" s="636"/>
      <c r="U76" s="404"/>
      <c r="V76" s="404"/>
      <c r="W76" s="404"/>
      <c r="X76" s="404"/>
      <c r="Y76" s="404"/>
      <c r="Z76" s="404"/>
      <c r="AA76" s="404"/>
    </row>
    <row r="77" spans="1:63" ht="15" customHeight="1">
      <c r="B77" s="464" t="s">
        <v>655</v>
      </c>
      <c r="C77" s="465" t="str">
        <f>$C$51</f>
        <v>Long term inflation rates</v>
      </c>
      <c r="D77" s="465"/>
      <c r="E77" s="465"/>
      <c r="F77" s="465"/>
      <c r="G77" s="465"/>
      <c r="H77" s="465"/>
      <c r="I77" s="465"/>
      <c r="J77" s="465"/>
      <c r="K77" s="465"/>
      <c r="L77" s="465"/>
      <c r="M77" s="465"/>
      <c r="N77" s="465"/>
      <c r="O77" s="465"/>
      <c r="P77" s="465"/>
      <c r="Q77" s="465"/>
      <c r="R77" s="465"/>
      <c r="S77" s="466"/>
      <c r="T77" s="636"/>
      <c r="U77" s="404"/>
      <c r="V77" s="404"/>
      <c r="W77" s="404"/>
      <c r="X77" s="404"/>
      <c r="Y77" s="404"/>
      <c r="Z77" s="404"/>
      <c r="AA77" s="404"/>
    </row>
    <row r="78" spans="1:63" ht="15" customHeight="1">
      <c r="B78" s="639">
        <v>37</v>
      </c>
      <c r="C78" s="1172" t="s">
        <v>656</v>
      </c>
      <c r="D78" s="1172"/>
      <c r="E78" s="1172"/>
      <c r="F78" s="1172"/>
      <c r="G78" s="1172"/>
      <c r="H78" s="1172"/>
      <c r="I78" s="1172"/>
      <c r="J78" s="1172"/>
      <c r="K78" s="1172"/>
      <c r="L78" s="1172"/>
      <c r="M78" s="1172"/>
      <c r="N78" s="1172"/>
      <c r="O78" s="1172"/>
      <c r="P78" s="1172"/>
      <c r="Q78" s="1172"/>
      <c r="R78" s="1172"/>
      <c r="S78" s="1173"/>
    </row>
    <row r="79" spans="1:63" s="400" customFormat="1" ht="15" customHeight="1" thickBot="1">
      <c r="A79" s="398"/>
      <c r="B79" s="640">
        <v>38</v>
      </c>
      <c r="C79" s="1158" t="s">
        <v>657</v>
      </c>
      <c r="D79" s="1158"/>
      <c r="E79" s="1158"/>
      <c r="F79" s="1158"/>
      <c r="G79" s="1158"/>
      <c r="H79" s="1158"/>
      <c r="I79" s="1158"/>
      <c r="J79" s="1158"/>
      <c r="K79" s="1158"/>
      <c r="L79" s="1158"/>
      <c r="M79" s="1158"/>
      <c r="N79" s="1158"/>
      <c r="O79" s="1158"/>
      <c r="P79" s="1158"/>
      <c r="Q79" s="1158"/>
      <c r="R79" s="1158"/>
      <c r="S79" s="1159"/>
      <c r="T79" s="398"/>
      <c r="U79" s="398"/>
      <c r="V79" s="398"/>
      <c r="W79" s="398"/>
      <c r="X79" s="398"/>
      <c r="Y79" s="398"/>
      <c r="Z79" s="398"/>
      <c r="AA79" s="398"/>
      <c r="AB79" s="398"/>
      <c r="AC79" s="398"/>
      <c r="AD79" s="404"/>
      <c r="AE79" s="404"/>
      <c r="AF79" s="404"/>
      <c r="AU79" s="398"/>
      <c r="AV79" s="398"/>
      <c r="AW79" s="398"/>
      <c r="AX79" s="398"/>
      <c r="AY79" s="398"/>
      <c r="AZ79" s="398"/>
      <c r="BA79" s="398"/>
      <c r="BB79" s="398"/>
      <c r="BC79" s="398"/>
      <c r="BD79" s="398"/>
      <c r="BE79" s="398"/>
      <c r="BF79" s="398"/>
      <c r="BG79" s="398"/>
      <c r="BH79" s="398"/>
      <c r="BI79" s="398"/>
      <c r="BJ79" s="398"/>
      <c r="BK79" s="398"/>
    </row>
    <row r="80" spans="1:63" s="400" customFormat="1" ht="15" customHeight="1">
      <c r="A80" s="398"/>
      <c r="B80" s="641"/>
      <c r="C80" s="473"/>
      <c r="D80" s="473"/>
      <c r="E80" s="473"/>
      <c r="F80" s="473"/>
      <c r="G80" s="473"/>
      <c r="H80" s="473"/>
      <c r="I80" s="473"/>
      <c r="J80" s="473"/>
      <c r="K80" s="473"/>
      <c r="L80" s="473"/>
      <c r="M80" s="473"/>
      <c r="N80" s="473"/>
      <c r="O80" s="473"/>
      <c r="P80" s="473"/>
      <c r="Q80" s="473"/>
      <c r="R80" s="473"/>
      <c r="S80" s="473"/>
      <c r="T80" s="398"/>
      <c r="U80" s="398"/>
      <c r="V80" s="398"/>
      <c r="W80" s="398"/>
      <c r="X80" s="398"/>
      <c r="Y80" s="398"/>
      <c r="Z80" s="398"/>
      <c r="AA80" s="398"/>
      <c r="AB80" s="398"/>
      <c r="AC80" s="398"/>
      <c r="AD80" s="404"/>
      <c r="AE80" s="404"/>
      <c r="AF80" s="404"/>
      <c r="AU80" s="398"/>
      <c r="AV80" s="398"/>
      <c r="AW80" s="398"/>
      <c r="AX80" s="398"/>
      <c r="AY80" s="398"/>
      <c r="AZ80" s="398"/>
      <c r="BA80" s="398"/>
      <c r="BB80" s="398"/>
      <c r="BC80" s="398"/>
      <c r="BD80" s="398"/>
      <c r="BE80" s="398"/>
      <c r="BF80" s="398"/>
      <c r="BG80" s="398"/>
      <c r="BH80" s="398"/>
      <c r="BI80" s="398"/>
      <c r="BJ80" s="398"/>
      <c r="BK80" s="398"/>
    </row>
    <row r="81" spans="1:63" s="400" customFormat="1" ht="15" customHeight="1">
      <c r="A81" s="398"/>
      <c r="B81" s="641"/>
      <c r="C81" s="473"/>
      <c r="D81" s="473"/>
      <c r="E81" s="473"/>
      <c r="F81" s="473"/>
      <c r="G81" s="473"/>
      <c r="H81" s="473"/>
      <c r="I81" s="473"/>
      <c r="J81" s="473"/>
      <c r="K81" s="473"/>
      <c r="L81" s="473"/>
      <c r="M81" s="473"/>
      <c r="N81" s="473"/>
      <c r="O81" s="473"/>
      <c r="P81" s="473"/>
      <c r="Q81" s="473"/>
      <c r="R81" s="473"/>
      <c r="S81" s="473"/>
      <c r="T81" s="398"/>
      <c r="U81" s="398"/>
      <c r="V81" s="398"/>
      <c r="W81" s="398"/>
      <c r="X81" s="398"/>
      <c r="Y81" s="398"/>
      <c r="Z81" s="398"/>
      <c r="AA81" s="398"/>
      <c r="AB81" s="398"/>
      <c r="AC81" s="398"/>
      <c r="AD81" s="404"/>
      <c r="AE81" s="404"/>
      <c r="AF81" s="404"/>
      <c r="AU81" s="398"/>
      <c r="AV81" s="398"/>
      <c r="AW81" s="398"/>
      <c r="AX81" s="398"/>
      <c r="AY81" s="398"/>
      <c r="AZ81" s="398"/>
      <c r="BA81" s="398"/>
      <c r="BB81" s="398"/>
      <c r="BC81" s="398"/>
      <c r="BD81" s="398"/>
      <c r="BE81" s="398"/>
      <c r="BF81" s="398"/>
      <c r="BG81" s="398"/>
      <c r="BH81" s="398"/>
      <c r="BI81" s="398"/>
      <c r="BJ81" s="398"/>
      <c r="BK81" s="398"/>
    </row>
    <row r="82" spans="1:63" s="400" customFormat="1" ht="15" customHeight="1">
      <c r="A82" s="398"/>
      <c r="B82" s="641"/>
      <c r="C82" s="473"/>
      <c r="D82" s="473"/>
      <c r="E82" s="473"/>
      <c r="F82" s="473"/>
      <c r="G82" s="473"/>
      <c r="H82" s="473"/>
      <c r="I82" s="473"/>
      <c r="J82" s="473"/>
      <c r="K82" s="473"/>
      <c r="L82" s="473"/>
      <c r="M82" s="473"/>
      <c r="N82" s="473"/>
      <c r="O82" s="473"/>
      <c r="P82" s="473"/>
      <c r="Q82" s="473"/>
      <c r="R82" s="473"/>
      <c r="S82" s="473"/>
      <c r="T82" s="398"/>
      <c r="U82" s="398"/>
      <c r="V82" s="398"/>
      <c r="W82" s="398"/>
      <c r="X82" s="398"/>
      <c r="Y82" s="398"/>
      <c r="Z82" s="398"/>
      <c r="AA82" s="398"/>
      <c r="AB82" s="398"/>
      <c r="AC82" s="398"/>
      <c r="AD82" s="404"/>
      <c r="AE82" s="404"/>
      <c r="AF82" s="404"/>
      <c r="AU82" s="398"/>
      <c r="AV82" s="398"/>
      <c r="AW82" s="398"/>
      <c r="AX82" s="398"/>
      <c r="AY82" s="398"/>
      <c r="AZ82" s="398"/>
      <c r="BA82" s="398"/>
      <c r="BB82" s="398"/>
      <c r="BC82" s="398"/>
      <c r="BD82" s="398"/>
      <c r="BE82" s="398"/>
      <c r="BF82" s="398"/>
      <c r="BG82" s="398"/>
      <c r="BH82" s="398"/>
      <c r="BI82" s="398"/>
      <c r="BJ82" s="398"/>
      <c r="BK82" s="398"/>
    </row>
    <row r="83" spans="1:63" s="400" customFormat="1" ht="14.4">
      <c r="A83" s="398"/>
      <c r="B83" s="474" t="s">
        <v>658</v>
      </c>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404"/>
      <c r="AE83" s="404"/>
      <c r="AF83" s="404"/>
      <c r="AU83" s="398"/>
      <c r="AV83" s="398"/>
      <c r="AW83" s="398"/>
      <c r="AX83" s="398"/>
      <c r="AY83" s="398"/>
      <c r="AZ83" s="398"/>
      <c r="BA83" s="398"/>
      <c r="BB83" s="398"/>
      <c r="BC83" s="398"/>
      <c r="BD83" s="398"/>
      <c r="BE83" s="398"/>
      <c r="BF83" s="398"/>
      <c r="BG83" s="398"/>
      <c r="BH83" s="398"/>
      <c r="BI83" s="398"/>
      <c r="BJ83" s="398"/>
      <c r="BK83" s="398"/>
    </row>
  </sheetData>
  <sheetProtection selectLockedCells="1"/>
  <mergeCells count="15">
    <mergeCell ref="C76:S76"/>
    <mergeCell ref="C78:S78"/>
    <mergeCell ref="C79:S79"/>
    <mergeCell ref="C65:S65"/>
    <mergeCell ref="C67:S67"/>
    <mergeCell ref="C69:S69"/>
    <mergeCell ref="C71:S71"/>
    <mergeCell ref="C73:S73"/>
    <mergeCell ref="C75:S75"/>
    <mergeCell ref="B63:S63"/>
    <mergeCell ref="AA1:AD1"/>
    <mergeCell ref="B3:C3"/>
    <mergeCell ref="AH4:AS4"/>
    <mergeCell ref="AW4:BJ4"/>
    <mergeCell ref="B61:S61"/>
  </mergeCells>
  <conditionalFormatting sqref="AD6:AE56">
    <cfRule type="cellIs" dxfId="5"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May 2018&amp;R&amp;G</oddHeader>
    <oddFooter>&amp;L&amp;A&amp;RPrinted: &amp;D &amp;T</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A0083"/>
  </sheetPr>
  <dimension ref="A1:AC74"/>
  <sheetViews>
    <sheetView showGridLines="0" zoomScale="90" zoomScaleNormal="90" workbookViewId="0">
      <selection activeCell="M17" sqref="M17"/>
    </sheetView>
  </sheetViews>
  <sheetFormatPr defaultColWidth="0" defaultRowHeight="13.8" zeroHeight="1"/>
  <cols>
    <col min="1" max="1" width="1.77734375" style="398" customWidth="1"/>
    <col min="2" max="2" width="7.5546875" style="398" customWidth="1"/>
    <col min="3" max="3" width="104.21875" style="398" bestFit="1" customWidth="1"/>
    <col min="4" max="4" width="13.77734375" style="398" bestFit="1" customWidth="1"/>
    <col min="5" max="6" width="6.44140625" style="398" customWidth="1"/>
    <col min="7" max="7" width="22.44140625" style="398" bestFit="1" customWidth="1"/>
    <col min="8" max="13" width="11" style="398" customWidth="1"/>
    <col min="14" max="14" width="3" style="398" customWidth="1"/>
    <col min="15" max="15" width="60.21875" style="398" bestFit="1" customWidth="1"/>
    <col min="16" max="16" width="19.5546875" style="398" customWidth="1"/>
    <col min="17" max="17" width="3" style="398" customWidth="1"/>
    <col min="18" max="18" width="24.77734375" style="404" customWidth="1"/>
    <col min="19" max="19" width="3.44140625" style="404" customWidth="1"/>
    <col min="20" max="20" width="3" style="400" hidden="1" customWidth="1"/>
    <col min="21" max="28" width="9.21875" style="400" hidden="1" customWidth="1"/>
    <col min="29" max="29" width="1.77734375" style="400" hidden="1" customWidth="1"/>
    <col min="30" max="16384" width="11" style="398" hidden="1"/>
  </cols>
  <sheetData>
    <row r="1" spans="2:29" ht="20.399999999999999">
      <c r="B1" s="342" t="s">
        <v>659</v>
      </c>
      <c r="C1" s="342"/>
      <c r="D1" s="342"/>
      <c r="E1" s="342"/>
      <c r="F1" s="342"/>
      <c r="G1" s="342"/>
      <c r="H1" s="342"/>
      <c r="I1" s="342"/>
      <c r="J1" s="342"/>
      <c r="K1" s="342"/>
      <c r="L1" s="342"/>
      <c r="M1" s="343" t="s">
        <v>437</v>
      </c>
      <c r="N1" s="344"/>
      <c r="O1" s="1177" t="s">
        <v>438</v>
      </c>
      <c r="P1" s="1177"/>
      <c r="Q1" s="1177"/>
      <c r="R1" s="1177"/>
      <c r="T1" s="399"/>
      <c r="AC1" s="399"/>
    </row>
    <row r="2" spans="2:29" ht="14.4" thickBot="1">
      <c r="B2" s="347"/>
      <c r="C2" s="347"/>
      <c r="D2" s="347"/>
      <c r="E2" s="347"/>
      <c r="F2" s="347"/>
      <c r="G2" s="347"/>
      <c r="H2" s="347"/>
      <c r="I2" s="347"/>
      <c r="J2" s="347"/>
      <c r="K2" s="347"/>
      <c r="L2" s="347"/>
      <c r="M2" s="347"/>
      <c r="N2" s="347"/>
      <c r="O2" s="347"/>
      <c r="P2" s="347"/>
      <c r="T2" s="399"/>
      <c r="AC2" s="399"/>
    </row>
    <row r="3" spans="2:29" ht="14.4" thickBot="1">
      <c r="B3" s="1178" t="s">
        <v>439</v>
      </c>
      <c r="C3" s="1179"/>
      <c r="D3" s="348" t="s">
        <v>440</v>
      </c>
      <c r="E3" s="349" t="s">
        <v>441</v>
      </c>
      <c r="F3" s="350" t="s">
        <v>442</v>
      </c>
      <c r="G3" s="351" t="s">
        <v>443</v>
      </c>
      <c r="H3" s="349" t="s">
        <v>432</v>
      </c>
      <c r="I3" s="349" t="s">
        <v>433</v>
      </c>
      <c r="J3" s="349" t="s">
        <v>434</v>
      </c>
      <c r="K3" s="349" t="s">
        <v>435</v>
      </c>
      <c r="L3" s="349" t="s">
        <v>436</v>
      </c>
      <c r="M3" s="351" t="s">
        <v>660</v>
      </c>
      <c r="N3" s="642"/>
      <c r="O3" s="406" t="s">
        <v>449</v>
      </c>
      <c r="P3" s="353" t="s">
        <v>450</v>
      </c>
      <c r="R3" s="408" t="s">
        <v>451</v>
      </c>
      <c r="T3" s="399"/>
      <c r="AC3" s="399"/>
    </row>
    <row r="4" spans="2:29" ht="14.4" thickBot="1">
      <c r="B4" s="347"/>
      <c r="C4" s="347"/>
      <c r="D4" s="347"/>
      <c r="E4" s="347"/>
      <c r="F4" s="347"/>
      <c r="G4" s="347"/>
      <c r="H4" s="347"/>
      <c r="I4" s="347"/>
      <c r="J4" s="347"/>
      <c r="K4" s="347"/>
      <c r="L4" s="347"/>
      <c r="M4" s="347"/>
      <c r="N4" s="347"/>
      <c r="O4" s="347"/>
      <c r="P4" s="347"/>
      <c r="R4" s="409"/>
      <c r="T4" s="399"/>
      <c r="U4" s="1149" t="s">
        <v>452</v>
      </c>
      <c r="V4" s="1149"/>
      <c r="W4" s="1149"/>
      <c r="X4" s="1149"/>
      <c r="Y4" s="1149"/>
      <c r="Z4" s="1149"/>
      <c r="AA4" s="1149"/>
      <c r="AB4" s="1149"/>
      <c r="AC4" s="399"/>
    </row>
    <row r="5" spans="2:29" ht="14.4" thickBot="1">
      <c r="B5" s="485" t="s">
        <v>453</v>
      </c>
      <c r="C5" s="486" t="s">
        <v>661</v>
      </c>
      <c r="D5" s="347"/>
      <c r="E5" s="347"/>
      <c r="F5" s="347"/>
      <c r="G5" s="347"/>
      <c r="H5" s="347"/>
      <c r="I5" s="347"/>
      <c r="J5" s="347"/>
      <c r="K5" s="347"/>
      <c r="L5" s="347"/>
      <c r="M5" s="347"/>
      <c r="N5" s="347"/>
      <c r="O5" s="347"/>
      <c r="P5" s="347"/>
      <c r="R5" s="363"/>
      <c r="T5" s="399"/>
      <c r="U5" s="410" t="s">
        <v>454</v>
      </c>
      <c r="V5" s="411"/>
      <c r="W5" s="411"/>
      <c r="X5" s="411"/>
      <c r="Y5" s="411"/>
      <c r="Z5" s="411"/>
      <c r="AA5" s="411"/>
      <c r="AB5" s="411"/>
      <c r="AC5" s="399"/>
    </row>
    <row r="6" spans="2:29">
      <c r="B6" s="488">
        <v>1</v>
      </c>
      <c r="C6" s="489" t="s">
        <v>210</v>
      </c>
      <c r="D6" s="490" t="s">
        <v>662</v>
      </c>
      <c r="E6" s="490" t="s">
        <v>208</v>
      </c>
      <c r="F6" s="643">
        <v>3</v>
      </c>
      <c r="G6" s="491" t="s">
        <v>457</v>
      </c>
      <c r="H6" s="347"/>
      <c r="I6" s="347"/>
      <c r="J6" s="347"/>
      <c r="K6" s="347"/>
      <c r="L6" s="347"/>
      <c r="M6" s="374">
        <v>15.466515581959101</v>
      </c>
      <c r="N6" s="347"/>
      <c r="O6" s="644" t="s">
        <v>663</v>
      </c>
      <c r="P6" s="645"/>
      <c r="R6" s="363"/>
      <c r="T6" s="399"/>
      <c r="U6" s="411"/>
      <c r="V6" s="411"/>
      <c r="W6" s="411"/>
      <c r="X6" s="411"/>
      <c r="Y6" s="411"/>
      <c r="Z6" s="411"/>
      <c r="AA6" s="411"/>
      <c r="AB6" s="411"/>
      <c r="AC6" s="399"/>
    </row>
    <row r="7" spans="2:29">
      <c r="B7" s="594">
        <v>2</v>
      </c>
      <c r="C7" s="520" t="s">
        <v>664</v>
      </c>
      <c r="D7" s="521" t="s">
        <v>665</v>
      </c>
      <c r="E7" s="521" t="s">
        <v>208</v>
      </c>
      <c r="F7" s="646">
        <v>3</v>
      </c>
      <c r="G7" s="522" t="s">
        <v>457</v>
      </c>
      <c r="H7" s="347"/>
      <c r="I7" s="347"/>
      <c r="J7" s="347"/>
      <c r="K7" s="347"/>
      <c r="L7" s="347"/>
      <c r="M7" s="647">
        <v>-1.1271378088563599</v>
      </c>
      <c r="N7" s="347"/>
      <c r="O7" s="648" t="s">
        <v>663</v>
      </c>
      <c r="P7" s="422"/>
      <c r="R7" s="363"/>
      <c r="T7" s="399"/>
      <c r="AC7" s="399"/>
    </row>
    <row r="8" spans="2:29">
      <c r="B8" s="594">
        <v>3</v>
      </c>
      <c r="C8" s="520" t="s">
        <v>226</v>
      </c>
      <c r="D8" s="521" t="s">
        <v>666</v>
      </c>
      <c r="E8" s="521" t="s">
        <v>208</v>
      </c>
      <c r="F8" s="646">
        <v>3</v>
      </c>
      <c r="G8" s="522" t="s">
        <v>457</v>
      </c>
      <c r="H8" s="347"/>
      <c r="I8" s="347"/>
      <c r="J8" s="347"/>
      <c r="K8" s="347"/>
      <c r="L8" s="347"/>
      <c r="M8" s="647">
        <v>-6.7258755460731896</v>
      </c>
      <c r="N8" s="347"/>
      <c r="O8" s="648" t="s">
        <v>663</v>
      </c>
      <c r="P8" s="422"/>
      <c r="R8" s="363"/>
      <c r="T8" s="399"/>
      <c r="U8" s="411"/>
      <c r="V8" s="411"/>
      <c r="W8" s="411"/>
      <c r="X8" s="411"/>
      <c r="Y8" s="411"/>
      <c r="Z8" s="411"/>
      <c r="AA8" s="411"/>
      <c r="AB8" s="411"/>
      <c r="AC8" s="399"/>
    </row>
    <row r="9" spans="2:29">
      <c r="B9" s="594">
        <v>4</v>
      </c>
      <c r="C9" s="520" t="s">
        <v>667</v>
      </c>
      <c r="D9" s="521" t="s">
        <v>668</v>
      </c>
      <c r="E9" s="521" t="s">
        <v>208</v>
      </c>
      <c r="F9" s="646">
        <v>3</v>
      </c>
      <c r="G9" s="522" t="s">
        <v>457</v>
      </c>
      <c r="H9" s="347"/>
      <c r="I9" s="347"/>
      <c r="J9" s="347"/>
      <c r="K9" s="347"/>
      <c r="L9" s="347"/>
      <c r="M9" s="647">
        <v>-21.086465315565999</v>
      </c>
      <c r="N9" s="347"/>
      <c r="O9" s="648" t="s">
        <v>663</v>
      </c>
      <c r="P9" s="422"/>
      <c r="R9" s="363"/>
      <c r="T9" s="399"/>
      <c r="U9" s="411"/>
      <c r="V9" s="411"/>
      <c r="W9" s="411"/>
      <c r="X9" s="411"/>
      <c r="Y9" s="411"/>
      <c r="Z9" s="411"/>
      <c r="AA9" s="411"/>
      <c r="AB9" s="411"/>
      <c r="AC9" s="399"/>
    </row>
    <row r="10" spans="2:29">
      <c r="B10" s="594">
        <v>5</v>
      </c>
      <c r="C10" s="520" t="s">
        <v>211</v>
      </c>
      <c r="D10" s="521" t="s">
        <v>669</v>
      </c>
      <c r="E10" s="521" t="s">
        <v>208</v>
      </c>
      <c r="F10" s="646">
        <v>3</v>
      </c>
      <c r="G10" s="522" t="s">
        <v>457</v>
      </c>
      <c r="H10" s="347"/>
      <c r="I10" s="347"/>
      <c r="J10" s="347"/>
      <c r="K10" s="347"/>
      <c r="L10" s="347"/>
      <c r="M10" s="647">
        <v>-84.163689887076103</v>
      </c>
      <c r="N10" s="347"/>
      <c r="O10" s="648" t="s">
        <v>663</v>
      </c>
      <c r="P10" s="422"/>
      <c r="R10" s="363"/>
      <c r="T10" s="399"/>
      <c r="U10" s="411"/>
      <c r="V10" s="411"/>
      <c r="W10" s="411"/>
      <c r="X10" s="411"/>
      <c r="Y10" s="411"/>
      <c r="Z10" s="411"/>
      <c r="AA10" s="411"/>
      <c r="AB10" s="411"/>
      <c r="AC10" s="399"/>
    </row>
    <row r="11" spans="2:29">
      <c r="B11" s="594">
        <v>6</v>
      </c>
      <c r="C11" s="520" t="s">
        <v>227</v>
      </c>
      <c r="D11" s="521" t="s">
        <v>670</v>
      </c>
      <c r="E11" s="521" t="s">
        <v>208</v>
      </c>
      <c r="F11" s="646">
        <v>3</v>
      </c>
      <c r="G11" s="522" t="s">
        <v>457</v>
      </c>
      <c r="H11" s="347"/>
      <c r="I11" s="347"/>
      <c r="J11" s="347"/>
      <c r="K11" s="347"/>
      <c r="L11" s="347"/>
      <c r="M11" s="647">
        <v>-158.59878057175399</v>
      </c>
      <c r="N11" s="347"/>
      <c r="O11" s="648" t="s">
        <v>663</v>
      </c>
      <c r="P11" s="422"/>
      <c r="R11" s="363"/>
      <c r="T11" s="399"/>
      <c r="U11" s="411"/>
      <c r="V11" s="411"/>
      <c r="W11" s="411"/>
      <c r="X11" s="411"/>
      <c r="Y11" s="411"/>
      <c r="Z11" s="411"/>
      <c r="AA11" s="411"/>
      <c r="AB11" s="411"/>
      <c r="AC11" s="399"/>
    </row>
    <row r="12" spans="2:29">
      <c r="B12" s="502">
        <v>7</v>
      </c>
      <c r="C12" s="503" t="s">
        <v>671</v>
      </c>
      <c r="D12" s="521" t="s">
        <v>672</v>
      </c>
      <c r="E12" s="504" t="s">
        <v>208</v>
      </c>
      <c r="F12" s="649">
        <v>3</v>
      </c>
      <c r="G12" s="505" t="s">
        <v>455</v>
      </c>
      <c r="H12" s="347"/>
      <c r="I12" s="347"/>
      <c r="J12" s="347"/>
      <c r="K12" s="347"/>
      <c r="L12" s="347"/>
      <c r="M12" s="650">
        <f xml:space="preserve"> Summary_Output!F34</f>
        <v>17.749856497772637</v>
      </c>
      <c r="N12" s="347"/>
      <c r="O12" s="651" t="s">
        <v>503</v>
      </c>
      <c r="P12" s="652"/>
      <c r="R12" s="363">
        <f t="shared" ref="R12:R17" si="0" xml:space="preserve"> IF( SUM( U12:Z12 ) = 0, 0,$U$5 )</f>
        <v>0</v>
      </c>
      <c r="T12" s="399"/>
      <c r="U12" s="414">
        <v>0</v>
      </c>
      <c r="V12" s="411"/>
      <c r="W12" s="411"/>
      <c r="X12" s="411"/>
      <c r="Y12" s="411"/>
      <c r="Z12" s="411"/>
      <c r="AA12" s="411"/>
      <c r="AB12" s="411"/>
      <c r="AC12" s="399"/>
    </row>
    <row r="13" spans="2:29">
      <c r="B13" s="594">
        <v>8</v>
      </c>
      <c r="C13" s="520" t="s">
        <v>673</v>
      </c>
      <c r="D13" s="521" t="s">
        <v>674</v>
      </c>
      <c r="E13" s="521" t="s">
        <v>208</v>
      </c>
      <c r="F13" s="646">
        <v>3</v>
      </c>
      <c r="G13" s="522" t="s">
        <v>455</v>
      </c>
      <c r="H13" s="347"/>
      <c r="I13" s="347"/>
      <c r="J13" s="347"/>
      <c r="K13" s="347"/>
      <c r="L13" s="347"/>
      <c r="M13" s="653">
        <v>-1.2935385642872834</v>
      </c>
      <c r="N13" s="347"/>
      <c r="O13" s="648" t="s">
        <v>675</v>
      </c>
      <c r="P13" s="422"/>
      <c r="R13" s="363">
        <f t="shared" si="0"/>
        <v>0</v>
      </c>
      <c r="T13" s="399"/>
      <c r="U13" s="414">
        <v>0</v>
      </c>
      <c r="V13" s="411"/>
      <c r="W13" s="411"/>
      <c r="X13" s="411"/>
      <c r="Y13" s="411"/>
      <c r="Z13" s="411"/>
      <c r="AA13" s="411"/>
      <c r="AB13" s="411"/>
      <c r="AC13" s="399"/>
    </row>
    <row r="14" spans="2:29">
      <c r="B14" s="594">
        <v>9</v>
      </c>
      <c r="C14" s="520" t="s">
        <v>369</v>
      </c>
      <c r="D14" s="521" t="s">
        <v>676</v>
      </c>
      <c r="E14" s="521" t="s">
        <v>208</v>
      </c>
      <c r="F14" s="646">
        <v>3</v>
      </c>
      <c r="G14" s="522" t="s">
        <v>455</v>
      </c>
      <c r="H14" s="347"/>
      <c r="I14" s="347"/>
      <c r="J14" s="347"/>
      <c r="K14" s="347"/>
      <c r="L14" s="347"/>
      <c r="M14" s="384">
        <f xml:space="preserve"> Summary_Output!F72</f>
        <v>-7.7188249112768386</v>
      </c>
      <c r="N14" s="347"/>
      <c r="O14" s="648" t="s">
        <v>503</v>
      </c>
      <c r="P14" s="422"/>
      <c r="R14" s="363">
        <f t="shared" si="0"/>
        <v>0</v>
      </c>
      <c r="T14" s="399"/>
      <c r="U14" s="414">
        <v>0</v>
      </c>
      <c r="V14" s="411"/>
      <c r="W14" s="411"/>
      <c r="X14" s="411"/>
      <c r="Y14" s="411"/>
      <c r="Z14" s="411"/>
      <c r="AA14" s="411"/>
      <c r="AB14" s="411"/>
      <c r="AC14" s="399"/>
    </row>
    <row r="15" spans="2:29">
      <c r="B15" s="594">
        <v>10</v>
      </c>
      <c r="C15" s="520" t="s">
        <v>677</v>
      </c>
      <c r="D15" s="521" t="s">
        <v>678</v>
      </c>
      <c r="E15" s="521" t="s">
        <v>208</v>
      </c>
      <c r="F15" s="646">
        <v>3</v>
      </c>
      <c r="G15" s="522" t="s">
        <v>455</v>
      </c>
      <c r="H15" s="347"/>
      <c r="I15" s="347"/>
      <c r="J15" s="347"/>
      <c r="K15" s="347"/>
      <c r="L15" s="347"/>
      <c r="M15" s="384">
        <v>-24.199486394539765</v>
      </c>
      <c r="N15" s="347"/>
      <c r="O15" s="648" t="s">
        <v>675</v>
      </c>
      <c r="P15" s="422"/>
      <c r="R15" s="363">
        <f t="shared" si="0"/>
        <v>0</v>
      </c>
      <c r="T15" s="399"/>
      <c r="U15" s="414">
        <v>0</v>
      </c>
      <c r="V15" s="411"/>
      <c r="W15" s="411"/>
      <c r="X15" s="411"/>
      <c r="Y15" s="411"/>
      <c r="Z15" s="411"/>
      <c r="AA15" s="411"/>
      <c r="AB15" s="411"/>
      <c r="AC15" s="399"/>
    </row>
    <row r="16" spans="2:29">
      <c r="B16" s="594">
        <v>11</v>
      </c>
      <c r="C16" s="520" t="s">
        <v>330</v>
      </c>
      <c r="D16" s="521" t="s">
        <v>679</v>
      </c>
      <c r="E16" s="521" t="s">
        <v>208</v>
      </c>
      <c r="F16" s="646">
        <v>3</v>
      </c>
      <c r="G16" s="522" t="s">
        <v>455</v>
      </c>
      <c r="H16" s="347"/>
      <c r="I16" s="347"/>
      <c r="J16" s="347"/>
      <c r="K16" s="347"/>
      <c r="L16" s="347"/>
      <c r="M16" s="653">
        <f xml:space="preserve"> Summary_Output!F35</f>
        <v>-96.588880016465325</v>
      </c>
      <c r="N16" s="347"/>
      <c r="O16" s="648" t="s">
        <v>503</v>
      </c>
      <c r="P16" s="422"/>
      <c r="R16" s="363">
        <f t="shared" si="0"/>
        <v>0</v>
      </c>
      <c r="T16" s="399"/>
      <c r="U16" s="414">
        <v>0</v>
      </c>
      <c r="V16" s="411"/>
      <c r="W16" s="411"/>
      <c r="X16" s="411"/>
      <c r="Y16" s="411"/>
      <c r="Z16" s="411"/>
      <c r="AA16" s="411"/>
      <c r="AB16" s="411"/>
      <c r="AC16" s="399"/>
    </row>
    <row r="17" spans="2:29" ht="14.4" thickBot="1">
      <c r="B17" s="524">
        <v>12</v>
      </c>
      <c r="C17" s="525" t="s">
        <v>370</v>
      </c>
      <c r="D17" s="526" t="s">
        <v>680</v>
      </c>
      <c r="E17" s="526" t="s">
        <v>208</v>
      </c>
      <c r="F17" s="654">
        <v>3</v>
      </c>
      <c r="G17" s="527" t="s">
        <v>455</v>
      </c>
      <c r="H17" s="347"/>
      <c r="I17" s="347"/>
      <c r="J17" s="347"/>
      <c r="K17" s="347"/>
      <c r="L17" s="347"/>
      <c r="M17" s="450">
        <f xml:space="preserve"> Summary_Output!F73</f>
        <v>-182.01291564042006</v>
      </c>
      <c r="N17" s="347"/>
      <c r="O17" s="655" t="s">
        <v>503</v>
      </c>
      <c r="P17" s="656"/>
      <c r="R17" s="363">
        <f t="shared" si="0"/>
        <v>0</v>
      </c>
      <c r="T17" s="399"/>
      <c r="U17" s="414">
        <v>0</v>
      </c>
      <c r="V17" s="411"/>
      <c r="W17" s="411"/>
      <c r="X17" s="411"/>
      <c r="Y17" s="411"/>
      <c r="Z17" s="411"/>
      <c r="AA17" s="411"/>
      <c r="AB17" s="411"/>
      <c r="AC17" s="399"/>
    </row>
    <row r="18" spans="2:29" ht="14.4" thickBot="1">
      <c r="B18" s="347"/>
      <c r="C18" s="347"/>
      <c r="D18" s="347"/>
      <c r="E18" s="347"/>
      <c r="F18" s="347"/>
      <c r="G18" s="347"/>
      <c r="H18" s="347"/>
      <c r="I18" s="347"/>
      <c r="J18" s="347"/>
      <c r="K18" s="347"/>
      <c r="L18" s="347"/>
      <c r="M18" s="347"/>
      <c r="N18" s="347"/>
      <c r="O18" s="371"/>
      <c r="P18" s="371"/>
      <c r="R18" s="363"/>
      <c r="T18" s="399"/>
      <c r="U18" s="411"/>
      <c r="V18" s="411"/>
      <c r="W18" s="411"/>
      <c r="X18" s="411"/>
      <c r="Y18" s="411"/>
      <c r="Z18" s="411"/>
      <c r="AA18" s="411"/>
      <c r="AB18" s="411"/>
      <c r="AC18" s="399"/>
    </row>
    <row r="19" spans="2:29" ht="14.4" thickBot="1">
      <c r="B19" s="354" t="s">
        <v>456</v>
      </c>
      <c r="C19" s="355" t="s">
        <v>681</v>
      </c>
      <c r="D19" s="347"/>
      <c r="E19" s="347"/>
      <c r="F19" s="347"/>
      <c r="G19" s="347"/>
      <c r="H19" s="347"/>
      <c r="I19" s="347"/>
      <c r="J19" s="347"/>
      <c r="K19" s="347"/>
      <c r="L19" s="347"/>
      <c r="M19" s="346"/>
      <c r="N19" s="347"/>
      <c r="O19" s="371"/>
      <c r="P19" s="371"/>
      <c r="R19" s="363"/>
      <c r="T19" s="399"/>
      <c r="U19" s="411"/>
      <c r="V19" s="411"/>
      <c r="W19" s="411"/>
      <c r="X19" s="411"/>
      <c r="Y19" s="411"/>
      <c r="Z19" s="411"/>
      <c r="AA19" s="411"/>
      <c r="AB19" s="411"/>
      <c r="AC19" s="399"/>
    </row>
    <row r="20" spans="2:29">
      <c r="B20" s="358">
        <v>13</v>
      </c>
      <c r="C20" s="359" t="s">
        <v>331</v>
      </c>
      <c r="D20" s="360" t="s">
        <v>682</v>
      </c>
      <c r="E20" s="360" t="s">
        <v>208</v>
      </c>
      <c r="F20" s="360">
        <v>3</v>
      </c>
      <c r="G20" s="362" t="s">
        <v>455</v>
      </c>
      <c r="H20" s="347"/>
      <c r="I20" s="347"/>
      <c r="J20" s="347"/>
      <c r="K20" s="347"/>
      <c r="L20" s="347"/>
      <c r="M20" s="657">
        <v>0</v>
      </c>
      <c r="N20" s="658"/>
      <c r="O20" s="644" t="s">
        <v>683</v>
      </c>
      <c r="P20" s="645"/>
      <c r="R20" s="363"/>
      <c r="T20" s="399"/>
      <c r="U20" s="411"/>
      <c r="V20" s="411"/>
      <c r="W20" s="411"/>
      <c r="X20" s="411"/>
      <c r="Y20" s="411"/>
      <c r="Z20" s="411"/>
      <c r="AA20" s="411"/>
      <c r="AB20" s="411"/>
      <c r="AC20" s="399"/>
    </row>
    <row r="21" spans="2:29" ht="14.4" thickBot="1">
      <c r="B21" s="365">
        <v>14</v>
      </c>
      <c r="C21" s="366" t="s">
        <v>371</v>
      </c>
      <c r="D21" s="367" t="s">
        <v>684</v>
      </c>
      <c r="E21" s="367" t="s">
        <v>208</v>
      </c>
      <c r="F21" s="367">
        <v>3</v>
      </c>
      <c r="G21" s="369" t="s">
        <v>455</v>
      </c>
      <c r="H21" s="347"/>
      <c r="I21" s="347"/>
      <c r="J21" s="347"/>
      <c r="K21" s="347"/>
      <c r="L21" s="347"/>
      <c r="M21" s="659">
        <v>0</v>
      </c>
      <c r="N21" s="658"/>
      <c r="O21" s="655" t="s">
        <v>685</v>
      </c>
      <c r="P21" s="656"/>
      <c r="R21" s="363"/>
      <c r="T21" s="399"/>
      <c r="U21" s="411"/>
      <c r="V21" s="411"/>
      <c r="W21" s="411"/>
      <c r="X21" s="411"/>
      <c r="Y21" s="411"/>
      <c r="Z21" s="411"/>
      <c r="AA21" s="411"/>
      <c r="AB21" s="411"/>
      <c r="AC21" s="399"/>
    </row>
    <row r="22" spans="2:29" ht="14.4" thickBot="1">
      <c r="B22" s="347"/>
      <c r="C22" s="347"/>
      <c r="D22" s="347"/>
      <c r="E22" s="347"/>
      <c r="F22" s="347"/>
      <c r="G22" s="347"/>
      <c r="H22" s="347"/>
      <c r="I22" s="347"/>
      <c r="J22" s="347"/>
      <c r="K22" s="347"/>
      <c r="L22" s="347"/>
      <c r="M22" s="347"/>
      <c r="N22" s="347"/>
      <c r="O22" s="371"/>
      <c r="P22" s="371"/>
      <c r="R22" s="363"/>
      <c r="T22" s="399"/>
      <c r="U22" s="411"/>
      <c r="V22" s="411"/>
      <c r="W22" s="411"/>
      <c r="X22" s="411"/>
      <c r="Y22" s="411"/>
      <c r="Z22" s="411"/>
      <c r="AA22" s="411"/>
      <c r="AB22" s="411"/>
      <c r="AC22" s="399"/>
    </row>
    <row r="23" spans="2:29" ht="14.4" thickBot="1">
      <c r="B23" s="385" t="s">
        <v>460</v>
      </c>
      <c r="C23" s="386" t="s">
        <v>686</v>
      </c>
      <c r="D23" s="347"/>
      <c r="E23" s="347"/>
      <c r="F23" s="347"/>
      <c r="G23" s="347"/>
      <c r="H23" s="347"/>
      <c r="I23" s="347"/>
      <c r="J23" s="347"/>
      <c r="K23" s="347"/>
      <c r="L23" s="347"/>
      <c r="M23" s="347"/>
      <c r="N23" s="347"/>
      <c r="O23" s="371"/>
      <c r="P23" s="371"/>
      <c r="R23" s="363"/>
      <c r="T23" s="399"/>
      <c r="U23" s="411"/>
      <c r="V23" s="411"/>
      <c r="W23" s="411"/>
      <c r="X23" s="411"/>
      <c r="Y23" s="411"/>
      <c r="Z23" s="411"/>
      <c r="AA23" s="411"/>
      <c r="AB23" s="411"/>
      <c r="AC23" s="399"/>
    </row>
    <row r="24" spans="2:29">
      <c r="B24" s="358">
        <v>15</v>
      </c>
      <c r="C24" s="359" t="s">
        <v>687</v>
      </c>
      <c r="D24" s="360" t="s">
        <v>688</v>
      </c>
      <c r="E24" s="360" t="s">
        <v>208</v>
      </c>
      <c r="F24" s="361">
        <v>3</v>
      </c>
      <c r="G24" s="362" t="s">
        <v>455</v>
      </c>
      <c r="H24" s="347"/>
      <c r="I24" s="347"/>
      <c r="J24" s="347"/>
      <c r="K24" s="347"/>
      <c r="L24" s="347"/>
      <c r="M24" s="657">
        <v>0</v>
      </c>
      <c r="N24" s="347"/>
      <c r="O24" s="660" t="s">
        <v>689</v>
      </c>
      <c r="P24" s="645"/>
      <c r="R24" s="363"/>
      <c r="T24" s="378"/>
      <c r="U24" s="411"/>
      <c r="V24" s="411"/>
      <c r="W24" s="411"/>
      <c r="X24" s="411"/>
      <c r="Y24" s="411"/>
      <c r="Z24" s="411"/>
      <c r="AA24" s="411"/>
      <c r="AB24" s="411"/>
      <c r="AC24" s="378"/>
    </row>
    <row r="25" spans="2:29">
      <c r="B25" s="372">
        <v>16</v>
      </c>
      <c r="C25" s="373" t="s">
        <v>690</v>
      </c>
      <c r="D25" s="375" t="s">
        <v>691</v>
      </c>
      <c r="E25" s="375" t="s">
        <v>208</v>
      </c>
      <c r="F25" s="415">
        <v>3</v>
      </c>
      <c r="G25" s="376" t="s">
        <v>455</v>
      </c>
      <c r="H25" s="347"/>
      <c r="I25" s="347"/>
      <c r="J25" s="347"/>
      <c r="K25" s="347"/>
      <c r="L25" s="347"/>
      <c r="M25" s="661">
        <v>0</v>
      </c>
      <c r="N25" s="658"/>
      <c r="O25" s="662" t="s">
        <v>692</v>
      </c>
      <c r="P25" s="422"/>
      <c r="R25" s="363"/>
      <c r="T25" s="378"/>
      <c r="U25" s="411"/>
      <c r="V25" s="411"/>
      <c r="W25" s="411"/>
      <c r="X25" s="411"/>
      <c r="Y25" s="411"/>
      <c r="Z25" s="411"/>
      <c r="AA25" s="411"/>
      <c r="AB25" s="411"/>
      <c r="AC25" s="378"/>
    </row>
    <row r="26" spans="2:29" ht="14.4" thickBot="1">
      <c r="B26" s="365">
        <v>17</v>
      </c>
      <c r="C26" s="366" t="s">
        <v>693</v>
      </c>
      <c r="D26" s="367" t="s">
        <v>694</v>
      </c>
      <c r="E26" s="367" t="s">
        <v>208</v>
      </c>
      <c r="F26" s="368">
        <v>3</v>
      </c>
      <c r="G26" s="369" t="s">
        <v>455</v>
      </c>
      <c r="H26" s="347"/>
      <c r="I26" s="347"/>
      <c r="J26" s="347"/>
      <c r="K26" s="347"/>
      <c r="L26" s="347"/>
      <c r="M26" s="663">
        <v>0</v>
      </c>
      <c r="N26" s="658"/>
      <c r="O26" s="664" t="s">
        <v>695</v>
      </c>
      <c r="P26" s="656"/>
      <c r="R26" s="363"/>
      <c r="T26" s="378"/>
      <c r="U26" s="411"/>
      <c r="V26" s="411"/>
      <c r="W26" s="411"/>
      <c r="X26" s="411"/>
      <c r="Y26" s="411"/>
      <c r="Z26" s="411"/>
      <c r="AA26" s="411"/>
      <c r="AB26" s="411"/>
      <c r="AC26" s="378"/>
    </row>
    <row r="27" spans="2:29" ht="14.4" thickBot="1">
      <c r="B27" s="347"/>
      <c r="C27" s="347"/>
      <c r="D27" s="347"/>
      <c r="E27" s="347"/>
      <c r="F27" s="347"/>
      <c r="G27" s="347"/>
      <c r="H27" s="347"/>
      <c r="I27" s="347"/>
      <c r="J27" s="347"/>
      <c r="K27" s="347"/>
      <c r="L27" s="347"/>
      <c r="M27" s="347"/>
      <c r="N27" s="347"/>
      <c r="O27" s="371"/>
      <c r="P27" s="371"/>
      <c r="R27" s="363"/>
      <c r="T27" s="399"/>
      <c r="U27" s="411"/>
      <c r="V27" s="411"/>
      <c r="W27" s="411"/>
      <c r="X27" s="411"/>
      <c r="Y27" s="411"/>
      <c r="Z27" s="411"/>
      <c r="AA27" s="411"/>
      <c r="AB27" s="411"/>
      <c r="AC27" s="399"/>
    </row>
    <row r="28" spans="2:29" ht="14.4" thickBot="1">
      <c r="B28" s="385" t="s">
        <v>461</v>
      </c>
      <c r="C28" s="386" t="s">
        <v>696</v>
      </c>
      <c r="D28" s="347"/>
      <c r="E28" s="347"/>
      <c r="F28" s="347"/>
      <c r="G28" s="347"/>
      <c r="H28" s="347"/>
      <c r="I28" s="347"/>
      <c r="J28" s="347"/>
      <c r="K28" s="347"/>
      <c r="L28" s="347"/>
      <c r="M28" s="347"/>
      <c r="N28" s="347"/>
      <c r="O28" s="371"/>
      <c r="P28" s="371"/>
      <c r="R28" s="363"/>
      <c r="T28" s="399"/>
      <c r="U28" s="411"/>
      <c r="V28" s="411"/>
      <c r="W28" s="411"/>
      <c r="X28" s="411"/>
      <c r="Y28" s="411"/>
      <c r="Z28" s="411"/>
      <c r="AA28" s="411"/>
      <c r="AB28" s="411"/>
      <c r="AC28" s="399"/>
    </row>
    <row r="29" spans="2:29">
      <c r="B29" s="358">
        <v>18</v>
      </c>
      <c r="C29" s="359" t="s">
        <v>697</v>
      </c>
      <c r="D29" s="360" t="s">
        <v>698</v>
      </c>
      <c r="E29" s="360" t="s">
        <v>208</v>
      </c>
      <c r="F29" s="361">
        <v>3</v>
      </c>
      <c r="G29" s="362" t="s">
        <v>455</v>
      </c>
      <c r="H29" s="347"/>
      <c r="I29" s="347"/>
      <c r="J29" s="347"/>
      <c r="K29" s="347"/>
      <c r="L29" s="657">
        <v>0</v>
      </c>
      <c r="M29" s="347"/>
      <c r="N29" s="347"/>
      <c r="O29" s="644" t="s">
        <v>699</v>
      </c>
      <c r="P29" s="645"/>
      <c r="R29" s="363"/>
      <c r="T29" s="399"/>
      <c r="U29" s="411"/>
      <c r="V29" s="411"/>
      <c r="W29" s="411"/>
      <c r="X29" s="411"/>
      <c r="Y29" s="411"/>
      <c r="Z29" s="411"/>
      <c r="AA29" s="411"/>
      <c r="AB29" s="411"/>
      <c r="AC29" s="399"/>
    </row>
    <row r="30" spans="2:29">
      <c r="B30" s="372">
        <v>19</v>
      </c>
      <c r="C30" s="373" t="s">
        <v>334</v>
      </c>
      <c r="D30" s="375" t="s">
        <v>700</v>
      </c>
      <c r="E30" s="375" t="s">
        <v>208</v>
      </c>
      <c r="F30" s="415">
        <v>3</v>
      </c>
      <c r="G30" s="376" t="s">
        <v>455</v>
      </c>
      <c r="H30" s="347"/>
      <c r="I30" s="347"/>
      <c r="J30" s="347"/>
      <c r="K30" s="347"/>
      <c r="L30" s="661">
        <v>0</v>
      </c>
      <c r="M30" s="347"/>
      <c r="N30" s="347"/>
      <c r="O30" s="648" t="s">
        <v>701</v>
      </c>
      <c r="P30" s="422"/>
      <c r="R30" s="363"/>
      <c r="T30" s="399"/>
      <c r="U30" s="411"/>
      <c r="V30" s="411"/>
      <c r="W30" s="411"/>
      <c r="X30" s="411"/>
      <c r="Y30" s="411"/>
      <c r="Z30" s="411"/>
      <c r="AA30" s="411"/>
      <c r="AB30" s="411"/>
      <c r="AC30" s="399"/>
    </row>
    <row r="31" spans="2:29">
      <c r="B31" s="372">
        <v>20</v>
      </c>
      <c r="C31" s="373" t="s">
        <v>702</v>
      </c>
      <c r="D31" s="375" t="s">
        <v>703</v>
      </c>
      <c r="E31" s="375" t="s">
        <v>208</v>
      </c>
      <c r="F31" s="415">
        <v>3</v>
      </c>
      <c r="G31" s="376" t="s">
        <v>455</v>
      </c>
      <c r="H31" s="347"/>
      <c r="I31" s="347"/>
      <c r="J31" s="347"/>
      <c r="K31" s="347"/>
      <c r="L31" s="665">
        <v>0</v>
      </c>
      <c r="M31" s="347"/>
      <c r="N31" s="347"/>
      <c r="O31" s="666" t="s">
        <v>704</v>
      </c>
      <c r="P31" s="422"/>
      <c r="R31" s="363"/>
      <c r="T31" s="378"/>
      <c r="U31" s="411"/>
      <c r="V31" s="411"/>
      <c r="W31" s="411"/>
      <c r="X31" s="411"/>
      <c r="Y31" s="411"/>
      <c r="Z31" s="411"/>
      <c r="AA31" s="411"/>
      <c r="AB31" s="411"/>
      <c r="AC31" s="378"/>
    </row>
    <row r="32" spans="2:29" ht="14.4" thickBot="1">
      <c r="B32" s="365">
        <v>21</v>
      </c>
      <c r="C32" s="366" t="s">
        <v>373</v>
      </c>
      <c r="D32" s="367" t="s">
        <v>705</v>
      </c>
      <c r="E32" s="367" t="s">
        <v>208</v>
      </c>
      <c r="F32" s="368">
        <v>3</v>
      </c>
      <c r="G32" s="369" t="s">
        <v>455</v>
      </c>
      <c r="H32" s="347"/>
      <c r="I32" s="347"/>
      <c r="J32" s="347"/>
      <c r="K32" s="347"/>
      <c r="L32" s="663">
        <v>0</v>
      </c>
      <c r="M32" s="347"/>
      <c r="N32" s="347"/>
      <c r="O32" s="667" t="s">
        <v>706</v>
      </c>
      <c r="P32" s="656"/>
      <c r="R32" s="363"/>
      <c r="T32" s="399"/>
      <c r="U32" s="411"/>
      <c r="V32" s="411"/>
      <c r="W32" s="411"/>
      <c r="X32" s="411"/>
      <c r="Y32" s="411"/>
      <c r="Z32" s="411"/>
      <c r="AA32" s="411"/>
      <c r="AB32" s="411"/>
      <c r="AC32" s="399"/>
    </row>
    <row r="33" spans="2:29" ht="14.4" thickBot="1">
      <c r="B33" s="347"/>
      <c r="C33" s="371"/>
      <c r="D33" s="347"/>
      <c r="E33" s="347"/>
      <c r="F33" s="347"/>
      <c r="G33" s="347"/>
      <c r="H33" s="347"/>
      <c r="I33" s="347"/>
      <c r="J33" s="347"/>
      <c r="K33" s="347"/>
      <c r="L33" s="347"/>
      <c r="M33" s="347"/>
      <c r="N33" s="347"/>
      <c r="O33" s="371"/>
      <c r="P33" s="371"/>
      <c r="R33" s="363"/>
      <c r="T33" s="399"/>
      <c r="U33" s="411"/>
      <c r="V33" s="411"/>
      <c r="W33" s="411"/>
      <c r="X33" s="411"/>
      <c r="Y33" s="411"/>
      <c r="Z33" s="411"/>
      <c r="AA33" s="411"/>
      <c r="AB33" s="411"/>
      <c r="AC33" s="399"/>
    </row>
    <row r="34" spans="2:29" ht="14.4" thickBot="1">
      <c r="B34" s="385" t="s">
        <v>462</v>
      </c>
      <c r="C34" s="386" t="s">
        <v>707</v>
      </c>
      <c r="D34" s="347"/>
      <c r="E34" s="347"/>
      <c r="F34" s="347"/>
      <c r="G34" s="347"/>
      <c r="H34" s="347"/>
      <c r="I34" s="347"/>
      <c r="J34" s="347"/>
      <c r="K34" s="347"/>
      <c r="L34" s="346"/>
      <c r="M34" s="347"/>
      <c r="N34" s="347"/>
      <c r="O34" s="371"/>
      <c r="P34" s="371"/>
      <c r="R34" s="363"/>
      <c r="T34" s="399"/>
      <c r="U34" s="411"/>
      <c r="V34" s="411"/>
      <c r="W34" s="411"/>
      <c r="X34" s="411"/>
      <c r="Y34" s="411"/>
      <c r="Z34" s="411"/>
      <c r="AA34" s="411"/>
      <c r="AB34" s="411"/>
      <c r="AC34" s="399"/>
    </row>
    <row r="35" spans="2:29">
      <c r="B35" s="358">
        <v>22</v>
      </c>
      <c r="C35" s="359" t="s">
        <v>708</v>
      </c>
      <c r="D35" s="360" t="s">
        <v>709</v>
      </c>
      <c r="E35" s="360" t="s">
        <v>208</v>
      </c>
      <c r="F35" s="361">
        <v>3</v>
      </c>
      <c r="G35" s="362" t="s">
        <v>455</v>
      </c>
      <c r="H35" s="347"/>
      <c r="I35" s="347"/>
      <c r="J35" s="347"/>
      <c r="K35" s="347"/>
      <c r="L35" s="657">
        <v>0</v>
      </c>
      <c r="M35" s="347"/>
      <c r="N35" s="347"/>
      <c r="O35" s="644" t="s">
        <v>710</v>
      </c>
      <c r="P35" s="645"/>
      <c r="R35" s="363"/>
      <c r="T35" s="399"/>
      <c r="U35" s="411"/>
      <c r="V35" s="411"/>
      <c r="W35" s="411"/>
      <c r="X35" s="411"/>
      <c r="Y35" s="411"/>
      <c r="Z35" s="411"/>
      <c r="AA35" s="411"/>
      <c r="AB35" s="411"/>
      <c r="AC35" s="399"/>
    </row>
    <row r="36" spans="2:29" ht="14.4" thickBot="1">
      <c r="B36" s="365">
        <v>23</v>
      </c>
      <c r="C36" s="668" t="s">
        <v>711</v>
      </c>
      <c r="D36" s="367" t="s">
        <v>712</v>
      </c>
      <c r="E36" s="367" t="s">
        <v>208</v>
      </c>
      <c r="F36" s="368">
        <v>3</v>
      </c>
      <c r="G36" s="369" t="s">
        <v>455</v>
      </c>
      <c r="H36" s="347"/>
      <c r="I36" s="347"/>
      <c r="J36" s="347"/>
      <c r="K36" s="347"/>
      <c r="L36" s="663">
        <v>0</v>
      </c>
      <c r="M36" s="347"/>
      <c r="N36" s="347"/>
      <c r="O36" s="655" t="s">
        <v>713</v>
      </c>
      <c r="P36" s="656"/>
      <c r="R36" s="363"/>
      <c r="T36" s="399"/>
      <c r="U36" s="411"/>
      <c r="V36" s="411"/>
      <c r="W36" s="411"/>
      <c r="X36" s="411"/>
      <c r="Y36" s="411"/>
      <c r="Z36" s="411"/>
      <c r="AA36" s="411"/>
      <c r="AB36" s="411"/>
      <c r="AC36" s="399"/>
    </row>
    <row r="37" spans="2:29" ht="14.4" thickBot="1">
      <c r="B37" s="347"/>
      <c r="C37" s="347"/>
      <c r="D37" s="347"/>
      <c r="E37" s="347"/>
      <c r="F37" s="347"/>
      <c r="G37" s="347"/>
      <c r="H37" s="347"/>
      <c r="I37" s="347"/>
      <c r="J37" s="347"/>
      <c r="K37" s="347"/>
      <c r="L37" s="347"/>
      <c r="M37" s="347"/>
      <c r="N37" s="347"/>
      <c r="O37" s="371"/>
      <c r="P37" s="371"/>
      <c r="R37" s="363"/>
      <c r="T37" s="379"/>
      <c r="U37" s="411"/>
      <c r="V37" s="411"/>
      <c r="W37" s="411"/>
      <c r="X37" s="411"/>
      <c r="Y37" s="411"/>
      <c r="Z37" s="411"/>
      <c r="AA37" s="411"/>
      <c r="AB37" s="411"/>
      <c r="AC37" s="379"/>
    </row>
    <row r="38" spans="2:29" ht="14.4" thickBot="1">
      <c r="B38" s="385" t="s">
        <v>634</v>
      </c>
      <c r="C38" s="386" t="s">
        <v>714</v>
      </c>
      <c r="D38" s="347"/>
      <c r="E38" s="347"/>
      <c r="F38" s="347"/>
      <c r="G38" s="347"/>
      <c r="H38" s="347"/>
      <c r="I38" s="347"/>
      <c r="J38" s="347"/>
      <c r="K38" s="347"/>
      <c r="L38" s="346"/>
      <c r="M38" s="347"/>
      <c r="N38" s="347"/>
      <c r="O38" s="371"/>
      <c r="P38" s="371"/>
      <c r="R38" s="363"/>
      <c r="T38" s="379"/>
      <c r="U38" s="411"/>
      <c r="V38" s="411"/>
      <c r="W38" s="411"/>
      <c r="X38" s="411"/>
      <c r="Y38" s="411"/>
      <c r="Z38" s="411"/>
      <c r="AA38" s="411"/>
      <c r="AB38" s="411"/>
      <c r="AC38" s="379"/>
    </row>
    <row r="39" spans="2:29" ht="14.4" thickBot="1">
      <c r="B39" s="387">
        <v>24</v>
      </c>
      <c r="C39" s="388" t="s">
        <v>715</v>
      </c>
      <c r="D39" s="389" t="s">
        <v>716</v>
      </c>
      <c r="E39" s="389" t="s">
        <v>208</v>
      </c>
      <c r="F39" s="390">
        <v>3</v>
      </c>
      <c r="G39" s="391" t="s">
        <v>455</v>
      </c>
      <c r="H39" s="347"/>
      <c r="I39" s="347"/>
      <c r="J39" s="347"/>
      <c r="K39" s="347"/>
      <c r="L39" s="669">
        <v>0</v>
      </c>
      <c r="M39" s="347"/>
      <c r="N39" s="347"/>
      <c r="O39" s="670" t="s">
        <v>717</v>
      </c>
      <c r="P39" s="671"/>
      <c r="R39" s="363"/>
      <c r="T39" s="379"/>
      <c r="U39" s="411"/>
      <c r="V39" s="411"/>
      <c r="W39" s="411"/>
      <c r="X39" s="411"/>
      <c r="Y39" s="411"/>
      <c r="Z39" s="411"/>
      <c r="AA39" s="411"/>
      <c r="AB39" s="411"/>
      <c r="AC39" s="379"/>
    </row>
    <row r="40" spans="2:29" ht="14.4" thickBot="1">
      <c r="B40" s="347"/>
      <c r="C40" s="347"/>
      <c r="D40" s="347"/>
      <c r="E40" s="347"/>
      <c r="F40" s="347"/>
      <c r="G40" s="347"/>
      <c r="H40" s="347"/>
      <c r="I40" s="347"/>
      <c r="J40" s="347"/>
      <c r="K40" s="347"/>
      <c r="L40" s="347"/>
      <c r="M40" s="347"/>
      <c r="N40" s="347"/>
      <c r="O40" s="371"/>
      <c r="P40" s="371"/>
      <c r="R40" s="363"/>
      <c r="T40" s="379"/>
      <c r="U40" s="411"/>
      <c r="V40" s="411"/>
      <c r="W40" s="411"/>
      <c r="X40" s="411"/>
      <c r="Y40" s="411"/>
      <c r="Z40" s="411"/>
      <c r="AA40" s="411"/>
      <c r="AB40" s="411"/>
      <c r="AC40" s="379"/>
    </row>
    <row r="41" spans="2:29" ht="14.4" thickBot="1">
      <c r="B41" s="385" t="s">
        <v>718</v>
      </c>
      <c r="C41" s="386" t="s">
        <v>719</v>
      </c>
      <c r="D41" s="347"/>
      <c r="E41" s="347"/>
      <c r="F41" s="347"/>
      <c r="G41" s="347"/>
      <c r="H41" s="347"/>
      <c r="I41" s="347"/>
      <c r="J41" s="347"/>
      <c r="K41" s="347"/>
      <c r="L41" s="346"/>
      <c r="M41" s="347"/>
      <c r="N41" s="347"/>
      <c r="O41" s="371"/>
      <c r="P41" s="371"/>
      <c r="R41" s="363"/>
      <c r="T41" s="379"/>
      <c r="U41" s="411"/>
      <c r="V41" s="411"/>
      <c r="W41" s="411"/>
      <c r="X41" s="411"/>
      <c r="Y41" s="411"/>
      <c r="Z41" s="411"/>
      <c r="AA41" s="411"/>
      <c r="AB41" s="411"/>
      <c r="AC41" s="379"/>
    </row>
    <row r="42" spans="2:29">
      <c r="B42" s="358">
        <v>25</v>
      </c>
      <c r="C42" s="359" t="s">
        <v>720</v>
      </c>
      <c r="D42" s="360" t="s">
        <v>721</v>
      </c>
      <c r="E42" s="360" t="s">
        <v>208</v>
      </c>
      <c r="F42" s="360">
        <v>3</v>
      </c>
      <c r="G42" s="362" t="s">
        <v>455</v>
      </c>
      <c r="H42" s="347"/>
      <c r="I42" s="347"/>
      <c r="J42" s="347"/>
      <c r="K42" s="347"/>
      <c r="L42" s="657">
        <v>0</v>
      </c>
      <c r="M42" s="347"/>
      <c r="N42" s="347"/>
      <c r="O42" s="644" t="s">
        <v>722</v>
      </c>
      <c r="P42" s="645"/>
      <c r="R42" s="363"/>
      <c r="T42" s="379"/>
      <c r="U42" s="411"/>
      <c r="V42" s="411"/>
      <c r="W42" s="411"/>
      <c r="X42" s="411"/>
      <c r="Y42" s="411"/>
      <c r="Z42" s="411"/>
      <c r="AA42" s="411"/>
      <c r="AB42" s="411"/>
      <c r="AC42" s="379"/>
    </row>
    <row r="43" spans="2:29">
      <c r="B43" s="372">
        <v>26</v>
      </c>
      <c r="C43" s="373" t="s">
        <v>723</v>
      </c>
      <c r="D43" s="375" t="s">
        <v>724</v>
      </c>
      <c r="E43" s="375" t="s">
        <v>208</v>
      </c>
      <c r="F43" s="375">
        <v>3</v>
      </c>
      <c r="G43" s="376" t="s">
        <v>455</v>
      </c>
      <c r="H43" s="347"/>
      <c r="I43" s="347"/>
      <c r="J43" s="347"/>
      <c r="K43" s="347"/>
      <c r="L43" s="665">
        <v>0</v>
      </c>
      <c r="M43" s="347"/>
      <c r="N43" s="347"/>
      <c r="O43" s="651" t="s">
        <v>725</v>
      </c>
      <c r="P43" s="652"/>
      <c r="R43" s="363"/>
      <c r="T43" s="379"/>
      <c r="U43" s="411"/>
      <c r="V43" s="411"/>
      <c r="W43" s="411"/>
      <c r="X43" s="411"/>
      <c r="Y43" s="411"/>
      <c r="Z43" s="411"/>
      <c r="AA43" s="411"/>
      <c r="AB43" s="411"/>
      <c r="AC43" s="379"/>
    </row>
    <row r="44" spans="2:29">
      <c r="B44" s="372">
        <v>27</v>
      </c>
      <c r="C44" s="373" t="s">
        <v>726</v>
      </c>
      <c r="D44" s="375" t="s">
        <v>727</v>
      </c>
      <c r="E44" s="375" t="s">
        <v>208</v>
      </c>
      <c r="F44" s="375">
        <v>3</v>
      </c>
      <c r="G44" s="376" t="s">
        <v>455</v>
      </c>
      <c r="H44" s="347"/>
      <c r="I44" s="347"/>
      <c r="J44" s="347"/>
      <c r="K44" s="347"/>
      <c r="L44" s="665">
        <v>0</v>
      </c>
      <c r="M44" s="347"/>
      <c r="N44" s="347"/>
      <c r="O44" s="648" t="s">
        <v>728</v>
      </c>
      <c r="P44" s="422"/>
      <c r="R44" s="363"/>
      <c r="T44" s="379"/>
      <c r="U44" s="411"/>
      <c r="V44" s="411"/>
      <c r="W44" s="411"/>
      <c r="X44" s="411"/>
      <c r="Y44" s="411"/>
      <c r="Z44" s="411"/>
      <c r="AA44" s="411"/>
      <c r="AB44" s="411"/>
      <c r="AC44" s="379"/>
    </row>
    <row r="45" spans="2:29">
      <c r="B45" s="372">
        <v>28</v>
      </c>
      <c r="C45" s="373" t="s">
        <v>729</v>
      </c>
      <c r="D45" s="375" t="s">
        <v>730</v>
      </c>
      <c r="E45" s="375" t="s">
        <v>208</v>
      </c>
      <c r="F45" s="375">
        <v>3</v>
      </c>
      <c r="G45" s="376" t="s">
        <v>455</v>
      </c>
      <c r="H45" s="347"/>
      <c r="I45" s="347"/>
      <c r="J45" s="347"/>
      <c r="K45" s="347"/>
      <c r="L45" s="665">
        <v>0</v>
      </c>
      <c r="M45" s="347"/>
      <c r="N45" s="347"/>
      <c r="O45" s="672" t="s">
        <v>731</v>
      </c>
      <c r="P45" s="673"/>
      <c r="R45" s="363"/>
      <c r="T45" s="378"/>
      <c r="U45" s="411"/>
      <c r="V45" s="411"/>
      <c r="W45" s="411"/>
      <c r="X45" s="411"/>
      <c r="Y45" s="411"/>
      <c r="Z45" s="411"/>
      <c r="AA45" s="411"/>
      <c r="AB45" s="411"/>
      <c r="AC45" s="378"/>
    </row>
    <row r="46" spans="2:29" ht="14.4" thickBot="1">
      <c r="B46" s="365">
        <v>29</v>
      </c>
      <c r="C46" s="366" t="s">
        <v>732</v>
      </c>
      <c r="D46" s="367" t="s">
        <v>733</v>
      </c>
      <c r="E46" s="367" t="s">
        <v>208</v>
      </c>
      <c r="F46" s="367">
        <v>3</v>
      </c>
      <c r="G46" s="369" t="s">
        <v>455</v>
      </c>
      <c r="H46" s="347"/>
      <c r="I46" s="347"/>
      <c r="J46" s="347"/>
      <c r="K46" s="347"/>
      <c r="L46" s="659">
        <v>0</v>
      </c>
      <c r="M46" s="347"/>
      <c r="N46" s="347"/>
      <c r="O46" s="655" t="s">
        <v>734</v>
      </c>
      <c r="P46" s="656"/>
      <c r="R46" s="363"/>
      <c r="T46" s="378"/>
      <c r="U46" s="411"/>
      <c r="V46" s="411"/>
      <c r="W46" s="411"/>
      <c r="X46" s="411"/>
      <c r="Y46" s="411"/>
      <c r="Z46" s="411"/>
      <c r="AA46" s="411"/>
      <c r="AB46" s="411"/>
      <c r="AC46" s="378"/>
    </row>
    <row r="47" spans="2:29" ht="14.4" thickBot="1">
      <c r="B47" s="347"/>
      <c r="C47" s="347"/>
      <c r="D47" s="347"/>
      <c r="E47" s="347"/>
      <c r="F47" s="347"/>
      <c r="G47" s="347"/>
      <c r="H47" s="347"/>
      <c r="I47" s="347"/>
      <c r="J47" s="347"/>
      <c r="K47" s="347"/>
      <c r="L47" s="347"/>
      <c r="M47" s="347"/>
      <c r="N47" s="347"/>
      <c r="O47" s="371"/>
      <c r="P47" s="371"/>
      <c r="R47" s="363"/>
      <c r="T47" s="378"/>
      <c r="U47" s="411"/>
      <c r="V47" s="411"/>
      <c r="W47" s="411"/>
      <c r="X47" s="411"/>
      <c r="Y47" s="411"/>
      <c r="Z47" s="411"/>
      <c r="AA47" s="411"/>
      <c r="AB47" s="411"/>
      <c r="AC47" s="378"/>
    </row>
    <row r="48" spans="2:29" ht="14.4" thickBot="1">
      <c r="B48" s="385" t="s">
        <v>735</v>
      </c>
      <c r="C48" s="386" t="s">
        <v>736</v>
      </c>
      <c r="D48" s="347"/>
      <c r="E48" s="347"/>
      <c r="F48" s="347"/>
      <c r="G48" s="347"/>
      <c r="H48" s="347"/>
      <c r="I48" s="347"/>
      <c r="J48" s="347"/>
      <c r="K48" s="347"/>
      <c r="L48" s="346"/>
      <c r="M48" s="347"/>
      <c r="N48" s="347"/>
      <c r="O48" s="371"/>
      <c r="P48" s="371"/>
      <c r="R48" s="363"/>
      <c r="T48" s="380"/>
      <c r="U48" s="411"/>
      <c r="V48" s="411"/>
      <c r="W48" s="411"/>
      <c r="X48" s="411"/>
      <c r="Y48" s="411"/>
      <c r="Z48" s="411"/>
      <c r="AA48" s="411"/>
      <c r="AB48" s="411"/>
      <c r="AC48" s="380"/>
    </row>
    <row r="49" spans="2:29" ht="14.4" thickBot="1">
      <c r="B49" s="387">
        <v>30</v>
      </c>
      <c r="C49" s="388" t="s">
        <v>737</v>
      </c>
      <c r="D49" s="389" t="s">
        <v>738</v>
      </c>
      <c r="E49" s="389" t="s">
        <v>208</v>
      </c>
      <c r="F49" s="390">
        <v>3</v>
      </c>
      <c r="G49" s="391" t="s">
        <v>739</v>
      </c>
      <c r="H49" s="347"/>
      <c r="I49" s="347"/>
      <c r="J49" s="347"/>
      <c r="K49" s="347"/>
      <c r="L49" s="347"/>
      <c r="M49" s="669">
        <v>0</v>
      </c>
      <c r="N49" s="347"/>
      <c r="O49" s="670" t="s">
        <v>740</v>
      </c>
      <c r="P49" s="671"/>
      <c r="R49" s="363"/>
      <c r="T49" s="380"/>
      <c r="U49" s="411"/>
      <c r="V49" s="411"/>
      <c r="W49" s="411"/>
      <c r="X49" s="411"/>
      <c r="Y49" s="411"/>
      <c r="Z49" s="411"/>
      <c r="AA49" s="411"/>
      <c r="AB49" s="411"/>
      <c r="AC49" s="380"/>
    </row>
    <row r="50" spans="2:29">
      <c r="B50" s="347"/>
      <c r="C50" s="674"/>
      <c r="D50" s="347"/>
      <c r="E50" s="347"/>
      <c r="F50" s="347"/>
      <c r="G50" s="347"/>
      <c r="H50" s="347"/>
      <c r="I50" s="347"/>
      <c r="J50" s="347"/>
      <c r="K50" s="347"/>
      <c r="L50" s="347"/>
      <c r="M50" s="347"/>
      <c r="N50" s="347"/>
      <c r="O50" s="347"/>
      <c r="R50" s="363"/>
      <c r="T50" s="675"/>
      <c r="U50" s="411"/>
      <c r="V50" s="411"/>
      <c r="W50" s="411"/>
      <c r="X50" s="411"/>
      <c r="Y50" s="411"/>
      <c r="Z50" s="411"/>
      <c r="AA50" s="411"/>
      <c r="AB50" s="411"/>
      <c r="AC50" s="675"/>
    </row>
    <row r="51" spans="2:29">
      <c r="B51" s="392" t="s">
        <v>463</v>
      </c>
      <c r="C51" s="393"/>
      <c r="D51" s="393"/>
      <c r="E51" s="393"/>
      <c r="F51" s="393"/>
      <c r="G51" s="393"/>
      <c r="H51" s="393"/>
      <c r="I51" s="393"/>
      <c r="J51" s="393"/>
      <c r="K51" s="393"/>
      <c r="L51" s="393"/>
      <c r="M51" s="393"/>
      <c r="N51" s="347"/>
      <c r="O51" s="347"/>
      <c r="R51" s="363"/>
      <c r="T51" s="675"/>
      <c r="U51" s="411"/>
      <c r="V51" s="411"/>
      <c r="W51" s="411"/>
      <c r="X51" s="411"/>
      <c r="Y51" s="411"/>
      <c r="Z51" s="411"/>
      <c r="AA51" s="411"/>
      <c r="AB51" s="411"/>
      <c r="AC51" s="675"/>
    </row>
    <row r="52" spans="2:29">
      <c r="B52" s="455"/>
      <c r="C52" s="456" t="s">
        <v>458</v>
      </c>
      <c r="D52" s="456"/>
      <c r="E52" s="393"/>
      <c r="F52" s="393"/>
      <c r="G52" s="393"/>
      <c r="H52" s="393"/>
      <c r="I52" s="393"/>
      <c r="J52" s="393"/>
      <c r="K52" s="393"/>
      <c r="L52" s="393"/>
      <c r="M52" s="393"/>
      <c r="N52" s="347"/>
      <c r="O52" s="347"/>
      <c r="R52" s="363"/>
      <c r="T52" s="675"/>
      <c r="U52" s="411"/>
      <c r="V52" s="411"/>
      <c r="W52" s="411"/>
      <c r="X52" s="411"/>
      <c r="Y52" s="411"/>
      <c r="Z52" s="411"/>
      <c r="AA52" s="411"/>
      <c r="AB52" s="411"/>
      <c r="AC52" s="675"/>
    </row>
    <row r="53" spans="2:29">
      <c r="B53" s="458"/>
      <c r="C53" s="456" t="s">
        <v>464</v>
      </c>
      <c r="D53" s="456"/>
      <c r="E53" s="393"/>
      <c r="F53" s="393"/>
      <c r="G53" s="393"/>
      <c r="H53" s="393"/>
      <c r="I53" s="393"/>
      <c r="J53" s="393"/>
      <c r="K53" s="393"/>
      <c r="L53" s="393"/>
      <c r="M53" s="393"/>
      <c r="N53" s="347"/>
      <c r="O53" s="347"/>
      <c r="R53" s="363"/>
      <c r="T53" s="675"/>
      <c r="U53" s="411"/>
      <c r="V53" s="411"/>
      <c r="W53" s="411"/>
      <c r="X53" s="411"/>
      <c r="Y53" s="411"/>
      <c r="Z53" s="411"/>
      <c r="AA53" s="411"/>
      <c r="AB53" s="411"/>
      <c r="AC53" s="675"/>
    </row>
    <row r="54" spans="2:29">
      <c r="B54" s="459"/>
      <c r="C54" s="456" t="s">
        <v>465</v>
      </c>
      <c r="D54" s="456"/>
      <c r="E54" s="393"/>
      <c r="F54" s="393"/>
      <c r="G54" s="393"/>
      <c r="H54" s="393"/>
      <c r="I54" s="393"/>
      <c r="J54" s="393"/>
      <c r="K54" s="393"/>
      <c r="L54" s="393"/>
      <c r="M54" s="393"/>
      <c r="N54" s="347"/>
      <c r="O54" s="347"/>
      <c r="R54" s="363"/>
      <c r="T54" s="628"/>
      <c r="U54" s="411"/>
      <c r="V54" s="411"/>
      <c r="W54" s="411"/>
      <c r="X54" s="411"/>
      <c r="Y54" s="411"/>
      <c r="Z54" s="411"/>
      <c r="AA54" s="411"/>
      <c r="AB54" s="411"/>
      <c r="AC54" s="628"/>
    </row>
    <row r="55" spans="2:29">
      <c r="B55" s="460"/>
      <c r="C55" s="456" t="s">
        <v>466</v>
      </c>
      <c r="D55" s="456"/>
      <c r="E55" s="393"/>
      <c r="F55" s="393"/>
      <c r="G55" s="393"/>
      <c r="H55" s="393"/>
      <c r="I55" s="393"/>
      <c r="J55" s="393"/>
      <c r="K55" s="393"/>
      <c r="L55" s="393"/>
      <c r="M55" s="393"/>
      <c r="N55" s="347"/>
      <c r="O55" s="347"/>
      <c r="R55" s="363"/>
      <c r="T55" s="628"/>
      <c r="U55" s="411"/>
      <c r="V55" s="411"/>
      <c r="W55" s="411"/>
      <c r="X55" s="411"/>
      <c r="Y55" s="411"/>
      <c r="Z55" s="411"/>
      <c r="AA55" s="411"/>
      <c r="AB55" s="411"/>
      <c r="AC55" s="628"/>
    </row>
    <row r="56" spans="2:29" ht="14.4" thickBot="1">
      <c r="B56" s="393"/>
      <c r="C56" s="393"/>
      <c r="D56" s="393"/>
      <c r="E56" s="393"/>
      <c r="F56" s="393"/>
      <c r="G56" s="393"/>
      <c r="H56" s="393"/>
      <c r="I56" s="393"/>
      <c r="J56" s="393"/>
      <c r="K56" s="393"/>
      <c r="L56" s="393"/>
      <c r="M56" s="393"/>
      <c r="N56" s="347"/>
      <c r="O56" s="347"/>
      <c r="R56" s="363"/>
      <c r="T56" s="628"/>
      <c r="U56" s="411"/>
      <c r="V56" s="411"/>
      <c r="W56" s="411"/>
      <c r="X56" s="411"/>
      <c r="Y56" s="411"/>
      <c r="Z56" s="411"/>
      <c r="AA56" s="411"/>
      <c r="AB56" s="411"/>
      <c r="AC56" s="628"/>
    </row>
    <row r="57" spans="2:29" ht="15.6" thickBot="1">
      <c r="B57" s="1166" t="s">
        <v>741</v>
      </c>
      <c r="C57" s="1167"/>
      <c r="D57" s="1167"/>
      <c r="E57" s="1167"/>
      <c r="F57" s="1167"/>
      <c r="G57" s="1167"/>
      <c r="H57" s="1167"/>
      <c r="I57" s="1167"/>
      <c r="J57" s="1167"/>
      <c r="K57" s="1167"/>
      <c r="L57" s="1167"/>
      <c r="M57" s="1168"/>
      <c r="N57" s="347"/>
      <c r="O57" s="347"/>
      <c r="R57" s="363"/>
      <c r="T57" s="628"/>
      <c r="U57" s="411"/>
      <c r="V57" s="411"/>
      <c r="W57" s="411"/>
      <c r="X57" s="411"/>
      <c r="Y57" s="411"/>
      <c r="Z57" s="411"/>
      <c r="AA57" s="411"/>
      <c r="AB57" s="411"/>
      <c r="AC57" s="628"/>
    </row>
    <row r="58" spans="2:29" ht="15.6" thickBot="1">
      <c r="B58" s="394"/>
      <c r="C58" s="395"/>
      <c r="D58" s="396"/>
      <c r="E58" s="396"/>
      <c r="F58" s="396"/>
      <c r="G58" s="396"/>
      <c r="H58" s="396"/>
      <c r="I58" s="396"/>
      <c r="J58" s="396"/>
      <c r="K58" s="393"/>
      <c r="L58" s="393"/>
      <c r="M58" s="393"/>
      <c r="N58" s="347"/>
      <c r="O58" s="347"/>
      <c r="R58" s="363"/>
      <c r="T58" s="628"/>
      <c r="U58" s="411"/>
      <c r="V58" s="411"/>
      <c r="W58" s="411"/>
      <c r="X58" s="411"/>
      <c r="Y58" s="411"/>
      <c r="Z58" s="411"/>
      <c r="AA58" s="411"/>
      <c r="AB58" s="411"/>
      <c r="AC58" s="628"/>
    </row>
    <row r="59" spans="2:29" ht="60" customHeight="1" thickBot="1">
      <c r="B59" s="1180" t="s">
        <v>742</v>
      </c>
      <c r="C59" s="1181"/>
      <c r="D59" s="1181"/>
      <c r="E59" s="1181"/>
      <c r="F59" s="1181"/>
      <c r="G59" s="1181"/>
      <c r="H59" s="1181"/>
      <c r="I59" s="1181"/>
      <c r="J59" s="1181"/>
      <c r="K59" s="1181"/>
      <c r="L59" s="1181"/>
      <c r="M59" s="1182"/>
      <c r="N59" s="347"/>
      <c r="O59" s="347"/>
      <c r="T59" s="628"/>
      <c r="U59" s="631"/>
      <c r="AC59" s="628"/>
    </row>
    <row r="60" spans="2:29" ht="14.4" thickBot="1">
      <c r="B60" s="393"/>
      <c r="C60" s="461"/>
      <c r="D60" s="393"/>
      <c r="E60" s="393"/>
      <c r="F60" s="393"/>
      <c r="G60" s="393"/>
      <c r="H60" s="462"/>
      <c r="I60" s="462"/>
      <c r="J60" s="462"/>
      <c r="K60" s="393"/>
      <c r="L60" s="393"/>
      <c r="M60" s="393"/>
      <c r="N60" s="347"/>
      <c r="O60" s="347"/>
      <c r="T60" s="628"/>
      <c r="U60" s="632"/>
      <c r="AC60" s="628"/>
    </row>
    <row r="61" spans="2:29" ht="15" customHeight="1">
      <c r="B61" s="463" t="s">
        <v>522</v>
      </c>
      <c r="C61" s="1174" t="s">
        <v>523</v>
      </c>
      <c r="D61" s="1175"/>
      <c r="E61" s="1175"/>
      <c r="F61" s="1175"/>
      <c r="G61" s="1175"/>
      <c r="H61" s="1175"/>
      <c r="I61" s="1175"/>
      <c r="J61" s="1175"/>
      <c r="K61" s="1175"/>
      <c r="L61" s="1175"/>
      <c r="M61" s="1176"/>
      <c r="N61" s="347"/>
      <c r="O61" s="347"/>
      <c r="T61" s="628"/>
      <c r="U61" s="632"/>
      <c r="AC61" s="628"/>
    </row>
    <row r="62" spans="2:29" ht="15" customHeight="1">
      <c r="B62" s="464" t="s">
        <v>524</v>
      </c>
      <c r="C62" s="465" t="str">
        <f>$C$5</f>
        <v>Further 2010-15 reconciliation adjustments</v>
      </c>
      <c r="D62" s="465"/>
      <c r="E62" s="465"/>
      <c r="F62" s="465"/>
      <c r="G62" s="465"/>
      <c r="H62" s="465"/>
      <c r="I62" s="465"/>
      <c r="J62" s="465"/>
      <c r="K62" s="465"/>
      <c r="L62" s="465"/>
      <c r="M62" s="466"/>
      <c r="N62" s="347"/>
      <c r="O62" s="347"/>
      <c r="T62" s="628"/>
      <c r="U62" s="632"/>
      <c r="AC62" s="628"/>
    </row>
    <row r="63" spans="2:29" ht="15" customHeight="1">
      <c r="B63" s="676" t="s">
        <v>743</v>
      </c>
      <c r="C63" s="1169" t="s">
        <v>744</v>
      </c>
      <c r="D63" s="1170"/>
      <c r="E63" s="1170"/>
      <c r="F63" s="1170"/>
      <c r="G63" s="1170"/>
      <c r="H63" s="1170"/>
      <c r="I63" s="1170"/>
      <c r="J63" s="1170"/>
      <c r="K63" s="1170"/>
      <c r="L63" s="1170"/>
      <c r="M63" s="1171"/>
      <c r="N63" s="347"/>
      <c r="O63" s="347"/>
      <c r="T63" s="628"/>
      <c r="U63" s="631"/>
      <c r="AC63" s="628"/>
    </row>
    <row r="64" spans="2:29" ht="15" customHeight="1">
      <c r="B64" s="676" t="s">
        <v>745</v>
      </c>
      <c r="C64" s="1169" t="s">
        <v>746</v>
      </c>
      <c r="D64" s="1170"/>
      <c r="E64" s="1170"/>
      <c r="F64" s="1170"/>
      <c r="G64" s="1170"/>
      <c r="H64" s="1170"/>
      <c r="I64" s="1170"/>
      <c r="J64" s="1170"/>
      <c r="K64" s="1170"/>
      <c r="L64" s="1170"/>
      <c r="M64" s="1171"/>
      <c r="N64" s="347"/>
      <c r="O64" s="347"/>
      <c r="T64" s="628"/>
      <c r="U64" s="632"/>
      <c r="AC64" s="628"/>
    </row>
    <row r="65" spans="2:21" ht="15" customHeight="1">
      <c r="B65" s="676">
        <v>7</v>
      </c>
      <c r="C65" s="1169" t="s">
        <v>747</v>
      </c>
      <c r="D65" s="1170"/>
      <c r="E65" s="1170"/>
      <c r="F65" s="1170"/>
      <c r="G65" s="1170"/>
      <c r="H65" s="1170"/>
      <c r="I65" s="1170"/>
      <c r="J65" s="1170"/>
      <c r="K65" s="1170"/>
      <c r="L65" s="1170"/>
      <c r="M65" s="1171"/>
      <c r="U65" s="632"/>
    </row>
    <row r="66" spans="2:21" ht="15" customHeight="1">
      <c r="B66" s="676">
        <v>8</v>
      </c>
      <c r="C66" s="1169" t="s">
        <v>748</v>
      </c>
      <c r="D66" s="1170"/>
      <c r="E66" s="1170"/>
      <c r="F66" s="1170"/>
      <c r="G66" s="1170"/>
      <c r="H66" s="1170"/>
      <c r="I66" s="1170"/>
      <c r="J66" s="1170"/>
      <c r="K66" s="1170"/>
      <c r="L66" s="1170"/>
      <c r="M66" s="1171"/>
      <c r="U66" s="632"/>
    </row>
    <row r="67" spans="2:21" ht="15" customHeight="1">
      <c r="B67" s="676">
        <v>9</v>
      </c>
      <c r="C67" s="1169" t="s">
        <v>749</v>
      </c>
      <c r="D67" s="1170"/>
      <c r="E67" s="1170"/>
      <c r="F67" s="1170"/>
      <c r="G67" s="1170"/>
      <c r="H67" s="1170"/>
      <c r="I67" s="1170"/>
      <c r="J67" s="1170"/>
      <c r="K67" s="1170"/>
      <c r="L67" s="1170"/>
      <c r="M67" s="1171"/>
      <c r="U67" s="632"/>
    </row>
    <row r="68" spans="2:21" ht="15" customHeight="1">
      <c r="B68" s="467">
        <v>10</v>
      </c>
      <c r="C68" s="1169" t="s">
        <v>750</v>
      </c>
      <c r="D68" s="1170"/>
      <c r="E68" s="1170"/>
      <c r="F68" s="1170"/>
      <c r="G68" s="1170"/>
      <c r="H68" s="1170"/>
      <c r="I68" s="1170"/>
      <c r="J68" s="1170"/>
      <c r="K68" s="1170"/>
      <c r="L68" s="1170"/>
      <c r="M68" s="1171"/>
      <c r="U68" s="632"/>
    </row>
    <row r="69" spans="2:21" ht="15" customHeight="1">
      <c r="B69" s="467">
        <v>11</v>
      </c>
      <c r="C69" s="1169" t="s">
        <v>751</v>
      </c>
      <c r="D69" s="1170"/>
      <c r="E69" s="1170"/>
      <c r="F69" s="1170"/>
      <c r="G69" s="1170"/>
      <c r="H69" s="1170"/>
      <c r="I69" s="1170"/>
      <c r="J69" s="1170"/>
      <c r="K69" s="1170"/>
      <c r="L69" s="1170"/>
      <c r="M69" s="1171"/>
      <c r="U69" s="632"/>
    </row>
    <row r="70" spans="2:21" ht="15" customHeight="1" thickBot="1">
      <c r="B70" s="677">
        <v>12</v>
      </c>
      <c r="C70" s="1183" t="s">
        <v>752</v>
      </c>
      <c r="D70" s="1184"/>
      <c r="E70" s="1184"/>
      <c r="F70" s="1184"/>
      <c r="G70" s="1184"/>
      <c r="H70" s="1184"/>
      <c r="I70" s="1184"/>
      <c r="J70" s="1184"/>
      <c r="K70" s="1184"/>
      <c r="L70" s="1184"/>
      <c r="M70" s="1185"/>
    </row>
    <row r="71" spans="2:21" ht="15" customHeight="1">
      <c r="B71" s="678"/>
      <c r="C71" s="473"/>
      <c r="D71" s="473"/>
      <c r="E71" s="473"/>
      <c r="F71" s="473"/>
      <c r="G71" s="473"/>
      <c r="H71" s="473"/>
      <c r="I71" s="473"/>
      <c r="J71" s="473"/>
      <c r="K71" s="473"/>
      <c r="L71" s="473"/>
      <c r="M71" s="473"/>
    </row>
    <row r="72" spans="2:21" ht="15" customHeight="1">
      <c r="B72" s="678"/>
      <c r="C72" s="473"/>
      <c r="D72" s="473"/>
      <c r="E72" s="473"/>
      <c r="F72" s="473"/>
      <c r="G72" s="473"/>
      <c r="H72" s="473"/>
      <c r="I72" s="473"/>
      <c r="J72" s="473"/>
      <c r="K72" s="473"/>
      <c r="L72" s="473"/>
      <c r="M72" s="473"/>
    </row>
    <row r="73" spans="2:21" ht="15" customHeight="1">
      <c r="B73" s="678"/>
      <c r="C73" s="473"/>
      <c r="D73" s="473"/>
      <c r="E73" s="473"/>
      <c r="F73" s="473"/>
      <c r="G73" s="473"/>
      <c r="H73" s="473"/>
      <c r="I73" s="473"/>
      <c r="J73" s="473"/>
      <c r="K73" s="473"/>
      <c r="L73" s="473"/>
      <c r="M73" s="473"/>
    </row>
    <row r="74" spans="2:21" ht="14.4">
      <c r="B74" s="474" t="s">
        <v>753</v>
      </c>
    </row>
  </sheetData>
  <mergeCells count="14">
    <mergeCell ref="C69:M69"/>
    <mergeCell ref="C70:M70"/>
    <mergeCell ref="C63:M63"/>
    <mergeCell ref="C64:M64"/>
    <mergeCell ref="C65:M65"/>
    <mergeCell ref="C66:M66"/>
    <mergeCell ref="C67:M67"/>
    <mergeCell ref="C68:M68"/>
    <mergeCell ref="C61:M61"/>
    <mergeCell ref="O1:R1"/>
    <mergeCell ref="B3:C3"/>
    <mergeCell ref="U4:AB4"/>
    <mergeCell ref="B57:M57"/>
    <mergeCell ref="B59:M59"/>
  </mergeCells>
  <conditionalFormatting sqref="R5:R58">
    <cfRule type="cellIs" dxfId="4"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May 2018&amp;R&amp;G</oddHeader>
    <oddFooter>&amp;L&amp;A&amp;RPrinted: &amp;D &amp;T</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A0083"/>
    <pageSetUpPr fitToPage="1"/>
  </sheetPr>
  <dimension ref="B1:AM87"/>
  <sheetViews>
    <sheetView topLeftCell="A31" zoomScale="90" zoomScaleNormal="90" workbookViewId="0">
      <selection activeCell="M72" sqref="M72"/>
    </sheetView>
  </sheetViews>
  <sheetFormatPr defaultColWidth="11" defaultRowHeight="13.8"/>
  <cols>
    <col min="1" max="1" width="1.77734375" style="680" customWidth="1"/>
    <col min="2" max="2" width="5.21875" style="680" customWidth="1"/>
    <col min="3" max="3" width="101.21875" style="680" bestFit="1" customWidth="1"/>
    <col min="4" max="4" width="13.21875" style="680" customWidth="1"/>
    <col min="5" max="6" width="6.44140625" style="680" customWidth="1"/>
    <col min="7" max="11" width="11" style="680"/>
    <col min="12" max="12" width="3" style="680" customWidth="1"/>
    <col min="13" max="13" width="11" style="680"/>
    <col min="14" max="14" width="3" style="680" customWidth="1"/>
    <col min="15" max="15" width="41" style="680" bestFit="1" customWidth="1"/>
    <col min="16" max="16" width="40.77734375" style="680" bestFit="1" customWidth="1"/>
    <col min="17" max="17" width="3" style="680" customWidth="1"/>
    <col min="18" max="19" width="24.77734375" style="400" customWidth="1"/>
    <col min="20" max="20" width="3.44140625" style="404" customWidth="1"/>
    <col min="21" max="21" width="3" style="400" hidden="1" customWidth="1"/>
    <col min="22" max="28" width="9.21875" style="400" hidden="1" customWidth="1"/>
    <col min="29" max="29" width="1.77734375" style="400" hidden="1" customWidth="1"/>
    <col min="30" max="30" width="11" style="717" hidden="1" customWidth="1"/>
    <col min="31" max="31" width="3" style="400" hidden="1" customWidth="1"/>
    <col min="32" max="38" width="9.21875" style="400" hidden="1" customWidth="1"/>
    <col min="39" max="39" width="1.77734375" style="400" hidden="1" customWidth="1"/>
    <col min="40" max="16384" width="11" style="680"/>
  </cols>
  <sheetData>
    <row r="1" spans="2:39" ht="20.399999999999999">
      <c r="B1" s="342" t="s">
        <v>754</v>
      </c>
      <c r="C1" s="342"/>
      <c r="D1" s="342"/>
      <c r="E1" s="342"/>
      <c r="F1" s="342"/>
      <c r="G1" s="342"/>
      <c r="H1" s="342"/>
      <c r="I1" s="342"/>
      <c r="J1" s="342"/>
      <c r="K1" s="679" t="s">
        <v>755</v>
      </c>
      <c r="L1" s="679"/>
      <c r="M1" s="679"/>
      <c r="N1" s="679"/>
      <c r="O1" s="1177" t="s">
        <v>438</v>
      </c>
      <c r="P1" s="1177"/>
      <c r="Q1" s="1177"/>
      <c r="R1" s="1177"/>
      <c r="S1" s="1177"/>
      <c r="U1" s="399"/>
      <c r="AC1" s="399"/>
      <c r="AD1" s="680"/>
      <c r="AE1" s="399"/>
      <c r="AM1" s="399"/>
    </row>
    <row r="2" spans="2:39" ht="14.4" thickBot="1">
      <c r="B2" s="347"/>
      <c r="C2" s="347"/>
      <c r="D2" s="347"/>
      <c r="E2" s="347"/>
      <c r="F2" s="347"/>
      <c r="G2" s="347"/>
      <c r="H2" s="347"/>
      <c r="I2" s="347"/>
      <c r="J2" s="347"/>
      <c r="K2" s="347"/>
      <c r="L2" s="347"/>
      <c r="M2" s="347"/>
      <c r="N2" s="347"/>
      <c r="O2" s="347"/>
      <c r="P2" s="347"/>
      <c r="R2" s="404"/>
      <c r="S2" s="404"/>
      <c r="U2" s="399"/>
      <c r="AC2" s="399"/>
      <c r="AD2" s="680"/>
      <c r="AE2" s="399"/>
      <c r="AM2" s="399"/>
    </row>
    <row r="3" spans="2:39" ht="42" thickBot="1">
      <c r="B3" s="1178" t="s">
        <v>439</v>
      </c>
      <c r="C3" s="1179"/>
      <c r="D3" s="348" t="s">
        <v>440</v>
      </c>
      <c r="E3" s="349" t="s">
        <v>441</v>
      </c>
      <c r="F3" s="350" t="s">
        <v>442</v>
      </c>
      <c r="G3" s="354" t="s">
        <v>432</v>
      </c>
      <c r="H3" s="349" t="s">
        <v>433</v>
      </c>
      <c r="I3" s="349" t="s">
        <v>434</v>
      </c>
      <c r="J3" s="349" t="s">
        <v>435</v>
      </c>
      <c r="K3" s="351" t="s">
        <v>436</v>
      </c>
      <c r="L3" s="642"/>
      <c r="M3" s="681" t="s">
        <v>756</v>
      </c>
      <c r="N3" s="642"/>
      <c r="O3" s="682" t="s">
        <v>449</v>
      </c>
      <c r="P3" s="683" t="s">
        <v>450</v>
      </c>
      <c r="R3" s="483" t="s">
        <v>451</v>
      </c>
      <c r="S3" s="480" t="s">
        <v>547</v>
      </c>
      <c r="U3" s="399"/>
      <c r="AC3" s="399"/>
      <c r="AD3" s="680"/>
      <c r="AE3" s="399"/>
      <c r="AM3" s="399"/>
    </row>
    <row r="4" spans="2:39" ht="14.4" thickBot="1">
      <c r="B4" s="347"/>
      <c r="C4" s="347"/>
      <c r="D4" s="347"/>
      <c r="E4" s="347"/>
      <c r="F4" s="347"/>
      <c r="G4" s="347"/>
      <c r="H4" s="347"/>
      <c r="I4" s="347"/>
      <c r="J4" s="347"/>
      <c r="K4" s="347"/>
      <c r="L4" s="347"/>
      <c r="M4" s="347"/>
      <c r="N4" s="347"/>
      <c r="O4" s="347"/>
      <c r="P4" s="347"/>
      <c r="R4" s="409"/>
      <c r="S4" s="409"/>
      <c r="U4" s="399"/>
      <c r="V4" s="1149" t="s">
        <v>452</v>
      </c>
      <c r="W4" s="1149"/>
      <c r="X4" s="1149"/>
      <c r="Y4" s="1149"/>
      <c r="Z4" s="1149"/>
      <c r="AA4" s="1149"/>
      <c r="AB4" s="1149"/>
      <c r="AC4" s="399"/>
      <c r="AD4" s="680"/>
      <c r="AE4" s="399"/>
      <c r="AF4" s="1149" t="s">
        <v>757</v>
      </c>
      <c r="AG4" s="1149"/>
      <c r="AH4" s="1149"/>
      <c r="AI4" s="1149"/>
      <c r="AJ4" s="1149"/>
      <c r="AK4" s="1149"/>
      <c r="AL4" s="1149"/>
      <c r="AM4" s="399"/>
    </row>
    <row r="5" spans="2:39" s="685" customFormat="1" ht="14.4" thickBot="1">
      <c r="B5" s="354" t="s">
        <v>453</v>
      </c>
      <c r="C5" s="355" t="s">
        <v>758</v>
      </c>
      <c r="D5" s="347"/>
      <c r="E5" s="347"/>
      <c r="F5" s="347"/>
      <c r="G5" s="684"/>
      <c r="H5" s="684"/>
      <c r="I5" s="684"/>
      <c r="J5" s="684"/>
      <c r="K5" s="684"/>
      <c r="L5" s="684"/>
      <c r="M5" s="684"/>
      <c r="N5" s="684"/>
      <c r="O5" s="684"/>
      <c r="P5" s="684"/>
      <c r="Q5" s="684"/>
      <c r="R5" s="404"/>
      <c r="S5" s="404"/>
      <c r="T5" s="404"/>
      <c r="U5" s="399"/>
      <c r="V5" s="410" t="s">
        <v>454</v>
      </c>
      <c r="W5" s="411"/>
      <c r="X5" s="411"/>
      <c r="Y5" s="411"/>
      <c r="Z5" s="411"/>
      <c r="AA5" s="411"/>
      <c r="AB5" s="411"/>
      <c r="AC5" s="399"/>
      <c r="AE5" s="399"/>
      <c r="AF5" s="410" t="s">
        <v>759</v>
      </c>
      <c r="AG5" s="411"/>
      <c r="AH5" s="411"/>
      <c r="AI5" s="411"/>
      <c r="AJ5" s="411"/>
      <c r="AK5" s="411"/>
      <c r="AL5" s="411"/>
      <c r="AM5" s="399"/>
    </row>
    <row r="6" spans="2:39" s="685" customFormat="1" ht="14.1" customHeight="1" thickBot="1">
      <c r="B6" s="358">
        <v>1</v>
      </c>
      <c r="C6" s="359" t="s">
        <v>760</v>
      </c>
      <c r="D6" s="360" t="s">
        <v>761</v>
      </c>
      <c r="E6" s="360" t="s">
        <v>208</v>
      </c>
      <c r="F6" s="686">
        <v>3</v>
      </c>
      <c r="G6" s="687">
        <v>0</v>
      </c>
      <c r="H6" s="688">
        <v>0</v>
      </c>
      <c r="I6" s="688">
        <v>0</v>
      </c>
      <c r="J6" s="688">
        <v>0</v>
      </c>
      <c r="K6" s="689">
        <v>0</v>
      </c>
      <c r="L6" s="690"/>
      <c r="M6" s="691">
        <f>SUM(G6:K6)</f>
        <v>0</v>
      </c>
      <c r="N6" s="690"/>
      <c r="O6" s="692"/>
      <c r="P6" s="693"/>
      <c r="R6" s="363">
        <f xml:space="preserve"> IF( SUM( V6:AB6 ) = 0, 0,$V$5 )</f>
        <v>0</v>
      </c>
      <c r="S6" s="363"/>
      <c r="T6" s="404"/>
      <c r="U6" s="399"/>
      <c r="V6" s="414">
        <f t="shared" ref="V6:Z9" si="0" xml:space="preserve"> IF( ISNUMBER(G6), 0, 1 )</f>
        <v>0</v>
      </c>
      <c r="W6" s="414">
        <f t="shared" si="0"/>
        <v>0</v>
      </c>
      <c r="X6" s="414">
        <f t="shared" si="0"/>
        <v>0</v>
      </c>
      <c r="Y6" s="414">
        <f t="shared" si="0"/>
        <v>0</v>
      </c>
      <c r="Z6" s="414">
        <f t="shared" si="0"/>
        <v>0</v>
      </c>
      <c r="AA6" s="411"/>
      <c r="AB6" s="414">
        <f xml:space="preserve"> IF( ISNUMBER(M6), 0, 1 )</f>
        <v>0</v>
      </c>
      <c r="AC6" s="399"/>
      <c r="AE6" s="399"/>
      <c r="AF6" s="411"/>
      <c r="AG6" s="411"/>
      <c r="AH6" s="411"/>
      <c r="AI6" s="411"/>
      <c r="AJ6" s="411"/>
      <c r="AK6" s="411"/>
      <c r="AL6" s="411"/>
      <c r="AM6" s="399"/>
    </row>
    <row r="7" spans="2:39" s="685" customFormat="1" ht="14.1" customHeight="1" thickBot="1">
      <c r="B7" s="372">
        <v>2</v>
      </c>
      <c r="C7" s="373" t="s">
        <v>762</v>
      </c>
      <c r="D7" s="375" t="s">
        <v>763</v>
      </c>
      <c r="E7" s="375" t="s">
        <v>208</v>
      </c>
      <c r="F7" s="415">
        <v>3</v>
      </c>
      <c r="G7" s="694">
        <v>0</v>
      </c>
      <c r="H7" s="695">
        <v>0</v>
      </c>
      <c r="I7" s="695">
        <v>0</v>
      </c>
      <c r="J7" s="695">
        <v>0</v>
      </c>
      <c r="K7" s="696">
        <v>0</v>
      </c>
      <c r="L7" s="697"/>
      <c r="M7" s="691">
        <f>SUM(G7:K7)</f>
        <v>0</v>
      </c>
      <c r="N7" s="697"/>
      <c r="O7" s="698"/>
      <c r="P7" s="699"/>
      <c r="R7" s="363">
        <f xml:space="preserve"> IF( SUM( V7:AB7 ) = 0, 0,$V$5 )</f>
        <v>0</v>
      </c>
      <c r="S7" s="363"/>
      <c r="T7" s="404"/>
      <c r="U7" s="399"/>
      <c r="V7" s="414">
        <f t="shared" si="0"/>
        <v>0</v>
      </c>
      <c r="W7" s="414">
        <f t="shared" si="0"/>
        <v>0</v>
      </c>
      <c r="X7" s="414">
        <f t="shared" si="0"/>
        <v>0</v>
      </c>
      <c r="Y7" s="414">
        <f t="shared" si="0"/>
        <v>0</v>
      </c>
      <c r="Z7" s="414">
        <f t="shared" si="0"/>
        <v>0</v>
      </c>
      <c r="AA7" s="411"/>
      <c r="AB7" s="414">
        <f xml:space="preserve"> IF( ISNUMBER(M7), 0, 1 )</f>
        <v>0</v>
      </c>
      <c r="AC7" s="399"/>
      <c r="AE7" s="399"/>
      <c r="AF7" s="411"/>
      <c r="AG7" s="411"/>
      <c r="AH7" s="411"/>
      <c r="AI7" s="411"/>
      <c r="AJ7" s="411"/>
      <c r="AK7" s="411"/>
      <c r="AL7" s="411"/>
      <c r="AM7" s="399"/>
    </row>
    <row r="8" spans="2:39" s="685" customFormat="1" ht="14.1" customHeight="1" thickBot="1">
      <c r="B8" s="372">
        <v>3</v>
      </c>
      <c r="C8" s="373" t="s">
        <v>764</v>
      </c>
      <c r="D8" s="375" t="s">
        <v>765</v>
      </c>
      <c r="E8" s="375" t="s">
        <v>208</v>
      </c>
      <c r="F8" s="415">
        <v>3</v>
      </c>
      <c r="G8" s="694">
        <v>0</v>
      </c>
      <c r="H8" s="695">
        <v>0</v>
      </c>
      <c r="I8" s="695">
        <v>0</v>
      </c>
      <c r="J8" s="695">
        <v>0</v>
      </c>
      <c r="K8" s="696">
        <v>0</v>
      </c>
      <c r="L8" s="697"/>
      <c r="M8" s="691">
        <f>SUM(G8:K8)</f>
        <v>0</v>
      </c>
      <c r="N8" s="697"/>
      <c r="O8" s="698"/>
      <c r="P8" s="699"/>
      <c r="R8" s="363">
        <f xml:space="preserve"> IF( SUM( V8:AB8 ) = 0, 0,$V$5 )</f>
        <v>0</v>
      </c>
      <c r="S8" s="363"/>
      <c r="T8" s="404"/>
      <c r="U8" s="399"/>
      <c r="V8" s="414">
        <f t="shared" si="0"/>
        <v>0</v>
      </c>
      <c r="W8" s="414">
        <f t="shared" si="0"/>
        <v>0</v>
      </c>
      <c r="X8" s="414">
        <f t="shared" si="0"/>
        <v>0</v>
      </c>
      <c r="Y8" s="414">
        <f t="shared" si="0"/>
        <v>0</v>
      </c>
      <c r="Z8" s="414">
        <f t="shared" si="0"/>
        <v>0</v>
      </c>
      <c r="AA8" s="411"/>
      <c r="AB8" s="414">
        <f xml:space="preserve"> IF( ISNUMBER(M8), 0, 1 )</f>
        <v>0</v>
      </c>
      <c r="AC8" s="399"/>
      <c r="AE8" s="399"/>
      <c r="AF8" s="411"/>
      <c r="AG8" s="411"/>
      <c r="AH8" s="411"/>
      <c r="AI8" s="411"/>
      <c r="AJ8" s="411"/>
      <c r="AK8" s="411"/>
      <c r="AL8" s="411"/>
      <c r="AM8" s="399"/>
    </row>
    <row r="9" spans="2:39" s="685" customFormat="1" ht="14.1" customHeight="1">
      <c r="B9" s="372">
        <v>4</v>
      </c>
      <c r="C9" s="373" t="s">
        <v>766</v>
      </c>
      <c r="D9" s="375" t="s">
        <v>767</v>
      </c>
      <c r="E9" s="375" t="s">
        <v>208</v>
      </c>
      <c r="F9" s="415">
        <v>3</v>
      </c>
      <c r="G9" s="700">
        <v>0</v>
      </c>
      <c r="H9" s="701">
        <v>0</v>
      </c>
      <c r="I9" s="701">
        <v>0</v>
      </c>
      <c r="J9" s="701">
        <v>0</v>
      </c>
      <c r="K9" s="702">
        <v>0</v>
      </c>
      <c r="L9" s="697"/>
      <c r="M9" s="691">
        <f>SUM(G9:K9)</f>
        <v>0</v>
      </c>
      <c r="N9" s="697"/>
      <c r="O9" s="698"/>
      <c r="P9" s="699"/>
      <c r="R9" s="363">
        <f xml:space="preserve"> IF( SUM( V9:AB9 ) = 0, 0,$V$5 )</f>
        <v>0</v>
      </c>
      <c r="S9" s="363"/>
      <c r="T9" s="404"/>
      <c r="U9" s="399"/>
      <c r="V9" s="414">
        <f t="shared" si="0"/>
        <v>0</v>
      </c>
      <c r="W9" s="414">
        <f t="shared" si="0"/>
        <v>0</v>
      </c>
      <c r="X9" s="414">
        <f t="shared" si="0"/>
        <v>0</v>
      </c>
      <c r="Y9" s="414">
        <f t="shared" si="0"/>
        <v>0</v>
      </c>
      <c r="Z9" s="414">
        <f t="shared" si="0"/>
        <v>0</v>
      </c>
      <c r="AA9" s="411"/>
      <c r="AB9" s="414">
        <f xml:space="preserve"> IF( ISNUMBER(M9), 0, 1 )</f>
        <v>0</v>
      </c>
      <c r="AC9" s="399"/>
      <c r="AE9" s="399"/>
      <c r="AF9" s="411"/>
      <c r="AG9" s="411"/>
      <c r="AH9" s="411"/>
      <c r="AI9" s="411"/>
      <c r="AJ9" s="411"/>
      <c r="AK9" s="411"/>
      <c r="AL9" s="411"/>
      <c r="AM9" s="399"/>
    </row>
    <row r="10" spans="2:39" s="685" customFormat="1" ht="14.1" customHeight="1" thickBot="1">
      <c r="B10" s="365">
        <v>5</v>
      </c>
      <c r="C10" s="366" t="s">
        <v>768</v>
      </c>
      <c r="D10" s="367" t="s">
        <v>769</v>
      </c>
      <c r="E10" s="367" t="s">
        <v>208</v>
      </c>
      <c r="F10" s="703">
        <v>3</v>
      </c>
      <c r="G10" s="704">
        <f xml:space="preserve"> SUM(G6:G9)</f>
        <v>0</v>
      </c>
      <c r="H10" s="705">
        <f xml:space="preserve"> SUM(H6:H9)</f>
        <v>0</v>
      </c>
      <c r="I10" s="705">
        <f xml:space="preserve"> SUM(I6:I9)</f>
        <v>0</v>
      </c>
      <c r="J10" s="705">
        <f xml:space="preserve"> SUM(J6:J9)</f>
        <v>0</v>
      </c>
      <c r="K10" s="706">
        <f xml:space="preserve"> SUM(K6:K9)</f>
        <v>0</v>
      </c>
      <c r="L10" s="690"/>
      <c r="M10" s="377">
        <f xml:space="preserve"> SUM(M6:M9)</f>
        <v>0</v>
      </c>
      <c r="N10" s="690"/>
      <c r="O10" s="707" t="s">
        <v>770</v>
      </c>
      <c r="P10" s="708"/>
      <c r="R10" s="363"/>
      <c r="S10" s="363">
        <f xml:space="preserve"> IF( SUM( AF10:AL10 ) = 0, 0,AF5 )</f>
        <v>0</v>
      </c>
      <c r="T10" s="404"/>
      <c r="U10" s="399"/>
      <c r="V10" s="411"/>
      <c r="W10" s="411"/>
      <c r="X10" s="411"/>
      <c r="Y10" s="411"/>
      <c r="Z10" s="411"/>
      <c r="AA10" s="411"/>
      <c r="AB10" s="411"/>
      <c r="AC10" s="399"/>
      <c r="AE10" s="399"/>
      <c r="AF10" s="414">
        <f xml:space="preserve"> IF(G32 = G10, 0, 1)</f>
        <v>0</v>
      </c>
      <c r="AG10" s="414">
        <f t="shared" ref="AG10:AL10" si="1" xml:space="preserve"> IF(H32 = H10, 0, 1)</f>
        <v>0</v>
      </c>
      <c r="AH10" s="414">
        <f t="shared" si="1"/>
        <v>0</v>
      </c>
      <c r="AI10" s="414">
        <f t="shared" si="1"/>
        <v>0</v>
      </c>
      <c r="AJ10" s="414">
        <f t="shared" si="1"/>
        <v>0</v>
      </c>
      <c r="AK10" s="411"/>
      <c r="AL10" s="414">
        <f t="shared" si="1"/>
        <v>0</v>
      </c>
      <c r="AM10" s="399"/>
    </row>
    <row r="11" spans="2:39" s="685" customFormat="1" ht="14.1" customHeight="1" thickBot="1">
      <c r="B11" s="709"/>
      <c r="C11" s="709"/>
      <c r="D11" s="710"/>
      <c r="E11" s="709"/>
      <c r="F11" s="709"/>
      <c r="G11" s="709"/>
      <c r="H11" s="709"/>
      <c r="I11" s="709"/>
      <c r="J11" s="709"/>
      <c r="K11" s="709"/>
      <c r="L11" s="709"/>
      <c r="M11" s="709"/>
      <c r="N11" s="709"/>
      <c r="O11" s="709"/>
      <c r="R11" s="363"/>
      <c r="S11" s="363"/>
      <c r="T11" s="404"/>
      <c r="U11" s="399"/>
      <c r="V11" s="411"/>
      <c r="W11" s="411"/>
      <c r="X11" s="411"/>
      <c r="Y11" s="411"/>
      <c r="Z11" s="411"/>
      <c r="AA11" s="411"/>
      <c r="AB11" s="411"/>
      <c r="AC11" s="399"/>
      <c r="AE11" s="399"/>
      <c r="AF11" s="411"/>
      <c r="AG11" s="411"/>
      <c r="AH11" s="411"/>
      <c r="AI11" s="411"/>
      <c r="AJ11" s="411"/>
      <c r="AK11" s="411"/>
      <c r="AL11" s="411"/>
      <c r="AM11" s="399"/>
    </row>
    <row r="12" spans="2:39" s="685" customFormat="1" ht="14.4" thickBot="1">
      <c r="B12" s="354" t="s">
        <v>456</v>
      </c>
      <c r="C12" s="355" t="s">
        <v>771</v>
      </c>
      <c r="D12" s="347"/>
      <c r="E12" s="347"/>
      <c r="F12" s="347"/>
      <c r="G12" s="684"/>
      <c r="H12" s="684"/>
      <c r="I12" s="684"/>
      <c r="J12" s="684"/>
      <c r="K12" s="684"/>
      <c r="L12" s="684"/>
      <c r="M12" s="684"/>
      <c r="N12" s="684"/>
      <c r="O12" s="684"/>
      <c r="P12" s="684"/>
      <c r="R12" s="363"/>
      <c r="S12" s="363"/>
      <c r="T12" s="404"/>
      <c r="U12" s="399"/>
      <c r="V12" s="411"/>
      <c r="W12" s="411"/>
      <c r="X12" s="411"/>
      <c r="Y12" s="411"/>
      <c r="Z12" s="411"/>
      <c r="AA12" s="411"/>
      <c r="AB12" s="411"/>
      <c r="AC12" s="399"/>
      <c r="AE12" s="399"/>
      <c r="AF12" s="411" t="s">
        <v>772</v>
      </c>
      <c r="AG12" s="411"/>
      <c r="AH12" s="411"/>
      <c r="AI12" s="411"/>
      <c r="AJ12" s="411"/>
      <c r="AK12" s="411"/>
      <c r="AL12" s="411"/>
      <c r="AM12" s="399"/>
    </row>
    <row r="13" spans="2:39" s="685" customFormat="1" ht="14.1" customHeight="1" thickBot="1">
      <c r="B13" s="358">
        <v>6</v>
      </c>
      <c r="C13" s="359" t="s">
        <v>773</v>
      </c>
      <c r="D13" s="360" t="s">
        <v>774</v>
      </c>
      <c r="E13" s="360" t="s">
        <v>208</v>
      </c>
      <c r="F13" s="711">
        <v>3</v>
      </c>
      <c r="G13" s="687">
        <v>-1.5499999999999998</v>
      </c>
      <c r="H13" s="687">
        <v>-12.365</v>
      </c>
      <c r="I13" s="687">
        <v>-35.19</v>
      </c>
      <c r="J13" s="687">
        <v>-31.675000000000001</v>
      </c>
      <c r="K13" s="687">
        <v>-4.6749999999999998</v>
      </c>
      <c r="L13" s="690"/>
      <c r="M13" s="691">
        <f>SUM(G13:K13)</f>
        <v>-85.454999999999998</v>
      </c>
      <c r="N13" s="690"/>
      <c r="O13" s="692"/>
      <c r="P13" s="693"/>
      <c r="R13" s="363">
        <f xml:space="preserve"> IF( SUM( V13:AB13 ) = 0, 0,$V$5 )</f>
        <v>0</v>
      </c>
      <c r="S13" s="363"/>
      <c r="T13" s="404"/>
      <c r="U13" s="399"/>
      <c r="V13" s="414">
        <f t="shared" ref="V13:Z16" si="2" xml:space="preserve"> IF( ISNUMBER(G13), 0, 1 )</f>
        <v>0</v>
      </c>
      <c r="W13" s="414">
        <f t="shared" si="2"/>
        <v>0</v>
      </c>
      <c r="X13" s="414">
        <f t="shared" si="2"/>
        <v>0</v>
      </c>
      <c r="Y13" s="414">
        <f t="shared" si="2"/>
        <v>0</v>
      </c>
      <c r="Z13" s="414">
        <f t="shared" si="2"/>
        <v>0</v>
      </c>
      <c r="AA13" s="411"/>
      <c r="AB13" s="414">
        <f xml:space="preserve"> IF( ISNUMBER(M13), 0, 1 )</f>
        <v>0</v>
      </c>
      <c r="AC13" s="399"/>
      <c r="AE13" s="399"/>
      <c r="AF13" s="411"/>
      <c r="AG13" s="411"/>
      <c r="AH13" s="411"/>
      <c r="AI13" s="411"/>
      <c r="AJ13" s="411"/>
      <c r="AK13" s="411"/>
      <c r="AL13" s="411"/>
      <c r="AM13" s="399"/>
    </row>
    <row r="14" spans="2:39" s="685" customFormat="1" ht="14.1" customHeight="1" thickBot="1">
      <c r="B14" s="372">
        <v>7</v>
      </c>
      <c r="C14" s="373" t="s">
        <v>775</v>
      </c>
      <c r="D14" s="375" t="s">
        <v>776</v>
      </c>
      <c r="E14" s="375" t="s">
        <v>208</v>
      </c>
      <c r="F14" s="376">
        <v>3</v>
      </c>
      <c r="G14" s="687">
        <v>-11.7</v>
      </c>
      <c r="H14" s="687">
        <v>-2.6459000000000001</v>
      </c>
      <c r="I14" s="687">
        <v>1.3109999999999999</v>
      </c>
      <c r="J14" s="687">
        <v>1.3719000000000001</v>
      </c>
      <c r="K14" s="687">
        <v>2.5254000000000003</v>
      </c>
      <c r="L14" s="697"/>
      <c r="M14" s="691">
        <f t="shared" ref="M14:M16" si="3">SUM(G14:K14)</f>
        <v>-9.1375999999999991</v>
      </c>
      <c r="N14" s="697"/>
      <c r="O14" s="698"/>
      <c r="P14" s="699"/>
      <c r="R14" s="363">
        <f xml:space="preserve"> IF( SUM( V14:AB14 ) = 0, 0,$V$5 )</f>
        <v>0</v>
      </c>
      <c r="S14" s="363"/>
      <c r="T14" s="404"/>
      <c r="U14" s="399"/>
      <c r="V14" s="414">
        <f t="shared" si="2"/>
        <v>0</v>
      </c>
      <c r="W14" s="414">
        <f t="shared" si="2"/>
        <v>0</v>
      </c>
      <c r="X14" s="414">
        <f t="shared" si="2"/>
        <v>0</v>
      </c>
      <c r="Y14" s="414">
        <f t="shared" si="2"/>
        <v>0</v>
      </c>
      <c r="Z14" s="414">
        <f t="shared" si="2"/>
        <v>0</v>
      </c>
      <c r="AA14" s="411"/>
      <c r="AB14" s="414">
        <f xml:space="preserve"> IF( ISNUMBER(M14), 0, 1 )</f>
        <v>0</v>
      </c>
      <c r="AC14" s="399"/>
      <c r="AE14" s="399"/>
      <c r="AF14" s="411"/>
      <c r="AG14" s="411"/>
      <c r="AH14" s="411"/>
      <c r="AI14" s="411"/>
      <c r="AJ14" s="411"/>
      <c r="AK14" s="411"/>
      <c r="AL14" s="411"/>
      <c r="AM14" s="399"/>
    </row>
    <row r="15" spans="2:39" s="685" customFormat="1" ht="14.1" customHeight="1" thickBot="1">
      <c r="B15" s="372">
        <v>8</v>
      </c>
      <c r="C15" s="373" t="s">
        <v>777</v>
      </c>
      <c r="D15" s="375" t="s">
        <v>778</v>
      </c>
      <c r="E15" s="375" t="s">
        <v>208</v>
      </c>
      <c r="F15" s="376">
        <v>3</v>
      </c>
      <c r="G15" s="687">
        <v>0</v>
      </c>
      <c r="H15" s="687">
        <v>0</v>
      </c>
      <c r="I15" s="687">
        <v>0</v>
      </c>
      <c r="J15" s="687">
        <v>0</v>
      </c>
      <c r="K15" s="687">
        <v>0</v>
      </c>
      <c r="L15" s="697"/>
      <c r="M15" s="691">
        <f t="shared" si="3"/>
        <v>0</v>
      </c>
      <c r="N15" s="697"/>
      <c r="O15" s="698"/>
      <c r="P15" s="699"/>
      <c r="R15" s="363">
        <f xml:space="preserve"> IF( SUM( V15:AB15 ) = 0, 0,$V$5 )</f>
        <v>0</v>
      </c>
      <c r="S15" s="363"/>
      <c r="T15" s="404"/>
      <c r="U15" s="399"/>
      <c r="V15" s="414">
        <f t="shared" si="2"/>
        <v>0</v>
      </c>
      <c r="W15" s="414">
        <f t="shared" si="2"/>
        <v>0</v>
      </c>
      <c r="X15" s="414">
        <f t="shared" si="2"/>
        <v>0</v>
      </c>
      <c r="Y15" s="414">
        <f t="shared" si="2"/>
        <v>0</v>
      </c>
      <c r="Z15" s="414">
        <f t="shared" si="2"/>
        <v>0</v>
      </c>
      <c r="AA15" s="411"/>
      <c r="AB15" s="414">
        <f xml:space="preserve"> IF( ISNUMBER(M15), 0, 1 )</f>
        <v>0</v>
      </c>
      <c r="AC15" s="399"/>
      <c r="AE15" s="399"/>
      <c r="AF15" s="411"/>
      <c r="AG15" s="411"/>
      <c r="AH15" s="411"/>
      <c r="AI15" s="411"/>
      <c r="AJ15" s="411"/>
      <c r="AK15" s="411"/>
      <c r="AL15" s="411"/>
      <c r="AM15" s="399"/>
    </row>
    <row r="16" spans="2:39" s="685" customFormat="1" ht="14.1" customHeight="1">
      <c r="B16" s="372">
        <v>9</v>
      </c>
      <c r="C16" s="373" t="s">
        <v>779</v>
      </c>
      <c r="D16" s="375" t="s">
        <v>780</v>
      </c>
      <c r="E16" s="375" t="s">
        <v>208</v>
      </c>
      <c r="F16" s="376">
        <v>3</v>
      </c>
      <c r="G16" s="687">
        <v>0</v>
      </c>
      <c r="H16" s="687">
        <v>0</v>
      </c>
      <c r="I16" s="687">
        <v>0</v>
      </c>
      <c r="J16" s="687">
        <v>0</v>
      </c>
      <c r="K16" s="687">
        <v>0</v>
      </c>
      <c r="L16" s="697"/>
      <c r="M16" s="691">
        <f t="shared" si="3"/>
        <v>0</v>
      </c>
      <c r="N16" s="697"/>
      <c r="O16" s="698"/>
      <c r="P16" s="699"/>
      <c r="R16" s="363">
        <f xml:space="preserve"> IF( SUM( V16:AB16 ) = 0, 0,$V$5 )</f>
        <v>0</v>
      </c>
      <c r="S16" s="363"/>
      <c r="T16" s="404"/>
      <c r="U16" s="399"/>
      <c r="V16" s="414">
        <f t="shared" si="2"/>
        <v>0</v>
      </c>
      <c r="W16" s="414">
        <f t="shared" si="2"/>
        <v>0</v>
      </c>
      <c r="X16" s="414">
        <f t="shared" si="2"/>
        <v>0</v>
      </c>
      <c r="Y16" s="414">
        <f t="shared" si="2"/>
        <v>0</v>
      </c>
      <c r="Z16" s="414">
        <f t="shared" si="2"/>
        <v>0</v>
      </c>
      <c r="AA16" s="411"/>
      <c r="AB16" s="414">
        <f xml:space="preserve"> IF( ISNUMBER(M16), 0, 1 )</f>
        <v>0</v>
      </c>
      <c r="AC16" s="399"/>
      <c r="AE16" s="399"/>
      <c r="AF16" s="411"/>
      <c r="AG16" s="411"/>
      <c r="AH16" s="411"/>
      <c r="AI16" s="411"/>
      <c r="AJ16" s="411"/>
      <c r="AK16" s="411"/>
      <c r="AL16" s="411"/>
      <c r="AM16" s="399"/>
    </row>
    <row r="17" spans="2:39" s="685" customFormat="1" ht="14.1" customHeight="1" thickBot="1">
      <c r="B17" s="365">
        <v>10</v>
      </c>
      <c r="C17" s="366" t="s">
        <v>781</v>
      </c>
      <c r="D17" s="367" t="s">
        <v>782</v>
      </c>
      <c r="E17" s="367" t="s">
        <v>208</v>
      </c>
      <c r="F17" s="712">
        <v>3</v>
      </c>
      <c r="G17" s="704">
        <f xml:space="preserve"> SUM(G13:G16)</f>
        <v>-13.25</v>
      </c>
      <c r="H17" s="705">
        <f xml:space="preserve"> SUM(H13:H16)</f>
        <v>-15.010899999999999</v>
      </c>
      <c r="I17" s="705">
        <f xml:space="preserve"> SUM(I13:I16)</f>
        <v>-33.878999999999998</v>
      </c>
      <c r="J17" s="705">
        <f xml:space="preserve"> SUM(J13:J16)</f>
        <v>-30.303100000000001</v>
      </c>
      <c r="K17" s="706">
        <f xml:space="preserve"> SUM(K13:K16)</f>
        <v>-2.1495999999999995</v>
      </c>
      <c r="L17" s="690"/>
      <c r="M17" s="377">
        <f xml:space="preserve"> SUM(M13:M16)</f>
        <v>-94.592600000000004</v>
      </c>
      <c r="N17" s="690"/>
      <c r="O17" s="707" t="s">
        <v>783</v>
      </c>
      <c r="P17" s="708"/>
      <c r="R17" s="363"/>
      <c r="S17" s="363">
        <f xml:space="preserve"> IF( SUM( AF17:AL17 ) = 0, 0,AF12 )</f>
        <v>0</v>
      </c>
      <c r="T17" s="404"/>
      <c r="U17" s="399"/>
      <c r="V17" s="411"/>
      <c r="W17" s="411"/>
      <c r="X17" s="411"/>
      <c r="Y17" s="411"/>
      <c r="Z17" s="411"/>
      <c r="AA17" s="411"/>
      <c r="AB17" s="411"/>
      <c r="AC17" s="399"/>
      <c r="AE17" s="399"/>
      <c r="AF17" s="414">
        <f xml:space="preserve"> IF(G41 = G17, 0, 1)</f>
        <v>0</v>
      </c>
      <c r="AG17" s="414">
        <f t="shared" ref="AG17:AL17" si="4" xml:space="preserve"> IF(H41 = H17, 0, 1)</f>
        <v>0</v>
      </c>
      <c r="AH17" s="414">
        <f t="shared" si="4"/>
        <v>0</v>
      </c>
      <c r="AI17" s="414">
        <f t="shared" si="4"/>
        <v>0</v>
      </c>
      <c r="AJ17" s="414">
        <f t="shared" si="4"/>
        <v>0</v>
      </c>
      <c r="AK17" s="411"/>
      <c r="AL17" s="414">
        <f t="shared" si="4"/>
        <v>0</v>
      </c>
      <c r="AM17" s="399"/>
    </row>
    <row r="18" spans="2:39" s="685" customFormat="1" ht="14.1" customHeight="1" thickBot="1">
      <c r="B18" s="709"/>
      <c r="C18" s="709"/>
      <c r="D18" s="710"/>
      <c r="E18" s="709"/>
      <c r="F18" s="709"/>
      <c r="G18" s="709"/>
      <c r="H18" s="709"/>
      <c r="I18" s="709"/>
      <c r="J18" s="709"/>
      <c r="K18" s="709"/>
      <c r="L18" s="709"/>
      <c r="M18" s="709"/>
      <c r="N18" s="709"/>
      <c r="O18" s="709"/>
      <c r="R18" s="363"/>
      <c r="S18" s="363"/>
      <c r="T18" s="404"/>
      <c r="U18" s="399"/>
      <c r="V18" s="411"/>
      <c r="W18" s="411"/>
      <c r="X18" s="411"/>
      <c r="Y18" s="411"/>
      <c r="Z18" s="411"/>
      <c r="AA18" s="411"/>
      <c r="AB18" s="411"/>
      <c r="AC18" s="399"/>
      <c r="AE18" s="399"/>
      <c r="AF18" s="411"/>
      <c r="AG18" s="411"/>
      <c r="AH18" s="411"/>
      <c r="AI18" s="411"/>
      <c r="AJ18" s="411"/>
      <c r="AK18" s="411"/>
      <c r="AL18" s="411"/>
      <c r="AM18" s="399"/>
    </row>
    <row r="19" spans="2:39" s="685" customFormat="1" ht="14.4" thickBot="1">
      <c r="B19" s="354" t="s">
        <v>460</v>
      </c>
      <c r="C19" s="355" t="s">
        <v>784</v>
      </c>
      <c r="D19" s="347"/>
      <c r="E19" s="347"/>
      <c r="F19" s="347"/>
      <c r="G19" s="684"/>
      <c r="H19" s="684"/>
      <c r="I19" s="684"/>
      <c r="J19" s="684"/>
      <c r="K19" s="684"/>
      <c r="L19" s="684"/>
      <c r="M19" s="684"/>
      <c r="N19" s="684"/>
      <c r="O19" s="684"/>
      <c r="P19" s="684"/>
      <c r="R19" s="363"/>
      <c r="S19" s="363"/>
      <c r="T19" s="404"/>
      <c r="U19" s="399"/>
      <c r="V19" s="411"/>
      <c r="W19" s="411"/>
      <c r="X19" s="411"/>
      <c r="Y19" s="411"/>
      <c r="Z19" s="411"/>
      <c r="AA19" s="411"/>
      <c r="AB19" s="411"/>
      <c r="AC19" s="399"/>
      <c r="AE19" s="399"/>
      <c r="AF19" s="411"/>
      <c r="AG19" s="411"/>
      <c r="AH19" s="411"/>
      <c r="AI19" s="411"/>
      <c r="AJ19" s="411"/>
      <c r="AK19" s="411"/>
      <c r="AL19" s="411"/>
      <c r="AM19" s="399"/>
    </row>
    <row r="20" spans="2:39" s="685" customFormat="1" ht="14.1" customHeight="1" thickBot="1">
      <c r="B20" s="358">
        <v>11</v>
      </c>
      <c r="C20" s="373" t="s">
        <v>785</v>
      </c>
      <c r="D20" s="360" t="s">
        <v>786</v>
      </c>
      <c r="E20" s="360" t="s">
        <v>208</v>
      </c>
      <c r="F20" s="711">
        <v>3</v>
      </c>
      <c r="G20" s="687">
        <v>0</v>
      </c>
      <c r="H20" s="688">
        <v>0</v>
      </c>
      <c r="I20" s="688">
        <v>0</v>
      </c>
      <c r="J20" s="688">
        <v>0</v>
      </c>
      <c r="K20" s="689">
        <v>0</v>
      </c>
      <c r="L20" s="690"/>
      <c r="M20" s="691">
        <f t="shared" ref="M20:M22" si="5">SUM(G20:K20)</f>
        <v>0</v>
      </c>
      <c r="N20" s="690"/>
      <c r="O20" s="692"/>
      <c r="P20" s="693"/>
      <c r="R20" s="363">
        <f xml:space="preserve"> IF( SUM( V20:AB20 ) = 0, 0,$V$5 )</f>
        <v>0</v>
      </c>
      <c r="S20" s="363"/>
      <c r="T20" s="404"/>
      <c r="U20" s="399"/>
      <c r="V20" s="414">
        <f t="shared" ref="V20:Z22" si="6" xml:space="preserve"> IF( ISNUMBER(G20), 0, 1 )</f>
        <v>0</v>
      </c>
      <c r="W20" s="414">
        <f t="shared" si="6"/>
        <v>0</v>
      </c>
      <c r="X20" s="414">
        <f t="shared" si="6"/>
        <v>0</v>
      </c>
      <c r="Y20" s="414">
        <f t="shared" si="6"/>
        <v>0</v>
      </c>
      <c r="Z20" s="414">
        <f t="shared" si="6"/>
        <v>0</v>
      </c>
      <c r="AA20" s="411"/>
      <c r="AB20" s="414">
        <f xml:space="preserve"> IF( ISNUMBER(M20), 0, 1 )</f>
        <v>0</v>
      </c>
      <c r="AC20" s="399"/>
      <c r="AE20" s="399"/>
      <c r="AF20" s="411"/>
      <c r="AG20" s="411"/>
      <c r="AH20" s="411"/>
      <c r="AI20" s="411"/>
      <c r="AJ20" s="411"/>
      <c r="AK20" s="411"/>
      <c r="AL20" s="411"/>
      <c r="AM20" s="399"/>
    </row>
    <row r="21" spans="2:39" s="685" customFormat="1" ht="14.1" customHeight="1" thickBot="1">
      <c r="B21" s="372">
        <v>12</v>
      </c>
      <c r="C21" s="373" t="s">
        <v>787</v>
      </c>
      <c r="D21" s="375" t="s">
        <v>788</v>
      </c>
      <c r="E21" s="375" t="s">
        <v>208</v>
      </c>
      <c r="F21" s="376">
        <v>3</v>
      </c>
      <c r="G21" s="694">
        <v>0</v>
      </c>
      <c r="H21" s="695">
        <v>0</v>
      </c>
      <c r="I21" s="695">
        <v>0</v>
      </c>
      <c r="J21" s="695">
        <v>0</v>
      </c>
      <c r="K21" s="696">
        <v>0</v>
      </c>
      <c r="L21" s="697"/>
      <c r="M21" s="691">
        <f t="shared" si="5"/>
        <v>0</v>
      </c>
      <c r="N21" s="697"/>
      <c r="O21" s="698"/>
      <c r="P21" s="699"/>
      <c r="R21" s="363">
        <f xml:space="preserve"> IF( SUM( V21:AB21 ) = 0, 0,$V$5 )</f>
        <v>0</v>
      </c>
      <c r="S21" s="363"/>
      <c r="T21" s="404"/>
      <c r="U21" s="399"/>
      <c r="V21" s="414">
        <f t="shared" si="6"/>
        <v>0</v>
      </c>
      <c r="W21" s="414">
        <f t="shared" si="6"/>
        <v>0</v>
      </c>
      <c r="X21" s="414">
        <f t="shared" si="6"/>
        <v>0</v>
      </c>
      <c r="Y21" s="414">
        <f t="shared" si="6"/>
        <v>0</v>
      </c>
      <c r="Z21" s="414">
        <f t="shared" si="6"/>
        <v>0</v>
      </c>
      <c r="AA21" s="411"/>
      <c r="AB21" s="414">
        <f xml:space="preserve"> IF( ISNUMBER(M21), 0, 1 )</f>
        <v>0</v>
      </c>
      <c r="AC21" s="399"/>
      <c r="AE21" s="399"/>
      <c r="AF21" s="411"/>
      <c r="AG21" s="411"/>
      <c r="AH21" s="411"/>
      <c r="AI21" s="411"/>
      <c r="AJ21" s="411"/>
      <c r="AK21" s="411"/>
      <c r="AL21" s="411"/>
      <c r="AM21" s="399"/>
    </row>
    <row r="22" spans="2:39" s="685" customFormat="1" ht="14.1" customHeight="1">
      <c r="B22" s="372">
        <v>13</v>
      </c>
      <c r="C22" s="373" t="s">
        <v>238</v>
      </c>
      <c r="D22" s="375" t="s">
        <v>789</v>
      </c>
      <c r="E22" s="375" t="s">
        <v>208</v>
      </c>
      <c r="F22" s="376">
        <v>3</v>
      </c>
      <c r="G22" s="700">
        <v>0</v>
      </c>
      <c r="H22" s="701">
        <v>0</v>
      </c>
      <c r="I22" s="701">
        <v>0</v>
      </c>
      <c r="J22" s="701">
        <v>0</v>
      </c>
      <c r="K22" s="702">
        <v>0</v>
      </c>
      <c r="L22" s="697"/>
      <c r="M22" s="691">
        <f t="shared" si="5"/>
        <v>0</v>
      </c>
      <c r="N22" s="697"/>
      <c r="O22" s="698"/>
      <c r="P22" s="699"/>
      <c r="R22" s="363">
        <f xml:space="preserve"> IF( SUM( V22:AB22 ) = 0, 0,$V$5 )</f>
        <v>0</v>
      </c>
      <c r="S22" s="363"/>
      <c r="T22" s="404"/>
      <c r="U22" s="399"/>
      <c r="V22" s="414">
        <f t="shared" si="6"/>
        <v>0</v>
      </c>
      <c r="W22" s="414">
        <f t="shared" si="6"/>
        <v>0</v>
      </c>
      <c r="X22" s="414">
        <f t="shared" si="6"/>
        <v>0</v>
      </c>
      <c r="Y22" s="414">
        <f t="shared" si="6"/>
        <v>0</v>
      </c>
      <c r="Z22" s="414">
        <f t="shared" si="6"/>
        <v>0</v>
      </c>
      <c r="AA22" s="411"/>
      <c r="AB22" s="414">
        <f xml:space="preserve"> IF( ISNUMBER(M22), 0, 1 )</f>
        <v>0</v>
      </c>
      <c r="AC22" s="399"/>
      <c r="AE22" s="399"/>
      <c r="AF22" s="411"/>
      <c r="AG22" s="411"/>
      <c r="AH22" s="411"/>
      <c r="AI22" s="411"/>
      <c r="AJ22" s="411"/>
      <c r="AK22" s="411"/>
      <c r="AL22" s="411"/>
      <c r="AM22" s="399"/>
    </row>
    <row r="23" spans="2:39" s="685" customFormat="1" ht="14.1" customHeight="1" thickBot="1">
      <c r="B23" s="365">
        <v>14</v>
      </c>
      <c r="C23" s="366" t="s">
        <v>790</v>
      </c>
      <c r="D23" s="367" t="s">
        <v>791</v>
      </c>
      <c r="E23" s="367" t="s">
        <v>208</v>
      </c>
      <c r="F23" s="712">
        <v>3</v>
      </c>
      <c r="G23" s="704">
        <f xml:space="preserve"> SUM(G20:G22)</f>
        <v>0</v>
      </c>
      <c r="H23" s="705">
        <f xml:space="preserve"> SUM(H20:H22)</f>
        <v>0</v>
      </c>
      <c r="I23" s="705">
        <f xml:space="preserve"> SUM(I20:I22)</f>
        <v>0</v>
      </c>
      <c r="J23" s="705">
        <f xml:space="preserve"> SUM(J20:J22)</f>
        <v>0</v>
      </c>
      <c r="K23" s="706">
        <f xml:space="preserve"> SUM(K20:K22)</f>
        <v>0</v>
      </c>
      <c r="L23" s="690"/>
      <c r="M23" s="377">
        <f xml:space="preserve"> SUM(M20:M22)</f>
        <v>0</v>
      </c>
      <c r="N23" s="690"/>
      <c r="O23" s="707" t="s">
        <v>792</v>
      </c>
      <c r="P23" s="708"/>
      <c r="R23" s="363">
        <f xml:space="preserve"> IF( SUM( V23:AB23 ) = 0, 0,$V$5 )</f>
        <v>0</v>
      </c>
      <c r="S23" s="363"/>
      <c r="T23" s="404"/>
      <c r="U23" s="399"/>
      <c r="V23" s="411"/>
      <c r="W23" s="411"/>
      <c r="X23" s="411"/>
      <c r="Y23" s="411"/>
      <c r="Z23" s="411"/>
      <c r="AA23" s="411"/>
      <c r="AB23" s="411"/>
      <c r="AC23" s="399"/>
      <c r="AE23" s="399"/>
      <c r="AF23" s="411"/>
      <c r="AG23" s="411"/>
      <c r="AH23" s="411"/>
      <c r="AI23" s="411"/>
      <c r="AJ23" s="411"/>
      <c r="AK23" s="411"/>
      <c r="AL23" s="411"/>
      <c r="AM23" s="399"/>
    </row>
    <row r="24" spans="2:39" s="685" customFormat="1" ht="14.1" customHeight="1" thickBot="1">
      <c r="B24" s="709"/>
      <c r="C24" s="709"/>
      <c r="D24" s="710"/>
      <c r="E24" s="709"/>
      <c r="F24" s="709"/>
      <c r="G24" s="709"/>
      <c r="H24" s="709"/>
      <c r="I24" s="709"/>
      <c r="J24" s="709"/>
      <c r="K24" s="709"/>
      <c r="L24" s="709"/>
      <c r="M24" s="709"/>
      <c r="N24" s="709"/>
      <c r="O24" s="709"/>
      <c r="R24" s="363"/>
      <c r="S24" s="363"/>
      <c r="T24" s="404"/>
      <c r="U24" s="378"/>
      <c r="V24" s="411"/>
      <c r="W24" s="411"/>
      <c r="X24" s="411"/>
      <c r="Y24" s="411"/>
      <c r="Z24" s="411"/>
      <c r="AA24" s="411"/>
      <c r="AB24" s="411"/>
      <c r="AC24" s="378"/>
      <c r="AE24" s="378"/>
      <c r="AF24" s="411"/>
      <c r="AG24" s="411"/>
      <c r="AH24" s="411"/>
      <c r="AI24" s="411"/>
      <c r="AJ24" s="411"/>
      <c r="AK24" s="411"/>
      <c r="AL24" s="411"/>
      <c r="AM24" s="378"/>
    </row>
    <row r="25" spans="2:39" s="685" customFormat="1" ht="14.4" thickBot="1">
      <c r="B25" s="354" t="s">
        <v>461</v>
      </c>
      <c r="C25" s="355" t="s">
        <v>793</v>
      </c>
      <c r="D25" s="347"/>
      <c r="E25" s="347"/>
      <c r="F25" s="347"/>
      <c r="G25" s="684"/>
      <c r="H25" s="684"/>
      <c r="I25" s="684"/>
      <c r="J25" s="684"/>
      <c r="K25" s="684"/>
      <c r="L25" s="684"/>
      <c r="M25" s="684"/>
      <c r="N25" s="684"/>
      <c r="O25" s="684"/>
      <c r="P25" s="684"/>
      <c r="R25" s="363"/>
      <c r="S25" s="363"/>
      <c r="T25" s="404"/>
      <c r="U25" s="378"/>
      <c r="V25" s="411"/>
      <c r="W25" s="411"/>
      <c r="X25" s="411"/>
      <c r="Y25" s="411"/>
      <c r="Z25" s="411"/>
      <c r="AA25" s="411"/>
      <c r="AB25" s="411"/>
      <c r="AC25" s="378"/>
      <c r="AE25" s="378"/>
      <c r="AF25" s="411" t="s">
        <v>794</v>
      </c>
      <c r="AG25" s="411"/>
      <c r="AH25" s="411"/>
      <c r="AI25" s="411"/>
      <c r="AJ25" s="411"/>
      <c r="AK25" s="411"/>
      <c r="AL25" s="411"/>
      <c r="AM25" s="378"/>
    </row>
    <row r="26" spans="2:39" s="685" customFormat="1" ht="14.1" customHeight="1" thickBot="1">
      <c r="B26" s="358">
        <v>15</v>
      </c>
      <c r="C26" s="359" t="s">
        <v>795</v>
      </c>
      <c r="D26" s="360" t="s">
        <v>796</v>
      </c>
      <c r="E26" s="360" t="s">
        <v>208</v>
      </c>
      <c r="F26" s="686">
        <v>3</v>
      </c>
      <c r="G26" s="687">
        <v>0</v>
      </c>
      <c r="H26" s="688">
        <v>0</v>
      </c>
      <c r="I26" s="688">
        <v>0</v>
      </c>
      <c r="J26" s="688">
        <v>0</v>
      </c>
      <c r="K26" s="689">
        <v>0</v>
      </c>
      <c r="L26" s="690"/>
      <c r="M26" s="691">
        <f t="shared" ref="M26:M31" si="7">SUM(G26:K26)</f>
        <v>0</v>
      </c>
      <c r="N26" s="690"/>
      <c r="O26" s="692"/>
      <c r="P26" s="693"/>
      <c r="R26" s="363">
        <f t="shared" ref="R26:R31" si="8" xml:space="preserve"> IF( SUM( V26:AB26 ) = 0, 0,$V$5 )</f>
        <v>0</v>
      </c>
      <c r="S26" s="363"/>
      <c r="T26" s="404"/>
      <c r="U26" s="399"/>
      <c r="V26" s="414">
        <f t="shared" ref="V26:Z31" si="9" xml:space="preserve"> IF( ISNUMBER(G26), 0, 1 )</f>
        <v>0</v>
      </c>
      <c r="W26" s="414">
        <f t="shared" si="9"/>
        <v>0</v>
      </c>
      <c r="X26" s="414">
        <f t="shared" si="9"/>
        <v>0</v>
      </c>
      <c r="Y26" s="414">
        <f t="shared" si="9"/>
        <v>0</v>
      </c>
      <c r="Z26" s="414">
        <f t="shared" si="9"/>
        <v>0</v>
      </c>
      <c r="AA26" s="411"/>
      <c r="AB26" s="414">
        <f t="shared" ref="AB26:AB31" si="10" xml:space="preserve"> IF( ISNUMBER(M26), 0, 1 )</f>
        <v>0</v>
      </c>
      <c r="AC26" s="378"/>
      <c r="AE26" s="399"/>
      <c r="AF26" s="411"/>
      <c r="AG26" s="411"/>
      <c r="AH26" s="411"/>
      <c r="AI26" s="411"/>
      <c r="AJ26" s="411"/>
      <c r="AK26" s="411"/>
      <c r="AL26" s="411"/>
      <c r="AM26" s="378"/>
    </row>
    <row r="27" spans="2:39" s="685" customFormat="1" ht="14.1" customHeight="1" thickBot="1">
      <c r="B27" s="372">
        <v>16</v>
      </c>
      <c r="C27" s="373" t="s">
        <v>797</v>
      </c>
      <c r="D27" s="375" t="s">
        <v>798</v>
      </c>
      <c r="E27" s="375" t="s">
        <v>208</v>
      </c>
      <c r="F27" s="415">
        <v>3</v>
      </c>
      <c r="G27" s="687">
        <v>0</v>
      </c>
      <c r="H27" s="688">
        <v>0</v>
      </c>
      <c r="I27" s="688">
        <v>0</v>
      </c>
      <c r="J27" s="688">
        <v>0</v>
      </c>
      <c r="K27" s="689">
        <v>0</v>
      </c>
      <c r="L27" s="697"/>
      <c r="M27" s="691">
        <f t="shared" si="7"/>
        <v>0</v>
      </c>
      <c r="N27" s="697"/>
      <c r="O27" s="698"/>
      <c r="P27" s="699"/>
      <c r="R27" s="363">
        <f t="shared" si="8"/>
        <v>0</v>
      </c>
      <c r="S27" s="363"/>
      <c r="T27" s="404"/>
      <c r="U27" s="399"/>
      <c r="V27" s="414">
        <f t="shared" si="9"/>
        <v>0</v>
      </c>
      <c r="W27" s="414">
        <f t="shared" si="9"/>
        <v>0</v>
      </c>
      <c r="X27" s="414">
        <f t="shared" si="9"/>
        <v>0</v>
      </c>
      <c r="Y27" s="414">
        <f t="shared" si="9"/>
        <v>0</v>
      </c>
      <c r="Z27" s="414">
        <f t="shared" si="9"/>
        <v>0</v>
      </c>
      <c r="AA27" s="411"/>
      <c r="AB27" s="414">
        <f t="shared" si="10"/>
        <v>0</v>
      </c>
      <c r="AC27" s="399"/>
      <c r="AE27" s="399"/>
      <c r="AF27" s="411"/>
      <c r="AG27" s="411"/>
      <c r="AH27" s="411"/>
      <c r="AI27" s="411"/>
      <c r="AJ27" s="411"/>
      <c r="AK27" s="411"/>
      <c r="AL27" s="411"/>
      <c r="AM27" s="399"/>
    </row>
    <row r="28" spans="2:39" s="685" customFormat="1" ht="14.1" customHeight="1" thickBot="1">
      <c r="B28" s="372">
        <v>17</v>
      </c>
      <c r="C28" s="373" t="s">
        <v>799</v>
      </c>
      <c r="D28" s="375" t="s">
        <v>800</v>
      </c>
      <c r="E28" s="375" t="s">
        <v>208</v>
      </c>
      <c r="F28" s="415">
        <v>3</v>
      </c>
      <c r="G28" s="687">
        <v>0</v>
      </c>
      <c r="H28" s="688">
        <v>0</v>
      </c>
      <c r="I28" s="688">
        <v>0</v>
      </c>
      <c r="J28" s="688">
        <v>0</v>
      </c>
      <c r="K28" s="689">
        <v>0</v>
      </c>
      <c r="L28" s="697"/>
      <c r="M28" s="691">
        <f t="shared" si="7"/>
        <v>0</v>
      </c>
      <c r="N28" s="697"/>
      <c r="O28" s="698"/>
      <c r="P28" s="699"/>
      <c r="R28" s="363">
        <f t="shared" si="8"/>
        <v>0</v>
      </c>
      <c r="S28" s="363"/>
      <c r="T28" s="404"/>
      <c r="U28" s="399"/>
      <c r="V28" s="414">
        <f t="shared" si="9"/>
        <v>0</v>
      </c>
      <c r="W28" s="414">
        <f t="shared" si="9"/>
        <v>0</v>
      </c>
      <c r="X28" s="414">
        <f t="shared" si="9"/>
        <v>0</v>
      </c>
      <c r="Y28" s="414">
        <f t="shared" si="9"/>
        <v>0</v>
      </c>
      <c r="Z28" s="414">
        <f t="shared" si="9"/>
        <v>0</v>
      </c>
      <c r="AA28" s="411"/>
      <c r="AB28" s="414">
        <f t="shared" si="10"/>
        <v>0</v>
      </c>
      <c r="AC28" s="399"/>
      <c r="AE28" s="399"/>
      <c r="AF28" s="411"/>
      <c r="AG28" s="411"/>
      <c r="AH28" s="411"/>
      <c r="AI28" s="411"/>
      <c r="AJ28" s="411"/>
      <c r="AK28" s="411"/>
      <c r="AL28" s="411"/>
      <c r="AM28" s="399"/>
    </row>
    <row r="29" spans="2:39" s="685" customFormat="1" ht="14.1" customHeight="1" thickBot="1">
      <c r="B29" s="372">
        <v>18</v>
      </c>
      <c r="C29" s="373" t="s">
        <v>801</v>
      </c>
      <c r="D29" s="375" t="s">
        <v>802</v>
      </c>
      <c r="E29" s="375" t="s">
        <v>208</v>
      </c>
      <c r="F29" s="415">
        <v>3</v>
      </c>
      <c r="G29" s="687">
        <v>0</v>
      </c>
      <c r="H29" s="688">
        <v>0</v>
      </c>
      <c r="I29" s="688">
        <v>0</v>
      </c>
      <c r="J29" s="688">
        <v>0</v>
      </c>
      <c r="K29" s="689">
        <v>0</v>
      </c>
      <c r="L29" s="697"/>
      <c r="M29" s="691">
        <f t="shared" si="7"/>
        <v>0</v>
      </c>
      <c r="N29" s="697"/>
      <c r="O29" s="698"/>
      <c r="P29" s="699"/>
      <c r="R29" s="363">
        <f t="shared" si="8"/>
        <v>0</v>
      </c>
      <c r="S29" s="363"/>
      <c r="T29" s="404"/>
      <c r="U29" s="399"/>
      <c r="V29" s="414">
        <f t="shared" si="9"/>
        <v>0</v>
      </c>
      <c r="W29" s="414">
        <f t="shared" si="9"/>
        <v>0</v>
      </c>
      <c r="X29" s="414">
        <f t="shared" si="9"/>
        <v>0</v>
      </c>
      <c r="Y29" s="414">
        <f t="shared" si="9"/>
        <v>0</v>
      </c>
      <c r="Z29" s="414">
        <f t="shared" si="9"/>
        <v>0</v>
      </c>
      <c r="AA29" s="411"/>
      <c r="AB29" s="414">
        <f t="shared" si="10"/>
        <v>0</v>
      </c>
      <c r="AC29" s="399"/>
      <c r="AE29" s="399"/>
      <c r="AF29" s="411"/>
      <c r="AG29" s="411"/>
      <c r="AH29" s="411"/>
      <c r="AI29" s="411"/>
      <c r="AJ29" s="411"/>
      <c r="AK29" s="411"/>
      <c r="AL29" s="411"/>
      <c r="AM29" s="399"/>
    </row>
    <row r="30" spans="2:39" s="685" customFormat="1" ht="14.1" customHeight="1" thickBot="1">
      <c r="B30" s="372">
        <v>19</v>
      </c>
      <c r="C30" s="373" t="s">
        <v>803</v>
      </c>
      <c r="D30" s="375" t="s">
        <v>804</v>
      </c>
      <c r="E30" s="375" t="s">
        <v>208</v>
      </c>
      <c r="F30" s="415">
        <v>3</v>
      </c>
      <c r="G30" s="687">
        <v>0</v>
      </c>
      <c r="H30" s="688">
        <v>0</v>
      </c>
      <c r="I30" s="688">
        <v>0</v>
      </c>
      <c r="J30" s="688">
        <v>0</v>
      </c>
      <c r="K30" s="689">
        <v>0</v>
      </c>
      <c r="L30" s="697"/>
      <c r="M30" s="691">
        <f t="shared" si="7"/>
        <v>0</v>
      </c>
      <c r="N30" s="697"/>
      <c r="O30" s="698"/>
      <c r="P30" s="699"/>
      <c r="R30" s="363">
        <f t="shared" si="8"/>
        <v>0</v>
      </c>
      <c r="S30" s="363"/>
      <c r="T30" s="404"/>
      <c r="U30" s="399"/>
      <c r="V30" s="414">
        <f t="shared" si="9"/>
        <v>0</v>
      </c>
      <c r="W30" s="414">
        <f t="shared" si="9"/>
        <v>0</v>
      </c>
      <c r="X30" s="414">
        <f t="shared" si="9"/>
        <v>0</v>
      </c>
      <c r="Y30" s="414">
        <f t="shared" si="9"/>
        <v>0</v>
      </c>
      <c r="Z30" s="414">
        <f t="shared" si="9"/>
        <v>0</v>
      </c>
      <c r="AA30" s="411"/>
      <c r="AB30" s="414">
        <f t="shared" si="10"/>
        <v>0</v>
      </c>
      <c r="AC30" s="399"/>
      <c r="AE30" s="399"/>
      <c r="AF30" s="411"/>
      <c r="AG30" s="411"/>
      <c r="AH30" s="411"/>
      <c r="AI30" s="411"/>
      <c r="AJ30" s="411"/>
      <c r="AK30" s="411"/>
      <c r="AL30" s="411"/>
      <c r="AM30" s="399"/>
    </row>
    <row r="31" spans="2:39" s="685" customFormat="1" ht="14.1" customHeight="1">
      <c r="B31" s="372">
        <v>20</v>
      </c>
      <c r="C31" s="373" t="s">
        <v>805</v>
      </c>
      <c r="D31" s="375" t="s">
        <v>806</v>
      </c>
      <c r="E31" s="375" t="s">
        <v>208</v>
      </c>
      <c r="F31" s="415">
        <v>3</v>
      </c>
      <c r="G31" s="687">
        <v>0</v>
      </c>
      <c r="H31" s="688">
        <v>0</v>
      </c>
      <c r="I31" s="688">
        <v>0</v>
      </c>
      <c r="J31" s="688">
        <v>0</v>
      </c>
      <c r="K31" s="689">
        <v>0</v>
      </c>
      <c r="L31" s="697"/>
      <c r="M31" s="691">
        <f t="shared" si="7"/>
        <v>0</v>
      </c>
      <c r="N31" s="697"/>
      <c r="O31" s="698"/>
      <c r="P31" s="699"/>
      <c r="R31" s="363">
        <f t="shared" si="8"/>
        <v>0</v>
      </c>
      <c r="S31" s="363"/>
      <c r="T31" s="404"/>
      <c r="U31" s="399"/>
      <c r="V31" s="414">
        <f t="shared" si="9"/>
        <v>0</v>
      </c>
      <c r="W31" s="414">
        <f t="shared" si="9"/>
        <v>0</v>
      </c>
      <c r="X31" s="414">
        <f t="shared" si="9"/>
        <v>0</v>
      </c>
      <c r="Y31" s="414">
        <f t="shared" si="9"/>
        <v>0</v>
      </c>
      <c r="Z31" s="414">
        <f t="shared" si="9"/>
        <v>0</v>
      </c>
      <c r="AA31" s="411"/>
      <c r="AB31" s="414">
        <f t="shared" si="10"/>
        <v>0</v>
      </c>
      <c r="AC31" s="378"/>
      <c r="AE31" s="399"/>
      <c r="AF31" s="411"/>
      <c r="AG31" s="411"/>
      <c r="AH31" s="411"/>
      <c r="AI31" s="411"/>
      <c r="AJ31" s="411"/>
      <c r="AK31" s="411"/>
      <c r="AL31" s="411"/>
      <c r="AM31" s="378"/>
    </row>
    <row r="32" spans="2:39" s="685" customFormat="1" ht="14.1" customHeight="1" thickBot="1">
      <c r="B32" s="365">
        <v>21</v>
      </c>
      <c r="C32" s="366" t="s">
        <v>807</v>
      </c>
      <c r="D32" s="367" t="s">
        <v>808</v>
      </c>
      <c r="E32" s="367" t="s">
        <v>208</v>
      </c>
      <c r="F32" s="703">
        <v>3</v>
      </c>
      <c r="G32" s="704">
        <f xml:space="preserve"> SUM(G26:G31)</f>
        <v>0</v>
      </c>
      <c r="H32" s="705">
        <f xml:space="preserve"> SUM(H26:H31)</f>
        <v>0</v>
      </c>
      <c r="I32" s="705">
        <f xml:space="preserve"> SUM(I26:I31)</f>
        <v>0</v>
      </c>
      <c r="J32" s="705">
        <f xml:space="preserve"> SUM(J26:J31)</f>
        <v>0</v>
      </c>
      <c r="K32" s="706">
        <f xml:space="preserve"> SUM(K26:K31)</f>
        <v>0</v>
      </c>
      <c r="L32" s="690"/>
      <c r="M32" s="377">
        <f xml:space="preserve"> SUM(M26:M31)</f>
        <v>0</v>
      </c>
      <c r="N32" s="690"/>
      <c r="O32" s="707" t="s">
        <v>809</v>
      </c>
      <c r="P32" s="708" t="s">
        <v>810</v>
      </c>
      <c r="R32" s="451"/>
      <c r="S32" s="363">
        <f xml:space="preserve"> IF( SUM( AF32:AL32 ) = 0, 0,AF25 )</f>
        <v>0</v>
      </c>
      <c r="T32" s="404"/>
      <c r="U32" s="399"/>
      <c r="V32" s="411"/>
      <c r="W32" s="411"/>
      <c r="X32" s="411"/>
      <c r="Y32" s="411"/>
      <c r="Z32" s="411"/>
      <c r="AA32" s="411"/>
      <c r="AB32" s="411"/>
      <c r="AC32" s="399"/>
      <c r="AE32" s="399"/>
      <c r="AF32" s="414">
        <f xml:space="preserve"> IF(G32 = G10, 0, 1)</f>
        <v>0</v>
      </c>
      <c r="AG32" s="414">
        <f t="shared" ref="AG32:AL32" si="11" xml:space="preserve"> IF(H32 = H10, 0, 1)</f>
        <v>0</v>
      </c>
      <c r="AH32" s="414">
        <f t="shared" si="11"/>
        <v>0</v>
      </c>
      <c r="AI32" s="414">
        <f t="shared" si="11"/>
        <v>0</v>
      </c>
      <c r="AJ32" s="414">
        <f t="shared" si="11"/>
        <v>0</v>
      </c>
      <c r="AK32" s="411"/>
      <c r="AL32" s="414">
        <f t="shared" si="11"/>
        <v>0</v>
      </c>
      <c r="AM32" s="399"/>
    </row>
    <row r="33" spans="2:39" s="685" customFormat="1" ht="14.1" customHeight="1" thickBot="1">
      <c r="B33" s="709"/>
      <c r="C33" s="709"/>
      <c r="D33" s="710"/>
      <c r="E33" s="709"/>
      <c r="F33" s="709"/>
      <c r="G33" s="709"/>
      <c r="H33" s="709"/>
      <c r="I33" s="709"/>
      <c r="J33" s="709"/>
      <c r="K33" s="709"/>
      <c r="L33" s="709"/>
      <c r="M33" s="709"/>
      <c r="N33" s="709"/>
      <c r="O33" s="709"/>
      <c r="R33" s="451"/>
      <c r="S33" s="451"/>
      <c r="T33" s="404"/>
      <c r="U33" s="399"/>
      <c r="V33" s="411"/>
      <c r="W33" s="411"/>
      <c r="X33" s="411"/>
      <c r="Y33" s="411"/>
      <c r="Z33" s="411"/>
      <c r="AA33" s="411"/>
      <c r="AB33" s="411"/>
      <c r="AC33" s="399"/>
      <c r="AE33" s="399"/>
      <c r="AF33" s="411"/>
      <c r="AG33" s="411"/>
      <c r="AH33" s="411"/>
      <c r="AI33" s="411"/>
      <c r="AJ33" s="411"/>
      <c r="AK33" s="411"/>
      <c r="AL33" s="411"/>
      <c r="AM33" s="399"/>
    </row>
    <row r="34" spans="2:39" s="685" customFormat="1" ht="14.4" thickBot="1">
      <c r="B34" s="354" t="s">
        <v>462</v>
      </c>
      <c r="C34" s="355" t="s">
        <v>811</v>
      </c>
      <c r="D34" s="347"/>
      <c r="E34" s="347"/>
      <c r="F34" s="347"/>
      <c r="G34" s="684"/>
      <c r="H34" s="684"/>
      <c r="I34" s="684"/>
      <c r="J34" s="684"/>
      <c r="K34" s="684"/>
      <c r="L34" s="684"/>
      <c r="M34" s="684"/>
      <c r="N34" s="684"/>
      <c r="O34" s="684"/>
      <c r="P34" s="684"/>
      <c r="R34" s="451"/>
      <c r="S34" s="451"/>
      <c r="T34" s="404"/>
      <c r="U34" s="399"/>
      <c r="V34" s="411"/>
      <c r="W34" s="411"/>
      <c r="X34" s="411"/>
      <c r="Y34" s="411"/>
      <c r="Z34" s="411"/>
      <c r="AA34" s="411"/>
      <c r="AB34" s="411"/>
      <c r="AC34" s="399"/>
      <c r="AE34" s="399"/>
      <c r="AF34" s="411" t="s">
        <v>812</v>
      </c>
      <c r="AG34" s="411"/>
      <c r="AH34" s="411"/>
      <c r="AI34" s="411"/>
      <c r="AJ34" s="411"/>
      <c r="AK34" s="411"/>
      <c r="AL34" s="411"/>
      <c r="AM34" s="399"/>
    </row>
    <row r="35" spans="2:39" s="685" customFormat="1" ht="14.1" customHeight="1" thickBot="1">
      <c r="B35" s="358">
        <v>22</v>
      </c>
      <c r="C35" s="359" t="s">
        <v>813</v>
      </c>
      <c r="D35" s="360" t="s">
        <v>814</v>
      </c>
      <c r="E35" s="360" t="s">
        <v>208</v>
      </c>
      <c r="F35" s="711">
        <v>3</v>
      </c>
      <c r="G35" s="687">
        <v>0</v>
      </c>
      <c r="H35" s="687">
        <v>0</v>
      </c>
      <c r="I35" s="687">
        <v>0</v>
      </c>
      <c r="J35" s="687">
        <v>0</v>
      </c>
      <c r="K35" s="687">
        <v>0</v>
      </c>
      <c r="L35" s="690"/>
      <c r="M35" s="691">
        <f t="shared" ref="M35:M40" si="12">SUM(G35:K35)</f>
        <v>0</v>
      </c>
      <c r="N35" s="690"/>
      <c r="O35" s="692"/>
      <c r="P35" s="693"/>
      <c r="R35" s="363">
        <f t="shared" ref="R35:R40" si="13" xml:space="preserve"> IF( SUM( V35:AB35 ) = 0, 0,$V$5 )</f>
        <v>0</v>
      </c>
      <c r="S35" s="363"/>
      <c r="T35" s="404"/>
      <c r="U35" s="399"/>
      <c r="V35" s="414">
        <f t="shared" ref="V35:Z40" si="14" xml:space="preserve"> IF( ISNUMBER(G35), 0, 1 )</f>
        <v>0</v>
      </c>
      <c r="W35" s="414">
        <f t="shared" si="14"/>
        <v>0</v>
      </c>
      <c r="X35" s="414">
        <f t="shared" si="14"/>
        <v>0</v>
      </c>
      <c r="Y35" s="414">
        <f t="shared" si="14"/>
        <v>0</v>
      </c>
      <c r="Z35" s="414">
        <f t="shared" si="14"/>
        <v>0</v>
      </c>
      <c r="AA35" s="411"/>
      <c r="AB35" s="414">
        <f t="shared" ref="AB35:AB40" si="15" xml:space="preserve"> IF( ISNUMBER(M35), 0, 1 )</f>
        <v>0</v>
      </c>
      <c r="AC35" s="399"/>
      <c r="AE35" s="399"/>
      <c r="AF35" s="411"/>
      <c r="AG35" s="411"/>
      <c r="AH35" s="411"/>
      <c r="AI35" s="411"/>
      <c r="AJ35" s="411"/>
      <c r="AK35" s="411"/>
      <c r="AL35" s="411"/>
      <c r="AM35" s="399"/>
    </row>
    <row r="36" spans="2:39" s="685" customFormat="1" ht="14.1" customHeight="1" thickBot="1">
      <c r="B36" s="372">
        <v>23</v>
      </c>
      <c r="C36" s="373" t="s">
        <v>815</v>
      </c>
      <c r="D36" s="375" t="s">
        <v>816</v>
      </c>
      <c r="E36" s="375" t="s">
        <v>208</v>
      </c>
      <c r="F36" s="376">
        <v>3</v>
      </c>
      <c r="G36" s="687">
        <v>-1.5499999999999998</v>
      </c>
      <c r="H36" s="695">
        <v>-12.365</v>
      </c>
      <c r="I36" s="695">
        <v>-35.19</v>
      </c>
      <c r="J36" s="695">
        <v>-31.675000000000001</v>
      </c>
      <c r="K36" s="696">
        <v>-4.6749999999999998</v>
      </c>
      <c r="L36" s="697"/>
      <c r="M36" s="691">
        <f t="shared" si="12"/>
        <v>-85.454999999999998</v>
      </c>
      <c r="N36" s="697"/>
      <c r="O36" s="698"/>
      <c r="P36" s="699"/>
      <c r="R36" s="363">
        <f t="shared" si="13"/>
        <v>0</v>
      </c>
      <c r="S36" s="363"/>
      <c r="T36" s="404"/>
      <c r="U36" s="399"/>
      <c r="V36" s="414">
        <f t="shared" si="14"/>
        <v>0</v>
      </c>
      <c r="W36" s="414">
        <f t="shared" si="14"/>
        <v>0</v>
      </c>
      <c r="X36" s="414">
        <f t="shared" si="14"/>
        <v>0</v>
      </c>
      <c r="Y36" s="414">
        <f t="shared" si="14"/>
        <v>0</v>
      </c>
      <c r="Z36" s="414">
        <f t="shared" si="14"/>
        <v>0</v>
      </c>
      <c r="AA36" s="411"/>
      <c r="AB36" s="414">
        <f t="shared" si="15"/>
        <v>0</v>
      </c>
      <c r="AC36" s="399"/>
      <c r="AE36" s="399"/>
      <c r="AF36" s="411"/>
      <c r="AG36" s="411"/>
      <c r="AH36" s="411"/>
      <c r="AI36" s="411"/>
      <c r="AJ36" s="411"/>
      <c r="AK36" s="411"/>
      <c r="AL36" s="411"/>
      <c r="AM36" s="399"/>
    </row>
    <row r="37" spans="2:39" s="685" customFormat="1" ht="14.1" customHeight="1" thickBot="1">
      <c r="B37" s="372">
        <v>24</v>
      </c>
      <c r="C37" s="373" t="s">
        <v>817</v>
      </c>
      <c r="D37" s="375" t="s">
        <v>818</v>
      </c>
      <c r="E37" s="375" t="s">
        <v>208</v>
      </c>
      <c r="F37" s="376">
        <v>3</v>
      </c>
      <c r="G37" s="687">
        <v>-11.7</v>
      </c>
      <c r="H37" s="695">
        <v>-2.6459000000000001</v>
      </c>
      <c r="I37" s="695">
        <v>1.3109999999999999</v>
      </c>
      <c r="J37" s="695">
        <v>1.3719000000000001</v>
      </c>
      <c r="K37" s="696">
        <v>2.5254000000000003</v>
      </c>
      <c r="L37" s="697"/>
      <c r="M37" s="691">
        <f t="shared" si="12"/>
        <v>-9.1375999999999991</v>
      </c>
      <c r="N37" s="697"/>
      <c r="O37" s="698"/>
      <c r="P37" s="699"/>
      <c r="R37" s="363">
        <f t="shared" si="13"/>
        <v>0</v>
      </c>
      <c r="S37" s="363"/>
      <c r="T37" s="404"/>
      <c r="U37" s="399"/>
      <c r="V37" s="414">
        <f t="shared" si="14"/>
        <v>0</v>
      </c>
      <c r="W37" s="414">
        <f t="shared" si="14"/>
        <v>0</v>
      </c>
      <c r="X37" s="414">
        <f t="shared" si="14"/>
        <v>0</v>
      </c>
      <c r="Y37" s="414">
        <f t="shared" si="14"/>
        <v>0</v>
      </c>
      <c r="Z37" s="414">
        <f t="shared" si="14"/>
        <v>0</v>
      </c>
      <c r="AA37" s="411"/>
      <c r="AB37" s="414">
        <f t="shared" si="15"/>
        <v>0</v>
      </c>
      <c r="AC37" s="379"/>
      <c r="AE37" s="399"/>
      <c r="AF37" s="411"/>
      <c r="AG37" s="411"/>
      <c r="AH37" s="411"/>
      <c r="AI37" s="411"/>
      <c r="AJ37" s="411"/>
      <c r="AK37" s="411"/>
      <c r="AL37" s="411"/>
      <c r="AM37" s="379"/>
    </row>
    <row r="38" spans="2:39" s="685" customFormat="1" ht="14.1" customHeight="1" thickBot="1">
      <c r="B38" s="372">
        <v>25</v>
      </c>
      <c r="C38" s="373" t="s">
        <v>819</v>
      </c>
      <c r="D38" s="375" t="s">
        <v>820</v>
      </c>
      <c r="E38" s="375" t="s">
        <v>208</v>
      </c>
      <c r="F38" s="376">
        <v>3</v>
      </c>
      <c r="G38" s="687">
        <v>0</v>
      </c>
      <c r="H38" s="695">
        <v>0</v>
      </c>
      <c r="I38" s="695">
        <v>0</v>
      </c>
      <c r="J38" s="695">
        <v>0</v>
      </c>
      <c r="K38" s="696">
        <v>0</v>
      </c>
      <c r="L38" s="697"/>
      <c r="M38" s="691">
        <f t="shared" si="12"/>
        <v>0</v>
      </c>
      <c r="N38" s="697"/>
      <c r="O38" s="698"/>
      <c r="P38" s="699"/>
      <c r="R38" s="363">
        <f t="shared" si="13"/>
        <v>0</v>
      </c>
      <c r="S38" s="363"/>
      <c r="T38" s="404"/>
      <c r="U38" s="399"/>
      <c r="V38" s="414">
        <f t="shared" si="14"/>
        <v>0</v>
      </c>
      <c r="W38" s="414">
        <f t="shared" si="14"/>
        <v>0</v>
      </c>
      <c r="X38" s="414">
        <f t="shared" si="14"/>
        <v>0</v>
      </c>
      <c r="Y38" s="414">
        <f t="shared" si="14"/>
        <v>0</v>
      </c>
      <c r="Z38" s="414">
        <f t="shared" si="14"/>
        <v>0</v>
      </c>
      <c r="AA38" s="411"/>
      <c r="AB38" s="414">
        <f t="shared" si="15"/>
        <v>0</v>
      </c>
      <c r="AC38" s="379"/>
      <c r="AE38" s="399"/>
      <c r="AF38" s="411"/>
      <c r="AG38" s="411"/>
      <c r="AH38" s="411"/>
      <c r="AI38" s="411"/>
      <c r="AJ38" s="411"/>
      <c r="AK38" s="411"/>
      <c r="AL38" s="411"/>
      <c r="AM38" s="379"/>
    </row>
    <row r="39" spans="2:39" s="685" customFormat="1" ht="14.1" customHeight="1" thickBot="1">
      <c r="B39" s="372">
        <v>26</v>
      </c>
      <c r="C39" s="373" t="s">
        <v>821</v>
      </c>
      <c r="D39" s="375" t="s">
        <v>822</v>
      </c>
      <c r="E39" s="375" t="s">
        <v>208</v>
      </c>
      <c r="F39" s="376">
        <v>3</v>
      </c>
      <c r="G39" s="687">
        <v>0</v>
      </c>
      <c r="H39" s="695">
        <v>0</v>
      </c>
      <c r="I39" s="695">
        <v>0</v>
      </c>
      <c r="J39" s="695">
        <v>0</v>
      </c>
      <c r="K39" s="696">
        <v>0</v>
      </c>
      <c r="L39" s="697"/>
      <c r="M39" s="691">
        <f t="shared" si="12"/>
        <v>0</v>
      </c>
      <c r="N39" s="697"/>
      <c r="O39" s="698"/>
      <c r="P39" s="699"/>
      <c r="R39" s="363">
        <f t="shared" si="13"/>
        <v>0</v>
      </c>
      <c r="S39" s="363"/>
      <c r="T39" s="404"/>
      <c r="U39" s="399"/>
      <c r="V39" s="414">
        <f t="shared" si="14"/>
        <v>0</v>
      </c>
      <c r="W39" s="414">
        <f t="shared" si="14"/>
        <v>0</v>
      </c>
      <c r="X39" s="414">
        <f t="shared" si="14"/>
        <v>0</v>
      </c>
      <c r="Y39" s="414">
        <f t="shared" si="14"/>
        <v>0</v>
      </c>
      <c r="Z39" s="414">
        <f t="shared" si="14"/>
        <v>0</v>
      </c>
      <c r="AA39" s="411"/>
      <c r="AB39" s="414">
        <f t="shared" si="15"/>
        <v>0</v>
      </c>
      <c r="AC39" s="379"/>
      <c r="AE39" s="399"/>
      <c r="AF39" s="411"/>
      <c r="AG39" s="411"/>
      <c r="AH39" s="411"/>
      <c r="AI39" s="411"/>
      <c r="AJ39" s="411"/>
      <c r="AK39" s="411"/>
      <c r="AL39" s="411"/>
      <c r="AM39" s="379"/>
    </row>
    <row r="40" spans="2:39" s="685" customFormat="1" ht="14.1" customHeight="1">
      <c r="B40" s="372">
        <v>27</v>
      </c>
      <c r="C40" s="373" t="s">
        <v>823</v>
      </c>
      <c r="D40" s="375" t="s">
        <v>824</v>
      </c>
      <c r="E40" s="375" t="s">
        <v>208</v>
      </c>
      <c r="F40" s="376">
        <v>3</v>
      </c>
      <c r="G40" s="687">
        <v>0</v>
      </c>
      <c r="H40" s="701">
        <v>0</v>
      </c>
      <c r="I40" s="701">
        <v>0</v>
      </c>
      <c r="J40" s="701">
        <v>0</v>
      </c>
      <c r="K40" s="702">
        <v>0</v>
      </c>
      <c r="L40" s="697"/>
      <c r="M40" s="691">
        <f t="shared" si="12"/>
        <v>0</v>
      </c>
      <c r="N40" s="697"/>
      <c r="O40" s="698"/>
      <c r="P40" s="699"/>
      <c r="R40" s="363">
        <f t="shared" si="13"/>
        <v>0</v>
      </c>
      <c r="S40" s="363"/>
      <c r="T40" s="404"/>
      <c r="U40" s="399"/>
      <c r="V40" s="414">
        <f t="shared" si="14"/>
        <v>0</v>
      </c>
      <c r="W40" s="414">
        <f t="shared" si="14"/>
        <v>0</v>
      </c>
      <c r="X40" s="414">
        <f t="shared" si="14"/>
        <v>0</v>
      </c>
      <c r="Y40" s="414">
        <f t="shared" si="14"/>
        <v>0</v>
      </c>
      <c r="Z40" s="414">
        <f t="shared" si="14"/>
        <v>0</v>
      </c>
      <c r="AA40" s="411"/>
      <c r="AB40" s="414">
        <f t="shared" si="15"/>
        <v>0</v>
      </c>
      <c r="AC40" s="379"/>
      <c r="AE40" s="399"/>
      <c r="AF40" s="411"/>
      <c r="AG40" s="411"/>
      <c r="AH40" s="411"/>
      <c r="AI40" s="411"/>
      <c r="AJ40" s="411"/>
      <c r="AK40" s="411"/>
      <c r="AL40" s="411"/>
      <c r="AM40" s="379"/>
    </row>
    <row r="41" spans="2:39" s="685" customFormat="1" ht="14.1" customHeight="1" thickBot="1">
      <c r="B41" s="365">
        <v>28</v>
      </c>
      <c r="C41" s="366" t="s">
        <v>825</v>
      </c>
      <c r="D41" s="367" t="s">
        <v>826</v>
      </c>
      <c r="E41" s="367" t="s">
        <v>208</v>
      </c>
      <c r="F41" s="712">
        <v>3</v>
      </c>
      <c r="G41" s="704">
        <f xml:space="preserve"> SUM(G35:G40)</f>
        <v>-13.25</v>
      </c>
      <c r="H41" s="705">
        <f xml:space="preserve"> SUM(H35:H40)</f>
        <v>-15.010899999999999</v>
      </c>
      <c r="I41" s="705">
        <f xml:space="preserve"> SUM(I35:I40)</f>
        <v>-33.878999999999998</v>
      </c>
      <c r="J41" s="705">
        <f xml:space="preserve"> SUM(J35:J40)</f>
        <v>-30.303100000000001</v>
      </c>
      <c r="K41" s="706">
        <f xml:space="preserve"> SUM(K35:K40)</f>
        <v>-2.1495999999999995</v>
      </c>
      <c r="L41" s="690"/>
      <c r="M41" s="377">
        <f xml:space="preserve"> SUM(M35:M40)</f>
        <v>-94.592600000000004</v>
      </c>
      <c r="N41" s="690"/>
      <c r="O41" s="707" t="s">
        <v>827</v>
      </c>
      <c r="P41" s="708" t="s">
        <v>828</v>
      </c>
      <c r="R41" s="363"/>
      <c r="S41" s="363">
        <f xml:space="preserve"> IF( SUM( AF41:AL41 ) = 0, 0,AF34 )</f>
        <v>0</v>
      </c>
      <c r="T41" s="404"/>
      <c r="U41" s="379"/>
      <c r="V41" s="411"/>
      <c r="W41" s="411"/>
      <c r="X41" s="411"/>
      <c r="Y41" s="411"/>
      <c r="Z41" s="411"/>
      <c r="AA41" s="411"/>
      <c r="AB41" s="411"/>
      <c r="AC41" s="379"/>
      <c r="AE41" s="379"/>
      <c r="AF41" s="414">
        <f xml:space="preserve"> IF(G41 = G17, 0, 1)</f>
        <v>0</v>
      </c>
      <c r="AG41" s="414">
        <f t="shared" ref="AG41:AL41" si="16" xml:space="preserve"> IF(H41 = H17, 0, 1)</f>
        <v>0</v>
      </c>
      <c r="AH41" s="414">
        <f t="shared" si="16"/>
        <v>0</v>
      </c>
      <c r="AI41" s="414">
        <f t="shared" si="16"/>
        <v>0</v>
      </c>
      <c r="AJ41" s="414">
        <f t="shared" si="16"/>
        <v>0</v>
      </c>
      <c r="AK41" s="411"/>
      <c r="AL41" s="414">
        <f t="shared" si="16"/>
        <v>0</v>
      </c>
      <c r="AM41" s="379"/>
    </row>
    <row r="42" spans="2:39" s="685" customFormat="1" ht="14.1" customHeight="1" thickBot="1">
      <c r="B42" s="709"/>
      <c r="C42" s="709"/>
      <c r="D42" s="710"/>
      <c r="E42" s="709"/>
      <c r="F42" s="709"/>
      <c r="G42" s="709"/>
      <c r="H42" s="709"/>
      <c r="I42" s="709"/>
      <c r="J42" s="709"/>
      <c r="K42" s="709"/>
      <c r="L42" s="709"/>
      <c r="M42" s="709"/>
      <c r="N42" s="709"/>
      <c r="O42" s="709"/>
      <c r="R42" s="363"/>
      <c r="S42" s="363"/>
      <c r="T42" s="404"/>
      <c r="U42" s="379"/>
      <c r="V42" s="411"/>
      <c r="W42" s="411"/>
      <c r="X42" s="411"/>
      <c r="Y42" s="411"/>
      <c r="Z42" s="411"/>
      <c r="AA42" s="411"/>
      <c r="AB42" s="411"/>
      <c r="AC42" s="379"/>
      <c r="AE42" s="379"/>
      <c r="AF42" s="411"/>
      <c r="AG42" s="411"/>
      <c r="AH42" s="411"/>
      <c r="AI42" s="411"/>
      <c r="AJ42" s="411"/>
      <c r="AK42" s="411"/>
      <c r="AL42" s="411"/>
      <c r="AM42" s="379"/>
    </row>
    <row r="43" spans="2:39" s="685" customFormat="1" ht="14.4" thickBot="1">
      <c r="B43" s="354" t="s">
        <v>634</v>
      </c>
      <c r="C43" s="355" t="s">
        <v>829</v>
      </c>
      <c r="D43" s="347"/>
      <c r="E43" s="347"/>
      <c r="F43" s="347"/>
      <c r="G43" s="684"/>
      <c r="H43" s="684"/>
      <c r="I43" s="684"/>
      <c r="J43" s="684"/>
      <c r="K43" s="684"/>
      <c r="L43" s="684"/>
      <c r="M43" s="684"/>
      <c r="N43" s="684"/>
      <c r="O43" s="684"/>
      <c r="P43" s="684"/>
      <c r="R43" s="363"/>
      <c r="S43" s="363"/>
      <c r="T43" s="404"/>
      <c r="U43" s="379"/>
      <c r="V43" s="411"/>
      <c r="W43" s="411"/>
      <c r="X43" s="411"/>
      <c r="Y43" s="411"/>
      <c r="Z43" s="411"/>
      <c r="AA43" s="411"/>
      <c r="AB43" s="411"/>
      <c r="AC43" s="379"/>
      <c r="AE43" s="379"/>
      <c r="AF43" s="411"/>
      <c r="AG43" s="411"/>
      <c r="AH43" s="411"/>
      <c r="AI43" s="411"/>
      <c r="AJ43" s="411"/>
      <c r="AK43" s="411"/>
      <c r="AL43" s="411"/>
      <c r="AM43" s="379"/>
    </row>
    <row r="44" spans="2:39" s="685" customFormat="1" ht="14.1" customHeight="1" thickBot="1">
      <c r="B44" s="358">
        <v>29</v>
      </c>
      <c r="C44" s="373" t="s">
        <v>212</v>
      </c>
      <c r="D44" s="360" t="s">
        <v>830</v>
      </c>
      <c r="E44" s="360" t="s">
        <v>208</v>
      </c>
      <c r="F44" s="711">
        <v>3</v>
      </c>
      <c r="G44" s="687">
        <v>0</v>
      </c>
      <c r="H44" s="688">
        <v>0</v>
      </c>
      <c r="I44" s="688">
        <v>0</v>
      </c>
      <c r="J44" s="688">
        <v>0</v>
      </c>
      <c r="K44" s="689">
        <v>0</v>
      </c>
      <c r="L44" s="690"/>
      <c r="M44" s="691">
        <f t="shared" ref="M44:M47" si="17">SUM(G44:K44)</f>
        <v>0</v>
      </c>
      <c r="N44" s="690"/>
      <c r="O44" s="692"/>
      <c r="P44" s="693"/>
      <c r="R44" s="363">
        <f xml:space="preserve"> IF( SUM( V44:AB44 ) = 0, 0,$V$5 )</f>
        <v>0</v>
      </c>
      <c r="S44" s="363"/>
      <c r="T44" s="404"/>
      <c r="U44" s="399"/>
      <c r="V44" s="414">
        <f t="shared" ref="V44:Z47" si="18" xml:space="preserve"> IF( ISNUMBER(G44), 0, 1 )</f>
        <v>0</v>
      </c>
      <c r="W44" s="414">
        <f t="shared" si="18"/>
        <v>0</v>
      </c>
      <c r="X44" s="414">
        <f t="shared" si="18"/>
        <v>0</v>
      </c>
      <c r="Y44" s="414">
        <f t="shared" si="18"/>
        <v>0</v>
      </c>
      <c r="Z44" s="414">
        <f t="shared" si="18"/>
        <v>0</v>
      </c>
      <c r="AA44" s="411"/>
      <c r="AB44" s="414">
        <f xml:space="preserve"> IF( ISNUMBER(M44), 0, 1 )</f>
        <v>0</v>
      </c>
      <c r="AC44" s="379"/>
      <c r="AE44" s="399"/>
      <c r="AF44" s="411"/>
      <c r="AG44" s="411"/>
      <c r="AH44" s="411"/>
      <c r="AI44" s="411"/>
      <c r="AJ44" s="411"/>
      <c r="AK44" s="411"/>
      <c r="AL44" s="411"/>
      <c r="AM44" s="379"/>
    </row>
    <row r="45" spans="2:39" s="685" customFormat="1" ht="14.1" customHeight="1" thickBot="1">
      <c r="B45" s="372">
        <v>30</v>
      </c>
      <c r="C45" s="373" t="s">
        <v>213</v>
      </c>
      <c r="D45" s="375" t="s">
        <v>831</v>
      </c>
      <c r="E45" s="375" t="s">
        <v>208</v>
      </c>
      <c r="F45" s="376">
        <v>3</v>
      </c>
      <c r="G45" s="687">
        <v>0</v>
      </c>
      <c r="H45" s="695">
        <v>0</v>
      </c>
      <c r="I45" s="695">
        <v>0</v>
      </c>
      <c r="J45" s="695">
        <v>0</v>
      </c>
      <c r="K45" s="696">
        <v>0</v>
      </c>
      <c r="L45" s="697"/>
      <c r="M45" s="691">
        <f t="shared" si="17"/>
        <v>0</v>
      </c>
      <c r="N45" s="697"/>
      <c r="O45" s="698"/>
      <c r="P45" s="699"/>
      <c r="R45" s="363">
        <f xml:space="preserve"> IF( SUM( V45:AB45 ) = 0, 0,$V$5 )</f>
        <v>0</v>
      </c>
      <c r="S45" s="363"/>
      <c r="T45" s="404"/>
      <c r="U45" s="399"/>
      <c r="V45" s="414">
        <f t="shared" si="18"/>
        <v>0</v>
      </c>
      <c r="W45" s="414">
        <f t="shared" si="18"/>
        <v>0</v>
      </c>
      <c r="X45" s="414">
        <f t="shared" si="18"/>
        <v>0</v>
      </c>
      <c r="Y45" s="414">
        <f t="shared" si="18"/>
        <v>0</v>
      </c>
      <c r="Z45" s="414">
        <f t="shared" si="18"/>
        <v>0</v>
      </c>
      <c r="AA45" s="411"/>
      <c r="AB45" s="414">
        <f xml:space="preserve"> IF( ISNUMBER(M45), 0, 1 )</f>
        <v>0</v>
      </c>
      <c r="AC45" s="378"/>
      <c r="AE45" s="399"/>
      <c r="AF45" s="411"/>
      <c r="AG45" s="411"/>
      <c r="AH45" s="411"/>
      <c r="AI45" s="411"/>
      <c r="AJ45" s="411"/>
      <c r="AK45" s="411"/>
      <c r="AL45" s="411"/>
      <c r="AM45" s="378"/>
    </row>
    <row r="46" spans="2:39" s="685" customFormat="1" ht="14.1" customHeight="1" thickBot="1">
      <c r="B46" s="372">
        <v>31</v>
      </c>
      <c r="C46" s="373" t="s">
        <v>228</v>
      </c>
      <c r="D46" s="375" t="s">
        <v>832</v>
      </c>
      <c r="E46" s="375" t="s">
        <v>208</v>
      </c>
      <c r="F46" s="376">
        <v>3</v>
      </c>
      <c r="G46" s="687">
        <v>0</v>
      </c>
      <c r="H46" s="695">
        <v>0</v>
      </c>
      <c r="I46" s="695">
        <v>0</v>
      </c>
      <c r="J46" s="695">
        <v>0</v>
      </c>
      <c r="K46" s="696">
        <v>0</v>
      </c>
      <c r="L46" s="697"/>
      <c r="M46" s="691">
        <f t="shared" si="17"/>
        <v>0</v>
      </c>
      <c r="N46" s="697"/>
      <c r="O46" s="698"/>
      <c r="P46" s="699"/>
      <c r="R46" s="363">
        <f xml:space="preserve"> IF( SUM( V46:AB46 ) = 0, 0,$V$5 )</f>
        <v>0</v>
      </c>
      <c r="S46" s="363"/>
      <c r="T46" s="404"/>
      <c r="U46" s="399"/>
      <c r="V46" s="414">
        <f t="shared" si="18"/>
        <v>0</v>
      </c>
      <c r="W46" s="414">
        <f t="shared" si="18"/>
        <v>0</v>
      </c>
      <c r="X46" s="414">
        <f t="shared" si="18"/>
        <v>0</v>
      </c>
      <c r="Y46" s="414">
        <f t="shared" si="18"/>
        <v>0</v>
      </c>
      <c r="Z46" s="414">
        <f t="shared" si="18"/>
        <v>0</v>
      </c>
      <c r="AA46" s="411"/>
      <c r="AB46" s="414">
        <f xml:space="preserve"> IF( ISNUMBER(M46), 0, 1 )</f>
        <v>0</v>
      </c>
      <c r="AC46" s="378"/>
      <c r="AE46" s="399"/>
      <c r="AF46" s="411"/>
      <c r="AG46" s="411"/>
      <c r="AH46" s="411"/>
      <c r="AI46" s="411"/>
      <c r="AJ46" s="411"/>
      <c r="AK46" s="411"/>
      <c r="AL46" s="411"/>
      <c r="AM46" s="378"/>
    </row>
    <row r="47" spans="2:39" s="685" customFormat="1" ht="14.1" customHeight="1">
      <c r="B47" s="372">
        <v>32</v>
      </c>
      <c r="C47" s="373" t="s">
        <v>238</v>
      </c>
      <c r="D47" s="375" t="s">
        <v>833</v>
      </c>
      <c r="E47" s="375" t="s">
        <v>208</v>
      </c>
      <c r="F47" s="376">
        <v>3</v>
      </c>
      <c r="G47" s="687">
        <v>0</v>
      </c>
      <c r="H47" s="695">
        <v>0</v>
      </c>
      <c r="I47" s="695">
        <v>0</v>
      </c>
      <c r="J47" s="695">
        <v>0</v>
      </c>
      <c r="K47" s="696">
        <v>0</v>
      </c>
      <c r="L47" s="697"/>
      <c r="M47" s="691">
        <f t="shared" si="17"/>
        <v>0</v>
      </c>
      <c r="N47" s="697"/>
      <c r="O47" s="698"/>
      <c r="P47" s="699"/>
      <c r="R47" s="363">
        <f xml:space="preserve"> IF( SUM( V47:AB47 ) = 0, 0,$V$5 )</f>
        <v>0</v>
      </c>
      <c r="S47" s="363"/>
      <c r="T47" s="404"/>
      <c r="U47" s="399"/>
      <c r="V47" s="414">
        <f t="shared" si="18"/>
        <v>0</v>
      </c>
      <c r="W47" s="414">
        <f t="shared" si="18"/>
        <v>0</v>
      </c>
      <c r="X47" s="414">
        <f t="shared" si="18"/>
        <v>0</v>
      </c>
      <c r="Y47" s="414">
        <f t="shared" si="18"/>
        <v>0</v>
      </c>
      <c r="Z47" s="414">
        <f t="shared" si="18"/>
        <v>0</v>
      </c>
      <c r="AA47" s="411"/>
      <c r="AB47" s="414">
        <f xml:space="preserve"> IF( ISNUMBER(M47), 0, 1 )</f>
        <v>0</v>
      </c>
      <c r="AC47" s="378"/>
      <c r="AE47" s="399"/>
      <c r="AF47" s="411"/>
      <c r="AG47" s="411"/>
      <c r="AH47" s="411"/>
      <c r="AI47" s="411"/>
      <c r="AJ47" s="411"/>
      <c r="AK47" s="411"/>
      <c r="AL47" s="411"/>
      <c r="AM47" s="378"/>
    </row>
    <row r="48" spans="2:39" s="685" customFormat="1" ht="14.1" customHeight="1" thickBot="1">
      <c r="B48" s="365">
        <v>33</v>
      </c>
      <c r="C48" s="366" t="s">
        <v>834</v>
      </c>
      <c r="D48" s="367" t="s">
        <v>835</v>
      </c>
      <c r="E48" s="367" t="s">
        <v>208</v>
      </c>
      <c r="F48" s="712">
        <v>3</v>
      </c>
      <c r="G48" s="704">
        <f xml:space="preserve"> SUM(G44:G47)</f>
        <v>0</v>
      </c>
      <c r="H48" s="705">
        <f xml:space="preserve"> SUM(H44:H47)</f>
        <v>0</v>
      </c>
      <c r="I48" s="705">
        <f xml:space="preserve"> SUM(I44:I47)</f>
        <v>0</v>
      </c>
      <c r="J48" s="705">
        <f xml:space="preserve"> SUM(J44:J47)</f>
        <v>0</v>
      </c>
      <c r="K48" s="706">
        <f xml:space="preserve"> SUM(K44:K47)</f>
        <v>0</v>
      </c>
      <c r="L48" s="690"/>
      <c r="M48" s="377">
        <f xml:space="preserve"> SUM(M44:M47)</f>
        <v>0</v>
      </c>
      <c r="N48" s="690"/>
      <c r="O48" s="707" t="s">
        <v>836</v>
      </c>
      <c r="P48" s="708" t="s">
        <v>837</v>
      </c>
      <c r="R48" s="363"/>
      <c r="S48" s="363"/>
      <c r="T48" s="404"/>
      <c r="U48" s="380"/>
      <c r="V48" s="411"/>
      <c r="W48" s="411"/>
      <c r="X48" s="411"/>
      <c r="Y48" s="411"/>
      <c r="Z48" s="411"/>
      <c r="AA48" s="411"/>
      <c r="AB48" s="411"/>
      <c r="AC48" s="380"/>
      <c r="AE48" s="380"/>
      <c r="AF48" s="411"/>
      <c r="AG48" s="411"/>
      <c r="AH48" s="411"/>
      <c r="AI48" s="411"/>
      <c r="AJ48" s="411"/>
      <c r="AK48" s="411"/>
      <c r="AL48" s="411"/>
      <c r="AM48" s="380"/>
    </row>
    <row r="49" spans="2:39" s="685" customFormat="1" ht="14.1" customHeight="1" thickBot="1">
      <c r="B49" s="709"/>
      <c r="C49" s="709"/>
      <c r="D49" s="710"/>
      <c r="E49" s="709"/>
      <c r="F49" s="709"/>
      <c r="G49" s="709"/>
      <c r="H49" s="709"/>
      <c r="I49" s="709"/>
      <c r="J49" s="709"/>
      <c r="K49" s="709"/>
      <c r="L49" s="709"/>
      <c r="M49" s="709"/>
      <c r="N49" s="709"/>
      <c r="O49" s="709"/>
      <c r="R49" s="363"/>
      <c r="S49" s="363"/>
      <c r="T49" s="404"/>
      <c r="U49" s="380"/>
      <c r="V49" s="411"/>
      <c r="W49" s="411"/>
      <c r="X49" s="411"/>
      <c r="Y49" s="411"/>
      <c r="Z49" s="411"/>
      <c r="AA49" s="411"/>
      <c r="AB49" s="411"/>
      <c r="AC49" s="380"/>
      <c r="AE49" s="380"/>
      <c r="AF49" s="411"/>
      <c r="AG49" s="411"/>
      <c r="AH49" s="411"/>
      <c r="AI49" s="411"/>
      <c r="AJ49" s="411"/>
      <c r="AK49" s="411"/>
      <c r="AL49" s="411"/>
      <c r="AM49" s="380"/>
    </row>
    <row r="50" spans="2:39" s="685" customFormat="1" ht="14.4" thickBot="1">
      <c r="B50" s="354" t="s">
        <v>718</v>
      </c>
      <c r="C50" s="355" t="s">
        <v>838</v>
      </c>
      <c r="D50" s="347"/>
      <c r="E50" s="347"/>
      <c r="F50" s="347"/>
      <c r="G50" s="684"/>
      <c r="H50" s="684"/>
      <c r="I50" s="684"/>
      <c r="J50" s="684"/>
      <c r="K50" s="684"/>
      <c r="L50" s="684"/>
      <c r="M50" s="684"/>
      <c r="N50" s="684"/>
      <c r="O50" s="684"/>
      <c r="P50" s="684"/>
      <c r="R50" s="363"/>
      <c r="S50" s="363"/>
      <c r="T50" s="404"/>
      <c r="U50" s="380"/>
      <c r="V50" s="411"/>
      <c r="W50" s="411"/>
      <c r="X50" s="411"/>
      <c r="Y50" s="411"/>
      <c r="Z50" s="411"/>
      <c r="AA50" s="411"/>
      <c r="AB50" s="411"/>
      <c r="AC50" s="380"/>
      <c r="AE50" s="380"/>
      <c r="AF50" s="411"/>
      <c r="AG50" s="411"/>
      <c r="AH50" s="411"/>
      <c r="AI50" s="411"/>
      <c r="AJ50" s="411"/>
      <c r="AK50" s="411"/>
      <c r="AL50" s="411"/>
      <c r="AM50" s="380"/>
    </row>
    <row r="51" spans="2:39" s="685" customFormat="1" ht="14.1" customHeight="1">
      <c r="B51" s="358">
        <v>34</v>
      </c>
      <c r="C51" s="359" t="s">
        <v>839</v>
      </c>
      <c r="D51" s="360" t="s">
        <v>840</v>
      </c>
      <c r="E51" s="360" t="s">
        <v>208</v>
      </c>
      <c r="F51" s="711">
        <v>3</v>
      </c>
      <c r="G51" s="709"/>
      <c r="H51" s="709"/>
      <c r="I51" s="709"/>
      <c r="J51" s="709"/>
      <c r="K51" s="709"/>
      <c r="L51" s="690"/>
      <c r="M51" s="691">
        <v>0</v>
      </c>
      <c r="N51" s="690"/>
      <c r="O51" s="692" t="s">
        <v>841</v>
      </c>
      <c r="P51" s="693"/>
      <c r="R51" s="363">
        <f t="shared" ref="R51:R56" si="19" xml:space="preserve"> IF( SUM( V51:AB51 ) = 0, 0,$V$5 )</f>
        <v>0</v>
      </c>
      <c r="S51" s="363"/>
      <c r="T51" s="404"/>
      <c r="U51" s="380"/>
      <c r="V51" s="411"/>
      <c r="W51" s="411"/>
      <c r="X51" s="411"/>
      <c r="Y51" s="411"/>
      <c r="Z51" s="411"/>
      <c r="AA51" s="411"/>
      <c r="AB51" s="414">
        <f t="shared" ref="AB51:AB56" si="20" xml:space="preserve"> IF( ISNUMBER(M51), 0, 1 )</f>
        <v>0</v>
      </c>
      <c r="AC51" s="380"/>
      <c r="AE51" s="380"/>
      <c r="AF51" s="411"/>
      <c r="AG51" s="411"/>
      <c r="AH51" s="411"/>
      <c r="AI51" s="411"/>
      <c r="AJ51" s="411"/>
      <c r="AK51" s="411"/>
      <c r="AL51" s="411"/>
      <c r="AM51" s="380"/>
    </row>
    <row r="52" spans="2:39" s="685" customFormat="1" ht="14.1" customHeight="1">
      <c r="B52" s="372">
        <v>35</v>
      </c>
      <c r="C52" s="373" t="s">
        <v>842</v>
      </c>
      <c r="D52" s="375" t="s">
        <v>843</v>
      </c>
      <c r="E52" s="375" t="s">
        <v>208</v>
      </c>
      <c r="F52" s="376">
        <v>3</v>
      </c>
      <c r="G52" s="709"/>
      <c r="H52" s="709"/>
      <c r="I52" s="709"/>
      <c r="J52" s="709"/>
      <c r="K52" s="709"/>
      <c r="L52" s="697"/>
      <c r="M52" s="713">
        <v>0</v>
      </c>
      <c r="N52" s="697"/>
      <c r="O52" s="698" t="s">
        <v>841</v>
      </c>
      <c r="P52" s="699"/>
      <c r="R52" s="363">
        <f t="shared" si="19"/>
        <v>0</v>
      </c>
      <c r="S52" s="363"/>
      <c r="T52" s="404"/>
      <c r="U52" s="380"/>
      <c r="V52" s="411"/>
      <c r="W52" s="411"/>
      <c r="X52" s="411"/>
      <c r="Y52" s="411"/>
      <c r="Z52" s="411"/>
      <c r="AA52" s="411"/>
      <c r="AB52" s="414">
        <f t="shared" si="20"/>
        <v>0</v>
      </c>
      <c r="AC52" s="380"/>
      <c r="AE52" s="380"/>
      <c r="AF52" s="411"/>
      <c r="AG52" s="411"/>
      <c r="AH52" s="411"/>
      <c r="AI52" s="411"/>
      <c r="AJ52" s="411"/>
      <c r="AK52" s="411"/>
      <c r="AL52" s="411"/>
      <c r="AM52" s="380"/>
    </row>
    <row r="53" spans="2:39" s="685" customFormat="1" ht="14.1" customHeight="1">
      <c r="B53" s="372">
        <v>36</v>
      </c>
      <c r="C53" s="373" t="s">
        <v>844</v>
      </c>
      <c r="D53" s="375" t="s">
        <v>845</v>
      </c>
      <c r="E53" s="375" t="s">
        <v>208</v>
      </c>
      <c r="F53" s="376">
        <v>3</v>
      </c>
      <c r="G53" s="709"/>
      <c r="H53" s="709"/>
      <c r="I53" s="709"/>
      <c r="J53" s="709"/>
      <c r="K53" s="709"/>
      <c r="L53" s="697"/>
      <c r="M53" s="713">
        <v>0</v>
      </c>
      <c r="N53" s="697"/>
      <c r="O53" s="698" t="s">
        <v>841</v>
      </c>
      <c r="P53" s="699"/>
      <c r="R53" s="363">
        <f t="shared" si="19"/>
        <v>0</v>
      </c>
      <c r="S53" s="363"/>
      <c r="T53" s="404"/>
      <c r="U53" s="380"/>
      <c r="V53" s="411"/>
      <c r="W53" s="411"/>
      <c r="X53" s="411"/>
      <c r="Y53" s="411"/>
      <c r="Z53" s="411"/>
      <c r="AA53" s="411"/>
      <c r="AB53" s="414">
        <f t="shared" si="20"/>
        <v>0</v>
      </c>
      <c r="AC53" s="380"/>
      <c r="AE53" s="380"/>
      <c r="AF53" s="411"/>
      <c r="AG53" s="411"/>
      <c r="AH53" s="411"/>
      <c r="AI53" s="411"/>
      <c r="AJ53" s="411"/>
      <c r="AK53" s="411"/>
      <c r="AL53" s="411"/>
      <c r="AM53" s="380"/>
    </row>
    <row r="54" spans="2:39" s="685" customFormat="1" ht="14.1" customHeight="1">
      <c r="B54" s="372">
        <v>37</v>
      </c>
      <c r="C54" s="373" t="s">
        <v>846</v>
      </c>
      <c r="D54" s="375" t="s">
        <v>847</v>
      </c>
      <c r="E54" s="375" t="s">
        <v>208</v>
      </c>
      <c r="F54" s="376">
        <v>3</v>
      </c>
      <c r="G54" s="709"/>
      <c r="H54" s="709"/>
      <c r="I54" s="709"/>
      <c r="J54" s="709"/>
      <c r="K54" s="709"/>
      <c r="L54" s="697"/>
      <c r="M54" s="713">
        <v>0</v>
      </c>
      <c r="N54" s="697"/>
      <c r="O54" s="698" t="s">
        <v>841</v>
      </c>
      <c r="P54" s="699"/>
      <c r="R54" s="363">
        <f t="shared" si="19"/>
        <v>0</v>
      </c>
      <c r="S54" s="363"/>
      <c r="T54" s="404"/>
      <c r="U54" s="619"/>
      <c r="V54" s="411"/>
      <c r="W54" s="411"/>
      <c r="X54" s="411"/>
      <c r="Y54" s="411"/>
      <c r="Z54" s="411"/>
      <c r="AA54" s="411"/>
      <c r="AB54" s="414">
        <f t="shared" si="20"/>
        <v>0</v>
      </c>
      <c r="AC54" s="619"/>
      <c r="AE54" s="619"/>
      <c r="AF54" s="411"/>
      <c r="AG54" s="411"/>
      <c r="AH54" s="411"/>
      <c r="AI54" s="411"/>
      <c r="AJ54" s="411"/>
      <c r="AK54" s="411"/>
      <c r="AL54" s="411"/>
      <c r="AM54" s="619"/>
    </row>
    <row r="55" spans="2:39" s="685" customFormat="1" ht="14.1" customHeight="1">
      <c r="B55" s="372">
        <v>38</v>
      </c>
      <c r="C55" s="373" t="s">
        <v>848</v>
      </c>
      <c r="D55" s="375" t="s">
        <v>849</v>
      </c>
      <c r="E55" s="375" t="s">
        <v>208</v>
      </c>
      <c r="F55" s="376">
        <v>3</v>
      </c>
      <c r="G55" s="709"/>
      <c r="H55" s="709"/>
      <c r="I55" s="709"/>
      <c r="J55" s="709"/>
      <c r="K55" s="709"/>
      <c r="L55" s="697"/>
      <c r="M55" s="713">
        <v>0</v>
      </c>
      <c r="N55" s="697"/>
      <c r="O55" s="698" t="s">
        <v>841</v>
      </c>
      <c r="P55" s="699"/>
      <c r="R55" s="363">
        <f t="shared" si="19"/>
        <v>0</v>
      </c>
      <c r="S55" s="363"/>
      <c r="T55" s="404"/>
      <c r="U55" s="619"/>
      <c r="V55" s="411"/>
      <c r="W55" s="411"/>
      <c r="X55" s="411"/>
      <c r="Y55" s="411"/>
      <c r="Z55" s="411"/>
      <c r="AA55" s="411"/>
      <c r="AB55" s="414">
        <f t="shared" si="20"/>
        <v>0</v>
      </c>
      <c r="AC55" s="619"/>
      <c r="AE55" s="619"/>
      <c r="AF55" s="411"/>
      <c r="AG55" s="411"/>
      <c r="AH55" s="411"/>
      <c r="AI55" s="411"/>
      <c r="AJ55" s="411"/>
      <c r="AK55" s="411"/>
      <c r="AL55" s="411"/>
      <c r="AM55" s="619"/>
    </row>
    <row r="56" spans="2:39" s="685" customFormat="1" ht="14.1" customHeight="1">
      <c r="B56" s="372">
        <v>39</v>
      </c>
      <c r="C56" s="373" t="s">
        <v>850</v>
      </c>
      <c r="D56" s="375" t="s">
        <v>851</v>
      </c>
      <c r="E56" s="375" t="s">
        <v>208</v>
      </c>
      <c r="F56" s="376">
        <v>3</v>
      </c>
      <c r="G56" s="709"/>
      <c r="H56" s="709"/>
      <c r="I56" s="709"/>
      <c r="J56" s="709"/>
      <c r="K56" s="709"/>
      <c r="L56" s="697"/>
      <c r="M56" s="714">
        <v>0</v>
      </c>
      <c r="N56" s="697"/>
      <c r="O56" s="698" t="s">
        <v>841</v>
      </c>
      <c r="P56" s="699"/>
      <c r="R56" s="363">
        <f t="shared" si="19"/>
        <v>0</v>
      </c>
      <c r="S56" s="363"/>
      <c r="T56" s="404"/>
      <c r="U56" s="619"/>
      <c r="V56" s="411"/>
      <c r="W56" s="411"/>
      <c r="X56" s="411"/>
      <c r="Y56" s="411"/>
      <c r="Z56" s="411"/>
      <c r="AA56" s="411"/>
      <c r="AB56" s="414">
        <f t="shared" si="20"/>
        <v>0</v>
      </c>
      <c r="AC56" s="619"/>
      <c r="AE56" s="619"/>
      <c r="AF56" s="411"/>
      <c r="AG56" s="411"/>
      <c r="AH56" s="411"/>
      <c r="AI56" s="411"/>
      <c r="AJ56" s="411"/>
      <c r="AK56" s="411"/>
      <c r="AL56" s="411"/>
      <c r="AM56" s="619"/>
    </row>
    <row r="57" spans="2:39" s="685" customFormat="1" ht="14.1" customHeight="1" thickBot="1">
      <c r="B57" s="365">
        <v>40</v>
      </c>
      <c r="C57" s="366" t="s">
        <v>687</v>
      </c>
      <c r="D57" s="367" t="s">
        <v>852</v>
      </c>
      <c r="E57" s="367" t="s">
        <v>208</v>
      </c>
      <c r="F57" s="712">
        <v>3</v>
      </c>
      <c r="G57" s="709"/>
      <c r="H57" s="709"/>
      <c r="I57" s="709"/>
      <c r="J57" s="709"/>
      <c r="K57" s="709"/>
      <c r="L57" s="690"/>
      <c r="M57" s="377">
        <f xml:space="preserve"> SUM(M51:M56)</f>
        <v>0</v>
      </c>
      <c r="N57" s="690"/>
      <c r="O57" s="707" t="s">
        <v>853</v>
      </c>
      <c r="P57" s="708"/>
      <c r="R57" s="363"/>
      <c r="S57" s="363"/>
      <c r="T57" s="404"/>
      <c r="U57" s="619"/>
      <c r="V57" s="411"/>
      <c r="W57" s="411"/>
      <c r="X57" s="411"/>
      <c r="Y57" s="411"/>
      <c r="Z57" s="411"/>
      <c r="AA57" s="411"/>
      <c r="AB57" s="411"/>
      <c r="AC57" s="619"/>
      <c r="AE57" s="619"/>
      <c r="AF57" s="411"/>
      <c r="AG57" s="411"/>
      <c r="AH57" s="411"/>
      <c r="AI57" s="411"/>
      <c r="AJ57" s="411"/>
      <c r="AK57" s="411"/>
      <c r="AL57" s="411"/>
      <c r="AM57" s="619"/>
    </row>
    <row r="58" spans="2:39" s="685" customFormat="1" ht="14.1" customHeight="1" thickBot="1">
      <c r="B58" s="709"/>
      <c r="C58" s="709"/>
      <c r="D58" s="710"/>
      <c r="E58" s="709"/>
      <c r="F58" s="709"/>
      <c r="G58" s="709"/>
      <c r="H58" s="709"/>
      <c r="I58" s="709"/>
      <c r="J58" s="709"/>
      <c r="K58" s="709"/>
      <c r="L58" s="709"/>
      <c r="M58" s="709"/>
      <c r="N58" s="709"/>
      <c r="O58" s="709"/>
      <c r="R58" s="363"/>
      <c r="S58" s="363"/>
      <c r="T58" s="404"/>
      <c r="U58" s="619"/>
      <c r="V58" s="411"/>
      <c r="W58" s="411"/>
      <c r="X58" s="411"/>
      <c r="Y58" s="411"/>
      <c r="Z58" s="411"/>
      <c r="AA58" s="411"/>
      <c r="AB58" s="411"/>
      <c r="AC58" s="619"/>
      <c r="AE58" s="619"/>
      <c r="AF58" s="411"/>
      <c r="AG58" s="411"/>
      <c r="AH58" s="411"/>
      <c r="AI58" s="411"/>
      <c r="AJ58" s="411"/>
      <c r="AK58" s="411"/>
      <c r="AL58" s="411"/>
      <c r="AM58" s="619"/>
    </row>
    <row r="59" spans="2:39" s="685" customFormat="1" ht="14.4" thickBot="1">
      <c r="B59" s="354" t="s">
        <v>735</v>
      </c>
      <c r="C59" s="355" t="s">
        <v>854</v>
      </c>
      <c r="D59" s="347"/>
      <c r="E59" s="347"/>
      <c r="F59" s="347"/>
      <c r="G59" s="684"/>
      <c r="H59" s="684"/>
      <c r="I59" s="684"/>
      <c r="J59" s="684"/>
      <c r="K59" s="684"/>
      <c r="L59" s="684"/>
      <c r="M59" s="684"/>
      <c r="N59" s="684"/>
      <c r="O59" s="684"/>
      <c r="P59" s="684"/>
      <c r="R59" s="363"/>
      <c r="S59" s="363"/>
      <c r="T59" s="404"/>
      <c r="U59" s="619"/>
      <c r="V59" s="631"/>
      <c r="W59" s="400"/>
      <c r="X59" s="400"/>
      <c r="Y59" s="400"/>
      <c r="Z59" s="400"/>
      <c r="AA59" s="400"/>
      <c r="AB59" s="400"/>
      <c r="AC59" s="619"/>
      <c r="AE59" s="619"/>
      <c r="AF59" s="631"/>
      <c r="AG59" s="400"/>
      <c r="AH59" s="400"/>
      <c r="AI59" s="400"/>
      <c r="AJ59" s="400"/>
      <c r="AK59" s="400"/>
      <c r="AL59" s="400"/>
      <c r="AM59" s="619"/>
    </row>
    <row r="60" spans="2:39" s="685" customFormat="1" ht="14.1" customHeight="1">
      <c r="B60" s="358">
        <v>41</v>
      </c>
      <c r="C60" s="373" t="s">
        <v>855</v>
      </c>
      <c r="D60" s="360" t="s">
        <v>856</v>
      </c>
      <c r="E60" s="360" t="s">
        <v>208</v>
      </c>
      <c r="F60" s="711">
        <v>3</v>
      </c>
      <c r="G60" s="709"/>
      <c r="H60" s="709"/>
      <c r="I60" s="709"/>
      <c r="J60" s="709"/>
      <c r="K60" s="709"/>
      <c r="L60" s="690"/>
      <c r="M60" s="691">
        <v>0</v>
      </c>
      <c r="N60" s="690"/>
      <c r="O60" s="692" t="s">
        <v>841</v>
      </c>
      <c r="P60" s="693"/>
      <c r="R60" s="363">
        <f t="shared" ref="R60:R65" si="21" xml:space="preserve"> IF( SUM( V60:AB60 ) = 0, 0,$V$5 )</f>
        <v>0</v>
      </c>
      <c r="S60" s="363"/>
      <c r="T60" s="404"/>
      <c r="U60" s="619"/>
      <c r="V60" s="632"/>
      <c r="W60" s="400"/>
      <c r="X60" s="400"/>
      <c r="Y60" s="400"/>
      <c r="Z60" s="400"/>
      <c r="AA60" s="400"/>
      <c r="AB60" s="414">
        <f t="shared" ref="AB60:AB65" si="22" xml:space="preserve"> IF( ISNUMBER(M60), 0, 1 )</f>
        <v>0</v>
      </c>
      <c r="AC60" s="619"/>
      <c r="AE60" s="619"/>
      <c r="AF60" s="632"/>
      <c r="AG60" s="400"/>
      <c r="AH60" s="400"/>
      <c r="AI60" s="400"/>
      <c r="AJ60" s="400"/>
      <c r="AK60" s="400"/>
      <c r="AL60" s="411"/>
      <c r="AM60" s="619"/>
    </row>
    <row r="61" spans="2:39" s="685" customFormat="1" ht="14.1" customHeight="1">
      <c r="B61" s="372">
        <v>42</v>
      </c>
      <c r="C61" s="373" t="s">
        <v>857</v>
      </c>
      <c r="D61" s="375" t="s">
        <v>858</v>
      </c>
      <c r="E61" s="375" t="s">
        <v>208</v>
      </c>
      <c r="F61" s="376">
        <v>3</v>
      </c>
      <c r="G61" s="709"/>
      <c r="H61" s="709"/>
      <c r="I61" s="709"/>
      <c r="J61" s="709"/>
      <c r="K61" s="709"/>
      <c r="L61" s="697"/>
      <c r="M61" s="713">
        <v>-67.084784292822192</v>
      </c>
      <c r="N61" s="697"/>
      <c r="O61" s="698" t="s">
        <v>841</v>
      </c>
      <c r="P61" s="699"/>
      <c r="R61" s="363">
        <f t="shared" si="21"/>
        <v>0</v>
      </c>
      <c r="S61" s="363"/>
      <c r="T61" s="404"/>
      <c r="U61" s="619"/>
      <c r="V61" s="632"/>
      <c r="W61" s="400"/>
      <c r="X61" s="400"/>
      <c r="Y61" s="400"/>
      <c r="Z61" s="400"/>
      <c r="AA61" s="400"/>
      <c r="AB61" s="414">
        <f t="shared" si="22"/>
        <v>0</v>
      </c>
      <c r="AC61" s="619"/>
      <c r="AE61" s="619"/>
      <c r="AF61" s="632"/>
      <c r="AG61" s="400"/>
      <c r="AH61" s="400"/>
      <c r="AI61" s="400"/>
      <c r="AJ61" s="400"/>
      <c r="AK61" s="400"/>
      <c r="AL61" s="411"/>
      <c r="AM61" s="619"/>
    </row>
    <row r="62" spans="2:39" s="685" customFormat="1" ht="14.1" customHeight="1">
      <c r="B62" s="372">
        <v>43</v>
      </c>
      <c r="C62" s="373" t="s">
        <v>859</v>
      </c>
      <c r="D62" s="375" t="s">
        <v>860</v>
      </c>
      <c r="E62" s="375" t="s">
        <v>208</v>
      </c>
      <c r="F62" s="376">
        <v>3</v>
      </c>
      <c r="G62" s="709"/>
      <c r="H62" s="709"/>
      <c r="I62" s="709"/>
      <c r="J62" s="709"/>
      <c r="K62" s="709"/>
      <c r="L62" s="697"/>
      <c r="M62" s="713">
        <v>-10.486595243419588</v>
      </c>
      <c r="N62" s="697"/>
      <c r="O62" s="698" t="s">
        <v>841</v>
      </c>
      <c r="P62" s="699"/>
      <c r="R62" s="363">
        <f t="shared" si="21"/>
        <v>0</v>
      </c>
      <c r="S62" s="363"/>
      <c r="T62" s="404"/>
      <c r="U62" s="619"/>
      <c r="V62" s="632"/>
      <c r="W62" s="400"/>
      <c r="X62" s="400"/>
      <c r="Y62" s="400"/>
      <c r="Z62" s="400"/>
      <c r="AA62" s="400"/>
      <c r="AB62" s="414">
        <f t="shared" si="22"/>
        <v>0</v>
      </c>
      <c r="AC62" s="619"/>
      <c r="AE62" s="619"/>
      <c r="AF62" s="632"/>
      <c r="AG62" s="400"/>
      <c r="AH62" s="400"/>
      <c r="AI62" s="400"/>
      <c r="AJ62" s="400"/>
      <c r="AK62" s="400"/>
      <c r="AL62" s="411"/>
      <c r="AM62" s="619"/>
    </row>
    <row r="63" spans="2:39" s="685" customFormat="1" ht="14.1" customHeight="1">
      <c r="B63" s="372">
        <v>44</v>
      </c>
      <c r="C63" s="373" t="s">
        <v>861</v>
      </c>
      <c r="D63" s="375" t="s">
        <v>862</v>
      </c>
      <c r="E63" s="375" t="s">
        <v>208</v>
      </c>
      <c r="F63" s="376">
        <v>3</v>
      </c>
      <c r="G63" s="709"/>
      <c r="H63" s="709"/>
      <c r="I63" s="709"/>
      <c r="J63" s="709"/>
      <c r="K63" s="709"/>
      <c r="L63" s="697"/>
      <c r="M63" s="713">
        <v>0</v>
      </c>
      <c r="N63" s="697"/>
      <c r="O63" s="698" t="s">
        <v>841</v>
      </c>
      <c r="P63" s="699"/>
      <c r="R63" s="363">
        <f t="shared" si="21"/>
        <v>0</v>
      </c>
      <c r="S63" s="363"/>
      <c r="T63" s="404"/>
      <c r="U63" s="619"/>
      <c r="V63" s="631"/>
      <c r="W63" s="400"/>
      <c r="X63" s="400"/>
      <c r="Y63" s="400"/>
      <c r="Z63" s="400"/>
      <c r="AA63" s="400"/>
      <c r="AB63" s="414">
        <f t="shared" si="22"/>
        <v>0</v>
      </c>
      <c r="AC63" s="619"/>
      <c r="AE63" s="619"/>
      <c r="AF63" s="631"/>
      <c r="AG63" s="400"/>
      <c r="AH63" s="400"/>
      <c r="AI63" s="400"/>
      <c r="AJ63" s="400"/>
      <c r="AK63" s="400"/>
      <c r="AL63" s="411"/>
      <c r="AM63" s="619"/>
    </row>
    <row r="64" spans="2:39" s="685" customFormat="1" ht="14.1" customHeight="1">
      <c r="B64" s="372">
        <v>45</v>
      </c>
      <c r="C64" s="373" t="s">
        <v>863</v>
      </c>
      <c r="D64" s="375" t="s">
        <v>864</v>
      </c>
      <c r="E64" s="375" t="s">
        <v>208</v>
      </c>
      <c r="F64" s="376">
        <v>3</v>
      </c>
      <c r="G64" s="709"/>
      <c r="H64" s="709"/>
      <c r="I64" s="709"/>
      <c r="J64" s="709"/>
      <c r="K64" s="709"/>
      <c r="L64" s="697"/>
      <c r="M64" s="713">
        <v>0</v>
      </c>
      <c r="N64" s="697"/>
      <c r="O64" s="698" t="s">
        <v>841</v>
      </c>
      <c r="P64" s="699"/>
      <c r="R64" s="363">
        <f t="shared" si="21"/>
        <v>0</v>
      </c>
      <c r="S64" s="363"/>
      <c r="T64" s="404"/>
      <c r="U64" s="619"/>
      <c r="V64" s="632"/>
      <c r="W64" s="400"/>
      <c r="X64" s="400"/>
      <c r="Y64" s="400"/>
      <c r="Z64" s="400"/>
      <c r="AA64" s="400"/>
      <c r="AB64" s="414">
        <f t="shared" si="22"/>
        <v>0</v>
      </c>
      <c r="AC64" s="619"/>
      <c r="AE64" s="619"/>
      <c r="AF64" s="632"/>
      <c r="AG64" s="400"/>
      <c r="AH64" s="400"/>
      <c r="AI64" s="400"/>
      <c r="AJ64" s="400"/>
      <c r="AK64" s="400"/>
      <c r="AL64" s="411"/>
      <c r="AM64" s="619"/>
    </row>
    <row r="65" spans="2:39" s="685" customFormat="1" ht="14.1" customHeight="1">
      <c r="B65" s="372">
        <v>46</v>
      </c>
      <c r="C65" s="373" t="s">
        <v>865</v>
      </c>
      <c r="D65" s="375" t="s">
        <v>866</v>
      </c>
      <c r="E65" s="375" t="s">
        <v>208</v>
      </c>
      <c r="F65" s="376">
        <v>3</v>
      </c>
      <c r="G65" s="709"/>
      <c r="H65" s="709"/>
      <c r="I65" s="709"/>
      <c r="J65" s="709"/>
      <c r="K65" s="709"/>
      <c r="L65" s="697"/>
      <c r="M65" s="714">
        <v>0</v>
      </c>
      <c r="N65" s="697"/>
      <c r="O65" s="698" t="s">
        <v>841</v>
      </c>
      <c r="P65" s="699"/>
      <c r="R65" s="363">
        <f t="shared" si="21"/>
        <v>0</v>
      </c>
      <c r="S65" s="363"/>
      <c r="T65" s="404"/>
      <c r="U65" s="399"/>
      <c r="V65" s="632"/>
      <c r="W65" s="400"/>
      <c r="X65" s="400"/>
      <c r="Y65" s="400"/>
      <c r="Z65" s="400"/>
      <c r="AA65" s="400"/>
      <c r="AB65" s="414">
        <f t="shared" si="22"/>
        <v>0</v>
      </c>
      <c r="AC65" s="399"/>
      <c r="AE65" s="399"/>
      <c r="AF65" s="632"/>
      <c r="AG65" s="400"/>
      <c r="AH65" s="400"/>
      <c r="AI65" s="400"/>
      <c r="AJ65" s="400"/>
      <c r="AK65" s="400"/>
      <c r="AL65" s="411"/>
      <c r="AM65" s="399"/>
    </row>
    <row r="66" spans="2:39" s="685" customFormat="1" ht="14.1" customHeight="1" thickBot="1">
      <c r="B66" s="365">
        <v>47</v>
      </c>
      <c r="C66" s="366" t="s">
        <v>690</v>
      </c>
      <c r="D66" s="367" t="s">
        <v>867</v>
      </c>
      <c r="E66" s="367" t="s">
        <v>208</v>
      </c>
      <c r="F66" s="712">
        <v>3</v>
      </c>
      <c r="G66" s="709"/>
      <c r="H66" s="709"/>
      <c r="I66" s="709"/>
      <c r="J66" s="709"/>
      <c r="K66" s="709"/>
      <c r="L66" s="690"/>
      <c r="M66" s="377">
        <f xml:space="preserve"> SUM(M60:M65)</f>
        <v>-77.571379536241778</v>
      </c>
      <c r="N66" s="690"/>
      <c r="O66" s="707" t="s">
        <v>868</v>
      </c>
      <c r="P66" s="708"/>
      <c r="R66" s="363"/>
      <c r="S66" s="363"/>
      <c r="T66" s="404"/>
      <c r="U66" s="399"/>
      <c r="V66" s="632"/>
      <c r="W66" s="400"/>
      <c r="X66" s="400"/>
      <c r="Y66" s="400"/>
      <c r="Z66" s="400"/>
      <c r="AA66" s="400"/>
      <c r="AB66" s="400"/>
      <c r="AC66" s="399"/>
      <c r="AE66" s="399"/>
      <c r="AF66" s="632"/>
      <c r="AG66" s="400"/>
      <c r="AH66" s="400"/>
      <c r="AI66" s="400"/>
      <c r="AJ66" s="400"/>
      <c r="AK66" s="400"/>
      <c r="AL66" s="400"/>
      <c r="AM66" s="399"/>
    </row>
    <row r="67" spans="2:39" s="685" customFormat="1" ht="14.1" customHeight="1" thickBot="1">
      <c r="B67" s="709"/>
      <c r="C67" s="709"/>
      <c r="D67" s="710"/>
      <c r="E67" s="709"/>
      <c r="F67" s="709"/>
      <c r="G67" s="709"/>
      <c r="H67" s="709"/>
      <c r="I67" s="709"/>
      <c r="J67" s="709"/>
      <c r="K67" s="709"/>
      <c r="L67" s="709"/>
      <c r="M67" s="709"/>
      <c r="N67" s="709"/>
      <c r="O67" s="709"/>
      <c r="R67" s="363"/>
      <c r="S67" s="363"/>
      <c r="T67" s="404"/>
      <c r="U67" s="399"/>
      <c r="V67" s="632"/>
      <c r="W67" s="400"/>
      <c r="X67" s="400"/>
      <c r="Y67" s="400"/>
      <c r="Z67" s="400"/>
      <c r="AA67" s="400"/>
      <c r="AB67" s="400"/>
      <c r="AC67" s="399"/>
      <c r="AE67" s="399"/>
      <c r="AF67" s="632"/>
      <c r="AG67" s="400"/>
      <c r="AH67" s="400"/>
      <c r="AI67" s="400"/>
      <c r="AJ67" s="400"/>
      <c r="AK67" s="400"/>
      <c r="AL67" s="400"/>
      <c r="AM67" s="399"/>
    </row>
    <row r="68" spans="2:39" s="685" customFormat="1" ht="14.4" thickBot="1">
      <c r="B68" s="354" t="s">
        <v>869</v>
      </c>
      <c r="C68" s="355" t="s">
        <v>870</v>
      </c>
      <c r="D68" s="347"/>
      <c r="E68" s="347"/>
      <c r="F68" s="347"/>
      <c r="G68" s="684"/>
      <c r="H68" s="684"/>
      <c r="I68" s="684"/>
      <c r="J68" s="684"/>
      <c r="K68" s="684"/>
      <c r="L68" s="684"/>
      <c r="M68" s="684"/>
      <c r="N68" s="684"/>
      <c r="O68" s="684"/>
      <c r="P68" s="684"/>
      <c r="R68" s="363"/>
      <c r="S68" s="363"/>
      <c r="T68" s="404"/>
      <c r="U68" s="399"/>
      <c r="V68" s="632"/>
      <c r="W68" s="400"/>
      <c r="X68" s="400"/>
      <c r="Y68" s="400"/>
      <c r="Z68" s="400"/>
      <c r="AA68" s="400"/>
      <c r="AB68" s="400"/>
      <c r="AC68" s="399"/>
      <c r="AE68" s="399"/>
      <c r="AF68" s="632"/>
      <c r="AG68" s="400"/>
      <c r="AH68" s="400"/>
      <c r="AI68" s="400"/>
      <c r="AJ68" s="400"/>
      <c r="AK68" s="400"/>
      <c r="AL68" s="400"/>
      <c r="AM68" s="399"/>
    </row>
    <row r="69" spans="2:39" s="685" customFormat="1" ht="14.1" customHeight="1">
      <c r="B69" s="358">
        <v>48</v>
      </c>
      <c r="C69" s="373" t="s">
        <v>871</v>
      </c>
      <c r="D69" s="360" t="s">
        <v>872</v>
      </c>
      <c r="E69" s="360" t="s">
        <v>208</v>
      </c>
      <c r="F69" s="711">
        <v>3</v>
      </c>
      <c r="G69" s="709"/>
      <c r="H69" s="709"/>
      <c r="I69" s="709"/>
      <c r="J69" s="709"/>
      <c r="K69" s="709"/>
      <c r="L69" s="690"/>
      <c r="M69" s="691">
        <f xml:space="preserve"> Summary_Output!F37</f>
        <v>0</v>
      </c>
      <c r="N69" s="690"/>
      <c r="O69" s="692" t="s">
        <v>873</v>
      </c>
      <c r="P69" s="693"/>
      <c r="R69" s="363">
        <f xml:space="preserve"> IF( SUM( V69:AB69 ) = 0, 0,$V$5 )</f>
        <v>0</v>
      </c>
      <c r="S69" s="363"/>
      <c r="T69" s="404"/>
      <c r="U69" s="399"/>
      <c r="V69" s="632"/>
      <c r="W69" s="400"/>
      <c r="X69" s="400"/>
      <c r="Y69" s="400"/>
      <c r="Z69" s="400"/>
      <c r="AA69" s="400"/>
      <c r="AB69" s="414">
        <f xml:space="preserve"> IF( ISNUMBER(M69), 0, 1 )</f>
        <v>0</v>
      </c>
      <c r="AC69" s="399"/>
      <c r="AE69" s="399"/>
      <c r="AF69" s="632"/>
      <c r="AG69" s="400"/>
      <c r="AH69" s="400"/>
      <c r="AI69" s="400"/>
      <c r="AJ69" s="400"/>
      <c r="AK69" s="400"/>
      <c r="AL69" s="411"/>
      <c r="AM69" s="399"/>
    </row>
    <row r="70" spans="2:39" s="685" customFormat="1" ht="14.1" customHeight="1">
      <c r="B70" s="372">
        <v>49</v>
      </c>
      <c r="C70" s="373" t="s">
        <v>874</v>
      </c>
      <c r="D70" s="375" t="s">
        <v>875</v>
      </c>
      <c r="E70" s="375" t="s">
        <v>208</v>
      </c>
      <c r="F70" s="376">
        <v>3</v>
      </c>
      <c r="G70" s="709"/>
      <c r="H70" s="709"/>
      <c r="I70" s="709"/>
      <c r="J70" s="709"/>
      <c r="K70" s="709"/>
      <c r="L70" s="697"/>
      <c r="M70" s="713">
        <f xml:space="preserve"> Summary_Output!F38</f>
        <v>0</v>
      </c>
      <c r="N70" s="697"/>
      <c r="O70" s="698" t="s">
        <v>873</v>
      </c>
      <c r="P70" s="699"/>
      <c r="R70" s="363">
        <f xml:space="preserve"> IF( SUM( V70:AB70 ) = 0, 0,$V$5 )</f>
        <v>0</v>
      </c>
      <c r="S70" s="363"/>
      <c r="T70" s="404"/>
      <c r="U70" s="399"/>
      <c r="V70" s="400"/>
      <c r="W70" s="400"/>
      <c r="X70" s="400"/>
      <c r="Y70" s="400"/>
      <c r="Z70" s="400"/>
      <c r="AA70" s="400"/>
      <c r="AB70" s="414">
        <f xml:space="preserve"> IF( ISNUMBER(M70), 0, 1 )</f>
        <v>0</v>
      </c>
      <c r="AC70" s="399"/>
      <c r="AE70" s="399"/>
      <c r="AF70" s="400"/>
      <c r="AG70" s="400"/>
      <c r="AH70" s="400"/>
      <c r="AI70" s="400"/>
      <c r="AJ70" s="400"/>
      <c r="AK70" s="400"/>
      <c r="AL70" s="411"/>
      <c r="AM70" s="399"/>
    </row>
    <row r="71" spans="2:39" s="685" customFormat="1" ht="14.1" customHeight="1">
      <c r="B71" s="372">
        <v>50</v>
      </c>
      <c r="C71" s="373" t="s">
        <v>876</v>
      </c>
      <c r="D71" s="375" t="s">
        <v>877</v>
      </c>
      <c r="E71" s="375" t="s">
        <v>208</v>
      </c>
      <c r="F71" s="376">
        <v>3</v>
      </c>
      <c r="G71" s="709"/>
      <c r="H71" s="709"/>
      <c r="I71" s="709"/>
      <c r="J71" s="709"/>
      <c r="K71" s="709"/>
      <c r="L71" s="697"/>
      <c r="M71" s="713">
        <f xml:space="preserve"> Summary_Output!F75</f>
        <v>0</v>
      </c>
      <c r="N71" s="697"/>
      <c r="O71" s="698" t="s">
        <v>873</v>
      </c>
      <c r="P71" s="699"/>
      <c r="R71" s="363">
        <f xml:space="preserve"> IF( SUM( V71:AB71 ) = 0, 0,$V$5 )</f>
        <v>0</v>
      </c>
      <c r="S71" s="363"/>
      <c r="T71" s="404"/>
      <c r="U71" s="399"/>
      <c r="V71" s="400"/>
      <c r="W71" s="400"/>
      <c r="X71" s="400"/>
      <c r="Y71" s="400"/>
      <c r="Z71" s="400"/>
      <c r="AA71" s="400"/>
      <c r="AB71" s="414">
        <f xml:space="preserve"> IF( ISNUMBER(M71), 0, 1 )</f>
        <v>0</v>
      </c>
      <c r="AC71" s="399"/>
      <c r="AE71" s="399"/>
      <c r="AF71" s="400"/>
      <c r="AG71" s="400"/>
      <c r="AH71" s="400"/>
      <c r="AI71" s="400"/>
      <c r="AJ71" s="400"/>
      <c r="AK71" s="400"/>
      <c r="AL71" s="411"/>
      <c r="AM71" s="399"/>
    </row>
    <row r="72" spans="2:39" s="685" customFormat="1" ht="14.1" customHeight="1">
      <c r="B72" s="372">
        <v>51</v>
      </c>
      <c r="C72" s="373" t="s">
        <v>878</v>
      </c>
      <c r="D72" s="375" t="s">
        <v>879</v>
      </c>
      <c r="E72" s="375" t="s">
        <v>208</v>
      </c>
      <c r="F72" s="376">
        <v>3</v>
      </c>
      <c r="G72" s="709"/>
      <c r="H72" s="709"/>
      <c r="I72" s="709"/>
      <c r="J72" s="709"/>
      <c r="K72" s="709"/>
      <c r="L72" s="697"/>
      <c r="M72" s="713">
        <f xml:space="preserve"> Summary_Output!F101</f>
        <v>0</v>
      </c>
      <c r="N72" s="697"/>
      <c r="O72" s="698" t="s">
        <v>873</v>
      </c>
      <c r="P72" s="699"/>
      <c r="R72" s="363">
        <f xml:space="preserve"> IF( SUM( V72:AB72 ) = 0, 0,$V$5 )</f>
        <v>0</v>
      </c>
      <c r="S72" s="363"/>
      <c r="T72" s="404"/>
      <c r="U72" s="399"/>
      <c r="V72" s="400"/>
      <c r="W72" s="400"/>
      <c r="X72" s="400"/>
      <c r="Y72" s="400"/>
      <c r="Z72" s="400"/>
      <c r="AA72" s="400"/>
      <c r="AB72" s="414">
        <f xml:space="preserve"> IF( ISNUMBER(M72), 0, 1 )</f>
        <v>0</v>
      </c>
      <c r="AC72" s="399"/>
      <c r="AE72" s="399"/>
      <c r="AF72" s="400"/>
      <c r="AG72" s="400"/>
      <c r="AH72" s="400"/>
      <c r="AI72" s="400"/>
      <c r="AJ72" s="400"/>
      <c r="AK72" s="400"/>
      <c r="AL72" s="411"/>
      <c r="AM72" s="399"/>
    </row>
    <row r="73" spans="2:39" s="685" customFormat="1" ht="14.1" customHeight="1" thickBot="1">
      <c r="B73" s="365">
        <v>52</v>
      </c>
      <c r="C73" s="366" t="s">
        <v>693</v>
      </c>
      <c r="D73" s="367" t="s">
        <v>880</v>
      </c>
      <c r="E73" s="367" t="s">
        <v>208</v>
      </c>
      <c r="F73" s="712">
        <v>3</v>
      </c>
      <c r="G73" s="709"/>
      <c r="H73" s="709"/>
      <c r="I73" s="709"/>
      <c r="J73" s="709"/>
      <c r="K73" s="709"/>
      <c r="L73" s="690"/>
      <c r="M73" s="377">
        <f xml:space="preserve"> SUM(M69:M72)</f>
        <v>0</v>
      </c>
      <c r="N73" s="690"/>
      <c r="O73" s="707" t="s">
        <v>881</v>
      </c>
      <c r="P73" s="708"/>
      <c r="R73" s="363"/>
      <c r="S73" s="363"/>
      <c r="T73" s="404"/>
      <c r="U73" s="399"/>
      <c r="V73" s="400"/>
      <c r="W73" s="400"/>
      <c r="X73" s="400"/>
      <c r="Y73" s="400"/>
      <c r="Z73" s="400"/>
      <c r="AA73" s="400"/>
      <c r="AB73" s="411"/>
      <c r="AC73" s="399"/>
      <c r="AE73" s="399"/>
      <c r="AF73" s="400"/>
      <c r="AG73" s="400"/>
      <c r="AH73" s="400"/>
      <c r="AI73" s="400"/>
      <c r="AJ73" s="400"/>
      <c r="AK73" s="400"/>
      <c r="AL73" s="411"/>
      <c r="AM73" s="399"/>
    </row>
    <row r="74" spans="2:39" s="685" customFormat="1" ht="14.1" customHeight="1">
      <c r="B74" s="709"/>
      <c r="C74" s="709"/>
      <c r="D74" s="710"/>
      <c r="E74" s="709"/>
      <c r="F74" s="709"/>
      <c r="G74" s="709"/>
      <c r="H74" s="709"/>
      <c r="I74" s="709"/>
      <c r="J74" s="709"/>
      <c r="K74" s="709"/>
      <c r="L74" s="709"/>
      <c r="M74" s="709"/>
      <c r="N74" s="709"/>
      <c r="O74" s="709"/>
      <c r="P74" s="709"/>
      <c r="R74" s="363"/>
      <c r="S74" s="363"/>
      <c r="T74" s="404"/>
      <c r="U74" s="400"/>
      <c r="V74" s="400"/>
      <c r="W74" s="400"/>
      <c r="X74" s="400"/>
      <c r="Y74" s="400"/>
      <c r="Z74" s="400"/>
      <c r="AA74" s="400"/>
      <c r="AB74" s="411"/>
      <c r="AC74" s="400"/>
      <c r="AD74" s="715"/>
      <c r="AE74" s="400"/>
      <c r="AF74" s="400"/>
      <c r="AG74" s="400"/>
      <c r="AH74" s="400"/>
      <c r="AI74" s="400"/>
      <c r="AJ74" s="400"/>
      <c r="AK74" s="400"/>
      <c r="AL74" s="411"/>
      <c r="AM74" s="400"/>
    </row>
    <row r="75" spans="2:39">
      <c r="B75" s="452" t="s">
        <v>463</v>
      </c>
      <c r="C75" s="403"/>
      <c r="D75" s="403"/>
      <c r="E75" s="403"/>
      <c r="F75" s="403"/>
      <c r="G75" s="403"/>
      <c r="H75" s="403"/>
      <c r="I75" s="403"/>
      <c r="J75" s="403"/>
      <c r="K75" s="347"/>
      <c r="L75" s="347"/>
      <c r="M75" s="347"/>
      <c r="N75" s="347"/>
      <c r="O75" s="347"/>
      <c r="Q75" s="716"/>
      <c r="R75" s="363"/>
      <c r="S75" s="363"/>
    </row>
    <row r="76" spans="2:39">
      <c r="B76" s="455"/>
      <c r="C76" s="456" t="s">
        <v>458</v>
      </c>
      <c r="D76" s="456"/>
      <c r="E76" s="403"/>
      <c r="F76" s="403"/>
      <c r="G76" s="403"/>
      <c r="H76" s="403"/>
      <c r="I76" s="403"/>
      <c r="J76" s="403"/>
      <c r="K76" s="347"/>
      <c r="L76" s="347"/>
      <c r="M76" s="347"/>
      <c r="N76" s="347"/>
      <c r="O76" s="347"/>
      <c r="Q76" s="716"/>
      <c r="R76" s="363"/>
      <c r="S76" s="363"/>
    </row>
    <row r="77" spans="2:39">
      <c r="B77" s="458"/>
      <c r="C77" s="456" t="s">
        <v>464</v>
      </c>
      <c r="D77" s="456"/>
      <c r="E77" s="403"/>
      <c r="F77" s="403"/>
      <c r="G77" s="403"/>
      <c r="H77" s="403"/>
      <c r="I77" s="403"/>
      <c r="J77" s="403"/>
      <c r="K77" s="347"/>
      <c r="L77" s="347"/>
      <c r="M77" s="347"/>
      <c r="N77" s="347"/>
      <c r="O77" s="347"/>
      <c r="Q77" s="716"/>
      <c r="R77" s="363"/>
      <c r="S77" s="363"/>
    </row>
    <row r="78" spans="2:39">
      <c r="B78" s="459"/>
      <c r="C78" s="456" t="s">
        <v>465</v>
      </c>
      <c r="D78" s="456"/>
      <c r="E78" s="403"/>
      <c r="F78" s="403"/>
      <c r="G78" s="403"/>
      <c r="H78" s="403"/>
      <c r="I78" s="403"/>
      <c r="J78" s="403"/>
      <c r="K78" s="347"/>
      <c r="L78" s="347"/>
      <c r="M78" s="347"/>
      <c r="N78" s="347"/>
      <c r="O78" s="347"/>
      <c r="Q78" s="716"/>
      <c r="R78" s="363"/>
      <c r="S78" s="363"/>
    </row>
    <row r="79" spans="2:39">
      <c r="B79" s="460"/>
      <c r="C79" s="456" t="s">
        <v>466</v>
      </c>
      <c r="D79" s="456"/>
      <c r="E79" s="403"/>
      <c r="F79" s="403"/>
      <c r="G79" s="403"/>
      <c r="H79" s="403"/>
      <c r="I79" s="403"/>
      <c r="J79" s="403"/>
      <c r="K79" s="347"/>
      <c r="L79" s="347"/>
      <c r="M79" s="347"/>
      <c r="N79" s="347"/>
      <c r="O79" s="347"/>
      <c r="Q79" s="716"/>
      <c r="R79" s="363"/>
      <c r="S79" s="363"/>
    </row>
    <row r="80" spans="2:39" ht="14.4" thickBot="1">
      <c r="B80" s="403"/>
      <c r="C80" s="403"/>
      <c r="D80" s="403"/>
      <c r="E80" s="403"/>
      <c r="F80" s="403"/>
      <c r="G80" s="403"/>
      <c r="H80" s="403"/>
      <c r="I80" s="403"/>
      <c r="J80" s="403"/>
      <c r="K80" s="347"/>
      <c r="L80" s="347"/>
      <c r="M80" s="347"/>
      <c r="N80" s="347"/>
      <c r="O80" s="347"/>
      <c r="Q80" s="716"/>
      <c r="R80" s="363"/>
      <c r="S80" s="363"/>
    </row>
    <row r="81" spans="2:19" ht="15.6" thickBot="1">
      <c r="B81" s="1166" t="s">
        <v>882</v>
      </c>
      <c r="C81" s="1167"/>
      <c r="D81" s="1167"/>
      <c r="E81" s="1167"/>
      <c r="F81" s="1167"/>
      <c r="G81" s="1167"/>
      <c r="H81" s="1167"/>
      <c r="I81" s="1167"/>
      <c r="J81" s="1167"/>
      <c r="K81" s="1168"/>
      <c r="L81" s="347"/>
      <c r="M81" s="347"/>
      <c r="N81" s="347"/>
      <c r="O81" s="347"/>
      <c r="R81" s="363"/>
      <c r="S81" s="363"/>
    </row>
    <row r="82" spans="2:19" ht="15.6" thickBot="1">
      <c r="B82" s="394"/>
      <c r="C82" s="395"/>
      <c r="D82" s="396"/>
      <c r="E82" s="396"/>
      <c r="F82" s="396"/>
      <c r="G82" s="396"/>
      <c r="H82" s="396"/>
      <c r="I82" s="403"/>
      <c r="J82" s="403"/>
      <c r="K82" s="403"/>
      <c r="L82" s="347"/>
      <c r="M82" s="403"/>
      <c r="N82" s="347"/>
      <c r="O82" s="347"/>
      <c r="R82" s="363"/>
      <c r="S82" s="363"/>
    </row>
    <row r="83" spans="2:19" ht="287.85000000000002" customHeight="1" thickBot="1">
      <c r="B83" s="1180" t="s">
        <v>883</v>
      </c>
      <c r="C83" s="1181"/>
      <c r="D83" s="1181"/>
      <c r="E83" s="1181"/>
      <c r="F83" s="1181"/>
      <c r="G83" s="1181"/>
      <c r="H83" s="1181"/>
      <c r="I83" s="1181"/>
      <c r="J83" s="1181"/>
      <c r="K83" s="1182"/>
      <c r="L83" s="347"/>
      <c r="M83" s="718"/>
      <c r="N83" s="347"/>
      <c r="O83" s="347"/>
      <c r="R83" s="363"/>
      <c r="S83" s="363"/>
    </row>
    <row r="87" spans="2:19" ht="14.4">
      <c r="B87" s="719" t="s">
        <v>884</v>
      </c>
    </row>
  </sheetData>
  <mergeCells count="6">
    <mergeCell ref="B83:K83"/>
    <mergeCell ref="O1:S1"/>
    <mergeCell ref="B3:C3"/>
    <mergeCell ref="V4:AB4"/>
    <mergeCell ref="AF4:AL4"/>
    <mergeCell ref="B81:K81"/>
  </mergeCells>
  <conditionalFormatting sqref="R6:S1048576">
    <cfRule type="cellIs" dxfId="3" priority="1" operator="equal">
      <formula>0</formula>
    </cfRule>
  </conditionalFormatting>
  <pageMargins left="0.70866141732283472" right="0.70866141732283472" top="0.74803149606299213" bottom="0.74803149606299213" header="0.31496062992125984" footer="0.31496062992125984"/>
  <pageSetup paperSize="8" scale="23" orientation="landscape" r:id="rId1"/>
  <headerFooter>
    <oddHeader>&amp;L&amp;"Franklin Gothic Demi,Regular"&amp;K0078C9Delivering Water 2020: Our methodology for the 2019 price review&amp;C&amp;"Franklin Gothic Demi,Regular"&amp;K0078C9Sheet: &amp;A&amp;R&amp;"Franklin Gothic Demi,Regular"&amp;K0078C9&amp;P of &amp;N</oddHeader>
    <oddFooter>&amp;R&amp;"Franklin Gothic Demi,Regular"&amp;K0078C9&amp;F &amp; Printed at &amp;T on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8C9"/>
  </sheetPr>
  <dimension ref="A1:AD84"/>
  <sheetViews>
    <sheetView showGridLines="0" zoomScale="90" zoomScaleNormal="90" workbookViewId="0">
      <selection activeCell="N46" sqref="N46"/>
    </sheetView>
  </sheetViews>
  <sheetFormatPr defaultColWidth="0" defaultRowHeight="13.8" zeroHeight="1"/>
  <cols>
    <col min="1" max="1" width="1.77734375" style="1127" customWidth="1"/>
    <col min="2" max="2" width="7.5546875" style="1127" customWidth="1"/>
    <col min="3" max="3" width="69.77734375" style="1127" customWidth="1"/>
    <col min="4" max="4" width="13.21875" style="1127" customWidth="1"/>
    <col min="5" max="5" width="6.44140625" style="1127" customWidth="1"/>
    <col min="6" max="6" width="6.44140625" style="1142" customWidth="1"/>
    <col min="7" max="7" width="21.77734375" style="1127" bestFit="1" customWidth="1"/>
    <col min="8" max="14" width="11" style="1127" customWidth="1"/>
    <col min="15" max="15" width="3" style="1127" customWidth="1"/>
    <col min="16" max="16" width="61.21875" style="1127" bestFit="1" customWidth="1"/>
    <col min="17" max="17" width="19.5546875" style="1127" customWidth="1"/>
    <col min="18" max="18" width="3.21875" style="1127" customWidth="1"/>
    <col min="19" max="19" width="24.21875" style="1127" customWidth="1"/>
    <col min="20" max="20" width="3" style="1127" customWidth="1"/>
    <col min="21" max="21" width="3" style="1128" hidden="1" customWidth="1"/>
    <col min="22" max="22" width="3" style="1127" hidden="1" customWidth="1"/>
    <col min="23" max="29" width="4.21875" style="1127" hidden="1" customWidth="1"/>
    <col min="30" max="30" width="3" style="1128" hidden="1" customWidth="1"/>
    <col min="31" max="16384" width="11" style="1127" hidden="1"/>
  </cols>
  <sheetData>
    <row r="1" spans="2:23" ht="20.399999999999999">
      <c r="B1" s="1032" t="s">
        <v>885</v>
      </c>
      <c r="C1" s="733"/>
      <c r="D1" s="733"/>
      <c r="E1" s="734"/>
      <c r="F1" s="734"/>
      <c r="G1" s="734"/>
      <c r="H1" s="733"/>
      <c r="I1" s="733"/>
      <c r="J1" s="733"/>
      <c r="K1" s="733"/>
      <c r="L1" s="733"/>
      <c r="M1" s="735"/>
      <c r="N1" s="343" t="s">
        <v>437</v>
      </c>
      <c r="O1" s="736"/>
      <c r="P1" s="1189" t="s">
        <v>438</v>
      </c>
      <c r="Q1" s="1189"/>
      <c r="R1" s="1189"/>
      <c r="S1" s="1189"/>
    </row>
    <row r="2" spans="2:23" ht="14.4" thickBot="1">
      <c r="B2" s="738"/>
      <c r="C2" s="738"/>
      <c r="D2" s="1129"/>
      <c r="E2" s="1130"/>
      <c r="F2" s="741"/>
      <c r="G2" s="741"/>
      <c r="H2" s="738"/>
      <c r="I2" s="738"/>
      <c r="J2" s="738"/>
      <c r="K2" s="1131"/>
      <c r="L2" s="1131"/>
      <c r="M2" s="1132"/>
      <c r="N2" s="1132"/>
      <c r="O2" s="1132"/>
      <c r="P2" s="1132"/>
    </row>
    <row r="3" spans="2:23" ht="14.4" thickBot="1">
      <c r="B3" s="1190" t="s">
        <v>439</v>
      </c>
      <c r="C3" s="1191"/>
      <c r="D3" s="744" t="s">
        <v>440</v>
      </c>
      <c r="E3" s="745" t="s">
        <v>441</v>
      </c>
      <c r="F3" s="746" t="s">
        <v>442</v>
      </c>
      <c r="G3" s="747" t="s">
        <v>443</v>
      </c>
      <c r="H3" s="748" t="s">
        <v>431</v>
      </c>
      <c r="I3" s="745" t="s">
        <v>432</v>
      </c>
      <c r="J3" s="745" t="s">
        <v>433</v>
      </c>
      <c r="K3" s="745" t="s">
        <v>434</v>
      </c>
      <c r="L3" s="745" t="s">
        <v>435</v>
      </c>
      <c r="M3" s="745" t="s">
        <v>436</v>
      </c>
      <c r="N3" s="747" t="s">
        <v>660</v>
      </c>
      <c r="O3" s="749"/>
      <c r="P3" s="406" t="s">
        <v>449</v>
      </c>
      <c r="Q3" s="1133" t="s">
        <v>450</v>
      </c>
      <c r="S3" s="1134" t="s">
        <v>451</v>
      </c>
      <c r="W3" s="1127" t="s">
        <v>452</v>
      </c>
    </row>
    <row r="4" spans="2:23" ht="14.4" thickBot="1">
      <c r="B4" s="750"/>
      <c r="C4" s="751"/>
      <c r="D4" s="751"/>
      <c r="E4" s="752"/>
      <c r="F4" s="752"/>
      <c r="G4" s="752"/>
      <c r="H4" s="751"/>
      <c r="I4" s="753"/>
      <c r="J4" s="753"/>
      <c r="K4" s="753"/>
      <c r="L4" s="753"/>
      <c r="M4" s="753"/>
      <c r="N4" s="751"/>
      <c r="O4" s="751"/>
      <c r="P4" s="751"/>
      <c r="Q4" s="751"/>
      <c r="S4" s="751"/>
      <c r="W4" s="1127" t="s">
        <v>454</v>
      </c>
    </row>
    <row r="5" spans="2:23" ht="14.25" customHeight="1" thickBot="1">
      <c r="B5" s="682" t="s">
        <v>453</v>
      </c>
      <c r="C5" s="754" t="s">
        <v>886</v>
      </c>
      <c r="D5" s="404"/>
      <c r="E5" s="404"/>
      <c r="F5" s="755"/>
      <c r="G5" s="756"/>
      <c r="H5" s="684"/>
      <c r="I5" s="684"/>
      <c r="J5" s="684"/>
      <c r="K5" s="684"/>
      <c r="L5" s="684"/>
      <c r="M5" s="684"/>
      <c r="N5" s="684"/>
      <c r="O5" s="684"/>
      <c r="P5" s="684"/>
      <c r="Q5" s="684"/>
      <c r="S5" s="363"/>
    </row>
    <row r="6" spans="2:23" ht="14.25" customHeight="1">
      <c r="B6" s="757">
        <v>1</v>
      </c>
      <c r="C6" s="758" t="s">
        <v>887</v>
      </c>
      <c r="D6" s="490" t="s">
        <v>888</v>
      </c>
      <c r="E6" s="490" t="s">
        <v>489</v>
      </c>
      <c r="F6" s="759" t="s">
        <v>459</v>
      </c>
      <c r="G6" s="760" t="s">
        <v>459</v>
      </c>
      <c r="H6" s="1135"/>
      <c r="I6" s="1135"/>
      <c r="J6" s="1135"/>
      <c r="K6" s="1135"/>
      <c r="L6" s="1135"/>
      <c r="M6" s="762"/>
      <c r="N6" s="763">
        <v>2</v>
      </c>
      <c r="O6" s="764"/>
      <c r="P6" s="765" t="s">
        <v>889</v>
      </c>
      <c r="Q6" s="766"/>
      <c r="S6" s="363"/>
    </row>
    <row r="7" spans="2:23" ht="14.25" customHeight="1">
      <c r="B7" s="767">
        <v>2</v>
      </c>
      <c r="C7" s="768" t="s">
        <v>890</v>
      </c>
      <c r="D7" s="521" t="s">
        <v>891</v>
      </c>
      <c r="E7" s="521" t="s">
        <v>892</v>
      </c>
      <c r="F7" s="769" t="s">
        <v>459</v>
      </c>
      <c r="G7" s="770" t="s">
        <v>459</v>
      </c>
      <c r="H7" s="771"/>
      <c r="I7" s="772"/>
      <c r="J7" s="773"/>
      <c r="K7" s="750"/>
      <c r="L7" s="750"/>
      <c r="M7" s="750"/>
      <c r="N7" s="774" t="s">
        <v>893</v>
      </c>
      <c r="O7" s="764"/>
      <c r="P7" s="775" t="s">
        <v>894</v>
      </c>
      <c r="Q7" s="776" t="s">
        <v>895</v>
      </c>
      <c r="S7" s="363"/>
    </row>
    <row r="8" spans="2:23" ht="14.25" customHeight="1" thickBot="1">
      <c r="B8" s="777">
        <v>3</v>
      </c>
      <c r="C8" s="778" t="s">
        <v>896</v>
      </c>
      <c r="D8" s="526" t="s">
        <v>897</v>
      </c>
      <c r="E8" s="526" t="s">
        <v>182</v>
      </c>
      <c r="F8" s="779">
        <v>2</v>
      </c>
      <c r="G8" s="780" t="s">
        <v>459</v>
      </c>
      <c r="H8" s="750"/>
      <c r="I8" s="750"/>
      <c r="J8" s="750"/>
      <c r="K8" s="750"/>
      <c r="L8" s="750"/>
      <c r="M8" s="750"/>
      <c r="N8" s="781">
        <v>3.5999999999999997E-2</v>
      </c>
      <c r="O8" s="764"/>
      <c r="P8" s="782" t="s">
        <v>894</v>
      </c>
      <c r="Q8" s="783"/>
      <c r="S8" s="363"/>
    </row>
    <row r="9" spans="2:23" ht="14.25" customHeight="1" thickBot="1">
      <c r="B9" s="784"/>
      <c r="C9" s="785"/>
      <c r="D9" s="786"/>
      <c r="E9" s="752"/>
      <c r="F9" s="752"/>
      <c r="G9" s="752"/>
      <c r="H9" s="751"/>
      <c r="I9" s="753"/>
      <c r="J9" s="753"/>
      <c r="K9" s="753"/>
      <c r="L9" s="753"/>
      <c r="M9" s="753"/>
      <c r="N9" s="751"/>
      <c r="O9" s="751"/>
      <c r="P9" s="787"/>
      <c r="Q9" s="787"/>
      <c r="S9" s="363"/>
    </row>
    <row r="10" spans="2:23" ht="14.25" customHeight="1" thickBot="1">
      <c r="B10" s="682" t="s">
        <v>456</v>
      </c>
      <c r="C10" s="754" t="s">
        <v>898</v>
      </c>
      <c r="D10" s="755"/>
      <c r="E10" s="404"/>
      <c r="F10" s="755"/>
      <c r="G10" s="756"/>
      <c r="H10" s="684"/>
      <c r="I10" s="684"/>
      <c r="J10" s="684"/>
      <c r="K10" s="684"/>
      <c r="L10" s="684"/>
      <c r="M10" s="684"/>
      <c r="N10" s="684"/>
      <c r="O10" s="684"/>
      <c r="P10" s="690"/>
      <c r="Q10" s="690"/>
      <c r="S10" s="363"/>
    </row>
    <row r="11" spans="2:23" ht="14.25" customHeight="1" thickBot="1">
      <c r="B11" s="757">
        <v>4</v>
      </c>
      <c r="C11" s="758" t="s">
        <v>899</v>
      </c>
      <c r="D11" s="490" t="s">
        <v>900</v>
      </c>
      <c r="E11" s="490" t="s">
        <v>489</v>
      </c>
      <c r="F11" s="759">
        <v>1</v>
      </c>
      <c r="G11" s="788" t="s">
        <v>459</v>
      </c>
      <c r="H11" s="751"/>
      <c r="I11" s="751" t="s">
        <v>901</v>
      </c>
      <c r="J11" s="751"/>
      <c r="K11" s="751"/>
      <c r="L11" s="751"/>
      <c r="M11" s="751"/>
      <c r="N11" s="789">
        <v>95.273326114134406</v>
      </c>
      <c r="O11" s="790"/>
      <c r="P11" s="791" t="s">
        <v>894</v>
      </c>
      <c r="Q11" s="792"/>
      <c r="S11" s="363"/>
    </row>
    <row r="12" spans="2:23" ht="14.25" customHeight="1" thickBot="1">
      <c r="B12" s="767">
        <v>5</v>
      </c>
      <c r="C12" s="768" t="s">
        <v>902</v>
      </c>
      <c r="D12" s="521" t="s">
        <v>903</v>
      </c>
      <c r="E12" s="521" t="s">
        <v>208</v>
      </c>
      <c r="F12" s="769">
        <v>3</v>
      </c>
      <c r="G12" s="793" t="s">
        <v>457</v>
      </c>
      <c r="H12" s="751"/>
      <c r="I12" s="794">
        <v>9.0660000000000007</v>
      </c>
      <c r="J12" s="795">
        <v>9.0660000000000007</v>
      </c>
      <c r="K12" s="795">
        <v>9.0660000000000007</v>
      </c>
      <c r="L12" s="795">
        <v>9.0660000000000007</v>
      </c>
      <c r="M12" s="796">
        <v>9.0660000000000007</v>
      </c>
      <c r="N12" s="797"/>
      <c r="O12" s="797"/>
      <c r="P12" s="798" t="s">
        <v>904</v>
      </c>
      <c r="Q12" s="799"/>
      <c r="S12" s="363"/>
    </row>
    <row r="13" spans="2:23" ht="14.25" customHeight="1" thickBot="1">
      <c r="B13" s="777">
        <v>6</v>
      </c>
      <c r="C13" s="778" t="s">
        <v>905</v>
      </c>
      <c r="D13" s="526" t="s">
        <v>906</v>
      </c>
      <c r="E13" s="526" t="s">
        <v>489</v>
      </c>
      <c r="F13" s="779">
        <v>1</v>
      </c>
      <c r="G13" s="780" t="s">
        <v>459</v>
      </c>
      <c r="H13" s="751"/>
      <c r="I13" s="751"/>
      <c r="J13" s="751"/>
      <c r="K13" s="751"/>
      <c r="L13" s="751"/>
      <c r="M13" s="751"/>
      <c r="N13" s="789">
        <v>95.3</v>
      </c>
      <c r="O13" s="790"/>
      <c r="P13" s="800" t="s">
        <v>894</v>
      </c>
      <c r="Q13" s="801"/>
      <c r="S13" s="363"/>
    </row>
    <row r="14" spans="2:23" ht="14.25" customHeight="1" thickBot="1">
      <c r="B14" s="784"/>
      <c r="C14" s="785"/>
      <c r="D14" s="786"/>
      <c r="E14" s="752"/>
      <c r="F14" s="752"/>
      <c r="G14" s="752"/>
      <c r="H14" s="751"/>
      <c r="I14" s="753"/>
      <c r="J14" s="753"/>
      <c r="K14" s="753"/>
      <c r="L14" s="753"/>
      <c r="M14" s="753"/>
      <c r="N14" s="751"/>
      <c r="O14" s="751"/>
      <c r="P14" s="787"/>
      <c r="Q14" s="787"/>
      <c r="S14" s="363"/>
    </row>
    <row r="15" spans="2:23" ht="14.25" customHeight="1" thickBot="1">
      <c r="B15" s="682" t="s">
        <v>460</v>
      </c>
      <c r="C15" s="754" t="s">
        <v>907</v>
      </c>
      <c r="D15" s="755"/>
      <c r="E15" s="404"/>
      <c r="F15" s="755"/>
      <c r="G15" s="756"/>
      <c r="H15" s="684"/>
      <c r="I15" s="684"/>
      <c r="J15" s="684"/>
      <c r="K15" s="684"/>
      <c r="L15" s="684"/>
      <c r="M15" s="684"/>
      <c r="N15" s="684"/>
      <c r="O15" s="684"/>
      <c r="P15" s="690"/>
      <c r="Q15" s="690"/>
      <c r="S15" s="363"/>
    </row>
    <row r="16" spans="2:23" ht="14.25" customHeight="1">
      <c r="B16" s="757">
        <v>7</v>
      </c>
      <c r="C16" s="758" t="s">
        <v>908</v>
      </c>
      <c r="D16" s="490" t="s">
        <v>909</v>
      </c>
      <c r="E16" s="490" t="s">
        <v>208</v>
      </c>
      <c r="F16" s="759">
        <v>3</v>
      </c>
      <c r="G16" s="788" t="s">
        <v>457</v>
      </c>
      <c r="H16" s="751"/>
      <c r="I16" s="802">
        <v>635.26254276253098</v>
      </c>
      <c r="J16" s="803">
        <v>676.42467240849396</v>
      </c>
      <c r="K16" s="803">
        <v>696.16227968803003</v>
      </c>
      <c r="L16" s="803">
        <v>685.26633168489195</v>
      </c>
      <c r="M16" s="804">
        <v>663.008775554061</v>
      </c>
      <c r="N16" s="797"/>
      <c r="O16" s="797"/>
      <c r="P16" s="791" t="s">
        <v>904</v>
      </c>
      <c r="Q16" s="805"/>
      <c r="S16" s="363"/>
    </row>
    <row r="17" spans="2:29" ht="14.25" customHeight="1">
      <c r="B17" s="767">
        <v>8</v>
      </c>
      <c r="C17" s="768" t="s">
        <v>910</v>
      </c>
      <c r="D17" s="521" t="s">
        <v>911</v>
      </c>
      <c r="E17" s="521" t="s">
        <v>208</v>
      </c>
      <c r="F17" s="769">
        <v>3</v>
      </c>
      <c r="G17" s="793" t="s">
        <v>457</v>
      </c>
      <c r="H17" s="751"/>
      <c r="I17" s="382">
        <v>630.06320028155005</v>
      </c>
      <c r="J17" s="806">
        <v>670.26762065443995</v>
      </c>
      <c r="K17" s="806">
        <v>689.77199485173196</v>
      </c>
      <c r="L17" s="806">
        <v>679.00480083081402</v>
      </c>
      <c r="M17" s="807">
        <v>657.01025522329905</v>
      </c>
      <c r="N17" s="797"/>
      <c r="O17" s="797"/>
      <c r="P17" s="808" t="s">
        <v>904</v>
      </c>
      <c r="Q17" s="809"/>
      <c r="S17" s="363"/>
    </row>
    <row r="18" spans="2:29" ht="14.25" customHeight="1" thickBot="1">
      <c r="B18" s="777">
        <v>9</v>
      </c>
      <c r="C18" s="778" t="s">
        <v>912</v>
      </c>
      <c r="D18" s="526" t="s">
        <v>913</v>
      </c>
      <c r="E18" s="526" t="s">
        <v>208</v>
      </c>
      <c r="F18" s="779">
        <v>3</v>
      </c>
      <c r="G18" s="780" t="s">
        <v>472</v>
      </c>
      <c r="H18" s="810"/>
      <c r="I18" s="811">
        <v>718.46534824732248</v>
      </c>
      <c r="J18" s="812">
        <v>827.23924438495499</v>
      </c>
      <c r="K18" s="813">
        <v>895.28234591927446</v>
      </c>
      <c r="L18" s="813">
        <v>1016.687118885076</v>
      </c>
      <c r="M18" s="814">
        <v>900.1665050858245</v>
      </c>
      <c r="N18" s="815"/>
      <c r="O18" s="815"/>
      <c r="P18" s="816" t="s">
        <v>914</v>
      </c>
      <c r="Q18" s="817"/>
      <c r="S18" s="363">
        <f>IF(SUM(Z18:AB18)=0,0,$W$4)</f>
        <v>0</v>
      </c>
      <c r="Z18" s="1136">
        <f>IF(ISNUMBER(K18),0,1)</f>
        <v>0</v>
      </c>
      <c r="AA18" s="1136">
        <f>IF(ISNUMBER(L18),0,1)</f>
        <v>0</v>
      </c>
      <c r="AB18" s="1136">
        <f>IF(ISNUMBER(M18),0,1)</f>
        <v>0</v>
      </c>
    </row>
    <row r="19" spans="2:29" ht="14.25" customHeight="1" thickBot="1">
      <c r="B19" s="784"/>
      <c r="C19" s="785"/>
      <c r="D19" s="786"/>
      <c r="E19" s="752"/>
      <c r="F19" s="752"/>
      <c r="G19" s="752"/>
      <c r="H19" s="751"/>
      <c r="I19" s="753"/>
      <c r="J19" s="753"/>
      <c r="K19" s="753"/>
      <c r="L19" s="753"/>
      <c r="M19" s="753"/>
      <c r="N19" s="751"/>
      <c r="O19" s="751"/>
      <c r="P19" s="787"/>
      <c r="Q19" s="787"/>
      <c r="S19" s="363"/>
    </row>
    <row r="20" spans="2:29" ht="14.25" customHeight="1" thickBot="1">
      <c r="B20" s="682" t="s">
        <v>461</v>
      </c>
      <c r="C20" s="754" t="s">
        <v>915</v>
      </c>
      <c r="D20" s="755"/>
      <c r="E20" s="404"/>
      <c r="F20" s="755"/>
      <c r="G20" s="756"/>
      <c r="H20" s="684"/>
      <c r="I20" s="684"/>
      <c r="J20" s="684"/>
      <c r="K20" s="684"/>
      <c r="L20" s="684"/>
      <c r="M20" s="684"/>
      <c r="N20" s="684"/>
      <c r="O20" s="684"/>
      <c r="P20" s="690"/>
      <c r="Q20" s="690"/>
      <c r="S20" s="363"/>
    </row>
    <row r="21" spans="2:29" ht="14.25" customHeight="1">
      <c r="B21" s="757">
        <v>10</v>
      </c>
      <c r="C21" s="758" t="s">
        <v>916</v>
      </c>
      <c r="D21" s="490" t="s">
        <v>917</v>
      </c>
      <c r="E21" s="490" t="s">
        <v>208</v>
      </c>
      <c r="F21" s="759">
        <v>3</v>
      </c>
      <c r="G21" s="788" t="s">
        <v>472</v>
      </c>
      <c r="H21" s="810"/>
      <c r="I21" s="802">
        <v>6.296480606077945</v>
      </c>
      <c r="J21" s="803">
        <v>7.0929616855692732</v>
      </c>
      <c r="K21" s="818">
        <v>6.056</v>
      </c>
      <c r="L21" s="818">
        <v>5.9163069500000001</v>
      </c>
      <c r="M21" s="819">
        <v>6.0163069500000006</v>
      </c>
      <c r="N21" s="815"/>
      <c r="O21" s="815"/>
      <c r="P21" s="820" t="s">
        <v>914</v>
      </c>
      <c r="Q21" s="821"/>
      <c r="S21" s="363">
        <f>IF(SUM(Z21:AB21)=0,0,$W$4)</f>
        <v>0</v>
      </c>
      <c r="Z21" s="1136">
        <f t="shared" ref="Z21:AB25" si="0">IF(ISNUMBER(K21),0,1)</f>
        <v>0</v>
      </c>
      <c r="AA21" s="1136">
        <f t="shared" si="0"/>
        <v>0</v>
      </c>
      <c r="AB21" s="1136">
        <f t="shared" si="0"/>
        <v>0</v>
      </c>
    </row>
    <row r="22" spans="2:29" ht="14.25" customHeight="1">
      <c r="B22" s="767">
        <v>11</v>
      </c>
      <c r="C22" s="768" t="s">
        <v>918</v>
      </c>
      <c r="D22" s="521" t="s">
        <v>919</v>
      </c>
      <c r="E22" s="521" t="s">
        <v>208</v>
      </c>
      <c r="F22" s="769">
        <v>3</v>
      </c>
      <c r="G22" s="793" t="s">
        <v>472</v>
      </c>
      <c r="H22" s="810"/>
      <c r="I22" s="382">
        <v>2.8752699999999999E-2</v>
      </c>
      <c r="J22" s="806">
        <v>0</v>
      </c>
      <c r="K22" s="822">
        <v>3.6996290000000001E-2</v>
      </c>
      <c r="L22" s="822">
        <v>0</v>
      </c>
      <c r="M22" s="823">
        <v>0</v>
      </c>
      <c r="N22" s="815"/>
      <c r="O22" s="815"/>
      <c r="P22" s="824" t="s">
        <v>914</v>
      </c>
      <c r="Q22" s="825"/>
      <c r="S22" s="363">
        <f>IF(SUM(Z22:AB22)=0,0,$W$4)</f>
        <v>0</v>
      </c>
      <c r="Z22" s="1136">
        <f t="shared" si="0"/>
        <v>0</v>
      </c>
      <c r="AA22" s="1136">
        <f t="shared" si="0"/>
        <v>0</v>
      </c>
      <c r="AB22" s="1136">
        <f t="shared" si="0"/>
        <v>0</v>
      </c>
    </row>
    <row r="23" spans="2:29" ht="14.25" customHeight="1">
      <c r="B23" s="767">
        <v>12</v>
      </c>
      <c r="C23" s="768" t="s">
        <v>920</v>
      </c>
      <c r="D23" s="521" t="s">
        <v>921</v>
      </c>
      <c r="E23" s="521" t="s">
        <v>208</v>
      </c>
      <c r="F23" s="769">
        <v>3</v>
      </c>
      <c r="G23" s="793" t="s">
        <v>472</v>
      </c>
      <c r="H23" s="810"/>
      <c r="I23" s="382">
        <v>0</v>
      </c>
      <c r="J23" s="806">
        <v>19.443000000000001</v>
      </c>
      <c r="K23" s="822">
        <v>10.35031847133758</v>
      </c>
      <c r="L23" s="822">
        <v>10.878</v>
      </c>
      <c r="M23" s="823">
        <v>11.211999999999994</v>
      </c>
      <c r="N23" s="815"/>
      <c r="O23" s="815"/>
      <c r="P23" s="824" t="s">
        <v>914</v>
      </c>
      <c r="Q23" s="825"/>
      <c r="S23" s="363">
        <f>IF(SUM(Z23:AB23)=0,0,$W$4)</f>
        <v>0</v>
      </c>
      <c r="Z23" s="1136">
        <f t="shared" si="0"/>
        <v>0</v>
      </c>
      <c r="AA23" s="1136">
        <f t="shared" si="0"/>
        <v>0</v>
      </c>
      <c r="AB23" s="1136">
        <f t="shared" si="0"/>
        <v>0</v>
      </c>
    </row>
    <row r="24" spans="2:29" ht="14.25" customHeight="1">
      <c r="B24" s="767">
        <v>13</v>
      </c>
      <c r="C24" s="768" t="s">
        <v>922</v>
      </c>
      <c r="D24" s="521" t="s">
        <v>923</v>
      </c>
      <c r="E24" s="521" t="s">
        <v>208</v>
      </c>
      <c r="F24" s="769">
        <v>3</v>
      </c>
      <c r="G24" s="793" t="s">
        <v>472</v>
      </c>
      <c r="H24" s="810"/>
      <c r="I24" s="826">
        <v>0</v>
      </c>
      <c r="J24" s="827">
        <v>0</v>
      </c>
      <c r="K24" s="822">
        <v>0</v>
      </c>
      <c r="L24" s="822">
        <v>0</v>
      </c>
      <c r="M24" s="823">
        <v>0</v>
      </c>
      <c r="N24" s="815"/>
      <c r="O24" s="815"/>
      <c r="P24" s="824"/>
      <c r="Q24" s="825"/>
      <c r="S24" s="363">
        <f>IF(SUM(X24:AB24)=0,0,$W$4)</f>
        <v>0</v>
      </c>
      <c r="X24" s="1136">
        <f>IF(ISNUMBER(I24),0,1)</f>
        <v>0</v>
      </c>
      <c r="Y24" s="1136">
        <f>IF(ISNUMBER(J24),0,1)</f>
        <v>0</v>
      </c>
      <c r="Z24" s="1136">
        <f t="shared" si="0"/>
        <v>0</v>
      </c>
      <c r="AA24" s="1136">
        <f t="shared" si="0"/>
        <v>0</v>
      </c>
      <c r="AB24" s="1136">
        <f t="shared" si="0"/>
        <v>0</v>
      </c>
    </row>
    <row r="25" spans="2:29" ht="14.25" customHeight="1" thickBot="1">
      <c r="B25" s="767">
        <v>14</v>
      </c>
      <c r="C25" s="768" t="s">
        <v>924</v>
      </c>
      <c r="D25" s="521" t="s">
        <v>925</v>
      </c>
      <c r="E25" s="521" t="s">
        <v>208</v>
      </c>
      <c r="F25" s="769">
        <v>3</v>
      </c>
      <c r="G25" s="793" t="s">
        <v>472</v>
      </c>
      <c r="H25" s="810"/>
      <c r="I25" s="828">
        <v>0</v>
      </c>
      <c r="J25" s="813">
        <v>0</v>
      </c>
      <c r="K25" s="813">
        <v>0</v>
      </c>
      <c r="L25" s="813">
        <v>0</v>
      </c>
      <c r="M25" s="814">
        <v>0</v>
      </c>
      <c r="N25" s="815"/>
      <c r="O25" s="815"/>
      <c r="P25" s="824"/>
      <c r="Q25" s="825"/>
      <c r="S25" s="363">
        <f>IF(SUM(X25:AB25)=0,0,$W$4)</f>
        <v>0</v>
      </c>
      <c r="X25" s="1136">
        <f>IF(ISNUMBER(I25),0,1)</f>
        <v>0</v>
      </c>
      <c r="Y25" s="1136">
        <f>IF(ISNUMBER(J25),0,1)</f>
        <v>0</v>
      </c>
      <c r="Z25" s="1136">
        <f t="shared" si="0"/>
        <v>0</v>
      </c>
      <c r="AA25" s="1136">
        <f t="shared" si="0"/>
        <v>0</v>
      </c>
      <c r="AB25" s="1136">
        <f t="shared" si="0"/>
        <v>0</v>
      </c>
    </row>
    <row r="26" spans="2:29" ht="14.25" customHeight="1" thickBot="1">
      <c r="B26" s="777">
        <v>15</v>
      </c>
      <c r="C26" s="778" t="s">
        <v>926</v>
      </c>
      <c r="D26" s="526" t="s">
        <v>927</v>
      </c>
      <c r="E26" s="526" t="s">
        <v>208</v>
      </c>
      <c r="F26" s="779">
        <v>3</v>
      </c>
      <c r="G26" s="829" t="s">
        <v>457</v>
      </c>
      <c r="H26" s="830">
        <v>24.652999999999999</v>
      </c>
      <c r="I26" s="762"/>
      <c r="J26" s="762"/>
      <c r="K26" s="762"/>
      <c r="L26" s="762"/>
      <c r="M26" s="762"/>
      <c r="N26" s="762"/>
      <c r="O26" s="762"/>
      <c r="P26" s="831" t="s">
        <v>928</v>
      </c>
      <c r="Q26" s="832"/>
      <c r="S26" s="363"/>
    </row>
    <row r="27" spans="2:29" ht="14.25" customHeight="1" thickBot="1">
      <c r="B27" s="784"/>
      <c r="C27" s="785"/>
      <c r="D27" s="786"/>
      <c r="E27" s="752"/>
      <c r="F27" s="752"/>
      <c r="G27" s="752"/>
      <c r="H27" s="751"/>
      <c r="I27" s="753"/>
      <c r="J27" s="753"/>
      <c r="K27" s="753"/>
      <c r="L27" s="753"/>
      <c r="M27" s="753"/>
      <c r="N27" s="751"/>
      <c r="O27" s="751"/>
      <c r="P27" s="787"/>
      <c r="Q27" s="787"/>
      <c r="S27" s="363"/>
    </row>
    <row r="28" spans="2:29" ht="14.25" customHeight="1" thickBot="1">
      <c r="B28" s="682" t="s">
        <v>462</v>
      </c>
      <c r="C28" s="754" t="s">
        <v>929</v>
      </c>
      <c r="D28" s="755"/>
      <c r="E28" s="404"/>
      <c r="F28" s="755"/>
      <c r="G28" s="756"/>
      <c r="H28" s="684"/>
      <c r="I28" s="684"/>
      <c r="J28" s="684"/>
      <c r="K28" s="684"/>
      <c r="L28" s="684"/>
      <c r="M28" s="684"/>
      <c r="N28" s="684"/>
      <c r="O28" s="684"/>
      <c r="P28" s="690"/>
      <c r="Q28" s="690"/>
      <c r="S28" s="363"/>
    </row>
    <row r="29" spans="2:29" ht="14.25" customHeight="1" thickBot="1">
      <c r="B29" s="833">
        <v>16</v>
      </c>
      <c r="C29" s="834" t="s">
        <v>930</v>
      </c>
      <c r="D29" s="557" t="s">
        <v>931</v>
      </c>
      <c r="E29" s="557" t="s">
        <v>182</v>
      </c>
      <c r="F29" s="835">
        <v>2</v>
      </c>
      <c r="G29" s="836" t="s">
        <v>459</v>
      </c>
      <c r="H29" s="762"/>
      <c r="I29" s="837">
        <v>0.54635420544169799</v>
      </c>
      <c r="J29" s="838">
        <v>0.54977193968604399</v>
      </c>
      <c r="K29" s="838">
        <v>0.58411064767746501</v>
      </c>
      <c r="L29" s="838">
        <v>0.59915388714582096</v>
      </c>
      <c r="M29" s="839">
        <v>0.61664002541062002</v>
      </c>
      <c r="N29" s="762"/>
      <c r="O29" s="762"/>
      <c r="P29" s="840" t="s">
        <v>932</v>
      </c>
      <c r="Q29" s="841"/>
      <c r="S29" s="363"/>
    </row>
    <row r="30" spans="2:29" ht="14.25" customHeight="1" thickBot="1">
      <c r="B30" s="784"/>
      <c r="C30" s="785"/>
      <c r="D30" s="786"/>
      <c r="E30" s="752"/>
      <c r="F30" s="752"/>
      <c r="G30" s="752"/>
      <c r="H30" s="751"/>
      <c r="I30" s="753"/>
      <c r="J30" s="753"/>
      <c r="K30" s="753"/>
      <c r="L30" s="753"/>
      <c r="M30" s="753"/>
      <c r="N30" s="751"/>
      <c r="O30" s="751"/>
      <c r="P30" s="787"/>
      <c r="Q30" s="787"/>
      <c r="S30" s="363"/>
    </row>
    <row r="31" spans="2:29" ht="14.25" customHeight="1" thickBot="1">
      <c r="B31" s="682" t="s">
        <v>634</v>
      </c>
      <c r="C31" s="754" t="s">
        <v>933</v>
      </c>
      <c r="D31" s="755"/>
      <c r="E31" s="404"/>
      <c r="F31" s="755"/>
      <c r="G31" s="756"/>
      <c r="H31" s="684"/>
      <c r="I31" s="684"/>
      <c r="J31" s="684"/>
      <c r="K31" s="684"/>
      <c r="L31" s="684"/>
      <c r="M31" s="684"/>
      <c r="N31" s="684"/>
      <c r="O31" s="684"/>
      <c r="P31" s="690"/>
      <c r="Q31" s="690"/>
      <c r="S31" s="363"/>
    </row>
    <row r="32" spans="2:29" ht="14.25" customHeight="1">
      <c r="B32" s="757">
        <v>17</v>
      </c>
      <c r="C32" s="758" t="s">
        <v>934</v>
      </c>
      <c r="D32" s="490" t="s">
        <v>935</v>
      </c>
      <c r="E32" s="490" t="s">
        <v>182</v>
      </c>
      <c r="F32" s="842">
        <v>2</v>
      </c>
      <c r="G32" s="788" t="s">
        <v>459</v>
      </c>
      <c r="H32" s="762"/>
      <c r="I32" s="762"/>
      <c r="J32" s="762"/>
      <c r="K32" s="762"/>
      <c r="L32" s="762"/>
      <c r="M32" s="762"/>
      <c r="N32" s="843">
        <v>0.75</v>
      </c>
      <c r="O32" s="844"/>
      <c r="P32" s="845"/>
      <c r="Q32" s="846"/>
      <c r="S32" s="363">
        <f>IF(SUM(AC32:AC32)=0,0,$W$4)</f>
        <v>0</v>
      </c>
      <c r="AC32" s="1136">
        <f>IF(ISNUMBER(N32),0,1)</f>
        <v>0</v>
      </c>
    </row>
    <row r="33" spans="2:29" ht="14.25" customHeight="1">
      <c r="B33" s="767">
        <v>18</v>
      </c>
      <c r="C33" s="768" t="s">
        <v>936</v>
      </c>
      <c r="D33" s="521" t="s">
        <v>937</v>
      </c>
      <c r="E33" s="521" t="s">
        <v>489</v>
      </c>
      <c r="F33" s="769">
        <v>2</v>
      </c>
      <c r="G33" s="770" t="s">
        <v>459</v>
      </c>
      <c r="H33" s="762"/>
      <c r="I33" s="762"/>
      <c r="J33" s="762"/>
      <c r="K33" s="762"/>
      <c r="L33" s="762"/>
      <c r="M33" s="762"/>
      <c r="N33" s="847">
        <v>0.50939999999999996</v>
      </c>
      <c r="O33" s="764"/>
      <c r="P33" s="848" t="s">
        <v>938</v>
      </c>
      <c r="Q33" s="849"/>
      <c r="S33" s="363"/>
    </row>
    <row r="34" spans="2:29" ht="14.25" customHeight="1" thickBot="1">
      <c r="B34" s="767">
        <v>19</v>
      </c>
      <c r="C34" s="768" t="s">
        <v>939</v>
      </c>
      <c r="D34" s="521" t="s">
        <v>940</v>
      </c>
      <c r="E34" s="521" t="s">
        <v>182</v>
      </c>
      <c r="F34" s="769">
        <v>2</v>
      </c>
      <c r="G34" s="770" t="s">
        <v>459</v>
      </c>
      <c r="H34" s="762"/>
      <c r="I34" s="762"/>
      <c r="J34" s="762"/>
      <c r="K34" s="762"/>
      <c r="L34" s="762"/>
      <c r="M34" s="762"/>
      <c r="N34" s="1137">
        <v>0.98825000000000007</v>
      </c>
      <c r="O34" s="1138"/>
      <c r="P34" s="1139" t="s">
        <v>938</v>
      </c>
      <c r="Q34" s="1140"/>
      <c r="S34" s="363"/>
    </row>
    <row r="35" spans="2:29" ht="14.25" customHeight="1">
      <c r="B35" s="767">
        <v>20</v>
      </c>
      <c r="C35" s="768" t="s">
        <v>941</v>
      </c>
      <c r="D35" s="521" t="s">
        <v>942</v>
      </c>
      <c r="E35" s="521" t="s">
        <v>489</v>
      </c>
      <c r="F35" s="769">
        <v>3</v>
      </c>
      <c r="G35" s="793" t="s">
        <v>457</v>
      </c>
      <c r="H35" s="762"/>
      <c r="I35" s="762"/>
      <c r="J35" s="762"/>
      <c r="K35" s="850">
        <v>54.448</v>
      </c>
      <c r="L35" s="851">
        <v>54.448</v>
      </c>
      <c r="M35" s="852">
        <v>54.448</v>
      </c>
      <c r="N35" s="762"/>
      <c r="O35" s="762"/>
      <c r="P35" s="853"/>
      <c r="Q35" s="854"/>
      <c r="S35" s="363">
        <f>IF(SUM(Z35:AB35)=0,0,$W$4)</f>
        <v>0</v>
      </c>
      <c r="Z35" s="1136">
        <f>IF(ISNUMBER(K35),0,1)</f>
        <v>0</v>
      </c>
      <c r="AA35" s="1136">
        <f>IF(ISNUMBER(L35),0,1)</f>
        <v>0</v>
      </c>
      <c r="AB35" s="1136">
        <f>IF(ISNUMBER(M35),0,1)</f>
        <v>0</v>
      </c>
    </row>
    <row r="36" spans="2:29" ht="14.25" customHeight="1">
      <c r="B36" s="767">
        <v>21</v>
      </c>
      <c r="C36" s="768" t="s">
        <v>941</v>
      </c>
      <c r="D36" s="521" t="s">
        <v>943</v>
      </c>
      <c r="E36" s="521" t="s">
        <v>489</v>
      </c>
      <c r="F36" s="769">
        <v>3</v>
      </c>
      <c r="G36" s="793" t="s">
        <v>944</v>
      </c>
      <c r="H36" s="762"/>
      <c r="I36" s="762"/>
      <c r="J36" s="762"/>
      <c r="K36" s="855">
        <v>61.175882020367162</v>
      </c>
      <c r="L36" s="856">
        <v>63.149462075542395</v>
      </c>
      <c r="M36" s="857">
        <v>64.996850763666103</v>
      </c>
      <c r="N36" s="762"/>
      <c r="O36" s="762"/>
      <c r="P36" s="853" t="s">
        <v>945</v>
      </c>
      <c r="Q36" s="854"/>
      <c r="S36" s="363"/>
    </row>
    <row r="37" spans="2:29" ht="14.25" customHeight="1">
      <c r="B37" s="767">
        <v>22</v>
      </c>
      <c r="C37" s="768" t="s">
        <v>946</v>
      </c>
      <c r="D37" s="521" t="s">
        <v>947</v>
      </c>
      <c r="E37" s="521" t="s">
        <v>489</v>
      </c>
      <c r="F37" s="769">
        <v>3</v>
      </c>
      <c r="G37" s="793" t="s">
        <v>944</v>
      </c>
      <c r="H37" s="762"/>
      <c r="I37" s="762"/>
      <c r="J37" s="762"/>
      <c r="K37" s="826">
        <v>75.971000000000004</v>
      </c>
      <c r="L37" s="827">
        <v>78.8202551426497</v>
      </c>
      <c r="M37" s="858">
        <v>79.309894412687044</v>
      </c>
      <c r="N37" s="762"/>
      <c r="O37" s="762"/>
      <c r="P37" s="853"/>
      <c r="Q37" s="854"/>
      <c r="S37" s="363">
        <f>IF(SUM(Z37:AB37)=0,0,$W$4)</f>
        <v>0</v>
      </c>
      <c r="Z37" s="1136">
        <f t="shared" ref="Z37:AB38" si="1">IF(ISNUMBER(K37),0,1)</f>
        <v>0</v>
      </c>
      <c r="AA37" s="1136">
        <f t="shared" si="1"/>
        <v>0</v>
      </c>
      <c r="AB37" s="1136">
        <f t="shared" si="1"/>
        <v>0</v>
      </c>
    </row>
    <row r="38" spans="2:29" ht="14.25" customHeight="1" thickBot="1">
      <c r="B38" s="777">
        <v>23</v>
      </c>
      <c r="C38" s="778" t="s">
        <v>948</v>
      </c>
      <c r="D38" s="526" t="s">
        <v>949</v>
      </c>
      <c r="E38" s="526" t="s">
        <v>489</v>
      </c>
      <c r="F38" s="779">
        <v>3</v>
      </c>
      <c r="G38" s="859" t="s">
        <v>944</v>
      </c>
      <c r="H38" s="762"/>
      <c r="I38" s="762"/>
      <c r="J38" s="762"/>
      <c r="K38" s="828">
        <v>0</v>
      </c>
      <c r="L38" s="813">
        <v>0</v>
      </c>
      <c r="M38" s="814">
        <v>0</v>
      </c>
      <c r="N38" s="762"/>
      <c r="O38" s="762"/>
      <c r="P38" s="831"/>
      <c r="Q38" s="832"/>
      <c r="S38" s="363">
        <f>IF(SUM(Z38:AB38)=0,0,$W$4)</f>
        <v>0</v>
      </c>
      <c r="Z38" s="1136">
        <f t="shared" si="1"/>
        <v>0</v>
      </c>
      <c r="AA38" s="1136">
        <f t="shared" si="1"/>
        <v>0</v>
      </c>
      <c r="AB38" s="1136">
        <f t="shared" si="1"/>
        <v>0</v>
      </c>
    </row>
    <row r="39" spans="2:29" ht="14.25" customHeight="1" thickBot="1">
      <c r="B39" s="860"/>
      <c r="C39" s="861"/>
      <c r="D39" s="862"/>
      <c r="E39" s="862"/>
      <c r="F39" s="863"/>
      <c r="G39" s="864"/>
      <c r="H39" s="762"/>
      <c r="I39" s="762"/>
      <c r="J39" s="762"/>
      <c r="K39" s="753"/>
      <c r="L39" s="753"/>
      <c r="M39" s="753"/>
      <c r="N39" s="762"/>
      <c r="O39" s="762"/>
      <c r="P39" s="865"/>
      <c r="Q39" s="865"/>
      <c r="S39" s="363"/>
    </row>
    <row r="40" spans="2:29" ht="14.25" customHeight="1" thickBot="1">
      <c r="B40" s="866" t="s">
        <v>718</v>
      </c>
      <c r="C40" s="867" t="s">
        <v>950</v>
      </c>
      <c r="D40" s="862"/>
      <c r="E40" s="862"/>
      <c r="F40" s="863"/>
      <c r="G40" s="864"/>
      <c r="H40" s="762"/>
      <c r="I40" s="762"/>
      <c r="J40" s="762"/>
      <c r="K40" s="753"/>
      <c r="L40" s="753"/>
      <c r="M40" s="753"/>
      <c r="N40" s="762"/>
      <c r="O40" s="762"/>
      <c r="P40" s="865"/>
      <c r="Q40" s="865"/>
      <c r="S40" s="363"/>
    </row>
    <row r="41" spans="2:29" ht="14.25" customHeight="1">
      <c r="B41" s="757">
        <v>24</v>
      </c>
      <c r="C41" s="758" t="s">
        <v>951</v>
      </c>
      <c r="D41" s="490" t="s">
        <v>952</v>
      </c>
      <c r="E41" s="490" t="s">
        <v>208</v>
      </c>
      <c r="F41" s="759">
        <v>3</v>
      </c>
      <c r="G41" s="868" t="s">
        <v>457</v>
      </c>
      <c r="H41" s="762"/>
      <c r="I41" s="762"/>
      <c r="J41" s="762"/>
      <c r="K41" s="753"/>
      <c r="L41" s="753"/>
      <c r="M41" s="869">
        <v>34.855533296571821</v>
      </c>
      <c r="N41" s="762"/>
      <c r="O41" s="762"/>
      <c r="P41" s="845" t="s">
        <v>953</v>
      </c>
      <c r="Q41" s="846"/>
      <c r="S41" s="363">
        <f>IF(SUM(AB41)=0,0,$W$4)</f>
        <v>0</v>
      </c>
      <c r="AB41" s="1136">
        <f>IF(ISNUMBER(M41),0,1)</f>
        <v>0</v>
      </c>
    </row>
    <row r="42" spans="2:29" ht="14.25" customHeight="1">
      <c r="B42" s="767">
        <v>25</v>
      </c>
      <c r="C42" s="768" t="s">
        <v>214</v>
      </c>
      <c r="D42" s="521" t="s">
        <v>954</v>
      </c>
      <c r="E42" s="521" t="s">
        <v>208</v>
      </c>
      <c r="F42" s="769">
        <v>3</v>
      </c>
      <c r="G42" s="793" t="s">
        <v>457</v>
      </c>
      <c r="H42" s="762"/>
      <c r="I42" s="762"/>
      <c r="J42" s="762"/>
      <c r="K42" s="753"/>
      <c r="L42" s="753"/>
      <c r="M42" s="653">
        <v>224.94000834756318</v>
      </c>
      <c r="N42" s="762"/>
      <c r="O42" s="762"/>
      <c r="P42" s="848" t="s">
        <v>953</v>
      </c>
      <c r="Q42" s="849"/>
      <c r="S42" s="363">
        <f>IF(SUM(AB42)=0,0,$W$4)</f>
        <v>0</v>
      </c>
      <c r="AB42" s="1136">
        <f>IF(ISNUMBER(M42),0,1)</f>
        <v>0</v>
      </c>
    </row>
    <row r="43" spans="2:29" ht="14.25" customHeight="1">
      <c r="B43" s="767">
        <v>26</v>
      </c>
      <c r="C43" s="768" t="s">
        <v>697</v>
      </c>
      <c r="D43" s="521" t="s">
        <v>955</v>
      </c>
      <c r="E43" s="521" t="s">
        <v>208</v>
      </c>
      <c r="F43" s="769">
        <v>3</v>
      </c>
      <c r="G43" s="793" t="s">
        <v>455</v>
      </c>
      <c r="H43" s="762"/>
      <c r="I43" s="762"/>
      <c r="J43" s="762"/>
      <c r="K43" s="753"/>
      <c r="L43" s="753"/>
      <c r="M43" s="653">
        <v>-8.8008319111866413</v>
      </c>
      <c r="N43" s="762"/>
      <c r="O43" s="762"/>
      <c r="P43" s="870" t="s">
        <v>956</v>
      </c>
      <c r="Q43" s="854"/>
      <c r="S43" s="363">
        <f>IF(SUM(AB43)=0,0,$W$4)</f>
        <v>0</v>
      </c>
      <c r="AB43" s="1136">
        <f>IF(ISNUMBER(M43),0,1)</f>
        <v>0</v>
      </c>
    </row>
    <row r="44" spans="2:29" ht="14.25" customHeight="1" thickBot="1">
      <c r="B44" s="777">
        <v>27</v>
      </c>
      <c r="C44" s="778" t="s">
        <v>334</v>
      </c>
      <c r="D44" s="526" t="s">
        <v>957</v>
      </c>
      <c r="E44" s="526" t="s">
        <v>208</v>
      </c>
      <c r="F44" s="779">
        <v>3</v>
      </c>
      <c r="G44" s="859" t="s">
        <v>455</v>
      </c>
      <c r="H44" s="762"/>
      <c r="I44" s="762"/>
      <c r="J44" s="762"/>
      <c r="K44" s="753"/>
      <c r="L44" s="753"/>
      <c r="M44" s="871">
        <f xml:space="preserve"> Summary_Output!F40</f>
        <v>258.14818131591647</v>
      </c>
      <c r="N44" s="762"/>
      <c r="O44" s="762"/>
      <c r="P44" s="872" t="s">
        <v>958</v>
      </c>
      <c r="Q44" s="832"/>
      <c r="S44" s="363">
        <f>IF(SUM(AB44)=0,0,$W$4)</f>
        <v>0</v>
      </c>
      <c r="AB44" s="1136">
        <f>IF(ISNUMBER(M44),0,1)</f>
        <v>0</v>
      </c>
    </row>
    <row r="45" spans="2:29" ht="15" customHeight="1">
      <c r="B45" s="784"/>
      <c r="C45" s="785"/>
      <c r="D45" s="751"/>
      <c r="E45" s="752"/>
      <c r="F45" s="752"/>
      <c r="G45" s="752"/>
      <c r="H45" s="751"/>
      <c r="I45" s="753"/>
      <c r="J45" s="753"/>
      <c r="K45" s="753"/>
      <c r="L45" s="753"/>
      <c r="M45" s="753"/>
      <c r="N45" s="751"/>
      <c r="O45" s="751"/>
      <c r="P45" s="751"/>
      <c r="S45" s="363"/>
      <c r="AC45" s="873">
        <f>SUM(X18:AC44)</f>
        <v>0</v>
      </c>
    </row>
    <row r="46" spans="2:29" ht="16.8">
      <c r="B46" s="392" t="s">
        <v>463</v>
      </c>
      <c r="C46" s="393"/>
      <c r="D46" s="874"/>
      <c r="E46" s="874"/>
      <c r="F46" s="875"/>
      <c r="G46" s="874"/>
      <c r="H46" s="874"/>
      <c r="I46" s="874"/>
      <c r="J46" s="393"/>
      <c r="K46" s="393"/>
      <c r="L46" s="393"/>
      <c r="M46" s="709"/>
      <c r="N46" s="762"/>
      <c r="O46" s="762"/>
      <c r="P46" s="876"/>
    </row>
    <row r="47" spans="2:29" ht="16.8">
      <c r="B47" s="455"/>
      <c r="C47" s="456" t="s">
        <v>458</v>
      </c>
      <c r="D47" s="874"/>
      <c r="E47" s="874"/>
      <c r="F47" s="875"/>
      <c r="G47" s="874"/>
      <c r="H47" s="874"/>
      <c r="I47" s="874"/>
      <c r="J47" s="393"/>
      <c r="K47" s="393"/>
      <c r="L47" s="393"/>
      <c r="M47" s="709"/>
      <c r="N47" s="762"/>
      <c r="O47" s="762"/>
      <c r="P47" s="876"/>
    </row>
    <row r="48" spans="2:29" ht="16.8">
      <c r="B48" s="458"/>
      <c r="C48" s="456" t="s">
        <v>464</v>
      </c>
      <c r="D48" s="874"/>
      <c r="E48" s="874"/>
      <c r="F48" s="875"/>
      <c r="G48" s="874"/>
      <c r="H48" s="874"/>
      <c r="I48" s="874"/>
      <c r="J48" s="393"/>
      <c r="K48" s="393"/>
      <c r="L48" s="393"/>
      <c r="M48" s="709"/>
      <c r="N48" s="762"/>
      <c r="O48" s="762"/>
      <c r="P48" s="876"/>
    </row>
    <row r="49" spans="2:16" ht="16.8">
      <c r="B49" s="459"/>
      <c r="C49" s="456" t="s">
        <v>465</v>
      </c>
      <c r="D49" s="874"/>
      <c r="E49" s="874"/>
      <c r="F49" s="875"/>
      <c r="G49" s="874"/>
      <c r="H49" s="874"/>
      <c r="I49" s="874"/>
      <c r="J49" s="393"/>
      <c r="K49" s="393"/>
      <c r="L49" s="393"/>
      <c r="M49" s="709"/>
      <c r="N49" s="762"/>
      <c r="O49" s="762"/>
      <c r="P49" s="876"/>
    </row>
    <row r="50" spans="2:16" ht="16.8">
      <c r="B50" s="460"/>
      <c r="C50" s="456" t="s">
        <v>466</v>
      </c>
      <c r="D50" s="874"/>
      <c r="E50" s="874"/>
      <c r="F50" s="875"/>
      <c r="G50" s="874"/>
      <c r="H50" s="874"/>
      <c r="I50" s="874"/>
      <c r="J50" s="393"/>
      <c r="K50" s="393"/>
      <c r="L50" s="393"/>
      <c r="M50" s="709"/>
      <c r="N50" s="762"/>
      <c r="O50" s="762"/>
      <c r="P50" s="876"/>
    </row>
    <row r="51" spans="2:16" ht="17.399999999999999" thickBot="1">
      <c r="B51" s="877"/>
      <c r="C51" s="878"/>
      <c r="D51" s="874"/>
      <c r="E51" s="874"/>
      <c r="F51" s="875"/>
      <c r="G51" s="874"/>
      <c r="H51" s="874"/>
      <c r="I51" s="874"/>
      <c r="J51" s="393"/>
      <c r="K51" s="393"/>
      <c r="L51" s="393"/>
      <c r="M51" s="709"/>
      <c r="N51" s="762"/>
      <c r="O51" s="762"/>
      <c r="P51" s="762"/>
    </row>
    <row r="52" spans="2:16" ht="15.6" thickBot="1">
      <c r="B52" s="1150" t="s">
        <v>959</v>
      </c>
      <c r="C52" s="1151"/>
      <c r="D52" s="1151"/>
      <c r="E52" s="1151"/>
      <c r="F52" s="1151"/>
      <c r="G52" s="1151"/>
      <c r="H52" s="1151"/>
      <c r="I52" s="1151"/>
      <c r="J52" s="1151"/>
      <c r="K52" s="1151"/>
      <c r="L52" s="1151"/>
      <c r="M52" s="1151"/>
      <c r="N52" s="1152"/>
      <c r="O52" s="762"/>
      <c r="P52" s="762"/>
    </row>
    <row r="53" spans="2:16" ht="15.6" thickBot="1">
      <c r="B53" s="1060"/>
      <c r="C53" s="395"/>
      <c r="D53" s="396"/>
      <c r="E53" s="396"/>
      <c r="F53" s="879"/>
      <c r="G53" s="396"/>
      <c r="H53" s="396"/>
      <c r="I53" s="396"/>
      <c r="J53" s="393"/>
      <c r="K53" s="393"/>
      <c r="L53" s="393"/>
      <c r="M53" s="709"/>
      <c r="N53" s="709"/>
      <c r="O53" s="762"/>
      <c r="P53" s="762"/>
    </row>
    <row r="54" spans="2:16" ht="45" customHeight="1" thickBot="1">
      <c r="B54" s="1192" t="s">
        <v>960</v>
      </c>
      <c r="C54" s="1193"/>
      <c r="D54" s="1193"/>
      <c r="E54" s="1193"/>
      <c r="F54" s="1193"/>
      <c r="G54" s="1193"/>
      <c r="H54" s="1193"/>
      <c r="I54" s="1193"/>
      <c r="J54" s="1193"/>
      <c r="K54" s="1193"/>
      <c r="L54" s="1193"/>
      <c r="M54" s="1193"/>
      <c r="N54" s="1194"/>
      <c r="O54" s="762"/>
      <c r="P54" s="762"/>
    </row>
    <row r="55" spans="2:16" ht="14.4" thickBot="1">
      <c r="B55" s="393"/>
      <c r="C55" s="461"/>
      <c r="D55" s="393"/>
      <c r="E55" s="393"/>
      <c r="F55" s="880"/>
      <c r="G55" s="1079"/>
      <c r="H55" s="1079"/>
      <c r="I55" s="1079"/>
      <c r="J55" s="393"/>
      <c r="K55" s="393"/>
      <c r="L55" s="393"/>
      <c r="M55" s="709"/>
      <c r="N55" s="709"/>
      <c r="O55" s="762"/>
      <c r="P55" s="762"/>
    </row>
    <row r="56" spans="2:16" ht="15" customHeight="1">
      <c r="B56" s="463" t="s">
        <v>522</v>
      </c>
      <c r="C56" s="1195" t="s">
        <v>523</v>
      </c>
      <c r="D56" s="1196"/>
      <c r="E56" s="1196"/>
      <c r="F56" s="1196"/>
      <c r="G56" s="1196"/>
      <c r="H56" s="1196"/>
      <c r="I56" s="1196"/>
      <c r="J56" s="1196"/>
      <c r="K56" s="1196"/>
      <c r="L56" s="1196"/>
      <c r="M56" s="1196"/>
      <c r="N56" s="1197"/>
      <c r="O56" s="762"/>
      <c r="P56" s="762"/>
    </row>
    <row r="57" spans="2:16" ht="15" customHeight="1">
      <c r="B57" s="729" t="s">
        <v>524</v>
      </c>
      <c r="C57" s="881" t="str">
        <f>$C$5</f>
        <v>Company details</v>
      </c>
      <c r="D57" s="881"/>
      <c r="E57" s="881"/>
      <c r="F57" s="881"/>
      <c r="G57" s="881"/>
      <c r="H57" s="881"/>
      <c r="I57" s="881"/>
      <c r="J57" s="881"/>
      <c r="K57" s="881"/>
      <c r="L57" s="881"/>
      <c r="M57" s="881"/>
      <c r="N57" s="882"/>
      <c r="O57" s="762"/>
      <c r="P57" s="762"/>
    </row>
    <row r="58" spans="2:16" ht="15" customHeight="1">
      <c r="B58" s="639">
        <v>1</v>
      </c>
      <c r="C58" s="1186" t="s">
        <v>961</v>
      </c>
      <c r="D58" s="1187"/>
      <c r="E58" s="1187"/>
      <c r="F58" s="1187"/>
      <c r="G58" s="1187"/>
      <c r="H58" s="1187"/>
      <c r="I58" s="1187"/>
      <c r="J58" s="1187"/>
      <c r="K58" s="1187"/>
      <c r="L58" s="1187"/>
      <c r="M58" s="1187"/>
      <c r="N58" s="1188"/>
      <c r="O58" s="762"/>
      <c r="P58" s="762"/>
    </row>
    <row r="59" spans="2:16" ht="15" customHeight="1">
      <c r="B59" s="635">
        <v>2</v>
      </c>
      <c r="C59" s="1186" t="s">
        <v>962</v>
      </c>
      <c r="D59" s="1187"/>
      <c r="E59" s="1187"/>
      <c r="F59" s="1187"/>
      <c r="G59" s="1187"/>
      <c r="H59" s="1187"/>
      <c r="I59" s="1187"/>
      <c r="J59" s="1187"/>
      <c r="K59" s="1187"/>
      <c r="L59" s="1187"/>
      <c r="M59" s="1187"/>
      <c r="N59" s="1188"/>
      <c r="O59" s="762"/>
      <c r="P59" s="762"/>
    </row>
    <row r="60" spans="2:16" ht="15" customHeight="1">
      <c r="B60" s="635">
        <v>3</v>
      </c>
      <c r="C60" s="1186" t="s">
        <v>963</v>
      </c>
      <c r="D60" s="1187"/>
      <c r="E60" s="1187"/>
      <c r="F60" s="1187"/>
      <c r="G60" s="1187"/>
      <c r="H60" s="1187"/>
      <c r="I60" s="1187"/>
      <c r="J60" s="1187"/>
      <c r="K60" s="1187"/>
      <c r="L60" s="1187"/>
      <c r="M60" s="1187"/>
      <c r="N60" s="1188"/>
      <c r="O60" s="762"/>
      <c r="P60" s="762"/>
    </row>
    <row r="61" spans="2:16" ht="15" customHeight="1">
      <c r="B61" s="729" t="s">
        <v>535</v>
      </c>
      <c r="C61" s="881" t="str">
        <f>$C$10</f>
        <v>Menu choices</v>
      </c>
      <c r="D61" s="881"/>
      <c r="E61" s="881"/>
      <c r="F61" s="881"/>
      <c r="G61" s="881"/>
      <c r="H61" s="881"/>
      <c r="I61" s="881"/>
      <c r="J61" s="881"/>
      <c r="K61" s="881"/>
      <c r="L61" s="881"/>
      <c r="M61" s="881"/>
      <c r="N61" s="882"/>
      <c r="O61" s="762"/>
      <c r="P61" s="762"/>
    </row>
    <row r="62" spans="2:16" ht="15" customHeight="1">
      <c r="B62" s="635">
        <v>4</v>
      </c>
      <c r="C62" s="1186" t="s">
        <v>964</v>
      </c>
      <c r="D62" s="1187"/>
      <c r="E62" s="1187"/>
      <c r="F62" s="1187"/>
      <c r="G62" s="1187"/>
      <c r="H62" s="1187"/>
      <c r="I62" s="1187"/>
      <c r="J62" s="1187"/>
      <c r="K62" s="1187"/>
      <c r="L62" s="1187"/>
      <c r="M62" s="1187"/>
      <c r="N62" s="1188"/>
      <c r="O62" s="762"/>
      <c r="P62" s="762"/>
    </row>
    <row r="63" spans="2:16" ht="15" customHeight="1">
      <c r="B63" s="635">
        <v>5</v>
      </c>
      <c r="C63" s="1186" t="s">
        <v>965</v>
      </c>
      <c r="D63" s="1187"/>
      <c r="E63" s="1187"/>
      <c r="F63" s="1187"/>
      <c r="G63" s="1187"/>
      <c r="H63" s="1187"/>
      <c r="I63" s="1187"/>
      <c r="J63" s="1187"/>
      <c r="K63" s="1187"/>
      <c r="L63" s="1187"/>
      <c r="M63" s="1187"/>
      <c r="N63" s="1188"/>
      <c r="O63" s="762"/>
      <c r="P63" s="762"/>
    </row>
    <row r="64" spans="2:16" ht="15" customHeight="1">
      <c r="B64" s="635">
        <v>6</v>
      </c>
      <c r="C64" s="1186" t="s">
        <v>966</v>
      </c>
      <c r="D64" s="1187"/>
      <c r="E64" s="1187"/>
      <c r="F64" s="1187"/>
      <c r="G64" s="1187"/>
      <c r="H64" s="1187"/>
      <c r="I64" s="1187"/>
      <c r="J64" s="1187"/>
      <c r="K64" s="1187"/>
      <c r="L64" s="1187"/>
      <c r="M64" s="1187"/>
      <c r="N64" s="1188"/>
      <c r="O64" s="762"/>
      <c r="P64" s="762"/>
    </row>
    <row r="65" spans="2:16" ht="15" customHeight="1">
      <c r="B65" s="729" t="s">
        <v>646</v>
      </c>
      <c r="C65" s="881" t="str">
        <f>$C$15</f>
        <v>TOTEX</v>
      </c>
      <c r="D65" s="881"/>
      <c r="E65" s="881"/>
      <c r="F65" s="881"/>
      <c r="G65" s="881"/>
      <c r="H65" s="881"/>
      <c r="I65" s="881"/>
      <c r="J65" s="881"/>
      <c r="K65" s="881"/>
      <c r="L65" s="881"/>
      <c r="M65" s="881"/>
      <c r="N65" s="882"/>
      <c r="O65" s="762"/>
      <c r="P65" s="762"/>
    </row>
    <row r="66" spans="2:16" ht="15" customHeight="1">
      <c r="B66" s="635">
        <v>7</v>
      </c>
      <c r="C66" s="1186" t="s">
        <v>967</v>
      </c>
      <c r="D66" s="1187"/>
      <c r="E66" s="1187"/>
      <c r="F66" s="1187"/>
      <c r="G66" s="1187"/>
      <c r="H66" s="1187"/>
      <c r="I66" s="1187"/>
      <c r="J66" s="1187"/>
      <c r="K66" s="1187"/>
      <c r="L66" s="1187"/>
      <c r="M66" s="1187"/>
      <c r="N66" s="1188"/>
      <c r="O66" s="762"/>
      <c r="P66" s="762"/>
    </row>
    <row r="67" spans="2:16" ht="15" customHeight="1">
      <c r="B67" s="635">
        <v>8</v>
      </c>
      <c r="C67" s="1186" t="s">
        <v>968</v>
      </c>
      <c r="D67" s="1187"/>
      <c r="E67" s="1187"/>
      <c r="F67" s="1187"/>
      <c r="G67" s="1187"/>
      <c r="H67" s="1187"/>
      <c r="I67" s="1187"/>
      <c r="J67" s="1187"/>
      <c r="K67" s="1187"/>
      <c r="L67" s="1187"/>
      <c r="M67" s="1187"/>
      <c r="N67" s="1188"/>
      <c r="O67" s="762"/>
      <c r="P67" s="762"/>
    </row>
    <row r="68" spans="2:16" ht="15" customHeight="1">
      <c r="B68" s="635">
        <v>9</v>
      </c>
      <c r="C68" s="1186" t="s">
        <v>969</v>
      </c>
      <c r="D68" s="1187"/>
      <c r="E68" s="1187"/>
      <c r="F68" s="1187"/>
      <c r="G68" s="1187"/>
      <c r="H68" s="1187"/>
      <c r="I68" s="1187"/>
      <c r="J68" s="1187"/>
      <c r="K68" s="1187"/>
      <c r="L68" s="1187"/>
      <c r="M68" s="1187"/>
      <c r="N68" s="1188"/>
      <c r="O68" s="762"/>
      <c r="P68" s="762"/>
    </row>
    <row r="69" spans="2:16" ht="15" customHeight="1">
      <c r="B69" s="729" t="s">
        <v>648</v>
      </c>
      <c r="C69" s="881" t="str">
        <f>$C$20</f>
        <v>Adjustments to TOTEX</v>
      </c>
      <c r="D69" s="881"/>
      <c r="E69" s="881"/>
      <c r="F69" s="881"/>
      <c r="G69" s="881"/>
      <c r="H69" s="881"/>
      <c r="I69" s="881"/>
      <c r="J69" s="881"/>
      <c r="K69" s="881"/>
      <c r="L69" s="881"/>
      <c r="M69" s="881"/>
      <c r="N69" s="882"/>
      <c r="O69" s="762"/>
      <c r="P69" s="762"/>
    </row>
    <row r="70" spans="2:16" ht="15" customHeight="1">
      <c r="B70" s="635" t="s">
        <v>970</v>
      </c>
      <c r="C70" s="1186" t="s">
        <v>971</v>
      </c>
      <c r="D70" s="1187"/>
      <c r="E70" s="1187"/>
      <c r="F70" s="1187"/>
      <c r="G70" s="1187"/>
      <c r="H70" s="1187"/>
      <c r="I70" s="1187"/>
      <c r="J70" s="1187"/>
      <c r="K70" s="1187"/>
      <c r="L70" s="1187"/>
      <c r="M70" s="1187"/>
      <c r="N70" s="1188"/>
      <c r="O70" s="762"/>
      <c r="P70" s="762"/>
    </row>
    <row r="71" spans="2:16" ht="15" customHeight="1">
      <c r="B71" s="635" t="s">
        <v>972</v>
      </c>
      <c r="C71" s="1186" t="s">
        <v>973</v>
      </c>
      <c r="D71" s="1187"/>
      <c r="E71" s="1187"/>
      <c r="F71" s="1187"/>
      <c r="G71" s="1187"/>
      <c r="H71" s="1187"/>
      <c r="I71" s="1187"/>
      <c r="J71" s="1187"/>
      <c r="K71" s="1187"/>
      <c r="L71" s="1187"/>
      <c r="M71" s="1187"/>
      <c r="N71" s="1188"/>
      <c r="O71" s="762"/>
      <c r="P71" s="762"/>
    </row>
    <row r="72" spans="2:16" ht="15" customHeight="1">
      <c r="B72" s="729" t="s">
        <v>651</v>
      </c>
      <c r="C72" s="881" t="str">
        <f>$C$28</f>
        <v>PAYG</v>
      </c>
      <c r="D72" s="881"/>
      <c r="E72" s="881"/>
      <c r="F72" s="881"/>
      <c r="G72" s="881"/>
      <c r="H72" s="881"/>
      <c r="I72" s="881"/>
      <c r="J72" s="881"/>
      <c r="K72" s="881"/>
      <c r="L72" s="881"/>
      <c r="M72" s="881"/>
      <c r="N72" s="882"/>
      <c r="O72" s="762"/>
      <c r="P72" s="762"/>
    </row>
    <row r="73" spans="2:16" ht="15" customHeight="1">
      <c r="B73" s="635" t="s">
        <v>974</v>
      </c>
      <c r="C73" s="1186" t="s">
        <v>975</v>
      </c>
      <c r="D73" s="1187"/>
      <c r="E73" s="1187"/>
      <c r="F73" s="1187"/>
      <c r="G73" s="1187"/>
      <c r="H73" s="1187"/>
      <c r="I73" s="1187"/>
      <c r="J73" s="1187"/>
      <c r="K73" s="1187"/>
      <c r="L73" s="1187"/>
      <c r="M73" s="1187"/>
      <c r="N73" s="1188"/>
      <c r="O73" s="762"/>
      <c r="P73" s="762"/>
    </row>
    <row r="74" spans="2:16" ht="15" customHeight="1">
      <c r="B74" s="729" t="s">
        <v>655</v>
      </c>
      <c r="C74" s="881" t="str">
        <f>$C$31</f>
        <v>Business rates IDoK</v>
      </c>
      <c r="D74" s="881"/>
      <c r="E74" s="881"/>
      <c r="F74" s="881"/>
      <c r="G74" s="881"/>
      <c r="H74" s="881"/>
      <c r="I74" s="881"/>
      <c r="J74" s="881"/>
      <c r="K74" s="881"/>
      <c r="L74" s="881"/>
      <c r="M74" s="881"/>
      <c r="N74" s="882"/>
      <c r="O74" s="762"/>
      <c r="P74" s="762"/>
    </row>
    <row r="75" spans="2:16" ht="15" customHeight="1">
      <c r="B75" s="635" t="s">
        <v>976</v>
      </c>
      <c r="C75" s="1186" t="s">
        <v>977</v>
      </c>
      <c r="D75" s="1187"/>
      <c r="E75" s="1187"/>
      <c r="F75" s="1187"/>
      <c r="G75" s="1187"/>
      <c r="H75" s="1187"/>
      <c r="I75" s="1187"/>
      <c r="J75" s="1187"/>
      <c r="K75" s="1187"/>
      <c r="L75" s="1187"/>
      <c r="M75" s="1187"/>
      <c r="N75" s="1188"/>
      <c r="O75" s="762"/>
      <c r="P75" s="762"/>
    </row>
    <row r="76" spans="2:16" ht="15" customHeight="1">
      <c r="B76" s="729" t="s">
        <v>978</v>
      </c>
      <c r="C76" s="881" t="str">
        <f>$C$40</f>
        <v>Totex menu adjustments</v>
      </c>
      <c r="D76" s="881"/>
      <c r="E76" s="881"/>
      <c r="F76" s="881"/>
      <c r="G76" s="881"/>
      <c r="H76" s="881"/>
      <c r="I76" s="881"/>
      <c r="J76" s="881"/>
      <c r="K76" s="881"/>
      <c r="L76" s="881"/>
      <c r="M76" s="881"/>
      <c r="N76" s="882"/>
      <c r="O76" s="762"/>
      <c r="P76" s="762"/>
    </row>
    <row r="77" spans="2:16" ht="15" customHeight="1">
      <c r="B77" s="635" t="s">
        <v>979</v>
      </c>
      <c r="C77" s="1186" t="s">
        <v>980</v>
      </c>
      <c r="D77" s="1187"/>
      <c r="E77" s="1187"/>
      <c r="F77" s="1187"/>
      <c r="G77" s="1187"/>
      <c r="H77" s="1187"/>
      <c r="I77" s="1187"/>
      <c r="J77" s="1187"/>
      <c r="K77" s="1187"/>
      <c r="L77" s="1187"/>
      <c r="M77" s="1187"/>
      <c r="N77" s="1188"/>
      <c r="O77" s="762"/>
      <c r="P77" s="762"/>
    </row>
    <row r="78" spans="2:16" ht="15" customHeight="1">
      <c r="B78" s="635" t="s">
        <v>981</v>
      </c>
      <c r="C78" s="1186" t="s">
        <v>980</v>
      </c>
      <c r="D78" s="1187"/>
      <c r="E78" s="1187"/>
      <c r="F78" s="1187"/>
      <c r="G78" s="1187"/>
      <c r="H78" s="1187"/>
      <c r="I78" s="1187"/>
      <c r="J78" s="1187"/>
      <c r="K78" s="1187"/>
      <c r="L78" s="1187"/>
      <c r="M78" s="1187"/>
      <c r="N78" s="1188"/>
      <c r="O78" s="762"/>
      <c r="P78" s="762"/>
    </row>
    <row r="79" spans="2:16" ht="15" customHeight="1">
      <c r="B79" s="635" t="s">
        <v>982</v>
      </c>
      <c r="C79" s="1186" t="s">
        <v>983</v>
      </c>
      <c r="D79" s="1187"/>
      <c r="E79" s="1187"/>
      <c r="F79" s="1187"/>
      <c r="G79" s="1187"/>
      <c r="H79" s="1187"/>
      <c r="I79" s="1187"/>
      <c r="J79" s="1187"/>
      <c r="K79" s="1187"/>
      <c r="L79" s="1187"/>
      <c r="M79" s="1187"/>
      <c r="N79" s="1188"/>
      <c r="O79" s="762"/>
      <c r="P79" s="762"/>
    </row>
    <row r="80" spans="2:16" ht="15" customHeight="1" thickBot="1">
      <c r="B80" s="640" t="s">
        <v>984</v>
      </c>
      <c r="C80" s="1198" t="s">
        <v>985</v>
      </c>
      <c r="D80" s="1199"/>
      <c r="E80" s="1199"/>
      <c r="F80" s="1199"/>
      <c r="G80" s="1199"/>
      <c r="H80" s="1199"/>
      <c r="I80" s="1199"/>
      <c r="J80" s="1199"/>
      <c r="K80" s="1199"/>
      <c r="L80" s="1199"/>
      <c r="M80" s="1199"/>
      <c r="N80" s="1200"/>
      <c r="O80" s="762"/>
      <c r="P80" s="762"/>
    </row>
    <row r="81" spans="2:2"/>
    <row r="82" spans="2:2"/>
    <row r="83" spans="2:2"/>
    <row r="84" spans="2:2" ht="14.4">
      <c r="B84" s="1141" t="s">
        <v>1167</v>
      </c>
    </row>
  </sheetData>
  <mergeCells count="22">
    <mergeCell ref="C77:N77"/>
    <mergeCell ref="C78:N78"/>
    <mergeCell ref="C79:N79"/>
    <mergeCell ref="C80:N80"/>
    <mergeCell ref="C67:N67"/>
    <mergeCell ref="C68:N68"/>
    <mergeCell ref="C70:N70"/>
    <mergeCell ref="C71:N71"/>
    <mergeCell ref="C73:N73"/>
    <mergeCell ref="C75:N75"/>
    <mergeCell ref="C66:N66"/>
    <mergeCell ref="P1:S1"/>
    <mergeCell ref="B3:C3"/>
    <mergeCell ref="B52:N52"/>
    <mergeCell ref="B54:N54"/>
    <mergeCell ref="C56:N56"/>
    <mergeCell ref="C58:N58"/>
    <mergeCell ref="C59:N59"/>
    <mergeCell ref="C60:N60"/>
    <mergeCell ref="C62:N62"/>
    <mergeCell ref="C63:N63"/>
    <mergeCell ref="C64:N64"/>
  </mergeCells>
  <conditionalFormatting sqref="S5:S45">
    <cfRule type="cellIs" dxfId="2" priority="1" operator="equal">
      <formula>0</formula>
    </cfRule>
  </conditionalFormatting>
  <dataValidations count="1">
    <dataValidation type="list" allowBlank="1" showInputMessage="1" showErrorMessage="1" sqref="N7" xr:uid="{00000000-0002-0000-0C00-000000000000}">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May 2018&amp;R&amp;G</oddHeader>
    <oddFooter>&amp;L&amp;A&amp;RPrinted: &amp;D &amp;T</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A87"/>
  <sheetViews>
    <sheetView showGridLines="0" zoomScaleNormal="100" workbookViewId="0">
      <selection activeCell="M39" sqref="M39"/>
    </sheetView>
  </sheetViews>
  <sheetFormatPr defaultColWidth="0" defaultRowHeight="13.8" zeroHeight="1"/>
  <cols>
    <col min="1" max="1" width="1.77734375" style="902" customWidth="1"/>
    <col min="2" max="2" width="7.5546875" style="902" customWidth="1"/>
    <col min="3" max="3" width="82.44140625" style="902" bestFit="1" customWidth="1"/>
    <col min="4" max="4" width="13.77734375" style="902" bestFit="1" customWidth="1"/>
    <col min="5" max="5" width="6.44140625" style="902" customWidth="1"/>
    <col min="6" max="6" width="6.44140625" style="934" customWidth="1"/>
    <col min="7" max="7" width="22.44140625" style="902" bestFit="1" customWidth="1"/>
    <col min="8" max="14" width="11" style="902" customWidth="1"/>
    <col min="15" max="15" width="3" style="902" customWidth="1"/>
    <col min="16" max="16" width="61.77734375" style="902" bestFit="1" customWidth="1"/>
    <col min="17" max="17" width="21.77734375" style="902" customWidth="1"/>
    <col min="18" max="18" width="3" style="902" customWidth="1"/>
    <col min="19" max="19" width="24.77734375" style="404" customWidth="1"/>
    <col min="20" max="20" width="3.44140625" style="404" customWidth="1"/>
    <col min="21" max="21" width="3" style="399" hidden="1" customWidth="1"/>
    <col min="22" max="26" width="9.21875" style="400" hidden="1" customWidth="1"/>
    <col min="27" max="27" width="1.77734375" style="399" hidden="1" customWidth="1"/>
    <col min="28" max="16384" width="11" style="902" hidden="1"/>
  </cols>
  <sheetData>
    <row r="1" spans="1:26" ht="20.399999999999999">
      <c r="A1" s="737"/>
      <c r="B1" s="342" t="s">
        <v>986</v>
      </c>
      <c r="C1" s="733"/>
      <c r="D1" s="733"/>
      <c r="E1" s="734"/>
      <c r="F1" s="734"/>
      <c r="G1" s="734"/>
      <c r="H1" s="733"/>
      <c r="I1" s="733"/>
      <c r="J1" s="733"/>
      <c r="K1" s="733"/>
      <c r="L1" s="733"/>
      <c r="M1" s="735"/>
      <c r="N1" s="343" t="s">
        <v>437</v>
      </c>
      <c r="O1" s="736"/>
      <c r="P1" s="1189" t="s">
        <v>438</v>
      </c>
      <c r="Q1" s="1189"/>
      <c r="R1" s="1189"/>
      <c r="S1" s="1189"/>
    </row>
    <row r="2" spans="1:26" ht="15" customHeight="1" thickBot="1">
      <c r="A2" s="737"/>
      <c r="B2" s="738"/>
      <c r="C2" s="738"/>
      <c r="D2" s="739"/>
      <c r="E2" s="740"/>
      <c r="F2" s="741"/>
      <c r="G2" s="741"/>
      <c r="H2" s="738"/>
      <c r="I2" s="738"/>
      <c r="J2" s="738"/>
      <c r="K2" s="742"/>
      <c r="L2" s="742"/>
      <c r="M2" s="743"/>
      <c r="N2" s="743"/>
      <c r="O2" s="743"/>
      <c r="P2" s="743"/>
      <c r="Q2" s="737"/>
      <c r="R2" s="737"/>
      <c r="V2" s="1149" t="s">
        <v>452</v>
      </c>
      <c r="W2" s="1149"/>
      <c r="X2" s="1149"/>
      <c r="Y2" s="1149"/>
      <c r="Z2" s="1149"/>
    </row>
    <row r="3" spans="1:26" ht="14.4" thickBot="1">
      <c r="A3" s="737"/>
      <c r="B3" s="1190" t="s">
        <v>439</v>
      </c>
      <c r="C3" s="1191"/>
      <c r="D3" s="744" t="s">
        <v>440</v>
      </c>
      <c r="E3" s="745" t="s">
        <v>441</v>
      </c>
      <c r="F3" s="746" t="s">
        <v>442</v>
      </c>
      <c r="G3" s="747" t="s">
        <v>443</v>
      </c>
      <c r="H3" s="748" t="s">
        <v>431</v>
      </c>
      <c r="I3" s="745" t="s">
        <v>432</v>
      </c>
      <c r="J3" s="745" t="s">
        <v>433</v>
      </c>
      <c r="K3" s="745" t="s">
        <v>434</v>
      </c>
      <c r="L3" s="745" t="s">
        <v>435</v>
      </c>
      <c r="M3" s="745" t="s">
        <v>436</v>
      </c>
      <c r="N3" s="747" t="s">
        <v>660</v>
      </c>
      <c r="O3" s="749"/>
      <c r="P3" s="406" t="s">
        <v>449</v>
      </c>
      <c r="Q3" s="353" t="s">
        <v>450</v>
      </c>
      <c r="R3" s="737"/>
      <c r="S3" s="884" t="s">
        <v>451</v>
      </c>
      <c r="V3" s="410" t="s">
        <v>454</v>
      </c>
      <c r="W3" s="411"/>
      <c r="X3" s="411"/>
      <c r="Y3" s="411"/>
      <c r="Z3" s="411"/>
    </row>
    <row r="4" spans="1:26" ht="14.4" thickBot="1">
      <c r="A4" s="737"/>
      <c r="B4" s="885"/>
      <c r="C4" s="751"/>
      <c r="D4" s="751"/>
      <c r="E4" s="886"/>
      <c r="F4" s="886"/>
      <c r="G4" s="886"/>
      <c r="H4" s="751"/>
      <c r="I4" s="753"/>
      <c r="J4" s="753"/>
      <c r="K4" s="753"/>
      <c r="L4" s="753"/>
      <c r="M4" s="753"/>
      <c r="N4" s="751"/>
      <c r="O4" s="751"/>
      <c r="P4" s="751"/>
      <c r="Q4" s="751"/>
      <c r="R4" s="737"/>
      <c r="S4" s="887"/>
      <c r="V4" s="888"/>
      <c r="W4" s="888"/>
      <c r="X4" s="888"/>
      <c r="Y4" s="888"/>
      <c r="Z4" s="888"/>
    </row>
    <row r="5" spans="1:26" ht="14.4" thickBot="1">
      <c r="A5" s="737"/>
      <c r="B5" s="682" t="s">
        <v>453</v>
      </c>
      <c r="C5" s="754" t="s">
        <v>886</v>
      </c>
      <c r="D5" s="404"/>
      <c r="E5" s="404"/>
      <c r="F5" s="755"/>
      <c r="G5" s="756"/>
      <c r="H5" s="684"/>
      <c r="I5" s="684"/>
      <c r="J5" s="684"/>
      <c r="K5" s="684"/>
      <c r="L5" s="684"/>
      <c r="M5" s="684"/>
      <c r="N5" s="684"/>
      <c r="O5" s="684"/>
      <c r="P5" s="684"/>
      <c r="Q5" s="684"/>
      <c r="R5" s="737"/>
      <c r="S5" s="889"/>
      <c r="V5" s="411"/>
      <c r="W5" s="411"/>
      <c r="X5" s="411"/>
      <c r="Y5" s="411"/>
      <c r="Z5" s="411"/>
    </row>
    <row r="6" spans="1:26">
      <c r="A6" s="737"/>
      <c r="B6" s="757">
        <v>1</v>
      </c>
      <c r="C6" s="758" t="s">
        <v>887</v>
      </c>
      <c r="D6" s="490" t="s">
        <v>888</v>
      </c>
      <c r="E6" s="541" t="s">
        <v>489</v>
      </c>
      <c r="F6" s="890" t="s">
        <v>459</v>
      </c>
      <c r="G6" s="788" t="s">
        <v>459</v>
      </c>
      <c r="H6" s="761"/>
      <c r="I6" s="761"/>
      <c r="J6" s="761"/>
      <c r="K6" s="761"/>
      <c r="L6" s="761"/>
      <c r="M6" s="751"/>
      <c r="N6" s="763">
        <v>2</v>
      </c>
      <c r="O6" s="764"/>
      <c r="P6" s="765" t="s">
        <v>889</v>
      </c>
      <c r="Q6" s="766"/>
      <c r="R6" s="737"/>
      <c r="S6" s="363"/>
      <c r="V6" s="411"/>
      <c r="W6" s="411"/>
      <c r="X6" s="411"/>
      <c r="Y6" s="411"/>
      <c r="Z6" s="411"/>
    </row>
    <row r="7" spans="1:26">
      <c r="A7" s="737"/>
      <c r="B7" s="767">
        <v>2</v>
      </c>
      <c r="C7" s="768" t="s">
        <v>890</v>
      </c>
      <c r="D7" s="521" t="s">
        <v>891</v>
      </c>
      <c r="E7" s="550" t="s">
        <v>892</v>
      </c>
      <c r="F7" s="891" t="s">
        <v>459</v>
      </c>
      <c r="G7" s="770" t="s">
        <v>459</v>
      </c>
      <c r="H7" s="771"/>
      <c r="I7" s="892"/>
      <c r="J7" s="893"/>
      <c r="K7" s="885"/>
      <c r="L7" s="885"/>
      <c r="M7" s="885"/>
      <c r="N7" s="894" t="s">
        <v>893</v>
      </c>
      <c r="O7" s="764"/>
      <c r="P7" s="775" t="s">
        <v>894</v>
      </c>
      <c r="Q7" s="776" t="s">
        <v>895</v>
      </c>
      <c r="R7" s="737"/>
      <c r="S7" s="363"/>
      <c r="V7" s="411"/>
      <c r="W7" s="411"/>
      <c r="X7" s="411"/>
      <c r="Y7" s="411"/>
      <c r="Z7" s="411"/>
    </row>
    <row r="8" spans="1:26" ht="14.4" thickBot="1">
      <c r="A8" s="737"/>
      <c r="B8" s="777">
        <v>3</v>
      </c>
      <c r="C8" s="778" t="s">
        <v>896</v>
      </c>
      <c r="D8" s="526" t="s">
        <v>987</v>
      </c>
      <c r="E8" s="551" t="s">
        <v>182</v>
      </c>
      <c r="F8" s="779">
        <v>2</v>
      </c>
      <c r="G8" s="780" t="s">
        <v>459</v>
      </c>
      <c r="H8" s="885"/>
      <c r="I8" s="885"/>
      <c r="J8" s="885"/>
      <c r="K8" s="885"/>
      <c r="L8" s="885"/>
      <c r="M8" s="885"/>
      <c r="N8" s="895">
        <v>3.5999999999999997E-2</v>
      </c>
      <c r="O8" s="764"/>
      <c r="P8" s="782" t="s">
        <v>894</v>
      </c>
      <c r="Q8" s="783"/>
      <c r="R8" s="737"/>
      <c r="S8" s="363"/>
      <c r="V8" s="411"/>
      <c r="W8" s="411"/>
      <c r="X8" s="411"/>
      <c r="Y8" s="411"/>
      <c r="Z8" s="411"/>
    </row>
    <row r="9" spans="1:26" ht="14.4" thickBot="1">
      <c r="A9" s="737"/>
      <c r="B9" s="896"/>
      <c r="C9" s="785"/>
      <c r="D9" s="786"/>
      <c r="E9" s="886"/>
      <c r="F9" s="886"/>
      <c r="G9" s="886"/>
      <c r="H9" s="751"/>
      <c r="I9" s="753"/>
      <c r="J9" s="753"/>
      <c r="K9" s="753"/>
      <c r="L9" s="753"/>
      <c r="M9" s="753"/>
      <c r="N9" s="751"/>
      <c r="O9" s="751"/>
      <c r="P9" s="787"/>
      <c r="Q9" s="787"/>
      <c r="R9" s="737"/>
      <c r="S9" s="363"/>
      <c r="V9" s="411"/>
      <c r="W9" s="411"/>
      <c r="X9" s="411"/>
      <c r="Y9" s="411"/>
      <c r="Z9" s="411"/>
    </row>
    <row r="10" spans="1:26" ht="14.4" thickBot="1">
      <c r="A10" s="737"/>
      <c r="B10" s="682" t="s">
        <v>456</v>
      </c>
      <c r="C10" s="754" t="s">
        <v>898</v>
      </c>
      <c r="D10" s="755"/>
      <c r="E10" s="404"/>
      <c r="F10" s="755"/>
      <c r="G10" s="756"/>
      <c r="H10" s="684"/>
      <c r="I10" s="684"/>
      <c r="J10" s="684"/>
      <c r="K10" s="684"/>
      <c r="L10" s="684"/>
      <c r="M10" s="684"/>
      <c r="N10" s="684"/>
      <c r="O10" s="684"/>
      <c r="P10" s="690"/>
      <c r="Q10" s="690"/>
      <c r="R10" s="737"/>
      <c r="S10" s="363"/>
      <c r="V10" s="411"/>
      <c r="W10" s="411"/>
      <c r="X10" s="411"/>
      <c r="Y10" s="411"/>
      <c r="Z10" s="411"/>
    </row>
    <row r="11" spans="1:26" ht="14.4" thickBot="1">
      <c r="A11" s="737"/>
      <c r="B11" s="757">
        <v>4</v>
      </c>
      <c r="C11" s="758" t="s">
        <v>988</v>
      </c>
      <c r="D11" s="490" t="s">
        <v>989</v>
      </c>
      <c r="E11" s="541" t="s">
        <v>489</v>
      </c>
      <c r="F11" s="759">
        <v>1</v>
      </c>
      <c r="G11" s="788" t="s">
        <v>459</v>
      </c>
      <c r="H11" s="751"/>
      <c r="I11" s="751"/>
      <c r="J11" s="751"/>
      <c r="K11" s="751"/>
      <c r="L11" s="751"/>
      <c r="M11" s="751"/>
      <c r="N11" s="789">
        <v>98.042771203666902</v>
      </c>
      <c r="O11" s="790"/>
      <c r="P11" s="791" t="s">
        <v>894</v>
      </c>
      <c r="Q11" s="792"/>
      <c r="R11" s="737"/>
      <c r="S11" s="363"/>
      <c r="V11" s="411"/>
      <c r="W11" s="411"/>
      <c r="X11" s="411"/>
      <c r="Y11" s="411"/>
      <c r="Z11" s="411"/>
    </row>
    <row r="12" spans="1:26" ht="14.4" thickBot="1">
      <c r="A12" s="737"/>
      <c r="B12" s="897">
        <v>5</v>
      </c>
      <c r="C12" s="898" t="s">
        <v>990</v>
      </c>
      <c r="D12" s="516" t="s">
        <v>991</v>
      </c>
      <c r="E12" s="548" t="s">
        <v>208</v>
      </c>
      <c r="F12" s="899">
        <v>3</v>
      </c>
      <c r="G12" s="793" t="s">
        <v>457</v>
      </c>
      <c r="H12" s="751"/>
      <c r="I12" s="794">
        <v>8.3350050677115295</v>
      </c>
      <c r="J12" s="795">
        <v>8.3350050677115295</v>
      </c>
      <c r="K12" s="795">
        <v>8.3350050677115295</v>
      </c>
      <c r="L12" s="795">
        <v>8.3350050677115295</v>
      </c>
      <c r="M12" s="796">
        <v>8.3350050677115295</v>
      </c>
      <c r="N12" s="797"/>
      <c r="O12" s="797"/>
      <c r="P12" s="900" t="s">
        <v>904</v>
      </c>
      <c r="Q12" s="799"/>
      <c r="R12" s="737"/>
      <c r="S12" s="363"/>
      <c r="V12" s="411"/>
      <c r="W12" s="411"/>
      <c r="X12" s="411"/>
      <c r="Y12" s="411"/>
      <c r="Z12" s="411"/>
    </row>
    <row r="13" spans="1:26" ht="14.4" thickBot="1">
      <c r="A13" s="737"/>
      <c r="B13" s="777">
        <v>6</v>
      </c>
      <c r="C13" s="778" t="s">
        <v>992</v>
      </c>
      <c r="D13" s="526" t="s">
        <v>993</v>
      </c>
      <c r="E13" s="551" t="s">
        <v>489</v>
      </c>
      <c r="F13" s="779">
        <v>1</v>
      </c>
      <c r="G13" s="780" t="s">
        <v>459</v>
      </c>
      <c r="H13" s="751"/>
      <c r="I13" s="751"/>
      <c r="J13" s="751"/>
      <c r="K13" s="751"/>
      <c r="L13" s="751"/>
      <c r="M13" s="751"/>
      <c r="N13" s="789">
        <v>98</v>
      </c>
      <c r="O13" s="790"/>
      <c r="P13" s="901" t="s">
        <v>894</v>
      </c>
      <c r="Q13" s="801"/>
      <c r="R13" s="737"/>
      <c r="S13" s="363"/>
      <c r="V13" s="411"/>
      <c r="W13" s="411"/>
      <c r="X13" s="411"/>
      <c r="Y13" s="411"/>
      <c r="Z13" s="411"/>
    </row>
    <row r="14" spans="1:26" ht="14.4" thickBot="1">
      <c r="A14" s="737"/>
      <c r="B14" s="896"/>
      <c r="C14" s="785"/>
      <c r="D14" s="786"/>
      <c r="E14" s="886"/>
      <c r="F14" s="886"/>
      <c r="G14" s="886"/>
      <c r="H14" s="751"/>
      <c r="I14" s="753"/>
      <c r="J14" s="753"/>
      <c r="K14" s="753"/>
      <c r="L14" s="753"/>
      <c r="M14" s="753"/>
      <c r="N14" s="751"/>
      <c r="O14" s="751"/>
      <c r="P14" s="787"/>
      <c r="Q14" s="787"/>
      <c r="R14" s="737"/>
      <c r="S14" s="363"/>
      <c r="V14" s="411"/>
      <c r="W14" s="411"/>
      <c r="X14" s="411"/>
      <c r="Y14" s="411"/>
      <c r="Z14" s="411"/>
    </row>
    <row r="15" spans="1:26" ht="14.4" thickBot="1">
      <c r="A15" s="737"/>
      <c r="B15" s="682" t="s">
        <v>460</v>
      </c>
      <c r="C15" s="754" t="s">
        <v>907</v>
      </c>
      <c r="D15" s="755"/>
      <c r="E15" s="404"/>
      <c r="F15" s="755"/>
      <c r="G15" s="756"/>
      <c r="H15" s="684"/>
      <c r="I15" s="684"/>
      <c r="J15" s="684"/>
      <c r="K15" s="684"/>
      <c r="L15" s="684"/>
      <c r="M15" s="684"/>
      <c r="N15" s="684"/>
      <c r="O15" s="684"/>
      <c r="P15" s="690"/>
      <c r="Q15" s="690"/>
      <c r="R15" s="737"/>
      <c r="S15" s="363"/>
      <c r="V15" s="411"/>
      <c r="W15" s="411"/>
      <c r="X15" s="411"/>
      <c r="Y15" s="411"/>
      <c r="Z15" s="411"/>
    </row>
    <row r="16" spans="1:26">
      <c r="A16" s="737"/>
      <c r="B16" s="757">
        <v>7</v>
      </c>
      <c r="C16" s="758" t="s">
        <v>994</v>
      </c>
      <c r="D16" s="490" t="s">
        <v>995</v>
      </c>
      <c r="E16" s="490" t="s">
        <v>208</v>
      </c>
      <c r="F16" s="643">
        <v>3</v>
      </c>
      <c r="G16" s="788" t="s">
        <v>457</v>
      </c>
      <c r="H16" s="751"/>
      <c r="I16" s="802">
        <v>852.11963334994698</v>
      </c>
      <c r="J16" s="803">
        <v>792.19267520454105</v>
      </c>
      <c r="K16" s="803">
        <v>796.35681432750403</v>
      </c>
      <c r="L16" s="803">
        <v>706.67513474515795</v>
      </c>
      <c r="M16" s="804">
        <v>614.23905585353805</v>
      </c>
      <c r="N16" s="797"/>
      <c r="O16" s="797"/>
      <c r="P16" s="791" t="s">
        <v>904</v>
      </c>
      <c r="Q16" s="805"/>
      <c r="R16" s="737"/>
      <c r="S16" s="363"/>
      <c r="V16" s="411"/>
      <c r="W16" s="411"/>
      <c r="X16" s="411"/>
      <c r="Y16" s="411"/>
      <c r="Z16" s="411"/>
    </row>
    <row r="17" spans="1:27">
      <c r="A17" s="737"/>
      <c r="B17" s="767">
        <v>8</v>
      </c>
      <c r="C17" s="768" t="s">
        <v>996</v>
      </c>
      <c r="D17" s="521" t="s">
        <v>997</v>
      </c>
      <c r="E17" s="521" t="s">
        <v>208</v>
      </c>
      <c r="F17" s="646">
        <v>3</v>
      </c>
      <c r="G17" s="793" t="s">
        <v>457</v>
      </c>
      <c r="H17" s="751"/>
      <c r="I17" s="382">
        <v>852.42637277371273</v>
      </c>
      <c r="J17" s="806">
        <v>792.31251507991965</v>
      </c>
      <c r="K17" s="806">
        <v>796.45627877037145</v>
      </c>
      <c r="L17" s="806">
        <v>707.21341810248157</v>
      </c>
      <c r="M17" s="807">
        <v>615.22963559942889</v>
      </c>
      <c r="N17" s="797"/>
      <c r="O17" s="797"/>
      <c r="P17" s="808" t="s">
        <v>904</v>
      </c>
      <c r="Q17" s="809"/>
      <c r="R17" s="737"/>
      <c r="S17" s="363"/>
      <c r="V17" s="411"/>
      <c r="W17" s="411"/>
      <c r="X17" s="411"/>
      <c r="Y17" s="411"/>
      <c r="Z17" s="411"/>
    </row>
    <row r="18" spans="1:27" ht="14.4" thickBot="1">
      <c r="A18" s="737"/>
      <c r="B18" s="777">
        <v>9</v>
      </c>
      <c r="C18" s="778" t="s">
        <v>998</v>
      </c>
      <c r="D18" s="526" t="s">
        <v>999</v>
      </c>
      <c r="E18" s="526" t="s">
        <v>208</v>
      </c>
      <c r="F18" s="654">
        <v>3</v>
      </c>
      <c r="G18" s="859" t="s">
        <v>472</v>
      </c>
      <c r="H18" s="903"/>
      <c r="I18" s="811">
        <v>917.00652030996605</v>
      </c>
      <c r="J18" s="812">
        <v>909.55609871451816</v>
      </c>
      <c r="K18" s="725">
        <v>888.26573775899283</v>
      </c>
      <c r="L18" s="725">
        <v>849.54843804020163</v>
      </c>
      <c r="M18" s="904">
        <v>711.88033027958409</v>
      </c>
      <c r="N18" s="905"/>
      <c r="O18" s="905"/>
      <c r="P18" s="906" t="s">
        <v>914</v>
      </c>
      <c r="Q18" s="907"/>
      <c r="R18" s="737"/>
      <c r="S18" s="363">
        <f xml:space="preserve"> IF( SUM( V18:Z18 ) = 0, 0, $V$3 )</f>
        <v>0</v>
      </c>
      <c r="V18" s="411"/>
      <c r="W18" s="411"/>
      <c r="X18" s="414">
        <v>0</v>
      </c>
      <c r="Y18" s="414">
        <v>0</v>
      </c>
      <c r="Z18" s="414">
        <v>0</v>
      </c>
    </row>
    <row r="19" spans="1:27" ht="14.4" thickBot="1">
      <c r="A19" s="737"/>
      <c r="B19" s="896"/>
      <c r="C19" s="785"/>
      <c r="D19" s="786"/>
      <c r="E19" s="886"/>
      <c r="F19" s="886"/>
      <c r="G19" s="886"/>
      <c r="H19" s="751"/>
      <c r="I19" s="753"/>
      <c r="J19" s="753"/>
      <c r="K19" s="908"/>
      <c r="L19" s="908"/>
      <c r="M19" s="908"/>
      <c r="N19" s="751"/>
      <c r="O19" s="751"/>
      <c r="P19" s="787"/>
      <c r="Q19" s="787"/>
      <c r="R19" s="737"/>
      <c r="S19" s="363"/>
      <c r="V19" s="411"/>
      <c r="W19" s="411"/>
      <c r="X19" s="411"/>
      <c r="Y19" s="411"/>
      <c r="Z19" s="411"/>
    </row>
    <row r="20" spans="1:27" ht="14.4" thickBot="1">
      <c r="A20" s="737"/>
      <c r="B20" s="682" t="s">
        <v>461</v>
      </c>
      <c r="C20" s="754" t="s">
        <v>1000</v>
      </c>
      <c r="D20" s="755"/>
      <c r="E20" s="404"/>
      <c r="F20" s="755"/>
      <c r="G20" s="756"/>
      <c r="H20" s="684"/>
      <c r="I20" s="684"/>
      <c r="J20" s="684"/>
      <c r="K20" s="909"/>
      <c r="L20" s="909"/>
      <c r="M20" s="909"/>
      <c r="N20" s="684"/>
      <c r="O20" s="684"/>
      <c r="P20" s="690"/>
      <c r="Q20" s="690"/>
      <c r="R20" s="737"/>
      <c r="S20" s="363"/>
      <c r="V20" s="411"/>
      <c r="W20" s="411"/>
      <c r="X20" s="411"/>
      <c r="Y20" s="411"/>
      <c r="Z20" s="411"/>
    </row>
    <row r="21" spans="1:27" ht="14.25" customHeight="1">
      <c r="A21" s="737"/>
      <c r="B21" s="757">
        <v>10</v>
      </c>
      <c r="C21" s="910" t="s">
        <v>1001</v>
      </c>
      <c r="D21" s="911" t="s">
        <v>1002</v>
      </c>
      <c r="E21" s="490" t="s">
        <v>208</v>
      </c>
      <c r="F21" s="490">
        <v>3</v>
      </c>
      <c r="G21" s="491" t="s">
        <v>472</v>
      </c>
      <c r="H21" s="903"/>
      <c r="I21" s="802">
        <v>3.5668453497428141</v>
      </c>
      <c r="J21" s="803">
        <v>3.7381288902709984</v>
      </c>
      <c r="K21" s="445">
        <v>4.0970000000000004</v>
      </c>
      <c r="L21" s="445">
        <v>2.9684822899999999</v>
      </c>
      <c r="M21" s="446">
        <v>2.9684822899999999</v>
      </c>
      <c r="N21" s="905"/>
      <c r="O21" s="905"/>
      <c r="P21" s="912" t="s">
        <v>914</v>
      </c>
      <c r="Q21" s="913"/>
      <c r="R21" s="737"/>
      <c r="S21" s="363">
        <f xml:space="preserve"> IF( SUM( V21:Z21 ) = 0, 0, $V$3 )</f>
        <v>0</v>
      </c>
      <c r="V21" s="411"/>
      <c r="W21" s="411"/>
      <c r="X21" s="414">
        <v>0</v>
      </c>
      <c r="Y21" s="414">
        <v>0</v>
      </c>
      <c r="Z21" s="414">
        <v>0</v>
      </c>
    </row>
    <row r="22" spans="1:27" ht="14.25" customHeight="1">
      <c r="A22" s="737"/>
      <c r="B22" s="767">
        <v>11</v>
      </c>
      <c r="C22" s="768" t="s">
        <v>1003</v>
      </c>
      <c r="D22" s="521" t="s">
        <v>1004</v>
      </c>
      <c r="E22" s="521" t="s">
        <v>208</v>
      </c>
      <c r="F22" s="646">
        <v>3</v>
      </c>
      <c r="G22" s="793" t="s">
        <v>472</v>
      </c>
      <c r="H22" s="903"/>
      <c r="I22" s="382">
        <v>0.30435075</v>
      </c>
      <c r="J22" s="806">
        <v>0.74199999999999999</v>
      </c>
      <c r="K22" s="723">
        <v>3.9925510000000004E-2</v>
      </c>
      <c r="L22" s="723">
        <v>3.6999999999999998E-2</v>
      </c>
      <c r="M22" s="722">
        <v>0</v>
      </c>
      <c r="N22" s="905"/>
      <c r="O22" s="905"/>
      <c r="P22" s="914" t="s">
        <v>914</v>
      </c>
      <c r="Q22" s="915"/>
      <c r="R22" s="737"/>
      <c r="S22" s="363">
        <f t="shared" ref="S22:S27" si="0" xml:space="preserve"> IF( SUM( V22:Z22 ) = 0, 0, $V$3 )</f>
        <v>0</v>
      </c>
      <c r="V22" s="411"/>
      <c r="W22" s="411"/>
      <c r="X22" s="414">
        <v>0</v>
      </c>
      <c r="Y22" s="414">
        <v>0</v>
      </c>
      <c r="Z22" s="414">
        <v>0</v>
      </c>
    </row>
    <row r="23" spans="1:27" ht="14.25" customHeight="1">
      <c r="A23" s="737"/>
      <c r="B23" s="767">
        <v>12</v>
      </c>
      <c r="C23" s="768" t="s">
        <v>1005</v>
      </c>
      <c r="D23" s="521" t="s">
        <v>1006</v>
      </c>
      <c r="E23" s="521" t="s">
        <v>208</v>
      </c>
      <c r="F23" s="646">
        <v>3</v>
      </c>
      <c r="G23" s="793" t="s">
        <v>472</v>
      </c>
      <c r="H23" s="903"/>
      <c r="I23" s="382">
        <v>0</v>
      </c>
      <c r="J23" s="806">
        <v>17.734000000000002</v>
      </c>
      <c r="K23" s="723">
        <v>9.440400363967246</v>
      </c>
      <c r="L23" s="723">
        <v>9.9209999999999994</v>
      </c>
      <c r="M23" s="722">
        <v>10.226000000000012</v>
      </c>
      <c r="N23" s="905"/>
      <c r="O23" s="905"/>
      <c r="P23" s="914" t="s">
        <v>914</v>
      </c>
      <c r="Q23" s="915"/>
      <c r="R23" s="737"/>
      <c r="S23" s="363">
        <f t="shared" si="0"/>
        <v>0</v>
      </c>
      <c r="V23" s="411"/>
      <c r="W23" s="411"/>
      <c r="X23" s="414">
        <v>0</v>
      </c>
      <c r="Y23" s="414">
        <v>0</v>
      </c>
      <c r="Z23" s="414">
        <v>0</v>
      </c>
    </row>
    <row r="24" spans="1:27" ht="14.25" customHeight="1">
      <c r="A24" s="737"/>
      <c r="B24" s="767">
        <v>13</v>
      </c>
      <c r="C24" s="768" t="s">
        <v>1007</v>
      </c>
      <c r="D24" s="521" t="s">
        <v>1008</v>
      </c>
      <c r="E24" s="521" t="s">
        <v>208</v>
      </c>
      <c r="F24" s="646">
        <v>3</v>
      </c>
      <c r="G24" s="793" t="s">
        <v>472</v>
      </c>
      <c r="H24" s="903"/>
      <c r="I24" s="721">
        <v>0</v>
      </c>
      <c r="J24" s="723">
        <v>0</v>
      </c>
      <c r="K24" s="723">
        <v>0</v>
      </c>
      <c r="L24" s="723">
        <v>0</v>
      </c>
      <c r="M24" s="722">
        <v>0</v>
      </c>
      <c r="N24" s="905"/>
      <c r="O24" s="905"/>
      <c r="P24" s="914"/>
      <c r="Q24" s="915"/>
      <c r="R24" s="737"/>
      <c r="S24" s="363">
        <f t="shared" si="0"/>
        <v>0</v>
      </c>
      <c r="V24" s="414">
        <v>0</v>
      </c>
      <c r="W24" s="414">
        <v>0</v>
      </c>
      <c r="X24" s="414">
        <v>0</v>
      </c>
      <c r="Y24" s="414">
        <v>0</v>
      </c>
      <c r="Z24" s="414">
        <v>0</v>
      </c>
      <c r="AA24" s="378"/>
    </row>
    <row r="25" spans="1:27" ht="14.25" customHeight="1">
      <c r="A25" s="737"/>
      <c r="B25" s="767">
        <v>14</v>
      </c>
      <c r="C25" s="768" t="s">
        <v>1009</v>
      </c>
      <c r="D25" s="521" t="s">
        <v>1010</v>
      </c>
      <c r="E25" s="521" t="s">
        <v>208</v>
      </c>
      <c r="F25" s="646">
        <v>3</v>
      </c>
      <c r="G25" s="793" t="s">
        <v>472</v>
      </c>
      <c r="H25" s="903"/>
      <c r="I25" s="721">
        <v>11.8</v>
      </c>
      <c r="J25" s="723">
        <v>10.48114</v>
      </c>
      <c r="K25" s="723">
        <v>0.34168492000000295</v>
      </c>
      <c r="L25" s="723">
        <v>0</v>
      </c>
      <c r="M25" s="722">
        <v>0</v>
      </c>
      <c r="N25" s="905"/>
      <c r="O25" s="905"/>
      <c r="P25" s="914"/>
      <c r="Q25" s="915"/>
      <c r="R25" s="737"/>
      <c r="S25" s="363">
        <f t="shared" si="0"/>
        <v>0</v>
      </c>
      <c r="V25" s="414">
        <v>0</v>
      </c>
      <c r="W25" s="414">
        <v>0</v>
      </c>
      <c r="X25" s="414">
        <v>0</v>
      </c>
      <c r="Y25" s="414">
        <v>0</v>
      </c>
      <c r="Z25" s="414">
        <v>0</v>
      </c>
      <c r="AA25" s="378"/>
    </row>
    <row r="26" spans="1:27" ht="14.25" customHeight="1">
      <c r="A26" s="737"/>
      <c r="B26" s="767">
        <v>15</v>
      </c>
      <c r="C26" s="768" t="s">
        <v>1011</v>
      </c>
      <c r="D26" s="521" t="s">
        <v>1012</v>
      </c>
      <c r="E26" s="521" t="s">
        <v>208</v>
      </c>
      <c r="F26" s="646">
        <v>3</v>
      </c>
      <c r="G26" s="793" t="s">
        <v>472</v>
      </c>
      <c r="H26" s="903"/>
      <c r="I26" s="721">
        <v>0</v>
      </c>
      <c r="J26" s="723">
        <v>0</v>
      </c>
      <c r="K26" s="723">
        <v>0</v>
      </c>
      <c r="L26" s="723">
        <v>0</v>
      </c>
      <c r="M26" s="722">
        <v>0</v>
      </c>
      <c r="N26" s="905"/>
      <c r="O26" s="905"/>
      <c r="P26" s="914"/>
      <c r="Q26" s="915"/>
      <c r="R26" s="737"/>
      <c r="S26" s="363">
        <f t="shared" si="0"/>
        <v>0</v>
      </c>
      <c r="V26" s="414">
        <v>0</v>
      </c>
      <c r="W26" s="414">
        <v>0</v>
      </c>
      <c r="X26" s="414">
        <v>0</v>
      </c>
      <c r="Y26" s="414">
        <v>0</v>
      </c>
      <c r="Z26" s="414">
        <v>0</v>
      </c>
      <c r="AA26" s="378"/>
    </row>
    <row r="27" spans="1:27" ht="14.25" customHeight="1" thickBot="1">
      <c r="A27" s="737"/>
      <c r="B27" s="767">
        <v>16</v>
      </c>
      <c r="C27" s="768" t="s">
        <v>1013</v>
      </c>
      <c r="D27" s="521" t="s">
        <v>1014</v>
      </c>
      <c r="E27" s="521" t="s">
        <v>208</v>
      </c>
      <c r="F27" s="646">
        <v>3</v>
      </c>
      <c r="G27" s="793" t="s">
        <v>472</v>
      </c>
      <c r="H27" s="903"/>
      <c r="I27" s="724">
        <v>0</v>
      </c>
      <c r="J27" s="725">
        <v>0</v>
      </c>
      <c r="K27" s="725">
        <v>0</v>
      </c>
      <c r="L27" s="725">
        <v>0</v>
      </c>
      <c r="M27" s="904">
        <v>0</v>
      </c>
      <c r="N27" s="905"/>
      <c r="O27" s="905"/>
      <c r="P27" s="914"/>
      <c r="Q27" s="915"/>
      <c r="R27" s="737"/>
      <c r="S27" s="363">
        <f t="shared" si="0"/>
        <v>0</v>
      </c>
      <c r="V27" s="414">
        <v>0</v>
      </c>
      <c r="W27" s="414">
        <v>0</v>
      </c>
      <c r="X27" s="414">
        <v>0</v>
      </c>
      <c r="Y27" s="414">
        <v>0</v>
      </c>
      <c r="Z27" s="414">
        <v>0</v>
      </c>
    </row>
    <row r="28" spans="1:27" ht="14.25" customHeight="1" thickBot="1">
      <c r="A28" s="737"/>
      <c r="B28" s="777">
        <v>17</v>
      </c>
      <c r="C28" s="778" t="s">
        <v>1015</v>
      </c>
      <c r="D28" s="526" t="s">
        <v>1016</v>
      </c>
      <c r="E28" s="526" t="s">
        <v>208</v>
      </c>
      <c r="F28" s="654">
        <v>3</v>
      </c>
      <c r="G28" s="916" t="s">
        <v>457</v>
      </c>
      <c r="H28" s="830">
        <v>51.491</v>
      </c>
      <c r="I28" s="751"/>
      <c r="J28" s="751"/>
      <c r="K28" s="751"/>
      <c r="L28" s="751"/>
      <c r="M28" s="751"/>
      <c r="N28" s="751"/>
      <c r="O28" s="751"/>
      <c r="P28" s="917"/>
      <c r="Q28" s="918"/>
      <c r="R28" s="737"/>
      <c r="S28" s="363"/>
      <c r="V28" s="411"/>
      <c r="W28" s="411"/>
      <c r="X28" s="411"/>
      <c r="Y28" s="411"/>
      <c r="Z28" s="411"/>
    </row>
    <row r="29" spans="1:27" ht="15" customHeight="1" thickBot="1">
      <c r="A29" s="737"/>
      <c r="B29" s="896"/>
      <c r="C29" s="785"/>
      <c r="D29" s="786"/>
      <c r="E29" s="886"/>
      <c r="F29" s="886"/>
      <c r="G29" s="886"/>
      <c r="H29" s="751"/>
      <c r="I29" s="753"/>
      <c r="J29" s="753"/>
      <c r="K29" s="753"/>
      <c r="L29" s="753"/>
      <c r="M29" s="753"/>
      <c r="N29" s="751"/>
      <c r="O29" s="751"/>
      <c r="P29" s="787"/>
      <c r="Q29" s="787"/>
      <c r="R29" s="737"/>
      <c r="S29" s="363"/>
      <c r="V29" s="411"/>
      <c r="W29" s="411"/>
      <c r="X29" s="411"/>
      <c r="Y29" s="411"/>
      <c r="Z29" s="411"/>
    </row>
    <row r="30" spans="1:27" ht="15" customHeight="1" thickBot="1">
      <c r="A30" s="737"/>
      <c r="B30" s="866" t="s">
        <v>462</v>
      </c>
      <c r="C30" s="867" t="s">
        <v>929</v>
      </c>
      <c r="D30" s="755"/>
      <c r="E30" s="404"/>
      <c r="F30" s="755"/>
      <c r="G30" s="756"/>
      <c r="H30" s="684"/>
      <c r="I30" s="684"/>
      <c r="J30" s="684"/>
      <c r="K30" s="684"/>
      <c r="L30" s="684"/>
      <c r="M30" s="684"/>
      <c r="N30" s="684"/>
      <c r="O30" s="684"/>
      <c r="P30" s="690"/>
      <c r="Q30" s="690"/>
      <c r="R30" s="737"/>
      <c r="S30" s="363"/>
      <c r="V30" s="411"/>
      <c r="W30" s="411"/>
      <c r="X30" s="411"/>
      <c r="Y30" s="411"/>
      <c r="Z30" s="411"/>
    </row>
    <row r="31" spans="1:27" ht="15" customHeight="1" thickBot="1">
      <c r="A31" s="737"/>
      <c r="B31" s="833">
        <v>18</v>
      </c>
      <c r="C31" s="834" t="s">
        <v>1017</v>
      </c>
      <c r="D31" s="557" t="s">
        <v>1018</v>
      </c>
      <c r="E31" s="557" t="s">
        <v>182</v>
      </c>
      <c r="F31" s="835">
        <v>2</v>
      </c>
      <c r="G31" s="836" t="s">
        <v>459</v>
      </c>
      <c r="H31" s="751"/>
      <c r="I31" s="837">
        <v>0.46305550456485323</v>
      </c>
      <c r="J31" s="838">
        <v>0.49871575003677421</v>
      </c>
      <c r="K31" s="838">
        <v>0.48862179736583111</v>
      </c>
      <c r="L31" s="838">
        <v>0.52475100953429421</v>
      </c>
      <c r="M31" s="839">
        <v>0.54012024289919736</v>
      </c>
      <c r="N31" s="751"/>
      <c r="O31" s="751"/>
      <c r="P31" s="919" t="s">
        <v>932</v>
      </c>
      <c r="Q31" s="920"/>
      <c r="R31" s="737"/>
      <c r="S31" s="363"/>
      <c r="V31" s="411"/>
      <c r="W31" s="411"/>
      <c r="X31" s="411"/>
      <c r="Y31" s="411"/>
      <c r="Z31" s="411"/>
      <c r="AA31" s="378"/>
    </row>
    <row r="32" spans="1:27" ht="15" customHeight="1" thickBot="1">
      <c r="A32" s="737"/>
      <c r="B32" s="896"/>
      <c r="C32" s="785"/>
      <c r="D32" s="786"/>
      <c r="E32" s="886"/>
      <c r="F32" s="886"/>
      <c r="G32" s="886"/>
      <c r="H32" s="751"/>
      <c r="I32" s="753"/>
      <c r="J32" s="753"/>
      <c r="K32" s="753"/>
      <c r="L32" s="753"/>
      <c r="M32" s="753"/>
      <c r="N32" s="751"/>
      <c r="O32" s="751"/>
      <c r="P32" s="787"/>
      <c r="Q32" s="787"/>
      <c r="R32" s="737"/>
      <c r="S32" s="363"/>
      <c r="V32" s="411"/>
      <c r="W32" s="411"/>
      <c r="X32" s="411"/>
      <c r="Y32" s="411"/>
      <c r="Z32" s="411"/>
    </row>
    <row r="33" spans="1:27" ht="15" customHeight="1" thickBot="1">
      <c r="A33" s="737"/>
      <c r="B33" s="682" t="s">
        <v>634</v>
      </c>
      <c r="C33" s="754" t="s">
        <v>1019</v>
      </c>
      <c r="D33" s="755"/>
      <c r="E33" s="404"/>
      <c r="F33" s="755"/>
      <c r="G33" s="756"/>
      <c r="H33" s="684"/>
      <c r="I33" s="684"/>
      <c r="J33" s="684"/>
      <c r="K33" s="684"/>
      <c r="L33" s="684"/>
      <c r="M33" s="684"/>
      <c r="N33" s="684"/>
      <c r="O33" s="684"/>
      <c r="P33" s="690"/>
      <c r="Q33" s="690"/>
      <c r="R33" s="737"/>
      <c r="S33" s="363"/>
      <c r="V33" s="411"/>
      <c r="W33" s="411"/>
      <c r="X33" s="411"/>
      <c r="Y33" s="411"/>
      <c r="Z33" s="411"/>
    </row>
    <row r="34" spans="1:27" ht="15" customHeight="1" thickBot="1">
      <c r="A34" s="737"/>
      <c r="B34" s="860"/>
      <c r="C34" s="785"/>
      <c r="D34" s="786"/>
      <c r="E34" s="886"/>
      <c r="F34" s="886"/>
      <c r="G34" s="886"/>
      <c r="H34" s="751"/>
      <c r="I34" s="753"/>
      <c r="J34" s="753"/>
      <c r="K34" s="753"/>
      <c r="L34" s="753"/>
      <c r="M34" s="753"/>
      <c r="N34" s="751"/>
      <c r="O34" s="751"/>
      <c r="P34" s="787"/>
      <c r="Q34" s="921"/>
      <c r="R34" s="737"/>
      <c r="S34" s="363"/>
      <c r="V34" s="411"/>
      <c r="W34" s="411"/>
      <c r="X34" s="411"/>
      <c r="Y34" s="411"/>
      <c r="Z34" s="411"/>
    </row>
    <row r="35" spans="1:27" ht="15" customHeight="1" thickBot="1">
      <c r="A35" s="737"/>
      <c r="B35" s="866" t="s">
        <v>718</v>
      </c>
      <c r="C35" s="867" t="s">
        <v>950</v>
      </c>
      <c r="D35" s="862"/>
      <c r="E35" s="862"/>
      <c r="F35" s="862"/>
      <c r="G35" s="864"/>
      <c r="H35" s="751"/>
      <c r="I35" s="751"/>
      <c r="J35" s="751"/>
      <c r="K35" s="753"/>
      <c r="L35" s="753"/>
      <c r="M35" s="753"/>
      <c r="N35" s="751"/>
      <c r="O35" s="751"/>
      <c r="P35" s="922"/>
      <c r="Q35" s="922"/>
      <c r="R35" s="737"/>
      <c r="S35" s="363"/>
      <c r="V35" s="411"/>
      <c r="W35" s="411"/>
      <c r="X35" s="411"/>
      <c r="Y35" s="411"/>
      <c r="Z35" s="411"/>
    </row>
    <row r="36" spans="1:27" ht="14.25" customHeight="1">
      <c r="A36" s="737"/>
      <c r="B36" s="757">
        <v>19</v>
      </c>
      <c r="C36" s="758" t="s">
        <v>1020</v>
      </c>
      <c r="D36" s="490" t="s">
        <v>1021</v>
      </c>
      <c r="E36" s="490" t="s">
        <v>208</v>
      </c>
      <c r="F36" s="643">
        <v>3</v>
      </c>
      <c r="G36" s="868" t="s">
        <v>457</v>
      </c>
      <c r="H36" s="751"/>
      <c r="I36" s="751"/>
      <c r="J36" s="751"/>
      <c r="K36" s="753"/>
      <c r="L36" s="753"/>
      <c r="M36" s="383">
        <v>2.531894356012856</v>
      </c>
      <c r="N36" s="751"/>
      <c r="O36" s="751"/>
      <c r="P36" s="923" t="s">
        <v>953</v>
      </c>
      <c r="Q36" s="924"/>
      <c r="R36" s="737"/>
      <c r="S36" s="363">
        <f xml:space="preserve"> IF( SUM( V36:Z36 ) = 0, 0, $V$3 )</f>
        <v>0</v>
      </c>
      <c r="V36" s="411"/>
      <c r="W36" s="411"/>
      <c r="X36" s="411"/>
      <c r="Y36" s="411"/>
      <c r="Z36" s="414">
        <v>0</v>
      </c>
    </row>
    <row r="37" spans="1:27" ht="14.25" customHeight="1">
      <c r="A37" s="737"/>
      <c r="B37" s="767">
        <v>20</v>
      </c>
      <c r="C37" s="768" t="s">
        <v>229</v>
      </c>
      <c r="D37" s="521" t="s">
        <v>1022</v>
      </c>
      <c r="E37" s="521" t="s">
        <v>208</v>
      </c>
      <c r="F37" s="646">
        <v>3</v>
      </c>
      <c r="G37" s="793" t="s">
        <v>457</v>
      </c>
      <c r="H37" s="751"/>
      <c r="I37" s="751"/>
      <c r="J37" s="751"/>
      <c r="K37" s="753"/>
      <c r="L37" s="753"/>
      <c r="M37" s="384">
        <v>98.795616749537203</v>
      </c>
      <c r="N37" s="751"/>
      <c r="O37" s="751"/>
      <c r="P37" s="848" t="s">
        <v>953</v>
      </c>
      <c r="Q37" s="849"/>
      <c r="R37" s="737"/>
      <c r="S37" s="363">
        <f xml:space="preserve"> IF( SUM( V37:Z37 ) = 0, 0, $V$3 )</f>
        <v>0</v>
      </c>
      <c r="U37" s="379"/>
      <c r="V37" s="411"/>
      <c r="W37" s="411"/>
      <c r="X37" s="411"/>
      <c r="Y37" s="411"/>
      <c r="Z37" s="414">
        <v>0</v>
      </c>
      <c r="AA37" s="379"/>
    </row>
    <row r="38" spans="1:27" ht="14.25" customHeight="1">
      <c r="A38" s="737"/>
      <c r="B38" s="767">
        <v>21</v>
      </c>
      <c r="C38" s="768" t="s">
        <v>702</v>
      </c>
      <c r="D38" s="521" t="s">
        <v>1023</v>
      </c>
      <c r="E38" s="521" t="s">
        <v>208</v>
      </c>
      <c r="F38" s="646">
        <v>3</v>
      </c>
      <c r="G38" s="793" t="s">
        <v>455</v>
      </c>
      <c r="H38" s="751"/>
      <c r="I38" s="751"/>
      <c r="J38" s="751"/>
      <c r="K38" s="753"/>
      <c r="L38" s="753"/>
      <c r="M38" s="384">
        <v>2.9056810662105272</v>
      </c>
      <c r="N38" s="751"/>
      <c r="O38" s="751"/>
      <c r="P38" s="870" t="s">
        <v>956</v>
      </c>
      <c r="Q38" s="925"/>
      <c r="R38" s="737"/>
      <c r="S38" s="363">
        <f xml:space="preserve"> IF( SUM( V38:Z38 ) = 0, 0, $V$3 )</f>
        <v>0</v>
      </c>
      <c r="U38" s="379"/>
      <c r="V38" s="411"/>
      <c r="W38" s="411"/>
      <c r="X38" s="411"/>
      <c r="Y38" s="411"/>
      <c r="Z38" s="414">
        <v>0</v>
      </c>
      <c r="AA38" s="379"/>
    </row>
    <row r="39" spans="1:27" ht="14.25" customHeight="1" thickBot="1">
      <c r="A39" s="737"/>
      <c r="B39" s="777">
        <v>22</v>
      </c>
      <c r="C39" s="778" t="s">
        <v>373</v>
      </c>
      <c r="D39" s="526" t="s">
        <v>1024</v>
      </c>
      <c r="E39" s="526" t="s">
        <v>208</v>
      </c>
      <c r="F39" s="654">
        <v>3</v>
      </c>
      <c r="G39" s="859" t="s">
        <v>455</v>
      </c>
      <c r="H39" s="751"/>
      <c r="I39" s="751"/>
      <c r="J39" s="751"/>
      <c r="K39" s="753"/>
      <c r="L39" s="753"/>
      <c r="M39" s="450">
        <f xml:space="preserve"> Summary_Output!F77</f>
        <v>113.38093642492574</v>
      </c>
      <c r="N39" s="751"/>
      <c r="O39" s="751"/>
      <c r="P39" s="872" t="s">
        <v>958</v>
      </c>
      <c r="Q39" s="918"/>
      <c r="R39" s="737"/>
      <c r="S39" s="363">
        <f xml:space="preserve"> IF( SUM( V39:Z39 ) = 0, 0, $V$3 )</f>
        <v>0</v>
      </c>
      <c r="U39" s="379"/>
      <c r="V39" s="411"/>
      <c r="W39" s="411"/>
      <c r="X39" s="411"/>
      <c r="Y39" s="411"/>
      <c r="Z39" s="414">
        <v>0</v>
      </c>
      <c r="AA39" s="379"/>
    </row>
    <row r="40" spans="1:27" ht="15" customHeight="1">
      <c r="A40" s="737"/>
      <c r="B40" s="860"/>
      <c r="C40" s="861"/>
      <c r="D40" s="926"/>
      <c r="E40" s="862"/>
      <c r="F40" s="862"/>
      <c r="G40" s="927"/>
      <c r="H40" s="751"/>
      <c r="I40" s="751"/>
      <c r="J40" s="751"/>
      <c r="K40" s="753"/>
      <c r="L40" s="753"/>
      <c r="M40" s="709"/>
      <c r="N40" s="751"/>
      <c r="O40" s="751"/>
      <c r="P40" s="928"/>
      <c r="Q40" s="922"/>
      <c r="R40" s="737"/>
      <c r="S40" s="363"/>
      <c r="U40" s="379"/>
      <c r="V40" s="411"/>
      <c r="W40" s="411"/>
      <c r="X40" s="411"/>
      <c r="Y40" s="411"/>
      <c r="Z40" s="411"/>
      <c r="AA40" s="379"/>
    </row>
    <row r="41" spans="1:27" ht="16.8">
      <c r="A41" s="737"/>
      <c r="B41" s="392" t="s">
        <v>463</v>
      </c>
      <c r="C41" s="393"/>
      <c r="D41" s="874"/>
      <c r="E41" s="874"/>
      <c r="F41" s="875"/>
      <c r="G41" s="874"/>
      <c r="H41" s="874"/>
      <c r="I41" s="874"/>
      <c r="J41" s="393"/>
      <c r="K41" s="393"/>
      <c r="L41" s="393"/>
      <c r="M41" s="709"/>
      <c r="N41" s="751"/>
      <c r="O41" s="751"/>
      <c r="P41" s="787"/>
      <c r="Q41" s="921"/>
      <c r="R41" s="737"/>
      <c r="S41" s="363"/>
      <c r="U41" s="379"/>
      <c r="V41" s="411"/>
      <c r="W41" s="411"/>
      <c r="X41" s="411"/>
      <c r="Y41" s="411"/>
      <c r="Z41" s="411"/>
      <c r="AA41" s="379"/>
    </row>
    <row r="42" spans="1:27" ht="16.8">
      <c r="A42" s="737"/>
      <c r="B42" s="455"/>
      <c r="C42" s="456" t="s">
        <v>458</v>
      </c>
      <c r="D42" s="874"/>
      <c r="E42" s="874"/>
      <c r="F42" s="875"/>
      <c r="G42" s="874"/>
      <c r="H42" s="874"/>
      <c r="I42" s="874"/>
      <c r="J42" s="393"/>
      <c r="K42" s="393"/>
      <c r="L42" s="393"/>
      <c r="M42" s="709"/>
      <c r="N42" s="751"/>
      <c r="O42" s="751"/>
      <c r="P42" s="787"/>
      <c r="Q42" s="921"/>
      <c r="R42" s="737"/>
      <c r="S42" s="363"/>
      <c r="U42" s="379"/>
      <c r="V42" s="411"/>
      <c r="W42" s="411"/>
      <c r="X42" s="411"/>
      <c r="Y42" s="411"/>
      <c r="Z42" s="411"/>
      <c r="AA42" s="379"/>
    </row>
    <row r="43" spans="1:27" ht="16.8">
      <c r="A43" s="737"/>
      <c r="B43" s="458"/>
      <c r="C43" s="456" t="s">
        <v>464</v>
      </c>
      <c r="D43" s="874"/>
      <c r="E43" s="874"/>
      <c r="F43" s="875"/>
      <c r="G43" s="874"/>
      <c r="H43" s="874"/>
      <c r="I43" s="874"/>
      <c r="J43" s="393"/>
      <c r="K43" s="393"/>
      <c r="L43" s="393"/>
      <c r="M43" s="709"/>
      <c r="N43" s="751"/>
      <c r="O43" s="751"/>
      <c r="P43" s="787"/>
      <c r="Q43" s="921"/>
      <c r="R43" s="737"/>
      <c r="S43" s="363"/>
      <c r="U43" s="379"/>
      <c r="V43" s="411"/>
      <c r="W43" s="411"/>
      <c r="X43" s="411"/>
      <c r="Y43" s="411"/>
      <c r="Z43" s="411"/>
      <c r="AA43" s="379"/>
    </row>
    <row r="44" spans="1:27" ht="16.8">
      <c r="A44" s="737"/>
      <c r="B44" s="459"/>
      <c r="C44" s="456" t="s">
        <v>465</v>
      </c>
      <c r="D44" s="874"/>
      <c r="E44" s="874"/>
      <c r="F44" s="875"/>
      <c r="G44" s="874"/>
      <c r="H44" s="874"/>
      <c r="I44" s="874"/>
      <c r="J44" s="393"/>
      <c r="K44" s="393"/>
      <c r="L44" s="393"/>
      <c r="M44" s="709"/>
      <c r="N44" s="751"/>
      <c r="O44" s="751"/>
      <c r="P44" s="787"/>
      <c r="Q44" s="921"/>
      <c r="R44" s="737"/>
      <c r="S44" s="363"/>
      <c r="U44" s="379"/>
      <c r="V44" s="411"/>
      <c r="W44" s="411"/>
      <c r="X44" s="411"/>
      <c r="Y44" s="411"/>
      <c r="Z44" s="411"/>
      <c r="AA44" s="379"/>
    </row>
    <row r="45" spans="1:27" ht="16.8">
      <c r="A45" s="737"/>
      <c r="B45" s="460"/>
      <c r="C45" s="456" t="s">
        <v>466</v>
      </c>
      <c r="D45" s="874"/>
      <c r="E45" s="874"/>
      <c r="F45" s="875"/>
      <c r="G45" s="874"/>
      <c r="H45" s="874"/>
      <c r="I45" s="874"/>
      <c r="J45" s="393"/>
      <c r="K45" s="393"/>
      <c r="L45" s="393"/>
      <c r="M45" s="709"/>
      <c r="N45" s="751"/>
      <c r="O45" s="751"/>
      <c r="P45" s="787"/>
      <c r="Q45" s="921"/>
      <c r="R45" s="737"/>
      <c r="S45" s="363"/>
      <c r="U45" s="378"/>
      <c r="V45" s="411"/>
      <c r="W45" s="411"/>
      <c r="X45" s="411"/>
      <c r="Y45" s="411"/>
      <c r="Z45" s="411"/>
      <c r="AA45" s="378"/>
    </row>
    <row r="46" spans="1:27" ht="17.399999999999999" thickBot="1">
      <c r="A46" s="737"/>
      <c r="B46" s="877"/>
      <c r="C46" s="878"/>
      <c r="D46" s="874"/>
      <c r="E46" s="874"/>
      <c r="F46" s="875"/>
      <c r="G46" s="874"/>
      <c r="H46" s="874"/>
      <c r="I46" s="874"/>
      <c r="J46" s="393"/>
      <c r="K46" s="393"/>
      <c r="L46" s="393"/>
      <c r="M46" s="709"/>
      <c r="N46" s="751"/>
      <c r="O46" s="751"/>
      <c r="P46" s="787"/>
      <c r="Q46" s="921"/>
      <c r="R46" s="737"/>
      <c r="S46" s="363"/>
      <c r="U46" s="378"/>
      <c r="V46" s="411"/>
      <c r="W46" s="411"/>
      <c r="X46" s="411"/>
      <c r="Y46" s="411"/>
      <c r="Z46" s="411"/>
      <c r="AA46" s="378"/>
    </row>
    <row r="47" spans="1:27" ht="15.6" thickBot="1">
      <c r="A47" s="737"/>
      <c r="B47" s="1166" t="s">
        <v>1025</v>
      </c>
      <c r="C47" s="1167"/>
      <c r="D47" s="1167"/>
      <c r="E47" s="1167"/>
      <c r="F47" s="1167"/>
      <c r="G47" s="1167"/>
      <c r="H47" s="1167"/>
      <c r="I47" s="1167"/>
      <c r="J47" s="1167"/>
      <c r="K47" s="1167"/>
      <c r="L47" s="1167"/>
      <c r="M47" s="1167"/>
      <c r="N47" s="1168"/>
      <c r="O47" s="751"/>
      <c r="P47" s="787"/>
      <c r="Q47" s="921"/>
      <c r="R47" s="737"/>
      <c r="S47" s="363"/>
      <c r="U47" s="378"/>
      <c r="V47" s="411"/>
      <c r="W47" s="411"/>
      <c r="X47" s="411"/>
      <c r="Y47" s="411"/>
      <c r="Z47" s="411"/>
      <c r="AA47" s="378"/>
    </row>
    <row r="48" spans="1:27" ht="15.6" thickBot="1">
      <c r="A48" s="737"/>
      <c r="B48" s="394"/>
      <c r="C48" s="395"/>
      <c r="D48" s="396"/>
      <c r="E48" s="396"/>
      <c r="F48" s="879"/>
      <c r="G48" s="396"/>
      <c r="H48" s="396"/>
      <c r="I48" s="396"/>
      <c r="J48" s="393"/>
      <c r="K48" s="393"/>
      <c r="L48" s="393"/>
      <c r="M48" s="709"/>
      <c r="N48" s="709"/>
      <c r="O48" s="751"/>
      <c r="P48" s="787"/>
      <c r="Q48" s="921"/>
      <c r="R48" s="737"/>
      <c r="S48" s="363"/>
      <c r="U48" s="380"/>
      <c r="V48" s="411"/>
      <c r="W48" s="411"/>
      <c r="X48" s="411"/>
      <c r="Y48" s="411"/>
      <c r="Z48" s="411"/>
      <c r="AA48" s="380"/>
    </row>
    <row r="49" spans="1:27" ht="45" customHeight="1" thickBot="1">
      <c r="A49" s="737"/>
      <c r="B49" s="1204" t="s">
        <v>1026</v>
      </c>
      <c r="C49" s="1205"/>
      <c r="D49" s="1205"/>
      <c r="E49" s="1205"/>
      <c r="F49" s="1205"/>
      <c r="G49" s="1205"/>
      <c r="H49" s="1205"/>
      <c r="I49" s="1205"/>
      <c r="J49" s="1205"/>
      <c r="K49" s="1205"/>
      <c r="L49" s="1205"/>
      <c r="M49" s="1205"/>
      <c r="N49" s="1206"/>
      <c r="O49" s="751"/>
      <c r="P49" s="787"/>
      <c r="Q49" s="921"/>
      <c r="R49" s="737"/>
      <c r="S49" s="363"/>
      <c r="U49" s="380"/>
      <c r="V49" s="411"/>
      <c r="W49" s="411"/>
      <c r="X49" s="411"/>
      <c r="Y49" s="411"/>
      <c r="Z49" s="411"/>
      <c r="AA49" s="380"/>
    </row>
    <row r="50" spans="1:27" ht="14.4" thickBot="1">
      <c r="A50" s="737"/>
      <c r="B50" s="393"/>
      <c r="C50" s="461"/>
      <c r="D50" s="393"/>
      <c r="E50" s="393"/>
      <c r="F50" s="880"/>
      <c r="G50" s="462"/>
      <c r="H50" s="462"/>
      <c r="I50" s="462"/>
      <c r="J50" s="393"/>
      <c r="K50" s="393"/>
      <c r="L50" s="393"/>
      <c r="M50" s="709"/>
      <c r="N50" s="709"/>
      <c r="O50" s="751"/>
      <c r="P50" s="787"/>
      <c r="Q50" s="921"/>
      <c r="R50" s="737"/>
      <c r="S50" s="363"/>
      <c r="U50" s="380"/>
      <c r="V50" s="411"/>
      <c r="W50" s="411"/>
      <c r="X50" s="411"/>
      <c r="Y50" s="411"/>
      <c r="Z50" s="411"/>
      <c r="AA50" s="380"/>
    </row>
    <row r="51" spans="1:27" ht="15" customHeight="1">
      <c r="A51" s="737"/>
      <c r="B51" s="463" t="s">
        <v>522</v>
      </c>
      <c r="C51" s="1174" t="s">
        <v>523</v>
      </c>
      <c r="D51" s="1175"/>
      <c r="E51" s="1175"/>
      <c r="F51" s="1175"/>
      <c r="G51" s="1175"/>
      <c r="H51" s="1175"/>
      <c r="I51" s="1175"/>
      <c r="J51" s="1175"/>
      <c r="K51" s="1175"/>
      <c r="L51" s="1175"/>
      <c r="M51" s="1175"/>
      <c r="N51" s="1176"/>
      <c r="O51" s="751"/>
      <c r="P51" s="787"/>
      <c r="Q51" s="921"/>
      <c r="R51" s="737"/>
      <c r="S51" s="453"/>
      <c r="U51" s="380"/>
      <c r="V51" s="411"/>
      <c r="W51" s="411"/>
      <c r="X51" s="411"/>
      <c r="Y51" s="411"/>
      <c r="Z51" s="411"/>
      <c r="AA51" s="380"/>
    </row>
    <row r="52" spans="1:27" ht="15" customHeight="1">
      <c r="A52" s="737"/>
      <c r="B52" s="729" t="s">
        <v>524</v>
      </c>
      <c r="C52" s="730" t="str">
        <f>$C$5</f>
        <v>Company details</v>
      </c>
      <c r="D52" s="730"/>
      <c r="E52" s="730"/>
      <c r="F52" s="730"/>
      <c r="G52" s="730"/>
      <c r="H52" s="730"/>
      <c r="I52" s="730"/>
      <c r="J52" s="730"/>
      <c r="K52" s="730"/>
      <c r="L52" s="730"/>
      <c r="M52" s="730"/>
      <c r="N52" s="731"/>
      <c r="O52" s="751"/>
      <c r="P52" s="787"/>
      <c r="Q52" s="921"/>
      <c r="R52" s="737"/>
      <c r="S52" s="453"/>
      <c r="U52" s="380"/>
      <c r="V52" s="411"/>
      <c r="W52" s="411"/>
      <c r="X52" s="411"/>
      <c r="Y52" s="411"/>
      <c r="Z52" s="411"/>
      <c r="AA52" s="380"/>
    </row>
    <row r="53" spans="1:27" ht="15" customHeight="1">
      <c r="A53" s="737"/>
      <c r="B53" s="929" t="s">
        <v>1027</v>
      </c>
      <c r="C53" s="1201" t="s">
        <v>961</v>
      </c>
      <c r="D53" s="1202"/>
      <c r="E53" s="1202"/>
      <c r="F53" s="1202"/>
      <c r="G53" s="1202"/>
      <c r="H53" s="1202"/>
      <c r="I53" s="1202"/>
      <c r="J53" s="1202"/>
      <c r="K53" s="1202"/>
      <c r="L53" s="1202"/>
      <c r="M53" s="1202"/>
      <c r="N53" s="1203"/>
      <c r="O53" s="751"/>
      <c r="P53" s="787"/>
      <c r="Q53" s="921"/>
      <c r="R53" s="737"/>
      <c r="S53" s="453"/>
      <c r="U53" s="380"/>
      <c r="V53" s="411"/>
      <c r="W53" s="411"/>
      <c r="X53" s="411"/>
      <c r="Y53" s="411"/>
      <c r="Z53" s="411"/>
      <c r="AA53" s="380"/>
    </row>
    <row r="54" spans="1:27" ht="15" customHeight="1">
      <c r="A54" s="737"/>
      <c r="B54" s="930" t="s">
        <v>1028</v>
      </c>
      <c r="C54" s="1201" t="s">
        <v>962</v>
      </c>
      <c r="D54" s="1202"/>
      <c r="E54" s="1202"/>
      <c r="F54" s="1202"/>
      <c r="G54" s="1202"/>
      <c r="H54" s="1202"/>
      <c r="I54" s="1202"/>
      <c r="J54" s="1202"/>
      <c r="K54" s="1202"/>
      <c r="L54" s="1202"/>
      <c r="M54" s="1202"/>
      <c r="N54" s="1203"/>
      <c r="O54" s="751"/>
      <c r="P54" s="787"/>
      <c r="Q54" s="921"/>
      <c r="R54" s="737"/>
      <c r="S54" s="453"/>
      <c r="U54" s="619"/>
      <c r="V54" s="411"/>
      <c r="W54" s="411"/>
      <c r="X54" s="411"/>
      <c r="Y54" s="411"/>
      <c r="Z54" s="411"/>
      <c r="AA54" s="619"/>
    </row>
    <row r="55" spans="1:27" ht="15" customHeight="1">
      <c r="A55" s="737"/>
      <c r="B55" s="930" t="s">
        <v>1029</v>
      </c>
      <c r="C55" s="1201" t="s">
        <v>963</v>
      </c>
      <c r="D55" s="1202"/>
      <c r="E55" s="1202"/>
      <c r="F55" s="1202"/>
      <c r="G55" s="1202"/>
      <c r="H55" s="1202"/>
      <c r="I55" s="1202"/>
      <c r="J55" s="1202"/>
      <c r="K55" s="1202"/>
      <c r="L55" s="1202"/>
      <c r="M55" s="1202"/>
      <c r="N55" s="1203"/>
      <c r="O55" s="751"/>
      <c r="P55" s="787"/>
      <c r="Q55" s="921"/>
      <c r="R55" s="737"/>
      <c r="S55" s="453"/>
      <c r="U55" s="619"/>
      <c r="V55" s="411"/>
      <c r="W55" s="411"/>
      <c r="X55" s="411"/>
      <c r="Y55" s="411"/>
      <c r="Z55" s="411"/>
      <c r="AA55" s="619"/>
    </row>
    <row r="56" spans="1:27" ht="15" customHeight="1">
      <c r="A56" s="737"/>
      <c r="B56" s="729" t="s">
        <v>535</v>
      </c>
      <c r="C56" s="730" t="str">
        <f>$C$10</f>
        <v>Menu choices</v>
      </c>
      <c r="D56" s="730"/>
      <c r="E56" s="730"/>
      <c r="F56" s="730"/>
      <c r="G56" s="730"/>
      <c r="H56" s="730"/>
      <c r="I56" s="730"/>
      <c r="J56" s="730"/>
      <c r="K56" s="730"/>
      <c r="L56" s="730"/>
      <c r="M56" s="730"/>
      <c r="N56" s="731"/>
      <c r="O56" s="751"/>
      <c r="P56" s="787"/>
      <c r="Q56" s="921"/>
      <c r="R56" s="737"/>
      <c r="S56" s="453"/>
      <c r="U56" s="619"/>
      <c r="V56" s="411"/>
      <c r="W56" s="411"/>
      <c r="X56" s="411"/>
      <c r="Y56" s="411"/>
      <c r="Z56" s="411"/>
      <c r="AA56" s="619"/>
    </row>
    <row r="57" spans="1:27" ht="15" customHeight="1">
      <c r="A57" s="737"/>
      <c r="B57" s="930" t="s">
        <v>1030</v>
      </c>
      <c r="C57" s="1201" t="s">
        <v>964</v>
      </c>
      <c r="D57" s="1202"/>
      <c r="E57" s="1202"/>
      <c r="F57" s="1202"/>
      <c r="G57" s="1202"/>
      <c r="H57" s="1202"/>
      <c r="I57" s="1202"/>
      <c r="J57" s="1202"/>
      <c r="K57" s="1202"/>
      <c r="L57" s="1202"/>
      <c r="M57" s="1202"/>
      <c r="N57" s="1203"/>
      <c r="O57" s="751"/>
      <c r="P57" s="787"/>
      <c r="Q57" s="921"/>
      <c r="R57" s="737"/>
      <c r="S57" s="453"/>
      <c r="U57" s="619"/>
      <c r="V57" s="411"/>
      <c r="W57" s="411"/>
      <c r="X57" s="411"/>
      <c r="Y57" s="411"/>
      <c r="Z57" s="411"/>
      <c r="AA57" s="619"/>
    </row>
    <row r="58" spans="1:27" ht="15" customHeight="1">
      <c r="A58" s="737"/>
      <c r="B58" s="930" t="s">
        <v>1031</v>
      </c>
      <c r="C58" s="1201" t="s">
        <v>965</v>
      </c>
      <c r="D58" s="1202"/>
      <c r="E58" s="1202"/>
      <c r="F58" s="1202"/>
      <c r="G58" s="1202"/>
      <c r="H58" s="1202"/>
      <c r="I58" s="1202"/>
      <c r="J58" s="1202"/>
      <c r="K58" s="1202"/>
      <c r="L58" s="1202"/>
      <c r="M58" s="1202"/>
      <c r="N58" s="1203"/>
      <c r="O58" s="751"/>
      <c r="P58" s="787"/>
      <c r="Q58" s="921"/>
      <c r="R58" s="737"/>
      <c r="S58" s="453"/>
      <c r="U58" s="619"/>
      <c r="V58" s="411"/>
      <c r="W58" s="411"/>
      <c r="X58" s="411"/>
      <c r="Y58" s="411"/>
      <c r="Z58" s="411"/>
      <c r="AA58" s="619"/>
    </row>
    <row r="59" spans="1:27" ht="15" customHeight="1">
      <c r="A59" s="737"/>
      <c r="B59" s="930" t="s">
        <v>1032</v>
      </c>
      <c r="C59" s="1201" t="s">
        <v>966</v>
      </c>
      <c r="D59" s="1202"/>
      <c r="E59" s="1202"/>
      <c r="F59" s="1202"/>
      <c r="G59" s="1202"/>
      <c r="H59" s="1202"/>
      <c r="I59" s="1202"/>
      <c r="J59" s="1202"/>
      <c r="K59" s="1202"/>
      <c r="L59" s="1202"/>
      <c r="M59" s="1202"/>
      <c r="N59" s="1203"/>
      <c r="O59" s="751"/>
      <c r="P59" s="787"/>
      <c r="Q59" s="921"/>
      <c r="R59" s="737"/>
      <c r="U59" s="619"/>
      <c r="V59" s="631"/>
      <c r="AA59" s="619"/>
    </row>
    <row r="60" spans="1:27" ht="15" customHeight="1">
      <c r="A60" s="737"/>
      <c r="B60" s="729" t="s">
        <v>646</v>
      </c>
      <c r="C60" s="730" t="str">
        <f>$C$15</f>
        <v>TOTEX</v>
      </c>
      <c r="D60" s="730"/>
      <c r="E60" s="730"/>
      <c r="F60" s="730"/>
      <c r="G60" s="730"/>
      <c r="H60" s="730"/>
      <c r="I60" s="730"/>
      <c r="J60" s="730"/>
      <c r="K60" s="730"/>
      <c r="L60" s="730"/>
      <c r="M60" s="730"/>
      <c r="N60" s="731"/>
      <c r="O60" s="751"/>
      <c r="P60" s="787"/>
      <c r="Q60" s="921"/>
      <c r="R60" s="737"/>
      <c r="U60" s="619"/>
      <c r="V60" s="632"/>
      <c r="AA60" s="619"/>
    </row>
    <row r="61" spans="1:27" ht="15" customHeight="1">
      <c r="A61" s="737"/>
      <c r="B61" s="930" t="s">
        <v>1033</v>
      </c>
      <c r="C61" s="1201" t="s">
        <v>967</v>
      </c>
      <c r="D61" s="1202"/>
      <c r="E61" s="1202"/>
      <c r="F61" s="1202"/>
      <c r="G61" s="1202"/>
      <c r="H61" s="1202"/>
      <c r="I61" s="1202"/>
      <c r="J61" s="1202"/>
      <c r="K61" s="1202"/>
      <c r="L61" s="1202"/>
      <c r="M61" s="1202"/>
      <c r="N61" s="1203"/>
      <c r="O61" s="751"/>
      <c r="P61" s="787"/>
      <c r="Q61" s="921"/>
      <c r="R61" s="737"/>
      <c r="U61" s="619"/>
      <c r="V61" s="632"/>
      <c r="AA61" s="619"/>
    </row>
    <row r="62" spans="1:27" ht="15" customHeight="1">
      <c r="A62" s="737"/>
      <c r="B62" s="930" t="s">
        <v>1034</v>
      </c>
      <c r="C62" s="1201" t="s">
        <v>968</v>
      </c>
      <c r="D62" s="1202"/>
      <c r="E62" s="1202"/>
      <c r="F62" s="1202"/>
      <c r="G62" s="1202"/>
      <c r="H62" s="1202"/>
      <c r="I62" s="1202"/>
      <c r="J62" s="1202"/>
      <c r="K62" s="1202"/>
      <c r="L62" s="1202"/>
      <c r="M62" s="1202"/>
      <c r="N62" s="1203"/>
      <c r="O62" s="751"/>
      <c r="P62" s="787"/>
      <c r="Q62" s="921"/>
      <c r="R62" s="737"/>
      <c r="U62" s="619"/>
      <c r="V62" s="632"/>
      <c r="AA62" s="619"/>
    </row>
    <row r="63" spans="1:27" ht="15" customHeight="1">
      <c r="A63" s="737"/>
      <c r="B63" s="930" t="s">
        <v>1035</v>
      </c>
      <c r="C63" s="1201" t="s">
        <v>969</v>
      </c>
      <c r="D63" s="1202"/>
      <c r="E63" s="1202"/>
      <c r="F63" s="1202"/>
      <c r="G63" s="1202"/>
      <c r="H63" s="1202"/>
      <c r="I63" s="1202"/>
      <c r="J63" s="1202"/>
      <c r="K63" s="1202"/>
      <c r="L63" s="1202"/>
      <c r="M63" s="1202"/>
      <c r="N63" s="1203"/>
      <c r="O63" s="751"/>
      <c r="P63" s="787"/>
      <c r="Q63" s="921"/>
      <c r="R63" s="737"/>
      <c r="U63" s="619"/>
      <c r="V63" s="631"/>
      <c r="AA63" s="619"/>
    </row>
    <row r="64" spans="1:27" ht="15" customHeight="1">
      <c r="A64" s="737"/>
      <c r="B64" s="729" t="s">
        <v>648</v>
      </c>
      <c r="C64" s="730" t="str">
        <f>$C$20</f>
        <v>ADJUSTMENTS TO TOTEX</v>
      </c>
      <c r="D64" s="730"/>
      <c r="E64" s="730"/>
      <c r="F64" s="730"/>
      <c r="G64" s="730"/>
      <c r="H64" s="730"/>
      <c r="I64" s="730"/>
      <c r="J64" s="730"/>
      <c r="K64" s="730"/>
      <c r="L64" s="730"/>
      <c r="M64" s="730"/>
      <c r="N64" s="731"/>
      <c r="O64" s="751"/>
      <c r="P64" s="787"/>
      <c r="Q64" s="921"/>
      <c r="R64" s="737"/>
      <c r="U64" s="619"/>
      <c r="V64" s="632"/>
      <c r="AA64" s="619"/>
    </row>
    <row r="65" spans="1:27" ht="15" customHeight="1">
      <c r="A65" s="737"/>
      <c r="B65" s="930" t="s">
        <v>970</v>
      </c>
      <c r="C65" s="1186" t="s">
        <v>971</v>
      </c>
      <c r="D65" s="1187"/>
      <c r="E65" s="1187"/>
      <c r="F65" s="1187"/>
      <c r="G65" s="1187"/>
      <c r="H65" s="1187"/>
      <c r="I65" s="1187"/>
      <c r="J65" s="1187"/>
      <c r="K65" s="1187"/>
      <c r="L65" s="1187"/>
      <c r="M65" s="1187"/>
      <c r="N65" s="1188"/>
      <c r="O65" s="751"/>
      <c r="P65" s="787"/>
      <c r="Q65" s="921"/>
      <c r="R65" s="737"/>
      <c r="V65" s="632"/>
    </row>
    <row r="66" spans="1:27" ht="15" customHeight="1">
      <c r="A66" s="737"/>
      <c r="B66" s="930" t="s">
        <v>972</v>
      </c>
      <c r="C66" s="1201" t="s">
        <v>1036</v>
      </c>
      <c r="D66" s="1202"/>
      <c r="E66" s="1202"/>
      <c r="F66" s="1202"/>
      <c r="G66" s="1202"/>
      <c r="H66" s="1202"/>
      <c r="I66" s="1202"/>
      <c r="J66" s="1202"/>
      <c r="K66" s="1202"/>
      <c r="L66" s="1202"/>
      <c r="M66" s="1202"/>
      <c r="N66" s="1203"/>
      <c r="O66" s="751"/>
      <c r="P66" s="787"/>
      <c r="Q66" s="921"/>
      <c r="R66" s="737"/>
      <c r="V66" s="632"/>
    </row>
    <row r="67" spans="1:27" ht="15" customHeight="1">
      <c r="A67" s="737"/>
      <c r="B67" s="930" t="s">
        <v>974</v>
      </c>
      <c r="C67" s="1201" t="s">
        <v>1037</v>
      </c>
      <c r="D67" s="1202"/>
      <c r="E67" s="1202"/>
      <c r="F67" s="1202"/>
      <c r="G67" s="1202"/>
      <c r="H67" s="1202"/>
      <c r="I67" s="1202"/>
      <c r="J67" s="1202"/>
      <c r="K67" s="1202"/>
      <c r="L67" s="1202"/>
      <c r="M67" s="1202"/>
      <c r="N67" s="1203"/>
      <c r="O67" s="751"/>
      <c r="P67" s="787"/>
      <c r="Q67" s="921"/>
      <c r="R67" s="737"/>
      <c r="V67" s="632"/>
    </row>
    <row r="68" spans="1:27" ht="15" customHeight="1">
      <c r="A68" s="737"/>
      <c r="B68" s="930" t="s">
        <v>1038</v>
      </c>
      <c r="C68" s="1201" t="s">
        <v>973</v>
      </c>
      <c r="D68" s="1202"/>
      <c r="E68" s="1202"/>
      <c r="F68" s="1202"/>
      <c r="G68" s="1202"/>
      <c r="H68" s="1202"/>
      <c r="I68" s="1202"/>
      <c r="J68" s="1202"/>
      <c r="K68" s="1202"/>
      <c r="L68" s="1202"/>
      <c r="M68" s="1202"/>
      <c r="N68" s="1203"/>
      <c r="O68" s="751"/>
      <c r="P68" s="787"/>
      <c r="Q68" s="921"/>
      <c r="R68" s="737"/>
      <c r="V68" s="632"/>
    </row>
    <row r="69" spans="1:27" ht="15" customHeight="1">
      <c r="A69" s="737"/>
      <c r="B69" s="729" t="s">
        <v>651</v>
      </c>
      <c r="C69" s="730" t="str">
        <f>$C$30</f>
        <v>PAYG</v>
      </c>
      <c r="D69" s="730"/>
      <c r="E69" s="730"/>
      <c r="F69" s="730"/>
      <c r="G69" s="730"/>
      <c r="H69" s="730"/>
      <c r="I69" s="730"/>
      <c r="J69" s="730"/>
      <c r="K69" s="730"/>
      <c r="L69" s="730"/>
      <c r="M69" s="730"/>
      <c r="N69" s="731"/>
      <c r="O69" s="751"/>
      <c r="P69" s="787"/>
      <c r="Q69" s="921"/>
      <c r="R69" s="737"/>
      <c r="V69" s="632"/>
    </row>
    <row r="70" spans="1:27" ht="15" customHeight="1">
      <c r="A70" s="737"/>
      <c r="B70" s="930" t="s">
        <v>1039</v>
      </c>
      <c r="C70" s="1201" t="s">
        <v>975</v>
      </c>
      <c r="D70" s="1202"/>
      <c r="E70" s="1202"/>
      <c r="F70" s="1202"/>
      <c r="G70" s="1202"/>
      <c r="H70" s="1202"/>
      <c r="I70" s="1202"/>
      <c r="J70" s="1202"/>
      <c r="K70" s="1202"/>
      <c r="L70" s="1202"/>
      <c r="M70" s="1202"/>
      <c r="N70" s="1203"/>
      <c r="O70" s="751"/>
      <c r="P70" s="787"/>
      <c r="Q70" s="921"/>
      <c r="R70" s="737"/>
    </row>
    <row r="71" spans="1:27" ht="15" customHeight="1">
      <c r="A71" s="737"/>
      <c r="B71" s="729" t="s">
        <v>655</v>
      </c>
      <c r="C71" s="730" t="str">
        <f>$C$33</f>
        <v>Business rates IDoK - Not applicable to wastewater service</v>
      </c>
      <c r="D71" s="730"/>
      <c r="E71" s="730"/>
      <c r="F71" s="730"/>
      <c r="G71" s="730"/>
      <c r="H71" s="730"/>
      <c r="I71" s="730"/>
      <c r="J71" s="730"/>
      <c r="K71" s="730"/>
      <c r="L71" s="730"/>
      <c r="M71" s="730"/>
      <c r="N71" s="731"/>
      <c r="O71" s="751"/>
      <c r="P71" s="787"/>
      <c r="Q71" s="921"/>
      <c r="R71" s="737"/>
    </row>
    <row r="72" spans="1:27" ht="15" customHeight="1">
      <c r="A72" s="737"/>
      <c r="B72" s="729" t="s">
        <v>978</v>
      </c>
      <c r="C72" s="730" t="str">
        <f>$C$35</f>
        <v>Totex menu adjustments</v>
      </c>
      <c r="D72" s="730"/>
      <c r="E72" s="730"/>
      <c r="F72" s="730"/>
      <c r="G72" s="730"/>
      <c r="H72" s="730"/>
      <c r="I72" s="730"/>
      <c r="J72" s="730"/>
      <c r="K72" s="730"/>
      <c r="L72" s="730"/>
      <c r="M72" s="730"/>
      <c r="N72" s="731"/>
      <c r="O72" s="751"/>
      <c r="P72" s="787"/>
      <c r="Q72" s="921"/>
      <c r="R72" s="737"/>
    </row>
    <row r="73" spans="1:27" ht="15" customHeight="1">
      <c r="A73" s="737"/>
      <c r="B73" s="930" t="s">
        <v>1040</v>
      </c>
      <c r="C73" s="1201" t="s">
        <v>980</v>
      </c>
      <c r="D73" s="1202"/>
      <c r="E73" s="1202"/>
      <c r="F73" s="1202"/>
      <c r="G73" s="1202"/>
      <c r="H73" s="1202"/>
      <c r="I73" s="1202"/>
      <c r="J73" s="1202"/>
      <c r="K73" s="1202"/>
      <c r="L73" s="1202"/>
      <c r="M73" s="1202"/>
      <c r="N73" s="1203"/>
      <c r="O73" s="751"/>
      <c r="P73" s="787"/>
      <c r="Q73" s="921"/>
      <c r="R73" s="737"/>
    </row>
    <row r="74" spans="1:27" ht="15" customHeight="1">
      <c r="A74" s="737"/>
      <c r="B74" s="930" t="s">
        <v>1041</v>
      </c>
      <c r="C74" s="1201" t="s">
        <v>980</v>
      </c>
      <c r="D74" s="1202"/>
      <c r="E74" s="1202"/>
      <c r="F74" s="1202"/>
      <c r="G74" s="1202"/>
      <c r="H74" s="1202"/>
      <c r="I74" s="1202"/>
      <c r="J74" s="1202"/>
      <c r="K74" s="1202"/>
      <c r="L74" s="1202"/>
      <c r="M74" s="1202"/>
      <c r="N74" s="1203"/>
      <c r="O74" s="751"/>
      <c r="P74" s="787"/>
      <c r="Q74" s="921"/>
      <c r="R74" s="737"/>
    </row>
    <row r="75" spans="1:27" ht="15" customHeight="1">
      <c r="A75" s="737"/>
      <c r="B75" s="930" t="s">
        <v>1042</v>
      </c>
      <c r="C75" s="1201" t="s">
        <v>1043</v>
      </c>
      <c r="D75" s="1202"/>
      <c r="E75" s="1202"/>
      <c r="F75" s="1202"/>
      <c r="G75" s="1202"/>
      <c r="H75" s="1202"/>
      <c r="I75" s="1202"/>
      <c r="J75" s="1202"/>
      <c r="K75" s="1202"/>
      <c r="L75" s="1202"/>
      <c r="M75" s="1202"/>
      <c r="N75" s="1203"/>
      <c r="O75" s="751"/>
      <c r="P75" s="787"/>
      <c r="Q75" s="921"/>
      <c r="R75" s="737"/>
    </row>
    <row r="76" spans="1:27" s="400" customFormat="1" ht="15" customHeight="1" thickBot="1">
      <c r="A76" s="737"/>
      <c r="B76" s="931" t="s">
        <v>1044</v>
      </c>
      <c r="C76" s="1207" t="s">
        <v>1045</v>
      </c>
      <c r="D76" s="1208"/>
      <c r="E76" s="1208"/>
      <c r="F76" s="1208"/>
      <c r="G76" s="1208"/>
      <c r="H76" s="1208"/>
      <c r="I76" s="1208"/>
      <c r="J76" s="1208"/>
      <c r="K76" s="1208"/>
      <c r="L76" s="1208"/>
      <c r="M76" s="1208"/>
      <c r="N76" s="1209"/>
      <c r="O76" s="751"/>
      <c r="P76" s="787"/>
      <c r="Q76" s="921"/>
      <c r="R76" s="737"/>
      <c r="S76" s="404"/>
      <c r="T76" s="404"/>
      <c r="U76" s="399"/>
      <c r="AA76" s="399"/>
    </row>
    <row r="77" spans="1:27" s="400" customFormat="1" ht="15" customHeight="1">
      <c r="A77" s="737"/>
      <c r="B77" s="932"/>
      <c r="C77" s="933"/>
      <c r="D77" s="933"/>
      <c r="E77" s="933"/>
      <c r="F77" s="933"/>
      <c r="G77" s="933"/>
      <c r="H77" s="933"/>
      <c r="I77" s="933"/>
      <c r="J77" s="933"/>
      <c r="K77" s="933"/>
      <c r="L77" s="933"/>
      <c r="M77" s="933"/>
      <c r="N77" s="933"/>
      <c r="O77" s="751"/>
      <c r="P77" s="787"/>
      <c r="Q77" s="921"/>
      <c r="R77" s="737"/>
      <c r="S77" s="404"/>
      <c r="T77" s="404"/>
      <c r="U77" s="399"/>
      <c r="AA77" s="399"/>
    </row>
    <row r="78" spans="1:27" s="400" customFormat="1" ht="15" customHeight="1">
      <c r="A78" s="737"/>
      <c r="B78" s="932"/>
      <c r="C78" s="933"/>
      <c r="D78" s="933"/>
      <c r="E78" s="933"/>
      <c r="F78" s="933"/>
      <c r="G78" s="933"/>
      <c r="H78" s="933"/>
      <c r="I78" s="933"/>
      <c r="J78" s="933"/>
      <c r="K78" s="933"/>
      <c r="L78" s="933"/>
      <c r="M78" s="933"/>
      <c r="N78" s="933"/>
      <c r="O78" s="751"/>
      <c r="P78" s="787"/>
      <c r="Q78" s="921"/>
      <c r="R78" s="737"/>
      <c r="S78" s="404"/>
      <c r="T78" s="404"/>
      <c r="U78" s="399"/>
      <c r="AA78" s="399"/>
    </row>
    <row r="79" spans="1:27" s="400" customFormat="1" ht="15" customHeight="1">
      <c r="A79" s="737"/>
      <c r="B79" s="932"/>
      <c r="C79" s="933"/>
      <c r="D79" s="933"/>
      <c r="E79" s="933"/>
      <c r="F79" s="933"/>
      <c r="G79" s="933"/>
      <c r="H79" s="933"/>
      <c r="I79" s="933"/>
      <c r="J79" s="933"/>
      <c r="K79" s="933"/>
      <c r="L79" s="933"/>
      <c r="M79" s="933"/>
      <c r="N79" s="933"/>
      <c r="O79" s="751"/>
      <c r="P79" s="787"/>
      <c r="Q79" s="921"/>
      <c r="R79" s="737"/>
      <c r="S79" s="404"/>
      <c r="T79" s="404"/>
      <c r="U79" s="399"/>
      <c r="AA79" s="399"/>
    </row>
    <row r="80" spans="1:27" s="400" customFormat="1" ht="14.4">
      <c r="A80" s="737"/>
      <c r="B80" s="732" t="s">
        <v>1046</v>
      </c>
      <c r="C80" s="737"/>
      <c r="D80" s="737"/>
      <c r="E80" s="737"/>
      <c r="F80" s="883"/>
      <c r="G80" s="737"/>
      <c r="H80" s="737"/>
      <c r="I80" s="737"/>
      <c r="J80" s="737"/>
      <c r="K80" s="737"/>
      <c r="L80" s="737"/>
      <c r="M80" s="737"/>
      <c r="N80" s="737"/>
      <c r="O80" s="737"/>
      <c r="P80" s="737"/>
      <c r="Q80" s="737"/>
      <c r="R80" s="737"/>
      <c r="S80" s="404"/>
      <c r="T80" s="404"/>
      <c r="U80" s="399"/>
      <c r="AA80" s="399"/>
    </row>
    <row r="81" spans="1:27" s="400" customFormat="1" hidden="1">
      <c r="A81" s="737"/>
      <c r="B81" s="737"/>
      <c r="C81" s="737"/>
      <c r="D81" s="737"/>
      <c r="E81" s="737"/>
      <c r="F81" s="883"/>
      <c r="G81" s="737"/>
      <c r="H81" s="737"/>
      <c r="I81" s="737"/>
      <c r="J81" s="737"/>
      <c r="K81" s="737"/>
      <c r="L81" s="737"/>
      <c r="M81" s="737"/>
      <c r="N81" s="737"/>
      <c r="O81" s="737"/>
      <c r="P81" s="737"/>
      <c r="Q81" s="737"/>
      <c r="R81" s="737"/>
      <c r="S81" s="404"/>
      <c r="T81" s="404"/>
      <c r="U81" s="399"/>
      <c r="AA81" s="399"/>
    </row>
    <row r="82" spans="1:27" s="400" customFormat="1" hidden="1">
      <c r="A82" s="737"/>
      <c r="B82" s="737"/>
      <c r="C82" s="737"/>
      <c r="D82" s="737"/>
      <c r="E82" s="737"/>
      <c r="F82" s="883"/>
      <c r="G82" s="737"/>
      <c r="H82" s="737"/>
      <c r="I82" s="737"/>
      <c r="J82" s="737"/>
      <c r="K82" s="737"/>
      <c r="L82" s="737"/>
      <c r="M82" s="737"/>
      <c r="N82" s="737"/>
      <c r="O82" s="737"/>
      <c r="P82" s="737"/>
      <c r="Q82" s="737"/>
      <c r="R82" s="737"/>
      <c r="S82" s="404"/>
      <c r="T82" s="404"/>
      <c r="U82" s="399"/>
      <c r="AA82" s="399"/>
    </row>
    <row r="83" spans="1:27" s="400" customFormat="1" hidden="1">
      <c r="A83" s="737"/>
      <c r="B83" s="737"/>
      <c r="C83" s="737"/>
      <c r="D83" s="737"/>
      <c r="E83" s="737"/>
      <c r="F83" s="883"/>
      <c r="G83" s="737"/>
      <c r="H83" s="737"/>
      <c r="I83" s="737"/>
      <c r="J83" s="737"/>
      <c r="K83" s="737"/>
      <c r="L83" s="737"/>
      <c r="M83" s="737"/>
      <c r="N83" s="737"/>
      <c r="O83" s="737"/>
      <c r="P83" s="737"/>
      <c r="Q83" s="737"/>
      <c r="R83" s="737"/>
      <c r="S83" s="404"/>
      <c r="T83" s="404"/>
      <c r="U83" s="399"/>
      <c r="AA83" s="399"/>
    </row>
    <row r="84" spans="1:27" s="404" customFormat="1" hidden="1">
      <c r="A84" s="737"/>
      <c r="B84" s="737"/>
      <c r="C84" s="737"/>
      <c r="D84" s="737"/>
      <c r="E84" s="737"/>
      <c r="F84" s="883"/>
      <c r="G84" s="737"/>
      <c r="H84" s="737"/>
      <c r="I84" s="737"/>
      <c r="J84" s="737"/>
      <c r="K84" s="737"/>
      <c r="L84" s="737"/>
      <c r="M84" s="737"/>
      <c r="N84" s="737"/>
      <c r="O84" s="737"/>
      <c r="P84" s="737"/>
      <c r="Q84" s="737"/>
      <c r="R84" s="737"/>
      <c r="U84" s="399"/>
      <c r="V84" s="400"/>
      <c r="W84" s="400"/>
      <c r="X84" s="400"/>
      <c r="Y84" s="400"/>
      <c r="Z84" s="400"/>
      <c r="AA84" s="399"/>
    </row>
    <row r="85" spans="1:27" s="404" customFormat="1" hidden="1">
      <c r="A85" s="737"/>
      <c r="B85" s="737"/>
      <c r="C85" s="737"/>
      <c r="D85" s="737"/>
      <c r="E85" s="737"/>
      <c r="F85" s="883"/>
      <c r="G85" s="737"/>
      <c r="H85" s="737"/>
      <c r="I85" s="737"/>
      <c r="J85" s="737"/>
      <c r="K85" s="737"/>
      <c r="L85" s="737"/>
      <c r="M85" s="737"/>
      <c r="N85" s="737"/>
      <c r="O85" s="737"/>
      <c r="P85" s="737"/>
      <c r="Q85" s="737"/>
      <c r="R85" s="737"/>
      <c r="U85" s="399"/>
      <c r="V85" s="400"/>
      <c r="W85" s="400"/>
      <c r="X85" s="400"/>
      <c r="Y85" s="400"/>
      <c r="Z85" s="400"/>
      <c r="AA85" s="399"/>
    </row>
    <row r="86" spans="1:27" s="404" customFormat="1" hidden="1">
      <c r="A86" s="737"/>
      <c r="B86" s="737"/>
      <c r="C86" s="737"/>
      <c r="D86" s="737"/>
      <c r="E86" s="737"/>
      <c r="F86" s="883"/>
      <c r="G86" s="737"/>
      <c r="H86" s="737"/>
      <c r="I86" s="737"/>
      <c r="J86" s="737"/>
      <c r="K86" s="737"/>
      <c r="L86" s="737"/>
      <c r="M86" s="737"/>
      <c r="N86" s="737"/>
      <c r="O86" s="737"/>
      <c r="P86" s="737"/>
      <c r="Q86" s="737"/>
      <c r="R86" s="737"/>
      <c r="U86" s="399"/>
      <c r="V86" s="400"/>
      <c r="W86" s="400"/>
      <c r="X86" s="400"/>
      <c r="Y86" s="400"/>
      <c r="Z86" s="400"/>
      <c r="AA86" s="399"/>
    </row>
    <row r="87" spans="1:27" s="404" customFormat="1" hidden="1">
      <c r="A87" s="737"/>
      <c r="B87" s="737"/>
      <c r="C87" s="737"/>
      <c r="D87" s="737"/>
      <c r="E87" s="737"/>
      <c r="F87" s="883"/>
      <c r="G87" s="737"/>
      <c r="H87" s="737"/>
      <c r="I87" s="737"/>
      <c r="J87" s="737"/>
      <c r="K87" s="737"/>
      <c r="L87" s="737"/>
      <c r="M87" s="737"/>
      <c r="N87" s="737"/>
      <c r="O87" s="737"/>
      <c r="P87" s="737"/>
      <c r="Q87" s="737"/>
      <c r="R87" s="737"/>
      <c r="U87" s="399"/>
      <c r="V87" s="400"/>
      <c r="W87" s="400"/>
      <c r="X87" s="400"/>
      <c r="Y87" s="400"/>
      <c r="Z87" s="400"/>
      <c r="AA87" s="399"/>
    </row>
  </sheetData>
  <mergeCells count="24">
    <mergeCell ref="C76:N76"/>
    <mergeCell ref="C61:N61"/>
    <mergeCell ref="C62:N62"/>
    <mergeCell ref="C63:N63"/>
    <mergeCell ref="C65:N65"/>
    <mergeCell ref="C66:N66"/>
    <mergeCell ref="C67:N67"/>
    <mergeCell ref="C68:N68"/>
    <mergeCell ref="C70:N70"/>
    <mergeCell ref="C73:N73"/>
    <mergeCell ref="C74:N74"/>
    <mergeCell ref="C75:N75"/>
    <mergeCell ref="C59:N59"/>
    <mergeCell ref="P1:S1"/>
    <mergeCell ref="V2:Z2"/>
    <mergeCell ref="B3:C3"/>
    <mergeCell ref="B47:N47"/>
    <mergeCell ref="B49:N49"/>
    <mergeCell ref="C51:N51"/>
    <mergeCell ref="C53:N53"/>
    <mergeCell ref="C54:N54"/>
    <mergeCell ref="C55:N55"/>
    <mergeCell ref="C57:N57"/>
    <mergeCell ref="C58:N58"/>
  </mergeCells>
  <conditionalFormatting sqref="S5:S58">
    <cfRule type="cellIs" dxfId="1" priority="1" operator="equal">
      <formula>0</formula>
    </cfRule>
  </conditionalFormatting>
  <dataValidations disablePrompts="1" count="1">
    <dataValidation type="list" allowBlank="1" showInputMessage="1" showErrorMessage="1" sqref="N7" xr:uid="{00000000-0002-0000-0D00-000000000000}">
      <formula1>"Yes, No"</formula1>
    </dataValidation>
  </dataValidations>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May 2018&amp;R&amp;G</oddHeader>
    <oddFooter>&amp;L&amp;A&amp;RPrinted: &amp;D &amp;T</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857362"/>
  </sheetPr>
  <dimension ref="A1:AC87"/>
  <sheetViews>
    <sheetView showGridLines="0" zoomScaleNormal="100" workbookViewId="0">
      <selection activeCell="M39" sqref="M39"/>
    </sheetView>
  </sheetViews>
  <sheetFormatPr defaultColWidth="0" defaultRowHeight="13.8" zeroHeight="1"/>
  <cols>
    <col min="1" max="1" width="1.77734375" style="902" customWidth="1"/>
    <col min="2" max="2" width="7.5546875" style="902" customWidth="1"/>
    <col min="3" max="3" width="82.44140625" style="902" bestFit="1" customWidth="1"/>
    <col min="4" max="4" width="17.21875" style="902" bestFit="1" customWidth="1"/>
    <col min="5" max="5" width="6.44140625" style="902" customWidth="1"/>
    <col min="6" max="6" width="6.44140625" style="934" customWidth="1"/>
    <col min="7" max="7" width="22.44140625" style="902" bestFit="1" customWidth="1"/>
    <col min="8" max="14" width="11" style="902" customWidth="1"/>
    <col min="15" max="15" width="3" style="902" customWidth="1"/>
    <col min="16" max="16" width="61.77734375" style="902" bestFit="1" customWidth="1"/>
    <col min="17" max="17" width="21.77734375" style="902" customWidth="1"/>
    <col min="18" max="18" width="3" style="902" customWidth="1"/>
    <col min="19" max="19" width="24.77734375" style="347" customWidth="1"/>
    <col min="20" max="20" width="3.44140625" style="347" customWidth="1"/>
    <col min="21" max="21" width="3" style="345" hidden="1" customWidth="1"/>
    <col min="22" max="28" width="9.21875" style="346" hidden="1" customWidth="1"/>
    <col min="29" max="29" width="1.77734375" style="345" hidden="1" customWidth="1"/>
    <col min="30" max="16384" width="11" style="902" hidden="1"/>
  </cols>
  <sheetData>
    <row r="1" spans="1:28" s="345" customFormat="1" ht="20.399999999999999">
      <c r="A1" s="737"/>
      <c r="B1" s="342" t="s">
        <v>1047</v>
      </c>
      <c r="C1" s="733"/>
      <c r="D1" s="733"/>
      <c r="E1" s="734"/>
      <c r="F1" s="734"/>
      <c r="G1" s="734"/>
      <c r="H1" s="733"/>
      <c r="I1" s="733"/>
      <c r="J1" s="733"/>
      <c r="K1" s="733"/>
      <c r="L1" s="733"/>
      <c r="M1" s="735"/>
      <c r="N1" s="343" t="s">
        <v>437</v>
      </c>
      <c r="O1" s="736"/>
      <c r="P1" s="1189" t="s">
        <v>438</v>
      </c>
      <c r="Q1" s="1189"/>
      <c r="R1" s="1189"/>
      <c r="S1" s="1189"/>
      <c r="T1" s="347"/>
      <c r="V1" s="346"/>
      <c r="W1" s="346"/>
      <c r="X1" s="346"/>
      <c r="Y1" s="346"/>
      <c r="Z1" s="346"/>
      <c r="AA1" s="346"/>
      <c r="AB1" s="346"/>
    </row>
    <row r="2" spans="1:28" s="345" customFormat="1" ht="15" customHeight="1" thickBot="1">
      <c r="A2" s="737"/>
      <c r="B2" s="738"/>
      <c r="C2" s="738"/>
      <c r="D2" s="935"/>
      <c r="E2" s="936"/>
      <c r="F2" s="741"/>
      <c r="G2" s="741"/>
      <c r="H2" s="738"/>
      <c r="I2" s="738"/>
      <c r="J2" s="738"/>
      <c r="K2" s="937"/>
      <c r="L2" s="937"/>
      <c r="M2" s="938"/>
      <c r="N2" s="938"/>
      <c r="O2" s="938"/>
      <c r="P2" s="938"/>
      <c r="Q2" s="737"/>
      <c r="R2" s="737"/>
      <c r="S2" s="347"/>
      <c r="T2" s="347"/>
      <c r="V2" s="1210" t="s">
        <v>452</v>
      </c>
      <c r="W2" s="1210"/>
      <c r="X2" s="1210"/>
      <c r="Y2" s="1210"/>
      <c r="Z2" s="1210"/>
      <c r="AA2" s="1210"/>
      <c r="AB2" s="1210"/>
    </row>
    <row r="3" spans="1:28" s="345" customFormat="1" ht="14.4" thickBot="1">
      <c r="A3" s="737"/>
      <c r="B3" s="1190" t="s">
        <v>439</v>
      </c>
      <c r="C3" s="1191"/>
      <c r="D3" s="744" t="s">
        <v>440</v>
      </c>
      <c r="E3" s="745" t="s">
        <v>441</v>
      </c>
      <c r="F3" s="746" t="s">
        <v>442</v>
      </c>
      <c r="G3" s="747" t="s">
        <v>443</v>
      </c>
      <c r="H3" s="748" t="s">
        <v>431</v>
      </c>
      <c r="I3" s="745" t="s">
        <v>432</v>
      </c>
      <c r="J3" s="745" t="s">
        <v>433</v>
      </c>
      <c r="K3" s="745" t="s">
        <v>434</v>
      </c>
      <c r="L3" s="745" t="s">
        <v>435</v>
      </c>
      <c r="M3" s="745" t="s">
        <v>436</v>
      </c>
      <c r="N3" s="747" t="s">
        <v>660</v>
      </c>
      <c r="O3" s="749"/>
      <c r="P3" s="352" t="s">
        <v>449</v>
      </c>
      <c r="Q3" s="353" t="s">
        <v>450</v>
      </c>
      <c r="R3" s="737"/>
      <c r="S3" s="939" t="s">
        <v>451</v>
      </c>
      <c r="T3" s="347"/>
      <c r="V3" s="356" t="s">
        <v>454</v>
      </c>
      <c r="W3" s="346"/>
      <c r="X3" s="357"/>
      <c r="Y3" s="357"/>
      <c r="Z3" s="357"/>
      <c r="AA3" s="357"/>
      <c r="AB3" s="357"/>
    </row>
    <row r="4" spans="1:28" s="345" customFormat="1" ht="14.4" thickBot="1">
      <c r="A4" s="737"/>
      <c r="B4" s="885"/>
      <c r="C4" s="751"/>
      <c r="D4" s="751"/>
      <c r="E4" s="886"/>
      <c r="F4" s="886"/>
      <c r="G4" s="886"/>
      <c r="H4" s="751"/>
      <c r="I4" s="753"/>
      <c r="J4" s="753"/>
      <c r="K4" s="753"/>
      <c r="L4" s="753"/>
      <c r="M4" s="753"/>
      <c r="N4" s="751"/>
      <c r="O4" s="751"/>
      <c r="P4" s="751"/>
      <c r="Q4" s="751"/>
      <c r="R4" s="737"/>
      <c r="S4" s="940"/>
      <c r="T4" s="347"/>
      <c r="V4" s="346"/>
      <c r="W4" s="941"/>
      <c r="X4" s="941"/>
      <c r="Y4" s="941"/>
      <c r="Z4" s="941"/>
      <c r="AA4" s="941"/>
      <c r="AB4" s="941"/>
    </row>
    <row r="5" spans="1:28" s="345" customFormat="1" ht="14.4" thickBot="1">
      <c r="A5" s="737"/>
      <c r="B5" s="942" t="s">
        <v>453</v>
      </c>
      <c r="C5" s="943" t="s">
        <v>886</v>
      </c>
      <c r="D5" s="347"/>
      <c r="E5" s="347"/>
      <c r="F5" s="944"/>
      <c r="G5" s="756"/>
      <c r="H5" s="684"/>
      <c r="I5" s="684"/>
      <c r="J5" s="684"/>
      <c r="K5" s="684"/>
      <c r="L5" s="684"/>
      <c r="M5" s="684"/>
      <c r="N5" s="684"/>
      <c r="O5" s="684"/>
      <c r="P5" s="684"/>
      <c r="Q5" s="684"/>
      <c r="R5" s="737"/>
      <c r="S5" s="889"/>
      <c r="T5" s="347"/>
      <c r="V5" s="346"/>
      <c r="W5" s="357"/>
      <c r="X5" s="357"/>
      <c r="Y5" s="357"/>
      <c r="Z5" s="357"/>
      <c r="AA5" s="357"/>
      <c r="AB5" s="357"/>
    </row>
    <row r="6" spans="1:28" s="345" customFormat="1">
      <c r="A6" s="737"/>
      <c r="B6" s="945">
        <v>1</v>
      </c>
      <c r="C6" s="946" t="s">
        <v>887</v>
      </c>
      <c r="D6" s="360" t="s">
        <v>1048</v>
      </c>
      <c r="E6" s="947" t="s">
        <v>1049</v>
      </c>
      <c r="F6" s="948">
        <v>0</v>
      </c>
      <c r="G6" s="788" t="s">
        <v>459</v>
      </c>
      <c r="H6" s="761"/>
      <c r="I6" s="761"/>
      <c r="J6" s="761"/>
      <c r="K6" s="761"/>
      <c r="L6" s="761"/>
      <c r="M6" s="751"/>
      <c r="N6" s="949">
        <v>2</v>
      </c>
      <c r="O6" s="764"/>
      <c r="P6" s="765" t="s">
        <v>1050</v>
      </c>
      <c r="Q6" s="766"/>
      <c r="R6" s="737"/>
      <c r="S6" s="363">
        <f xml:space="preserve"> IF( AB6 = 0, 0, $V$3 )</f>
        <v>0</v>
      </c>
      <c r="T6" s="347"/>
      <c r="V6" s="346"/>
      <c r="W6" s="357"/>
      <c r="X6" s="357"/>
      <c r="Y6" s="357"/>
      <c r="Z6" s="357"/>
      <c r="AA6" s="346"/>
      <c r="AB6" s="364">
        <v>0</v>
      </c>
    </row>
    <row r="7" spans="1:28" s="345" customFormat="1">
      <c r="A7" s="737"/>
      <c r="B7" s="950">
        <v>2</v>
      </c>
      <c r="C7" s="951" t="s">
        <v>890</v>
      </c>
      <c r="D7" s="375" t="s">
        <v>1051</v>
      </c>
      <c r="E7" s="952" t="s">
        <v>892</v>
      </c>
      <c r="F7" s="953">
        <v>0</v>
      </c>
      <c r="G7" s="770" t="s">
        <v>459</v>
      </c>
      <c r="H7" s="771"/>
      <c r="I7" s="892"/>
      <c r="J7" s="893"/>
      <c r="K7" s="885"/>
      <c r="L7" s="885"/>
      <c r="M7" s="885"/>
      <c r="N7" s="954" t="s">
        <v>893</v>
      </c>
      <c r="O7" s="764"/>
      <c r="P7" s="775"/>
      <c r="Q7" s="776" t="s">
        <v>895</v>
      </c>
      <c r="R7" s="737"/>
      <c r="S7" s="363">
        <f xml:space="preserve"> IF( AB7 = 0, 0, $V$3 )</f>
        <v>0</v>
      </c>
      <c r="T7" s="347"/>
      <c r="V7" s="346"/>
      <c r="W7" s="357"/>
      <c r="X7" s="357"/>
      <c r="Y7" s="357"/>
      <c r="Z7" s="357"/>
      <c r="AA7" s="346"/>
      <c r="AB7" s="364">
        <v>0</v>
      </c>
    </row>
    <row r="8" spans="1:28" s="345" customFormat="1" ht="14.4" thickBot="1">
      <c r="A8" s="737"/>
      <c r="B8" s="955">
        <v>3</v>
      </c>
      <c r="C8" s="956" t="s">
        <v>896</v>
      </c>
      <c r="D8" s="367" t="s">
        <v>1052</v>
      </c>
      <c r="E8" s="957" t="s">
        <v>182</v>
      </c>
      <c r="F8" s="958">
        <v>2</v>
      </c>
      <c r="G8" s="780" t="s">
        <v>459</v>
      </c>
      <c r="H8" s="885"/>
      <c r="I8" s="885"/>
      <c r="J8" s="885"/>
      <c r="K8" s="885"/>
      <c r="L8" s="885"/>
      <c r="M8" s="885"/>
      <c r="N8" s="959">
        <v>3.5999999999999997E-2</v>
      </c>
      <c r="O8" s="764"/>
      <c r="P8" s="782"/>
      <c r="Q8" s="783"/>
      <c r="R8" s="737"/>
      <c r="S8" s="363">
        <f xml:space="preserve"> IF( AB8 = 0, 0, $V$3 )</f>
        <v>0</v>
      </c>
      <c r="T8" s="347"/>
      <c r="V8" s="346"/>
      <c r="W8" s="357"/>
      <c r="X8" s="357"/>
      <c r="Y8" s="357"/>
      <c r="Z8" s="357"/>
      <c r="AA8" s="346"/>
      <c r="AB8" s="364">
        <v>0</v>
      </c>
    </row>
    <row r="9" spans="1:28" s="345" customFormat="1" ht="14.4" thickBot="1">
      <c r="A9" s="737"/>
      <c r="B9" s="896"/>
      <c r="C9" s="785"/>
      <c r="D9" s="786"/>
      <c r="E9" s="886"/>
      <c r="F9" s="886"/>
      <c r="G9" s="886"/>
      <c r="H9" s="751"/>
      <c r="I9" s="753"/>
      <c r="J9" s="753"/>
      <c r="K9" s="753"/>
      <c r="L9" s="753"/>
      <c r="M9" s="753"/>
      <c r="N9" s="751"/>
      <c r="O9" s="751"/>
      <c r="P9" s="787"/>
      <c r="Q9" s="787"/>
      <c r="R9" s="737"/>
      <c r="S9" s="363"/>
      <c r="T9" s="347"/>
      <c r="V9" s="346"/>
      <c r="W9" s="357"/>
      <c r="X9" s="357"/>
      <c r="Y9" s="357"/>
      <c r="Z9" s="357"/>
      <c r="AA9" s="357"/>
      <c r="AB9" s="357"/>
    </row>
    <row r="10" spans="1:28" s="345" customFormat="1" ht="14.4" thickBot="1">
      <c r="A10" s="737"/>
      <c r="B10" s="942" t="s">
        <v>456</v>
      </c>
      <c r="C10" s="943" t="s">
        <v>898</v>
      </c>
      <c r="D10" s="944"/>
      <c r="E10" s="347"/>
      <c r="F10" s="944"/>
      <c r="G10" s="756"/>
      <c r="H10" s="684"/>
      <c r="I10" s="684"/>
      <c r="J10" s="684"/>
      <c r="K10" s="684"/>
      <c r="L10" s="684"/>
      <c r="M10" s="684"/>
      <c r="N10" s="684"/>
      <c r="O10" s="684"/>
      <c r="P10" s="690"/>
      <c r="Q10" s="690"/>
      <c r="R10" s="737"/>
      <c r="S10" s="363"/>
      <c r="T10" s="347"/>
      <c r="V10" s="346"/>
      <c r="W10" s="357"/>
      <c r="X10" s="357"/>
      <c r="Y10" s="357"/>
      <c r="Z10" s="357"/>
      <c r="AA10" s="357"/>
      <c r="AB10" s="357"/>
    </row>
    <row r="11" spans="1:28" s="345" customFormat="1" ht="14.4" thickBot="1">
      <c r="A11" s="737"/>
      <c r="B11" s="960">
        <v>4</v>
      </c>
      <c r="C11" s="946" t="s">
        <v>988</v>
      </c>
      <c r="D11" s="360" t="s">
        <v>1053</v>
      </c>
      <c r="E11" s="947" t="s">
        <v>1049</v>
      </c>
      <c r="F11" s="961">
        <v>1</v>
      </c>
      <c r="G11" s="788" t="s">
        <v>459</v>
      </c>
      <c r="H11" s="751"/>
      <c r="I11" s="751"/>
      <c r="J11" s="751"/>
      <c r="K11" s="751"/>
      <c r="L11" s="751"/>
      <c r="M11" s="751"/>
      <c r="N11" s="962">
        <v>96.419688643512586</v>
      </c>
      <c r="O11" s="790"/>
      <c r="P11" s="791"/>
      <c r="Q11" s="792"/>
      <c r="R11" s="737"/>
      <c r="S11" s="363">
        <f xml:space="preserve"> IF( AB11 = 0, 0, $V$3 )</f>
        <v>0</v>
      </c>
      <c r="T11" s="347"/>
      <c r="V11" s="346"/>
      <c r="W11" s="357"/>
      <c r="X11" s="357"/>
      <c r="Y11" s="357"/>
      <c r="Z11" s="357"/>
      <c r="AA11" s="346"/>
      <c r="AB11" s="364">
        <v>0</v>
      </c>
    </row>
    <row r="12" spans="1:28" s="345" customFormat="1" ht="14.4" thickBot="1">
      <c r="A12" s="737"/>
      <c r="B12" s="963">
        <v>5</v>
      </c>
      <c r="C12" s="964" t="s">
        <v>990</v>
      </c>
      <c r="D12" s="965" t="s">
        <v>1054</v>
      </c>
      <c r="E12" s="966" t="s">
        <v>208</v>
      </c>
      <c r="F12" s="967">
        <v>3</v>
      </c>
      <c r="G12" s="793" t="s">
        <v>457</v>
      </c>
      <c r="H12" s="751"/>
      <c r="I12" s="968">
        <v>0</v>
      </c>
      <c r="J12" s="969">
        <v>0</v>
      </c>
      <c r="K12" s="969">
        <v>0</v>
      </c>
      <c r="L12" s="969">
        <v>0</v>
      </c>
      <c r="M12" s="970">
        <v>0</v>
      </c>
      <c r="N12" s="797"/>
      <c r="O12" s="797"/>
      <c r="P12" s="900"/>
      <c r="Q12" s="799"/>
      <c r="R12" s="737"/>
      <c r="S12" s="363">
        <f xml:space="preserve"> IF( SUM( W12:AA12 ) = 0, 0, $V$3 )</f>
        <v>0</v>
      </c>
      <c r="T12" s="347"/>
      <c r="V12" s="346"/>
      <c r="W12" s="364">
        <v>0</v>
      </c>
      <c r="X12" s="364">
        <v>0</v>
      </c>
      <c r="Y12" s="364">
        <v>0</v>
      </c>
      <c r="Z12" s="364">
        <v>0</v>
      </c>
      <c r="AA12" s="364">
        <v>0</v>
      </c>
      <c r="AB12" s="357"/>
    </row>
    <row r="13" spans="1:28" s="345" customFormat="1" ht="14.4" thickBot="1">
      <c r="A13" s="737"/>
      <c r="B13" s="971">
        <v>6</v>
      </c>
      <c r="C13" s="956" t="s">
        <v>992</v>
      </c>
      <c r="D13" s="367" t="s">
        <v>1055</v>
      </c>
      <c r="E13" s="957" t="s">
        <v>489</v>
      </c>
      <c r="F13" s="958">
        <v>1</v>
      </c>
      <c r="G13" s="780" t="s">
        <v>459</v>
      </c>
      <c r="H13" s="751"/>
      <c r="I13" s="751"/>
      <c r="J13" s="751"/>
      <c r="K13" s="751"/>
      <c r="L13" s="751"/>
      <c r="M13" s="751"/>
      <c r="N13" s="962">
        <v>96.4</v>
      </c>
      <c r="O13" s="790"/>
      <c r="P13" s="901"/>
      <c r="Q13" s="801"/>
      <c r="R13" s="737"/>
      <c r="S13" s="363">
        <f xml:space="preserve"> IF( AB13 = 0, 0, $V$3 )</f>
        <v>0</v>
      </c>
      <c r="T13" s="347"/>
      <c r="V13" s="346"/>
      <c r="W13" s="357"/>
      <c r="X13" s="357"/>
      <c r="Y13" s="357"/>
      <c r="Z13" s="357"/>
      <c r="AA13" s="346"/>
      <c r="AB13" s="364">
        <v>0</v>
      </c>
    </row>
    <row r="14" spans="1:28" s="345" customFormat="1" ht="14.4" thickBot="1">
      <c r="A14" s="737"/>
      <c r="B14" s="896"/>
      <c r="C14" s="785"/>
      <c r="D14" s="786"/>
      <c r="E14" s="886"/>
      <c r="F14" s="886"/>
      <c r="G14" s="886"/>
      <c r="H14" s="751"/>
      <c r="I14" s="753"/>
      <c r="J14" s="753"/>
      <c r="K14" s="753"/>
      <c r="L14" s="753"/>
      <c r="M14" s="753"/>
      <c r="N14" s="751"/>
      <c r="O14" s="751"/>
      <c r="P14" s="787"/>
      <c r="Q14" s="787"/>
      <c r="R14" s="737"/>
      <c r="S14" s="363"/>
      <c r="T14" s="347"/>
      <c r="V14" s="346"/>
      <c r="W14" s="357"/>
      <c r="X14" s="357"/>
      <c r="Y14" s="357"/>
      <c r="Z14" s="357"/>
      <c r="AA14" s="357"/>
      <c r="AB14" s="357"/>
    </row>
    <row r="15" spans="1:28" s="345" customFormat="1" ht="14.4" thickBot="1">
      <c r="A15" s="737"/>
      <c r="B15" s="942" t="s">
        <v>460</v>
      </c>
      <c r="C15" s="943" t="s">
        <v>907</v>
      </c>
      <c r="D15" s="944"/>
      <c r="E15" s="347"/>
      <c r="F15" s="944"/>
      <c r="G15" s="756"/>
      <c r="H15" s="684"/>
      <c r="I15" s="684"/>
      <c r="J15" s="684"/>
      <c r="K15" s="684"/>
      <c r="L15" s="684"/>
      <c r="M15" s="684"/>
      <c r="N15" s="684"/>
      <c r="O15" s="684"/>
      <c r="P15" s="690"/>
      <c r="Q15" s="690"/>
      <c r="R15" s="737"/>
      <c r="S15" s="363"/>
      <c r="T15" s="347"/>
      <c r="V15" s="346"/>
      <c r="W15" s="357"/>
      <c r="X15" s="357"/>
      <c r="Y15" s="357"/>
      <c r="Z15" s="357"/>
      <c r="AA15" s="357"/>
      <c r="AB15" s="357"/>
    </row>
    <row r="16" spans="1:28" s="345" customFormat="1">
      <c r="A16" s="737"/>
      <c r="B16" s="960">
        <v>7</v>
      </c>
      <c r="C16" s="946" t="s">
        <v>994</v>
      </c>
      <c r="D16" s="360" t="s">
        <v>1056</v>
      </c>
      <c r="E16" s="360" t="s">
        <v>208</v>
      </c>
      <c r="F16" s="361">
        <v>3</v>
      </c>
      <c r="G16" s="788" t="s">
        <v>457</v>
      </c>
      <c r="H16" s="751"/>
      <c r="I16" s="720">
        <v>158.65960828650338</v>
      </c>
      <c r="J16" s="417">
        <v>63.147318184010537</v>
      </c>
      <c r="K16" s="417">
        <v>54.884326768046641</v>
      </c>
      <c r="L16" s="417">
        <v>51.550757859932204</v>
      </c>
      <c r="M16" s="418">
        <v>23.657071727293896</v>
      </c>
      <c r="N16" s="797"/>
      <c r="O16" s="797"/>
      <c r="P16" s="791"/>
      <c r="Q16" s="805"/>
      <c r="R16" s="737"/>
      <c r="S16" s="363">
        <f xml:space="preserve"> IF( SUM( W16:AA16 ) = 0, 0, $V$3 )</f>
        <v>0</v>
      </c>
      <c r="T16" s="347"/>
      <c r="V16" s="346"/>
      <c r="W16" s="364">
        <v>0</v>
      </c>
      <c r="X16" s="364">
        <v>0</v>
      </c>
      <c r="Y16" s="364">
        <v>0</v>
      </c>
      <c r="Z16" s="364">
        <v>0</v>
      </c>
      <c r="AA16" s="364">
        <v>0</v>
      </c>
      <c r="AB16" s="357"/>
    </row>
    <row r="17" spans="1:29">
      <c r="A17" s="737"/>
      <c r="B17" s="972">
        <v>8</v>
      </c>
      <c r="C17" s="951" t="s">
        <v>996</v>
      </c>
      <c r="D17" s="375" t="s">
        <v>1057</v>
      </c>
      <c r="E17" s="375" t="s">
        <v>208</v>
      </c>
      <c r="F17" s="415">
        <v>3</v>
      </c>
      <c r="G17" s="793" t="s">
        <v>457</v>
      </c>
      <c r="H17" s="751"/>
      <c r="I17" s="416">
        <v>183.00455218924716</v>
      </c>
      <c r="J17" s="728">
        <v>82.516819192595406</v>
      </c>
      <c r="K17" s="728">
        <v>57.267184077716713</v>
      </c>
      <c r="L17" s="728">
        <v>58.237078232001593</v>
      </c>
      <c r="M17" s="973">
        <v>24.192754385000498</v>
      </c>
      <c r="N17" s="797"/>
      <c r="O17" s="797"/>
      <c r="P17" s="808"/>
      <c r="Q17" s="809"/>
      <c r="R17" s="737"/>
      <c r="S17" s="363">
        <f xml:space="preserve"> IF( SUM( W17:AA17 ) = 0, 0, $V$3 )</f>
        <v>0</v>
      </c>
      <c r="W17" s="364">
        <v>0</v>
      </c>
      <c r="X17" s="364">
        <v>0</v>
      </c>
      <c r="Y17" s="364">
        <v>0</v>
      </c>
      <c r="Z17" s="364">
        <v>0</v>
      </c>
      <c r="AA17" s="364">
        <v>0</v>
      </c>
      <c r="AB17" s="357"/>
    </row>
    <row r="18" spans="1:29" ht="14.4" thickBot="1">
      <c r="A18" s="737"/>
      <c r="B18" s="971">
        <v>9</v>
      </c>
      <c r="C18" s="956" t="s">
        <v>998</v>
      </c>
      <c r="D18" s="367" t="s">
        <v>1058</v>
      </c>
      <c r="E18" s="367" t="s">
        <v>208</v>
      </c>
      <c r="F18" s="368">
        <v>3</v>
      </c>
      <c r="G18" s="859" t="s">
        <v>472</v>
      </c>
      <c r="H18" s="903"/>
      <c r="I18" s="974">
        <v>123.60092286000001</v>
      </c>
      <c r="J18" s="370">
        <v>81.668295519999987</v>
      </c>
      <c r="K18" s="725">
        <v>38.725567699999985</v>
      </c>
      <c r="L18" s="725">
        <v>44.645681950000004</v>
      </c>
      <c r="M18" s="904">
        <v>33.979942310000006</v>
      </c>
      <c r="N18" s="905"/>
      <c r="O18" s="905"/>
      <c r="P18" s="906"/>
      <c r="Q18" s="907"/>
      <c r="R18" s="737"/>
      <c r="S18" s="363">
        <f xml:space="preserve"> IF( SUM( W18:AA18 ) = 0, 0, $V$3 )</f>
        <v>0</v>
      </c>
      <c r="W18" s="364">
        <v>0</v>
      </c>
      <c r="X18" s="364">
        <v>0</v>
      </c>
      <c r="Y18" s="364">
        <v>0</v>
      </c>
      <c r="Z18" s="364">
        <v>0</v>
      </c>
      <c r="AA18" s="364">
        <v>0</v>
      </c>
      <c r="AB18" s="357"/>
    </row>
    <row r="19" spans="1:29" ht="14.4" thickBot="1">
      <c r="A19" s="737"/>
      <c r="B19" s="896"/>
      <c r="C19" s="785"/>
      <c r="D19" s="786"/>
      <c r="E19" s="886"/>
      <c r="F19" s="886"/>
      <c r="G19" s="886"/>
      <c r="H19" s="751"/>
      <c r="I19" s="753"/>
      <c r="J19" s="753"/>
      <c r="K19" s="908"/>
      <c r="L19" s="908"/>
      <c r="M19" s="908"/>
      <c r="N19" s="751"/>
      <c r="O19" s="751"/>
      <c r="P19" s="787"/>
      <c r="Q19" s="787"/>
      <c r="R19" s="737"/>
      <c r="S19" s="363"/>
      <c r="W19" s="357"/>
      <c r="X19" s="357"/>
      <c r="Y19" s="357"/>
      <c r="Z19" s="357"/>
      <c r="AA19" s="357"/>
      <c r="AB19" s="357"/>
    </row>
    <row r="20" spans="1:29" ht="14.4" thickBot="1">
      <c r="A20" s="737"/>
      <c r="B20" s="942" t="s">
        <v>461</v>
      </c>
      <c r="C20" s="943" t="s">
        <v>1000</v>
      </c>
      <c r="D20" s="944"/>
      <c r="E20" s="347"/>
      <c r="F20" s="944"/>
      <c r="G20" s="756"/>
      <c r="H20" s="684"/>
      <c r="I20" s="684"/>
      <c r="J20" s="684"/>
      <c r="K20" s="909"/>
      <c r="L20" s="909"/>
      <c r="M20" s="909"/>
      <c r="N20" s="684"/>
      <c r="O20" s="684"/>
      <c r="P20" s="690"/>
      <c r="Q20" s="690"/>
      <c r="R20" s="737"/>
      <c r="S20" s="363"/>
      <c r="W20" s="357"/>
      <c r="X20" s="357"/>
      <c r="Y20" s="357"/>
      <c r="Z20" s="357"/>
      <c r="AA20" s="357"/>
      <c r="AB20" s="357"/>
    </row>
    <row r="21" spans="1:29" ht="14.25" customHeight="1">
      <c r="A21" s="737"/>
      <c r="B21" s="945">
        <v>10</v>
      </c>
      <c r="C21" s="975" t="s">
        <v>1001</v>
      </c>
      <c r="D21" s="976" t="s">
        <v>1059</v>
      </c>
      <c r="E21" s="360" t="s">
        <v>208</v>
      </c>
      <c r="F21" s="360">
        <v>3</v>
      </c>
      <c r="G21" s="362" t="s">
        <v>472</v>
      </c>
      <c r="H21" s="903"/>
      <c r="I21" s="720">
        <v>0</v>
      </c>
      <c r="J21" s="417">
        <v>0</v>
      </c>
      <c r="K21" s="445">
        <v>0</v>
      </c>
      <c r="L21" s="445">
        <v>0</v>
      </c>
      <c r="M21" s="446">
        <v>0</v>
      </c>
      <c r="N21" s="905"/>
      <c r="O21" s="905"/>
      <c r="P21" s="912"/>
      <c r="Q21" s="913"/>
      <c r="R21" s="737"/>
      <c r="S21" s="363">
        <f t="shared" ref="S21:S27" si="0" xml:space="preserve"> IF( SUM( W21:AA21 ) = 0, 0, $V$3 )</f>
        <v>0</v>
      </c>
      <c r="W21" s="364">
        <v>0</v>
      </c>
      <c r="X21" s="364">
        <v>0</v>
      </c>
      <c r="Y21" s="364">
        <v>0</v>
      </c>
      <c r="Z21" s="364">
        <v>0</v>
      </c>
      <c r="AA21" s="364">
        <v>0</v>
      </c>
      <c r="AB21" s="357"/>
    </row>
    <row r="22" spans="1:29" ht="14.25" customHeight="1">
      <c r="A22" s="737"/>
      <c r="B22" s="950">
        <v>11</v>
      </c>
      <c r="C22" s="951" t="s">
        <v>1003</v>
      </c>
      <c r="D22" s="375" t="s">
        <v>1060</v>
      </c>
      <c r="E22" s="375" t="s">
        <v>208</v>
      </c>
      <c r="F22" s="415">
        <v>3</v>
      </c>
      <c r="G22" s="793" t="s">
        <v>472</v>
      </c>
      <c r="H22" s="903"/>
      <c r="I22" s="416">
        <v>0</v>
      </c>
      <c r="J22" s="728">
        <v>0</v>
      </c>
      <c r="K22" s="723">
        <v>0</v>
      </c>
      <c r="L22" s="723">
        <v>0</v>
      </c>
      <c r="M22" s="722">
        <v>0</v>
      </c>
      <c r="N22" s="905"/>
      <c r="O22" s="905"/>
      <c r="P22" s="914"/>
      <c r="Q22" s="915"/>
      <c r="R22" s="737"/>
      <c r="S22" s="363">
        <f t="shared" si="0"/>
        <v>0</v>
      </c>
      <c r="W22" s="364">
        <v>0</v>
      </c>
      <c r="X22" s="364">
        <v>0</v>
      </c>
      <c r="Y22" s="364">
        <v>0</v>
      </c>
      <c r="Z22" s="364">
        <v>0</v>
      </c>
      <c r="AA22" s="364">
        <v>0</v>
      </c>
      <c r="AB22" s="357"/>
    </row>
    <row r="23" spans="1:29" ht="14.25" customHeight="1">
      <c r="A23" s="737"/>
      <c r="B23" s="950">
        <v>12</v>
      </c>
      <c r="C23" s="951" t="s">
        <v>1005</v>
      </c>
      <c r="D23" s="375" t="s">
        <v>1061</v>
      </c>
      <c r="E23" s="375" t="s">
        <v>208</v>
      </c>
      <c r="F23" s="415">
        <v>3</v>
      </c>
      <c r="G23" s="793" t="s">
        <v>472</v>
      </c>
      <c r="H23" s="903"/>
      <c r="I23" s="416">
        <v>0</v>
      </c>
      <c r="J23" s="728">
        <v>0</v>
      </c>
      <c r="K23" s="723">
        <v>0</v>
      </c>
      <c r="L23" s="723">
        <v>0</v>
      </c>
      <c r="M23" s="722">
        <v>0</v>
      </c>
      <c r="N23" s="905"/>
      <c r="O23" s="905"/>
      <c r="P23" s="914"/>
      <c r="Q23" s="915"/>
      <c r="R23" s="737"/>
      <c r="S23" s="363">
        <f t="shared" si="0"/>
        <v>0</v>
      </c>
      <c r="W23" s="364">
        <v>0</v>
      </c>
      <c r="X23" s="364">
        <v>0</v>
      </c>
      <c r="Y23" s="364">
        <v>0</v>
      </c>
      <c r="Z23" s="364">
        <v>0</v>
      </c>
      <c r="AA23" s="364">
        <v>0</v>
      </c>
      <c r="AB23" s="357"/>
    </row>
    <row r="24" spans="1:29" ht="14.25" customHeight="1">
      <c r="A24" s="737"/>
      <c r="B24" s="950">
        <v>13</v>
      </c>
      <c r="C24" s="951" t="s">
        <v>1007</v>
      </c>
      <c r="D24" s="375" t="s">
        <v>1062</v>
      </c>
      <c r="E24" s="375" t="s">
        <v>208</v>
      </c>
      <c r="F24" s="415">
        <v>3</v>
      </c>
      <c r="G24" s="793" t="s">
        <v>472</v>
      </c>
      <c r="H24" s="903"/>
      <c r="I24" s="721">
        <v>0</v>
      </c>
      <c r="J24" s="723">
        <v>0</v>
      </c>
      <c r="K24" s="723">
        <v>0</v>
      </c>
      <c r="L24" s="723">
        <v>0</v>
      </c>
      <c r="M24" s="722">
        <v>0</v>
      </c>
      <c r="N24" s="905"/>
      <c r="O24" s="905"/>
      <c r="P24" s="914"/>
      <c r="Q24" s="915"/>
      <c r="R24" s="737"/>
      <c r="S24" s="363">
        <f t="shared" si="0"/>
        <v>0</v>
      </c>
      <c r="W24" s="364">
        <v>0</v>
      </c>
      <c r="X24" s="364">
        <v>0</v>
      </c>
      <c r="Y24" s="364">
        <v>0</v>
      </c>
      <c r="Z24" s="364">
        <v>0</v>
      </c>
      <c r="AA24" s="364">
        <v>0</v>
      </c>
      <c r="AB24" s="357"/>
      <c r="AC24" s="378"/>
    </row>
    <row r="25" spans="1:29" ht="14.25" customHeight="1">
      <c r="A25" s="737"/>
      <c r="B25" s="950">
        <v>14</v>
      </c>
      <c r="C25" s="951" t="s">
        <v>1009</v>
      </c>
      <c r="D25" s="375" t="s">
        <v>1063</v>
      </c>
      <c r="E25" s="375" t="s">
        <v>208</v>
      </c>
      <c r="F25" s="415">
        <v>3</v>
      </c>
      <c r="G25" s="793" t="s">
        <v>472</v>
      </c>
      <c r="H25" s="903"/>
      <c r="I25" s="721">
        <v>0</v>
      </c>
      <c r="J25" s="723">
        <v>0</v>
      </c>
      <c r="K25" s="723">
        <v>0</v>
      </c>
      <c r="L25" s="723">
        <v>0</v>
      </c>
      <c r="M25" s="722">
        <v>0</v>
      </c>
      <c r="N25" s="905"/>
      <c r="O25" s="905"/>
      <c r="P25" s="914"/>
      <c r="Q25" s="915"/>
      <c r="R25" s="737"/>
      <c r="S25" s="363">
        <f t="shared" si="0"/>
        <v>0</v>
      </c>
      <c r="W25" s="364">
        <v>0</v>
      </c>
      <c r="X25" s="364">
        <v>0</v>
      </c>
      <c r="Y25" s="364">
        <v>0</v>
      </c>
      <c r="Z25" s="364">
        <v>0</v>
      </c>
      <c r="AA25" s="364">
        <v>0</v>
      </c>
      <c r="AB25" s="357"/>
      <c r="AC25" s="378"/>
    </row>
    <row r="26" spans="1:29" ht="14.25" customHeight="1">
      <c r="A26" s="737"/>
      <c r="B26" s="950">
        <v>15</v>
      </c>
      <c r="C26" s="951" t="s">
        <v>1011</v>
      </c>
      <c r="D26" s="375" t="s">
        <v>1064</v>
      </c>
      <c r="E26" s="375" t="s">
        <v>208</v>
      </c>
      <c r="F26" s="415">
        <v>3</v>
      </c>
      <c r="G26" s="793" t="s">
        <v>472</v>
      </c>
      <c r="H26" s="903"/>
      <c r="I26" s="721">
        <v>0</v>
      </c>
      <c r="J26" s="723">
        <v>0</v>
      </c>
      <c r="K26" s="723">
        <v>0</v>
      </c>
      <c r="L26" s="723">
        <v>0</v>
      </c>
      <c r="M26" s="722">
        <v>0</v>
      </c>
      <c r="N26" s="905"/>
      <c r="O26" s="905"/>
      <c r="P26" s="914"/>
      <c r="Q26" s="915"/>
      <c r="R26" s="737"/>
      <c r="S26" s="363">
        <f t="shared" si="0"/>
        <v>0</v>
      </c>
      <c r="W26" s="364">
        <v>0</v>
      </c>
      <c r="X26" s="364">
        <v>0</v>
      </c>
      <c r="Y26" s="364">
        <v>0</v>
      </c>
      <c r="Z26" s="364">
        <v>0</v>
      </c>
      <c r="AA26" s="364">
        <v>0</v>
      </c>
      <c r="AB26" s="357"/>
      <c r="AC26" s="378"/>
    </row>
    <row r="27" spans="1:29" ht="14.25" customHeight="1" thickBot="1">
      <c r="A27" s="737"/>
      <c r="B27" s="950">
        <v>16</v>
      </c>
      <c r="C27" s="951" t="s">
        <v>1013</v>
      </c>
      <c r="D27" s="375" t="s">
        <v>1065</v>
      </c>
      <c r="E27" s="375" t="s">
        <v>208</v>
      </c>
      <c r="F27" s="415">
        <v>3</v>
      </c>
      <c r="G27" s="793" t="s">
        <v>472</v>
      </c>
      <c r="H27" s="903"/>
      <c r="I27" s="724">
        <v>23.6</v>
      </c>
      <c r="J27" s="725">
        <v>34.299999999999997</v>
      </c>
      <c r="K27" s="725">
        <v>-2</v>
      </c>
      <c r="L27" s="725">
        <v>7.4</v>
      </c>
      <c r="M27" s="904">
        <v>10.199999999999999</v>
      </c>
      <c r="N27" s="905"/>
      <c r="O27" s="905"/>
      <c r="P27" s="914"/>
      <c r="Q27" s="915"/>
      <c r="R27" s="737"/>
      <c r="S27" s="363">
        <f t="shared" si="0"/>
        <v>0</v>
      </c>
      <c r="W27" s="364">
        <v>0</v>
      </c>
      <c r="X27" s="364">
        <v>0</v>
      </c>
      <c r="Y27" s="364">
        <v>0</v>
      </c>
      <c r="Z27" s="364">
        <v>0</v>
      </c>
      <c r="AA27" s="364">
        <v>0</v>
      </c>
      <c r="AB27" s="357"/>
    </row>
    <row r="28" spans="1:29" ht="14.25" customHeight="1" thickBot="1">
      <c r="A28" s="737"/>
      <c r="B28" s="955">
        <v>17</v>
      </c>
      <c r="C28" s="956" t="s">
        <v>1015</v>
      </c>
      <c r="D28" s="367" t="s">
        <v>1066</v>
      </c>
      <c r="E28" s="367" t="s">
        <v>208</v>
      </c>
      <c r="F28" s="368">
        <v>3</v>
      </c>
      <c r="G28" s="916" t="s">
        <v>457</v>
      </c>
      <c r="H28" s="977">
        <v>0</v>
      </c>
      <c r="I28" s="751"/>
      <c r="J28" s="751"/>
      <c r="K28" s="751"/>
      <c r="L28" s="751"/>
      <c r="M28" s="751"/>
      <c r="N28" s="751"/>
      <c r="O28" s="751"/>
      <c r="P28" s="917"/>
      <c r="Q28" s="918"/>
      <c r="R28" s="737"/>
      <c r="S28" s="363">
        <f xml:space="preserve"> IF( V28 = 0, 0, $V$3 )</f>
        <v>0</v>
      </c>
      <c r="V28" s="364">
        <v>0</v>
      </c>
      <c r="W28" s="357"/>
      <c r="X28" s="357"/>
      <c r="Y28" s="357"/>
      <c r="Z28" s="357"/>
      <c r="AA28" s="357"/>
      <c r="AB28" s="357"/>
    </row>
    <row r="29" spans="1:29" ht="15" customHeight="1" thickBot="1">
      <c r="A29" s="737"/>
      <c r="B29" s="896"/>
      <c r="C29" s="785"/>
      <c r="D29" s="786"/>
      <c r="E29" s="886"/>
      <c r="F29" s="886"/>
      <c r="G29" s="886"/>
      <c r="H29" s="751"/>
      <c r="I29" s="753"/>
      <c r="J29" s="753"/>
      <c r="K29" s="753"/>
      <c r="L29" s="753"/>
      <c r="M29" s="753"/>
      <c r="N29" s="751"/>
      <c r="O29" s="751"/>
      <c r="P29" s="787"/>
      <c r="Q29" s="787"/>
      <c r="R29" s="737"/>
      <c r="S29" s="363"/>
      <c r="W29" s="357"/>
      <c r="X29" s="357"/>
      <c r="Y29" s="357"/>
      <c r="Z29" s="357"/>
      <c r="AA29" s="357"/>
      <c r="AB29" s="357"/>
    </row>
    <row r="30" spans="1:29" ht="15" customHeight="1" thickBot="1">
      <c r="A30" s="737"/>
      <c r="B30" s="978" t="s">
        <v>462</v>
      </c>
      <c r="C30" s="979" t="s">
        <v>929</v>
      </c>
      <c r="D30" s="944"/>
      <c r="E30" s="347"/>
      <c r="F30" s="944"/>
      <c r="G30" s="756"/>
      <c r="H30" s="684"/>
      <c r="I30" s="684"/>
      <c r="J30" s="684"/>
      <c r="K30" s="684"/>
      <c r="L30" s="684"/>
      <c r="M30" s="684"/>
      <c r="N30" s="684"/>
      <c r="O30" s="684"/>
      <c r="P30" s="690"/>
      <c r="Q30" s="690"/>
      <c r="R30" s="737"/>
      <c r="S30" s="363"/>
      <c r="W30" s="357"/>
      <c r="X30" s="357"/>
      <c r="Y30" s="357"/>
      <c r="Z30" s="357"/>
      <c r="AA30" s="357"/>
      <c r="AB30" s="357"/>
    </row>
    <row r="31" spans="1:29" ht="15" customHeight="1" thickBot="1">
      <c r="A31" s="737"/>
      <c r="B31" s="980">
        <v>18</v>
      </c>
      <c r="C31" s="981" t="s">
        <v>1017</v>
      </c>
      <c r="D31" s="389" t="s">
        <v>1067</v>
      </c>
      <c r="E31" s="389" t="s">
        <v>182</v>
      </c>
      <c r="F31" s="982">
        <v>2</v>
      </c>
      <c r="G31" s="836" t="s">
        <v>459</v>
      </c>
      <c r="H31" s="751"/>
      <c r="I31" s="983">
        <v>0</v>
      </c>
      <c r="J31" s="984">
        <v>0</v>
      </c>
      <c r="K31" s="984">
        <v>0</v>
      </c>
      <c r="L31" s="984">
        <v>0</v>
      </c>
      <c r="M31" s="985">
        <v>0</v>
      </c>
      <c r="N31" s="751"/>
      <c r="O31" s="751"/>
      <c r="P31" s="919"/>
      <c r="Q31" s="920"/>
      <c r="R31" s="737"/>
      <c r="S31" s="363">
        <f xml:space="preserve"> IF( SUM( W31:AA31 ) = 0, 0, $V$3 )</f>
        <v>0</v>
      </c>
      <c r="W31" s="364">
        <v>0</v>
      </c>
      <c r="X31" s="364">
        <v>0</v>
      </c>
      <c r="Y31" s="364">
        <v>0</v>
      </c>
      <c r="Z31" s="364">
        <v>0</v>
      </c>
      <c r="AA31" s="364">
        <v>0</v>
      </c>
      <c r="AB31" s="357"/>
      <c r="AC31" s="378"/>
    </row>
    <row r="32" spans="1:29" ht="15" customHeight="1" thickBot="1">
      <c r="A32" s="737"/>
      <c r="B32" s="896"/>
      <c r="C32" s="785"/>
      <c r="D32" s="786"/>
      <c r="E32" s="886"/>
      <c r="F32" s="886"/>
      <c r="G32" s="886"/>
      <c r="H32" s="751"/>
      <c r="I32" s="753"/>
      <c r="J32" s="753"/>
      <c r="K32" s="753"/>
      <c r="L32" s="753"/>
      <c r="M32" s="753"/>
      <c r="N32" s="751"/>
      <c r="O32" s="751"/>
      <c r="P32" s="787"/>
      <c r="Q32" s="787"/>
      <c r="R32" s="737"/>
      <c r="S32" s="363"/>
      <c r="W32" s="357"/>
      <c r="X32" s="357"/>
      <c r="Y32" s="357"/>
      <c r="Z32" s="357"/>
      <c r="AA32" s="357"/>
      <c r="AB32" s="357"/>
    </row>
    <row r="33" spans="1:29" ht="15" customHeight="1" thickBot="1">
      <c r="A33" s="737"/>
      <c r="B33" s="942" t="s">
        <v>634</v>
      </c>
      <c r="C33" s="943" t="s">
        <v>1019</v>
      </c>
      <c r="D33" s="944"/>
      <c r="E33" s="347"/>
      <c r="F33" s="944"/>
      <c r="G33" s="756"/>
      <c r="H33" s="684"/>
      <c r="I33" s="684"/>
      <c r="J33" s="684"/>
      <c r="K33" s="684"/>
      <c r="L33" s="684"/>
      <c r="M33" s="684"/>
      <c r="N33" s="684"/>
      <c r="O33" s="684"/>
      <c r="P33" s="690"/>
      <c r="Q33" s="690"/>
      <c r="R33" s="737"/>
      <c r="S33" s="363"/>
      <c r="W33" s="357"/>
      <c r="X33" s="357"/>
      <c r="Y33" s="357"/>
      <c r="Z33" s="357"/>
      <c r="AA33" s="357"/>
      <c r="AB33" s="357"/>
    </row>
    <row r="34" spans="1:29" ht="15" customHeight="1" thickBot="1">
      <c r="A34" s="737"/>
      <c r="B34" s="986"/>
      <c r="C34" s="785"/>
      <c r="D34" s="786"/>
      <c r="E34" s="886"/>
      <c r="F34" s="886"/>
      <c r="G34" s="886"/>
      <c r="H34" s="751"/>
      <c r="I34" s="753"/>
      <c r="J34" s="753"/>
      <c r="K34" s="753"/>
      <c r="L34" s="753"/>
      <c r="M34" s="753"/>
      <c r="N34" s="751"/>
      <c r="O34" s="751"/>
      <c r="P34" s="787"/>
      <c r="Q34" s="921"/>
      <c r="R34" s="737"/>
      <c r="S34" s="363"/>
      <c r="W34" s="357"/>
      <c r="X34" s="357"/>
      <c r="Y34" s="357"/>
      <c r="Z34" s="357"/>
      <c r="AA34" s="357"/>
      <c r="AB34" s="357"/>
    </row>
    <row r="35" spans="1:29" ht="15" customHeight="1" thickBot="1">
      <c r="A35" s="737"/>
      <c r="B35" s="978" t="s">
        <v>718</v>
      </c>
      <c r="C35" s="979" t="s">
        <v>950</v>
      </c>
      <c r="D35" s="726"/>
      <c r="E35" s="726"/>
      <c r="F35" s="726"/>
      <c r="G35" s="864"/>
      <c r="H35" s="751"/>
      <c r="I35" s="751"/>
      <c r="J35" s="751"/>
      <c r="K35" s="753"/>
      <c r="L35" s="753"/>
      <c r="M35" s="753"/>
      <c r="N35" s="751"/>
      <c r="O35" s="751"/>
      <c r="P35" s="922"/>
      <c r="Q35" s="922"/>
      <c r="R35" s="737"/>
      <c r="S35" s="363"/>
      <c r="W35" s="357"/>
      <c r="X35" s="357"/>
      <c r="Y35" s="357"/>
      <c r="Z35" s="357"/>
      <c r="AA35" s="357"/>
      <c r="AB35" s="357"/>
    </row>
    <row r="36" spans="1:29" ht="14.25" customHeight="1">
      <c r="A36" s="737"/>
      <c r="B36" s="945">
        <v>19</v>
      </c>
      <c r="C36" s="946" t="s">
        <v>1020</v>
      </c>
      <c r="D36" s="360" t="s">
        <v>1068</v>
      </c>
      <c r="E36" s="360" t="s">
        <v>208</v>
      </c>
      <c r="F36" s="361">
        <v>3</v>
      </c>
      <c r="G36" s="868" t="s">
        <v>457</v>
      </c>
      <c r="H36" s="751"/>
      <c r="I36" s="751"/>
      <c r="J36" s="751"/>
      <c r="K36" s="753"/>
      <c r="L36" s="753"/>
      <c r="M36" s="383">
        <v>68.629549919873938</v>
      </c>
      <c r="N36" s="751"/>
      <c r="O36" s="751"/>
      <c r="P36" s="923" t="s">
        <v>953</v>
      </c>
      <c r="Q36" s="924"/>
      <c r="R36" s="737"/>
      <c r="S36" s="363">
        <f xml:space="preserve"> IF( AA36 = 0, 0, $V$3 )</f>
        <v>0</v>
      </c>
      <c r="W36" s="357"/>
      <c r="X36" s="357"/>
      <c r="Y36" s="357"/>
      <c r="Z36" s="357"/>
      <c r="AA36" s="364">
        <v>0</v>
      </c>
    </row>
    <row r="37" spans="1:29" ht="14.25" customHeight="1">
      <c r="A37" s="737"/>
      <c r="B37" s="950">
        <v>20</v>
      </c>
      <c r="C37" s="951" t="s">
        <v>229</v>
      </c>
      <c r="D37" s="375" t="s">
        <v>1069</v>
      </c>
      <c r="E37" s="375" t="s">
        <v>208</v>
      </c>
      <c r="F37" s="415">
        <v>3</v>
      </c>
      <c r="G37" s="793" t="s">
        <v>457</v>
      </c>
      <c r="H37" s="751"/>
      <c r="I37" s="751"/>
      <c r="J37" s="751"/>
      <c r="K37" s="753"/>
      <c r="L37" s="753"/>
      <c r="M37" s="384">
        <v>-125.08975026148171</v>
      </c>
      <c r="N37" s="751"/>
      <c r="O37" s="751"/>
      <c r="P37" s="848" t="s">
        <v>953</v>
      </c>
      <c r="Q37" s="849"/>
      <c r="R37" s="737"/>
      <c r="S37" s="363">
        <f xml:space="preserve"> IF( AA37 = 0, 0, $V$3 )</f>
        <v>0</v>
      </c>
      <c r="U37" s="379"/>
      <c r="V37" s="987"/>
      <c r="W37" s="357"/>
      <c r="X37" s="357"/>
      <c r="Y37" s="357"/>
      <c r="Z37" s="357"/>
      <c r="AA37" s="364">
        <v>0</v>
      </c>
      <c r="AC37" s="379"/>
    </row>
    <row r="38" spans="1:29" ht="14.25" customHeight="1">
      <c r="A38" s="737"/>
      <c r="B38" s="950">
        <v>21</v>
      </c>
      <c r="C38" s="951" t="s">
        <v>702</v>
      </c>
      <c r="D38" s="375" t="s">
        <v>1070</v>
      </c>
      <c r="E38" s="375" t="s">
        <v>208</v>
      </c>
      <c r="F38" s="415">
        <v>3</v>
      </c>
      <c r="G38" s="793" t="s">
        <v>455</v>
      </c>
      <c r="H38" s="751"/>
      <c r="I38" s="751"/>
      <c r="J38" s="751"/>
      <c r="K38" s="753"/>
      <c r="L38" s="753"/>
      <c r="M38" s="384">
        <v>78.76141566141844</v>
      </c>
      <c r="N38" s="751"/>
      <c r="O38" s="751"/>
      <c r="P38" s="870" t="s">
        <v>956</v>
      </c>
      <c r="Q38" s="925"/>
      <c r="R38" s="737"/>
      <c r="S38" s="363">
        <f xml:space="preserve"> IF( AA38 = 0, 0, $V$3 )</f>
        <v>0</v>
      </c>
      <c r="U38" s="379"/>
      <c r="V38" s="987"/>
      <c r="W38" s="357"/>
      <c r="X38" s="357"/>
      <c r="Y38" s="357"/>
      <c r="Z38" s="357"/>
      <c r="AA38" s="364">
        <v>0</v>
      </c>
      <c r="AC38" s="379"/>
    </row>
    <row r="39" spans="1:29" ht="14.25" customHeight="1" thickBot="1">
      <c r="A39" s="737"/>
      <c r="B39" s="955">
        <v>22</v>
      </c>
      <c r="C39" s="956" t="s">
        <v>373</v>
      </c>
      <c r="D39" s="367" t="s">
        <v>1071</v>
      </c>
      <c r="E39" s="367" t="s">
        <v>208</v>
      </c>
      <c r="F39" s="368">
        <v>3</v>
      </c>
      <c r="G39" s="859" t="s">
        <v>455</v>
      </c>
      <c r="H39" s="751"/>
      <c r="I39" s="751"/>
      <c r="J39" s="751"/>
      <c r="K39" s="753"/>
      <c r="L39" s="753"/>
      <c r="M39" s="450">
        <f xml:space="preserve"> Summary_Output!F103</f>
        <v>-143.55690554331537</v>
      </c>
      <c r="N39" s="751"/>
      <c r="O39" s="751"/>
      <c r="P39" s="872" t="s">
        <v>958</v>
      </c>
      <c r="Q39" s="918"/>
      <c r="R39" s="737"/>
      <c r="S39" s="363">
        <f xml:space="preserve"> IF( AA39 = 0, 0, $V$3 )</f>
        <v>0</v>
      </c>
      <c r="U39" s="379"/>
      <c r="V39" s="987"/>
      <c r="W39" s="357"/>
      <c r="X39" s="357"/>
      <c r="Y39" s="357"/>
      <c r="Z39" s="357"/>
      <c r="AA39" s="364">
        <v>0</v>
      </c>
      <c r="AC39" s="379"/>
    </row>
    <row r="40" spans="1:29" ht="15" customHeight="1">
      <c r="A40" s="737"/>
      <c r="B40" s="988"/>
      <c r="C40" s="989"/>
      <c r="D40" s="990"/>
      <c r="E40" s="726"/>
      <c r="F40" s="726"/>
      <c r="G40" s="864"/>
      <c r="H40" s="751"/>
      <c r="I40" s="751"/>
      <c r="J40" s="751"/>
      <c r="K40" s="753"/>
      <c r="L40" s="753"/>
      <c r="M40" s="709"/>
      <c r="N40" s="908"/>
      <c r="O40" s="751"/>
      <c r="P40" s="928"/>
      <c r="Q40" s="922"/>
      <c r="R40" s="737"/>
      <c r="S40" s="363"/>
      <c r="U40" s="379"/>
      <c r="V40" s="987"/>
      <c r="W40" s="357"/>
      <c r="X40" s="357"/>
      <c r="Y40" s="357"/>
      <c r="Z40" s="357"/>
      <c r="AA40" s="357"/>
      <c r="AB40" s="357"/>
      <c r="AC40" s="379"/>
    </row>
    <row r="41" spans="1:29" ht="16.8">
      <c r="A41" s="737"/>
      <c r="B41" s="452" t="s">
        <v>463</v>
      </c>
      <c r="C41" s="403"/>
      <c r="D41" s="874"/>
      <c r="E41" s="874"/>
      <c r="F41" s="875"/>
      <c r="G41" s="874"/>
      <c r="H41" s="874"/>
      <c r="I41" s="874"/>
      <c r="J41" s="403"/>
      <c r="K41" s="403"/>
      <c r="L41" s="403"/>
      <c r="M41" s="709"/>
      <c r="N41" s="751"/>
      <c r="O41" s="751"/>
      <c r="P41" s="787"/>
      <c r="Q41" s="921"/>
      <c r="R41" s="737"/>
      <c r="S41" s="363"/>
      <c r="U41" s="379"/>
      <c r="V41" s="987"/>
      <c r="W41" s="357"/>
      <c r="X41" s="357"/>
      <c r="Y41" s="357"/>
      <c r="Z41" s="357"/>
      <c r="AA41" s="357"/>
      <c r="AB41" s="357"/>
      <c r="AC41" s="379"/>
    </row>
    <row r="42" spans="1:29" ht="16.8">
      <c r="A42" s="737"/>
      <c r="B42" s="991"/>
      <c r="C42" s="992" t="s">
        <v>458</v>
      </c>
      <c r="D42" s="874"/>
      <c r="E42" s="874"/>
      <c r="F42" s="875"/>
      <c r="G42" s="874"/>
      <c r="H42" s="874"/>
      <c r="I42" s="874"/>
      <c r="J42" s="403"/>
      <c r="K42" s="403"/>
      <c r="L42" s="403"/>
      <c r="M42" s="709"/>
      <c r="N42" s="751"/>
      <c r="O42" s="751"/>
      <c r="P42" s="787"/>
      <c r="Q42" s="921"/>
      <c r="R42" s="737"/>
      <c r="S42" s="363"/>
      <c r="U42" s="379"/>
      <c r="V42" s="987"/>
      <c r="W42" s="357"/>
      <c r="X42" s="357"/>
      <c r="Y42" s="357"/>
      <c r="Z42" s="357"/>
      <c r="AA42" s="357"/>
      <c r="AB42" s="357"/>
      <c r="AC42" s="379"/>
    </row>
    <row r="43" spans="1:29" ht="16.8">
      <c r="A43" s="737"/>
      <c r="B43" s="993"/>
      <c r="C43" s="992" t="s">
        <v>464</v>
      </c>
      <c r="D43" s="874"/>
      <c r="E43" s="874"/>
      <c r="F43" s="875"/>
      <c r="G43" s="874"/>
      <c r="H43" s="874"/>
      <c r="I43" s="874"/>
      <c r="J43" s="403"/>
      <c r="K43" s="403"/>
      <c r="L43" s="403"/>
      <c r="M43" s="709"/>
      <c r="N43" s="751"/>
      <c r="O43" s="751"/>
      <c r="P43" s="787"/>
      <c r="Q43" s="921"/>
      <c r="R43" s="737"/>
      <c r="S43" s="363"/>
      <c r="U43" s="379"/>
      <c r="V43" s="987"/>
      <c r="W43" s="357"/>
      <c r="X43" s="357"/>
      <c r="Y43" s="357"/>
      <c r="Z43" s="357"/>
      <c r="AA43" s="357"/>
      <c r="AB43" s="357"/>
      <c r="AC43" s="379"/>
    </row>
    <row r="44" spans="1:29" ht="16.8">
      <c r="A44" s="737"/>
      <c r="B44" s="994"/>
      <c r="C44" s="992" t="s">
        <v>465</v>
      </c>
      <c r="D44" s="874"/>
      <c r="E44" s="874"/>
      <c r="F44" s="875"/>
      <c r="G44" s="874"/>
      <c r="H44" s="874"/>
      <c r="I44" s="874"/>
      <c r="J44" s="403"/>
      <c r="K44" s="403"/>
      <c r="L44" s="403"/>
      <c r="M44" s="709"/>
      <c r="N44" s="751"/>
      <c r="O44" s="751"/>
      <c r="P44" s="787"/>
      <c r="Q44" s="921"/>
      <c r="R44" s="737"/>
      <c r="S44" s="363"/>
      <c r="U44" s="379"/>
      <c r="V44" s="987"/>
      <c r="W44" s="357"/>
      <c r="X44" s="357"/>
      <c r="Y44" s="357"/>
      <c r="Z44" s="357"/>
      <c r="AA44" s="357"/>
      <c r="AB44" s="357"/>
      <c r="AC44" s="379"/>
    </row>
    <row r="45" spans="1:29" ht="16.8">
      <c r="A45" s="737"/>
      <c r="B45" s="995"/>
      <c r="C45" s="992" t="s">
        <v>466</v>
      </c>
      <c r="D45" s="874"/>
      <c r="E45" s="874"/>
      <c r="F45" s="875"/>
      <c r="G45" s="874"/>
      <c r="H45" s="874"/>
      <c r="I45" s="874"/>
      <c r="J45" s="403"/>
      <c r="K45" s="403"/>
      <c r="L45" s="403"/>
      <c r="M45" s="709"/>
      <c r="N45" s="751"/>
      <c r="O45" s="751"/>
      <c r="P45" s="787"/>
      <c r="Q45" s="921"/>
      <c r="R45" s="737"/>
      <c r="S45" s="363"/>
      <c r="U45" s="378"/>
      <c r="V45" s="727"/>
      <c r="W45" s="357"/>
      <c r="X45" s="357"/>
      <c r="Y45" s="357"/>
      <c r="Z45" s="357"/>
      <c r="AA45" s="357"/>
      <c r="AB45" s="357"/>
      <c r="AC45" s="378"/>
    </row>
    <row r="46" spans="1:29" ht="17.399999999999999" thickBot="1">
      <c r="A46" s="737"/>
      <c r="B46" s="877"/>
      <c r="C46" s="878"/>
      <c r="D46" s="874"/>
      <c r="E46" s="874"/>
      <c r="F46" s="875"/>
      <c r="G46" s="874"/>
      <c r="H46" s="874"/>
      <c r="I46" s="874"/>
      <c r="J46" s="403"/>
      <c r="K46" s="403"/>
      <c r="L46" s="403"/>
      <c r="M46" s="709"/>
      <c r="N46" s="751"/>
      <c r="O46" s="751"/>
      <c r="P46" s="787"/>
      <c r="Q46" s="921"/>
      <c r="R46" s="737"/>
      <c r="S46" s="363"/>
      <c r="U46" s="378"/>
      <c r="V46" s="727"/>
      <c r="W46" s="357"/>
      <c r="X46" s="357"/>
      <c r="Y46" s="357"/>
      <c r="Z46" s="357"/>
      <c r="AA46" s="357"/>
      <c r="AB46" s="357"/>
      <c r="AC46" s="378"/>
    </row>
    <row r="47" spans="1:29" ht="15.6" thickBot="1">
      <c r="A47" s="737"/>
      <c r="B47" s="1166" t="s">
        <v>1072</v>
      </c>
      <c r="C47" s="1167"/>
      <c r="D47" s="1167"/>
      <c r="E47" s="1167"/>
      <c r="F47" s="1167"/>
      <c r="G47" s="1167"/>
      <c r="H47" s="1167"/>
      <c r="I47" s="1167"/>
      <c r="J47" s="1167"/>
      <c r="K47" s="1167"/>
      <c r="L47" s="1167"/>
      <c r="M47" s="1167"/>
      <c r="N47" s="1168"/>
      <c r="O47" s="751"/>
      <c r="P47" s="787"/>
      <c r="Q47" s="921"/>
      <c r="R47" s="737"/>
      <c r="S47" s="363"/>
      <c r="U47" s="378"/>
      <c r="V47" s="727"/>
      <c r="W47" s="357"/>
      <c r="X47" s="357"/>
      <c r="Y47" s="357"/>
      <c r="Z47" s="357"/>
      <c r="AA47" s="357"/>
      <c r="AB47" s="357"/>
      <c r="AC47" s="378"/>
    </row>
    <row r="48" spans="1:29" ht="15.6" thickBot="1">
      <c r="A48" s="737"/>
      <c r="B48" s="394"/>
      <c r="C48" s="395"/>
      <c r="D48" s="396"/>
      <c r="E48" s="396"/>
      <c r="F48" s="879"/>
      <c r="G48" s="396"/>
      <c r="H48" s="396"/>
      <c r="I48" s="396"/>
      <c r="J48" s="403"/>
      <c r="K48" s="403"/>
      <c r="L48" s="403"/>
      <c r="M48" s="709"/>
      <c r="N48" s="709"/>
      <c r="O48" s="751"/>
      <c r="P48" s="787"/>
      <c r="Q48" s="921"/>
      <c r="R48" s="737"/>
      <c r="S48" s="363"/>
      <c r="U48" s="380"/>
      <c r="V48" s="675"/>
      <c r="W48" s="357"/>
      <c r="X48" s="357"/>
      <c r="Y48" s="357"/>
      <c r="Z48" s="357"/>
      <c r="AA48" s="357"/>
      <c r="AB48" s="357"/>
      <c r="AC48" s="380"/>
    </row>
    <row r="49" spans="1:29" ht="45" customHeight="1" thickBot="1">
      <c r="A49" s="737"/>
      <c r="B49" s="1204" t="s">
        <v>1073</v>
      </c>
      <c r="C49" s="1205"/>
      <c r="D49" s="1205"/>
      <c r="E49" s="1205"/>
      <c r="F49" s="1205"/>
      <c r="G49" s="1205"/>
      <c r="H49" s="1205"/>
      <c r="I49" s="1205"/>
      <c r="J49" s="1205"/>
      <c r="K49" s="1205"/>
      <c r="L49" s="1205"/>
      <c r="M49" s="1205"/>
      <c r="N49" s="1206"/>
      <c r="O49" s="751"/>
      <c r="P49" s="787"/>
      <c r="Q49" s="921"/>
      <c r="R49" s="737"/>
      <c r="S49" s="363"/>
      <c r="U49" s="380"/>
      <c r="V49" s="675"/>
      <c r="W49" s="357"/>
      <c r="X49" s="357"/>
      <c r="Y49" s="357"/>
      <c r="Z49" s="357"/>
      <c r="AA49" s="357"/>
      <c r="AB49" s="357"/>
      <c r="AC49" s="380"/>
    </row>
    <row r="50" spans="1:29" ht="14.4" thickBot="1">
      <c r="A50" s="737"/>
      <c r="B50" s="393"/>
      <c r="C50" s="461"/>
      <c r="D50" s="393"/>
      <c r="E50" s="393"/>
      <c r="F50" s="880"/>
      <c r="G50" s="462"/>
      <c r="H50" s="462"/>
      <c r="I50" s="462"/>
      <c r="J50" s="403"/>
      <c r="K50" s="403"/>
      <c r="L50" s="403"/>
      <c r="M50" s="709"/>
      <c r="N50" s="709"/>
      <c r="O50" s="751"/>
      <c r="P50" s="787"/>
      <c r="Q50" s="921"/>
      <c r="R50" s="737"/>
      <c r="S50" s="363"/>
      <c r="U50" s="380"/>
      <c r="V50" s="675"/>
      <c r="W50" s="357"/>
      <c r="X50" s="357"/>
      <c r="Y50" s="357"/>
      <c r="Z50" s="357"/>
      <c r="AA50" s="357"/>
      <c r="AB50" s="357"/>
      <c r="AC50" s="380"/>
    </row>
    <row r="51" spans="1:29" ht="15" customHeight="1">
      <c r="A51" s="737"/>
      <c r="B51" s="463" t="s">
        <v>522</v>
      </c>
      <c r="C51" s="1174" t="s">
        <v>523</v>
      </c>
      <c r="D51" s="1175"/>
      <c r="E51" s="1175"/>
      <c r="F51" s="1175"/>
      <c r="G51" s="1175"/>
      <c r="H51" s="1175"/>
      <c r="I51" s="1175"/>
      <c r="J51" s="1175"/>
      <c r="K51" s="1175"/>
      <c r="L51" s="1175"/>
      <c r="M51" s="1175"/>
      <c r="N51" s="1176"/>
      <c r="O51" s="751"/>
      <c r="P51" s="787"/>
      <c r="Q51" s="921"/>
      <c r="R51" s="737"/>
      <c r="S51" s="453"/>
      <c r="U51" s="380"/>
      <c r="V51" s="675"/>
      <c r="W51" s="357"/>
      <c r="X51" s="357"/>
      <c r="Y51" s="357"/>
      <c r="Z51" s="357"/>
      <c r="AA51" s="357"/>
      <c r="AB51" s="357"/>
      <c r="AC51" s="380"/>
    </row>
    <row r="52" spans="1:29" ht="15" customHeight="1">
      <c r="A52" s="737"/>
      <c r="B52" s="729" t="s">
        <v>524</v>
      </c>
      <c r="C52" s="730" t="str">
        <f>$C$5</f>
        <v>Company details</v>
      </c>
      <c r="D52" s="730"/>
      <c r="E52" s="730"/>
      <c r="F52" s="730"/>
      <c r="G52" s="730"/>
      <c r="H52" s="730"/>
      <c r="I52" s="730"/>
      <c r="J52" s="730"/>
      <c r="K52" s="730"/>
      <c r="L52" s="730"/>
      <c r="M52" s="730"/>
      <c r="N52" s="731"/>
      <c r="O52" s="751"/>
      <c r="P52" s="787"/>
      <c r="Q52" s="921"/>
      <c r="R52" s="737"/>
      <c r="S52" s="453"/>
      <c r="U52" s="380"/>
      <c r="V52" s="675"/>
      <c r="W52" s="357"/>
      <c r="X52" s="357"/>
      <c r="Y52" s="357"/>
      <c r="Z52" s="357"/>
      <c r="AA52" s="357"/>
      <c r="AB52" s="357"/>
      <c r="AC52" s="380"/>
    </row>
    <row r="53" spans="1:29" ht="15" customHeight="1">
      <c r="A53" s="737"/>
      <c r="B53" s="929" t="s">
        <v>1027</v>
      </c>
      <c r="C53" s="1201" t="s">
        <v>961</v>
      </c>
      <c r="D53" s="1202"/>
      <c r="E53" s="1202"/>
      <c r="F53" s="1202"/>
      <c r="G53" s="1202"/>
      <c r="H53" s="1202"/>
      <c r="I53" s="1202"/>
      <c r="J53" s="1202"/>
      <c r="K53" s="1202"/>
      <c r="L53" s="1202"/>
      <c r="M53" s="1202"/>
      <c r="N53" s="1203"/>
      <c r="O53" s="751"/>
      <c r="P53" s="787"/>
      <c r="Q53" s="921"/>
      <c r="R53" s="737"/>
      <c r="S53" s="453"/>
      <c r="U53" s="380"/>
      <c r="V53" s="675"/>
      <c r="W53" s="357"/>
      <c r="X53" s="357"/>
      <c r="Y53" s="357"/>
      <c r="Z53" s="357"/>
      <c r="AA53" s="357"/>
      <c r="AB53" s="357"/>
      <c r="AC53" s="380"/>
    </row>
    <row r="54" spans="1:29" ht="15" customHeight="1">
      <c r="A54" s="737"/>
      <c r="B54" s="930" t="s">
        <v>1028</v>
      </c>
      <c r="C54" s="1201" t="s">
        <v>962</v>
      </c>
      <c r="D54" s="1202"/>
      <c r="E54" s="1202"/>
      <c r="F54" s="1202"/>
      <c r="G54" s="1202"/>
      <c r="H54" s="1202"/>
      <c r="I54" s="1202"/>
      <c r="J54" s="1202"/>
      <c r="K54" s="1202"/>
      <c r="L54" s="1202"/>
      <c r="M54" s="1202"/>
      <c r="N54" s="1203"/>
      <c r="O54" s="751"/>
      <c r="P54" s="787"/>
      <c r="Q54" s="921"/>
      <c r="R54" s="737"/>
      <c r="S54" s="453"/>
      <c r="U54" s="381"/>
      <c r="V54" s="996"/>
      <c r="W54" s="357"/>
      <c r="X54" s="357"/>
      <c r="Y54" s="357"/>
      <c r="Z54" s="357"/>
      <c r="AA54" s="357"/>
      <c r="AB54" s="357"/>
      <c r="AC54" s="381"/>
    </row>
    <row r="55" spans="1:29" ht="15" customHeight="1">
      <c r="A55" s="737"/>
      <c r="B55" s="930" t="s">
        <v>1029</v>
      </c>
      <c r="C55" s="1201" t="s">
        <v>963</v>
      </c>
      <c r="D55" s="1202"/>
      <c r="E55" s="1202"/>
      <c r="F55" s="1202"/>
      <c r="G55" s="1202"/>
      <c r="H55" s="1202"/>
      <c r="I55" s="1202"/>
      <c r="J55" s="1202"/>
      <c r="K55" s="1202"/>
      <c r="L55" s="1202"/>
      <c r="M55" s="1202"/>
      <c r="N55" s="1203"/>
      <c r="O55" s="751"/>
      <c r="P55" s="787"/>
      <c r="Q55" s="921"/>
      <c r="R55" s="737"/>
      <c r="S55" s="453"/>
      <c r="U55" s="381"/>
      <c r="V55" s="996"/>
      <c r="W55" s="357"/>
      <c r="X55" s="357"/>
      <c r="Y55" s="357"/>
      <c r="Z55" s="357"/>
      <c r="AA55" s="357"/>
      <c r="AB55" s="357"/>
      <c r="AC55" s="381"/>
    </row>
    <row r="56" spans="1:29" ht="15" customHeight="1">
      <c r="A56" s="737"/>
      <c r="B56" s="729" t="s">
        <v>535</v>
      </c>
      <c r="C56" s="730" t="str">
        <f>$C$10</f>
        <v>Menu choices</v>
      </c>
      <c r="D56" s="730"/>
      <c r="E56" s="730"/>
      <c r="F56" s="730"/>
      <c r="G56" s="730"/>
      <c r="H56" s="730"/>
      <c r="I56" s="730"/>
      <c r="J56" s="730"/>
      <c r="K56" s="730"/>
      <c r="L56" s="730"/>
      <c r="M56" s="730"/>
      <c r="N56" s="731"/>
      <c r="O56" s="751"/>
      <c r="P56" s="787"/>
      <c r="Q56" s="921"/>
      <c r="R56" s="737"/>
      <c r="S56" s="453"/>
      <c r="U56" s="381"/>
      <c r="V56" s="996"/>
      <c r="W56" s="357"/>
      <c r="X56" s="357"/>
      <c r="Y56" s="357"/>
      <c r="Z56" s="357"/>
      <c r="AA56" s="357"/>
      <c r="AB56" s="357"/>
      <c r="AC56" s="381"/>
    </row>
    <row r="57" spans="1:29" ht="15" customHeight="1">
      <c r="A57" s="737"/>
      <c r="B57" s="930" t="s">
        <v>1030</v>
      </c>
      <c r="C57" s="1201" t="s">
        <v>964</v>
      </c>
      <c r="D57" s="1202"/>
      <c r="E57" s="1202"/>
      <c r="F57" s="1202"/>
      <c r="G57" s="1202"/>
      <c r="H57" s="1202"/>
      <c r="I57" s="1202"/>
      <c r="J57" s="1202"/>
      <c r="K57" s="1202"/>
      <c r="L57" s="1202"/>
      <c r="M57" s="1202"/>
      <c r="N57" s="1203"/>
      <c r="O57" s="751"/>
      <c r="P57" s="787"/>
      <c r="Q57" s="921"/>
      <c r="R57" s="737"/>
      <c r="S57" s="453"/>
      <c r="U57" s="381"/>
      <c r="V57" s="996"/>
      <c r="W57" s="357"/>
      <c r="X57" s="357"/>
      <c r="Y57" s="357"/>
      <c r="Z57" s="357"/>
      <c r="AA57" s="357"/>
      <c r="AB57" s="357"/>
      <c r="AC57" s="381"/>
    </row>
    <row r="58" spans="1:29" ht="15" customHeight="1">
      <c r="A58" s="737"/>
      <c r="B58" s="930" t="s">
        <v>1031</v>
      </c>
      <c r="C58" s="1201" t="s">
        <v>965</v>
      </c>
      <c r="D58" s="1202"/>
      <c r="E58" s="1202"/>
      <c r="F58" s="1202"/>
      <c r="G58" s="1202"/>
      <c r="H58" s="1202"/>
      <c r="I58" s="1202"/>
      <c r="J58" s="1202"/>
      <c r="K58" s="1202"/>
      <c r="L58" s="1202"/>
      <c r="M58" s="1202"/>
      <c r="N58" s="1203"/>
      <c r="O58" s="751"/>
      <c r="P58" s="787"/>
      <c r="Q58" s="921"/>
      <c r="R58" s="737"/>
      <c r="S58" s="453"/>
      <c r="U58" s="381"/>
      <c r="V58" s="996"/>
      <c r="W58" s="357"/>
      <c r="X58" s="357"/>
      <c r="Y58" s="357"/>
      <c r="Z58" s="357"/>
      <c r="AA58" s="357"/>
      <c r="AB58" s="357"/>
      <c r="AC58" s="381"/>
    </row>
    <row r="59" spans="1:29" ht="15" customHeight="1">
      <c r="A59" s="737"/>
      <c r="B59" s="930" t="s">
        <v>1032</v>
      </c>
      <c r="C59" s="1201" t="s">
        <v>966</v>
      </c>
      <c r="D59" s="1202"/>
      <c r="E59" s="1202"/>
      <c r="F59" s="1202"/>
      <c r="G59" s="1202"/>
      <c r="H59" s="1202"/>
      <c r="I59" s="1202"/>
      <c r="J59" s="1202"/>
      <c r="K59" s="1202"/>
      <c r="L59" s="1202"/>
      <c r="M59" s="1202"/>
      <c r="N59" s="1203"/>
      <c r="O59" s="751"/>
      <c r="P59" s="787"/>
      <c r="Q59" s="921"/>
      <c r="R59" s="737"/>
      <c r="U59" s="381"/>
      <c r="V59" s="996"/>
      <c r="W59" s="997"/>
      <c r="AC59" s="381"/>
    </row>
    <row r="60" spans="1:29" ht="15" customHeight="1">
      <c r="A60" s="737"/>
      <c r="B60" s="729" t="s">
        <v>646</v>
      </c>
      <c r="C60" s="730" t="str">
        <f>$C$15</f>
        <v>TOTEX</v>
      </c>
      <c r="D60" s="730"/>
      <c r="E60" s="730"/>
      <c r="F60" s="730"/>
      <c r="G60" s="730"/>
      <c r="H60" s="730"/>
      <c r="I60" s="730"/>
      <c r="J60" s="730"/>
      <c r="K60" s="730"/>
      <c r="L60" s="730"/>
      <c r="M60" s="730"/>
      <c r="N60" s="731"/>
      <c r="O60" s="751"/>
      <c r="P60" s="787"/>
      <c r="Q60" s="921"/>
      <c r="R60" s="737"/>
      <c r="U60" s="381"/>
      <c r="V60" s="996"/>
      <c r="W60" s="998"/>
      <c r="AC60" s="381"/>
    </row>
    <row r="61" spans="1:29" ht="15" customHeight="1">
      <c r="A61" s="737"/>
      <c r="B61" s="930" t="s">
        <v>1033</v>
      </c>
      <c r="C61" s="1201" t="s">
        <v>967</v>
      </c>
      <c r="D61" s="1202"/>
      <c r="E61" s="1202"/>
      <c r="F61" s="1202"/>
      <c r="G61" s="1202"/>
      <c r="H61" s="1202"/>
      <c r="I61" s="1202"/>
      <c r="J61" s="1202"/>
      <c r="K61" s="1202"/>
      <c r="L61" s="1202"/>
      <c r="M61" s="1202"/>
      <c r="N61" s="1203"/>
      <c r="O61" s="751"/>
      <c r="P61" s="787"/>
      <c r="Q61" s="921"/>
      <c r="R61" s="737"/>
      <c r="U61" s="381"/>
      <c r="V61" s="996"/>
      <c r="W61" s="998"/>
      <c r="AC61" s="381"/>
    </row>
    <row r="62" spans="1:29" ht="15" customHeight="1">
      <c r="A62" s="737"/>
      <c r="B62" s="930" t="s">
        <v>1034</v>
      </c>
      <c r="C62" s="1201" t="s">
        <v>968</v>
      </c>
      <c r="D62" s="1202"/>
      <c r="E62" s="1202"/>
      <c r="F62" s="1202"/>
      <c r="G62" s="1202"/>
      <c r="H62" s="1202"/>
      <c r="I62" s="1202"/>
      <c r="J62" s="1202"/>
      <c r="K62" s="1202"/>
      <c r="L62" s="1202"/>
      <c r="M62" s="1202"/>
      <c r="N62" s="1203"/>
      <c r="O62" s="751"/>
      <c r="P62" s="787"/>
      <c r="Q62" s="921"/>
      <c r="R62" s="737"/>
      <c r="U62" s="381"/>
      <c r="V62" s="996"/>
      <c r="W62" s="998"/>
      <c r="AC62" s="381"/>
    </row>
    <row r="63" spans="1:29" ht="15" customHeight="1">
      <c r="A63" s="737"/>
      <c r="B63" s="930" t="s">
        <v>1035</v>
      </c>
      <c r="C63" s="1201" t="s">
        <v>969</v>
      </c>
      <c r="D63" s="1202"/>
      <c r="E63" s="1202"/>
      <c r="F63" s="1202"/>
      <c r="G63" s="1202"/>
      <c r="H63" s="1202"/>
      <c r="I63" s="1202"/>
      <c r="J63" s="1202"/>
      <c r="K63" s="1202"/>
      <c r="L63" s="1202"/>
      <c r="M63" s="1202"/>
      <c r="N63" s="1203"/>
      <c r="O63" s="751"/>
      <c r="P63" s="787"/>
      <c r="Q63" s="921"/>
      <c r="R63" s="737"/>
      <c r="U63" s="381"/>
      <c r="V63" s="996"/>
      <c r="W63" s="997"/>
      <c r="AC63" s="381"/>
    </row>
    <row r="64" spans="1:29" ht="15" customHeight="1">
      <c r="A64" s="737"/>
      <c r="B64" s="729" t="s">
        <v>648</v>
      </c>
      <c r="C64" s="730" t="str">
        <f>$C$20</f>
        <v>ADJUSTMENTS TO TOTEX</v>
      </c>
      <c r="D64" s="730"/>
      <c r="E64" s="730"/>
      <c r="F64" s="730"/>
      <c r="G64" s="730"/>
      <c r="H64" s="730"/>
      <c r="I64" s="730"/>
      <c r="J64" s="730"/>
      <c r="K64" s="730"/>
      <c r="L64" s="730"/>
      <c r="M64" s="730"/>
      <c r="N64" s="731"/>
      <c r="O64" s="751"/>
      <c r="P64" s="787"/>
      <c r="Q64" s="921"/>
      <c r="R64" s="737"/>
      <c r="U64" s="381"/>
      <c r="V64" s="996"/>
      <c r="W64" s="998"/>
      <c r="AC64" s="381"/>
    </row>
    <row r="65" spans="1:23" s="346" customFormat="1" ht="15" customHeight="1">
      <c r="A65" s="737"/>
      <c r="B65" s="930" t="s">
        <v>970</v>
      </c>
      <c r="C65" s="1186" t="s">
        <v>971</v>
      </c>
      <c r="D65" s="1187"/>
      <c r="E65" s="1187"/>
      <c r="F65" s="1187"/>
      <c r="G65" s="1187"/>
      <c r="H65" s="1187"/>
      <c r="I65" s="1187"/>
      <c r="J65" s="1187"/>
      <c r="K65" s="1187"/>
      <c r="L65" s="1187"/>
      <c r="M65" s="1187"/>
      <c r="N65" s="1188"/>
      <c r="O65" s="751"/>
      <c r="P65" s="787"/>
      <c r="Q65" s="921"/>
      <c r="R65" s="737"/>
      <c r="S65" s="347"/>
      <c r="T65" s="347"/>
      <c r="U65" s="345"/>
      <c r="W65" s="998"/>
    </row>
    <row r="66" spans="1:23" s="346" customFormat="1" ht="15" customHeight="1">
      <c r="A66" s="737"/>
      <c r="B66" s="930" t="s">
        <v>972</v>
      </c>
      <c r="C66" s="1201" t="s">
        <v>1036</v>
      </c>
      <c r="D66" s="1202"/>
      <c r="E66" s="1202"/>
      <c r="F66" s="1202"/>
      <c r="G66" s="1202"/>
      <c r="H66" s="1202"/>
      <c r="I66" s="1202"/>
      <c r="J66" s="1202"/>
      <c r="K66" s="1202"/>
      <c r="L66" s="1202"/>
      <c r="M66" s="1202"/>
      <c r="N66" s="1203"/>
      <c r="O66" s="751"/>
      <c r="P66" s="787"/>
      <c r="Q66" s="921"/>
      <c r="R66" s="737"/>
      <c r="S66" s="347"/>
      <c r="T66" s="347"/>
      <c r="U66" s="345"/>
      <c r="W66" s="998"/>
    </row>
    <row r="67" spans="1:23" s="346" customFormat="1" ht="15" customHeight="1">
      <c r="A67" s="737"/>
      <c r="B67" s="930" t="s">
        <v>974</v>
      </c>
      <c r="C67" s="1201" t="s">
        <v>1037</v>
      </c>
      <c r="D67" s="1202"/>
      <c r="E67" s="1202"/>
      <c r="F67" s="1202"/>
      <c r="G67" s="1202"/>
      <c r="H67" s="1202"/>
      <c r="I67" s="1202"/>
      <c r="J67" s="1202"/>
      <c r="K67" s="1202"/>
      <c r="L67" s="1202"/>
      <c r="M67" s="1202"/>
      <c r="N67" s="1203"/>
      <c r="O67" s="751"/>
      <c r="P67" s="787"/>
      <c r="Q67" s="921"/>
      <c r="R67" s="737"/>
      <c r="S67" s="347"/>
      <c r="T67" s="347"/>
      <c r="U67" s="345"/>
      <c r="W67" s="998"/>
    </row>
    <row r="68" spans="1:23" s="346" customFormat="1" ht="15" customHeight="1">
      <c r="A68" s="737"/>
      <c r="B68" s="930" t="s">
        <v>1038</v>
      </c>
      <c r="C68" s="1201" t="s">
        <v>973</v>
      </c>
      <c r="D68" s="1202"/>
      <c r="E68" s="1202"/>
      <c r="F68" s="1202"/>
      <c r="G68" s="1202"/>
      <c r="H68" s="1202"/>
      <c r="I68" s="1202"/>
      <c r="J68" s="1202"/>
      <c r="K68" s="1202"/>
      <c r="L68" s="1202"/>
      <c r="M68" s="1202"/>
      <c r="N68" s="1203"/>
      <c r="O68" s="751"/>
      <c r="P68" s="787"/>
      <c r="Q68" s="921"/>
      <c r="R68" s="737"/>
      <c r="S68" s="347"/>
      <c r="T68" s="347"/>
      <c r="U68" s="345"/>
      <c r="W68" s="998"/>
    </row>
    <row r="69" spans="1:23" s="346" customFormat="1" ht="15" customHeight="1">
      <c r="A69" s="737"/>
      <c r="B69" s="729" t="s">
        <v>651</v>
      </c>
      <c r="C69" s="730" t="str">
        <f>$C$30</f>
        <v>PAYG</v>
      </c>
      <c r="D69" s="730"/>
      <c r="E69" s="730"/>
      <c r="F69" s="730"/>
      <c r="G69" s="730"/>
      <c r="H69" s="730"/>
      <c r="I69" s="730"/>
      <c r="J69" s="730"/>
      <c r="K69" s="730"/>
      <c r="L69" s="730"/>
      <c r="M69" s="730"/>
      <c r="N69" s="731"/>
      <c r="O69" s="751"/>
      <c r="P69" s="787"/>
      <c r="Q69" s="921"/>
      <c r="R69" s="737"/>
      <c r="S69" s="347"/>
      <c r="T69" s="347"/>
      <c r="U69" s="345"/>
      <c r="W69" s="998"/>
    </row>
    <row r="70" spans="1:23" s="346" customFormat="1" ht="15" customHeight="1">
      <c r="A70" s="737"/>
      <c r="B70" s="930" t="s">
        <v>1039</v>
      </c>
      <c r="C70" s="1201" t="s">
        <v>975</v>
      </c>
      <c r="D70" s="1202"/>
      <c r="E70" s="1202"/>
      <c r="F70" s="1202"/>
      <c r="G70" s="1202"/>
      <c r="H70" s="1202"/>
      <c r="I70" s="1202"/>
      <c r="J70" s="1202"/>
      <c r="K70" s="1202"/>
      <c r="L70" s="1202"/>
      <c r="M70" s="1202"/>
      <c r="N70" s="1203"/>
      <c r="O70" s="751"/>
      <c r="P70" s="787"/>
      <c r="Q70" s="921"/>
      <c r="R70" s="737"/>
      <c r="S70" s="347"/>
      <c r="T70" s="347"/>
      <c r="U70" s="345"/>
    </row>
    <row r="71" spans="1:23" s="346" customFormat="1" ht="15" customHeight="1">
      <c r="A71" s="737"/>
      <c r="B71" s="729" t="s">
        <v>655</v>
      </c>
      <c r="C71" s="730" t="str">
        <f>$C$33</f>
        <v>Business rates IDoK - Not applicable to wastewater service</v>
      </c>
      <c r="D71" s="730"/>
      <c r="E71" s="730"/>
      <c r="F71" s="730"/>
      <c r="G71" s="730"/>
      <c r="H71" s="730"/>
      <c r="I71" s="730"/>
      <c r="J71" s="730"/>
      <c r="K71" s="730"/>
      <c r="L71" s="730"/>
      <c r="M71" s="730"/>
      <c r="N71" s="731"/>
      <c r="O71" s="751"/>
      <c r="P71" s="787"/>
      <c r="Q71" s="921"/>
      <c r="R71" s="737"/>
      <c r="S71" s="347"/>
      <c r="T71" s="347"/>
      <c r="U71" s="345"/>
    </row>
    <row r="72" spans="1:23" s="346" customFormat="1" ht="15" customHeight="1">
      <c r="A72" s="737"/>
      <c r="B72" s="729" t="s">
        <v>978</v>
      </c>
      <c r="C72" s="730" t="str">
        <f>$C$35</f>
        <v>Totex menu adjustments</v>
      </c>
      <c r="D72" s="730"/>
      <c r="E72" s="730"/>
      <c r="F72" s="730"/>
      <c r="G72" s="730"/>
      <c r="H72" s="730"/>
      <c r="I72" s="730"/>
      <c r="J72" s="730"/>
      <c r="K72" s="730"/>
      <c r="L72" s="730"/>
      <c r="M72" s="730"/>
      <c r="N72" s="731"/>
      <c r="O72" s="751"/>
      <c r="P72" s="787"/>
      <c r="Q72" s="921"/>
      <c r="R72" s="737"/>
      <c r="S72" s="347"/>
      <c r="T72" s="347"/>
      <c r="U72" s="345"/>
    </row>
    <row r="73" spans="1:23" s="346" customFormat="1" ht="15" customHeight="1">
      <c r="A73" s="737"/>
      <c r="B73" s="930" t="s">
        <v>1040</v>
      </c>
      <c r="C73" s="1201" t="s">
        <v>980</v>
      </c>
      <c r="D73" s="1202"/>
      <c r="E73" s="1202"/>
      <c r="F73" s="1202"/>
      <c r="G73" s="1202"/>
      <c r="H73" s="1202"/>
      <c r="I73" s="1202"/>
      <c r="J73" s="1202"/>
      <c r="K73" s="1202"/>
      <c r="L73" s="1202"/>
      <c r="M73" s="1202"/>
      <c r="N73" s="1203"/>
      <c r="O73" s="751"/>
      <c r="P73" s="787"/>
      <c r="Q73" s="921"/>
      <c r="R73" s="737"/>
      <c r="S73" s="347"/>
      <c r="T73" s="347"/>
      <c r="U73" s="345"/>
    </row>
    <row r="74" spans="1:23" s="346" customFormat="1" ht="15" customHeight="1">
      <c r="A74" s="737"/>
      <c r="B74" s="930" t="s">
        <v>1041</v>
      </c>
      <c r="C74" s="1201" t="s">
        <v>980</v>
      </c>
      <c r="D74" s="1202"/>
      <c r="E74" s="1202"/>
      <c r="F74" s="1202"/>
      <c r="G74" s="1202"/>
      <c r="H74" s="1202"/>
      <c r="I74" s="1202"/>
      <c r="J74" s="1202"/>
      <c r="K74" s="1202"/>
      <c r="L74" s="1202"/>
      <c r="M74" s="1202"/>
      <c r="N74" s="1203"/>
      <c r="O74" s="751"/>
      <c r="P74" s="787"/>
      <c r="Q74" s="921"/>
      <c r="R74" s="737"/>
      <c r="S74" s="347"/>
      <c r="T74" s="347"/>
      <c r="U74" s="345"/>
    </row>
    <row r="75" spans="1:23" s="346" customFormat="1" ht="15" customHeight="1">
      <c r="A75" s="737"/>
      <c r="B75" s="930" t="s">
        <v>1042</v>
      </c>
      <c r="C75" s="1201" t="s">
        <v>1043</v>
      </c>
      <c r="D75" s="1202"/>
      <c r="E75" s="1202"/>
      <c r="F75" s="1202"/>
      <c r="G75" s="1202"/>
      <c r="H75" s="1202"/>
      <c r="I75" s="1202"/>
      <c r="J75" s="1202"/>
      <c r="K75" s="1202"/>
      <c r="L75" s="1202"/>
      <c r="M75" s="1202"/>
      <c r="N75" s="1203"/>
      <c r="O75" s="751"/>
      <c r="P75" s="787"/>
      <c r="Q75" s="921"/>
      <c r="R75" s="737"/>
      <c r="S75" s="347"/>
      <c r="T75" s="347"/>
      <c r="U75" s="345"/>
    </row>
    <row r="76" spans="1:23" s="346" customFormat="1" ht="15" customHeight="1" thickBot="1">
      <c r="A76" s="737"/>
      <c r="B76" s="931" t="s">
        <v>1044</v>
      </c>
      <c r="C76" s="1207" t="s">
        <v>1045</v>
      </c>
      <c r="D76" s="1208"/>
      <c r="E76" s="1208"/>
      <c r="F76" s="1208"/>
      <c r="G76" s="1208"/>
      <c r="H76" s="1208"/>
      <c r="I76" s="1208"/>
      <c r="J76" s="1208"/>
      <c r="K76" s="1208"/>
      <c r="L76" s="1208"/>
      <c r="M76" s="1208"/>
      <c r="N76" s="1209"/>
      <c r="O76" s="751"/>
      <c r="P76" s="787"/>
      <c r="Q76" s="921"/>
      <c r="R76" s="737"/>
      <c r="S76" s="347"/>
      <c r="T76" s="347"/>
      <c r="U76" s="345"/>
    </row>
    <row r="77" spans="1:23" s="346" customFormat="1" ht="15" customHeight="1">
      <c r="A77" s="737"/>
      <c r="B77" s="932"/>
      <c r="C77" s="933"/>
      <c r="D77" s="933"/>
      <c r="E77" s="933"/>
      <c r="F77" s="933"/>
      <c r="G77" s="933"/>
      <c r="H77" s="933"/>
      <c r="I77" s="933"/>
      <c r="J77" s="933"/>
      <c r="K77" s="933"/>
      <c r="L77" s="933"/>
      <c r="M77" s="933"/>
      <c r="N77" s="933"/>
      <c r="O77" s="751"/>
      <c r="P77" s="787"/>
      <c r="Q77" s="921"/>
      <c r="R77" s="737"/>
      <c r="S77" s="347"/>
      <c r="T77" s="347"/>
      <c r="U77" s="345"/>
    </row>
    <row r="78" spans="1:23" s="346" customFormat="1" ht="15" customHeight="1">
      <c r="A78" s="737"/>
      <c r="B78" s="932"/>
      <c r="C78" s="933"/>
      <c r="D78" s="933"/>
      <c r="E78" s="933"/>
      <c r="F78" s="933"/>
      <c r="G78" s="933"/>
      <c r="H78" s="933"/>
      <c r="I78" s="933"/>
      <c r="J78" s="933"/>
      <c r="K78" s="933"/>
      <c r="L78" s="933"/>
      <c r="M78" s="933"/>
      <c r="N78" s="933"/>
      <c r="O78" s="751"/>
      <c r="P78" s="787"/>
      <c r="Q78" s="921"/>
      <c r="R78" s="737"/>
      <c r="S78" s="347"/>
      <c r="T78" s="347"/>
      <c r="U78" s="345"/>
    </row>
    <row r="79" spans="1:23" s="346" customFormat="1" ht="15" customHeight="1">
      <c r="A79" s="737"/>
      <c r="B79" s="932"/>
      <c r="C79" s="933"/>
      <c r="D79" s="933"/>
      <c r="E79" s="933"/>
      <c r="F79" s="933"/>
      <c r="G79" s="933"/>
      <c r="H79" s="933"/>
      <c r="I79" s="933"/>
      <c r="J79" s="933"/>
      <c r="K79" s="933"/>
      <c r="L79" s="933"/>
      <c r="M79" s="933"/>
      <c r="N79" s="933"/>
      <c r="O79" s="751"/>
      <c r="P79" s="787"/>
      <c r="Q79" s="921"/>
      <c r="R79" s="737"/>
      <c r="S79" s="347"/>
      <c r="T79" s="347"/>
      <c r="U79" s="345"/>
    </row>
    <row r="80" spans="1:23" s="346" customFormat="1" ht="14.4">
      <c r="A80" s="737"/>
      <c r="B80" s="732" t="s">
        <v>1074</v>
      </c>
      <c r="C80" s="737"/>
      <c r="D80" s="737"/>
      <c r="E80" s="737"/>
      <c r="F80" s="883"/>
      <c r="G80" s="737"/>
      <c r="H80" s="737"/>
      <c r="I80" s="737"/>
      <c r="J80" s="737"/>
      <c r="K80" s="737"/>
      <c r="L80" s="737"/>
      <c r="M80" s="737"/>
      <c r="N80" s="737"/>
      <c r="O80" s="737"/>
      <c r="P80" s="737"/>
      <c r="Q80" s="737"/>
      <c r="R80" s="737"/>
      <c r="S80" s="347"/>
      <c r="T80" s="347"/>
      <c r="U80" s="345"/>
    </row>
    <row r="81" spans="1:21" s="346" customFormat="1" hidden="1">
      <c r="A81" s="737"/>
      <c r="B81" s="737"/>
      <c r="C81" s="737"/>
      <c r="D81" s="737"/>
      <c r="E81" s="737"/>
      <c r="F81" s="883"/>
      <c r="G81" s="737"/>
      <c r="H81" s="737"/>
      <c r="I81" s="737"/>
      <c r="J81" s="737"/>
      <c r="K81" s="737"/>
      <c r="L81" s="737"/>
      <c r="M81" s="737"/>
      <c r="N81" s="737"/>
      <c r="O81" s="737"/>
      <c r="P81" s="737"/>
      <c r="Q81" s="737"/>
      <c r="R81" s="737"/>
      <c r="S81" s="347"/>
      <c r="T81" s="347"/>
      <c r="U81" s="345"/>
    </row>
    <row r="82" spans="1:21" s="346" customFormat="1" hidden="1">
      <c r="A82" s="737"/>
      <c r="B82" s="737"/>
      <c r="C82" s="737"/>
      <c r="D82" s="737"/>
      <c r="E82" s="737"/>
      <c r="F82" s="883"/>
      <c r="G82" s="737"/>
      <c r="H82" s="737"/>
      <c r="I82" s="737"/>
      <c r="J82" s="737"/>
      <c r="K82" s="737"/>
      <c r="L82" s="737"/>
      <c r="M82" s="737"/>
      <c r="N82" s="737"/>
      <c r="O82" s="737"/>
      <c r="P82" s="737"/>
      <c r="Q82" s="737"/>
      <c r="R82" s="737"/>
      <c r="S82" s="347"/>
      <c r="T82" s="347"/>
      <c r="U82" s="345"/>
    </row>
    <row r="83" spans="1:21" s="346" customFormat="1" hidden="1">
      <c r="A83" s="737"/>
      <c r="B83" s="737"/>
      <c r="C83" s="737"/>
      <c r="D83" s="737"/>
      <c r="E83" s="737"/>
      <c r="F83" s="883"/>
      <c r="G83" s="737"/>
      <c r="H83" s="737"/>
      <c r="I83" s="737"/>
      <c r="J83" s="737"/>
      <c r="K83" s="737"/>
      <c r="L83" s="737"/>
      <c r="M83" s="737"/>
      <c r="N83" s="737"/>
      <c r="O83" s="737"/>
      <c r="P83" s="737"/>
      <c r="Q83" s="737"/>
      <c r="R83" s="737"/>
      <c r="S83" s="347"/>
      <c r="T83" s="347"/>
      <c r="U83" s="345"/>
    </row>
    <row r="84" spans="1:21" s="347" customFormat="1" hidden="1">
      <c r="A84" s="737"/>
      <c r="B84" s="737"/>
      <c r="C84" s="737"/>
      <c r="D84" s="737"/>
      <c r="E84" s="737"/>
      <c r="F84" s="883"/>
      <c r="G84" s="737"/>
      <c r="H84" s="737"/>
      <c r="I84" s="737"/>
      <c r="J84" s="737"/>
      <c r="K84" s="737"/>
      <c r="L84" s="737"/>
      <c r="M84" s="737"/>
      <c r="N84" s="737"/>
      <c r="O84" s="737"/>
      <c r="P84" s="737"/>
      <c r="Q84" s="737"/>
      <c r="R84" s="737"/>
    </row>
    <row r="85" spans="1:21" s="347" customFormat="1" hidden="1">
      <c r="A85" s="737"/>
      <c r="B85" s="737"/>
      <c r="C85" s="737"/>
      <c r="D85" s="737"/>
      <c r="E85" s="737"/>
      <c r="F85" s="883"/>
      <c r="G85" s="737"/>
      <c r="H85" s="737"/>
      <c r="I85" s="737"/>
      <c r="J85" s="737"/>
      <c r="K85" s="737"/>
      <c r="L85" s="737"/>
      <c r="M85" s="737"/>
      <c r="N85" s="737"/>
      <c r="O85" s="737"/>
      <c r="P85" s="737"/>
      <c r="Q85" s="737"/>
      <c r="R85" s="737"/>
    </row>
    <row r="86" spans="1:21" s="347" customFormat="1" hidden="1">
      <c r="A86" s="737"/>
      <c r="B86" s="737"/>
      <c r="C86" s="737"/>
      <c r="D86" s="737"/>
      <c r="E86" s="737"/>
      <c r="F86" s="883"/>
      <c r="G86" s="737"/>
      <c r="H86" s="737"/>
      <c r="I86" s="737"/>
      <c r="J86" s="737"/>
      <c r="K86" s="737"/>
      <c r="L86" s="737"/>
      <c r="M86" s="737"/>
      <c r="N86" s="737"/>
      <c r="O86" s="737"/>
      <c r="P86" s="737"/>
      <c r="Q86" s="737"/>
      <c r="R86" s="737"/>
    </row>
    <row r="87" spans="1:21" s="347" customFormat="1" hidden="1">
      <c r="A87" s="737"/>
      <c r="B87" s="737"/>
      <c r="C87" s="737"/>
      <c r="D87" s="737"/>
      <c r="E87" s="737"/>
      <c r="F87" s="883"/>
      <c r="G87" s="737"/>
      <c r="H87" s="737"/>
      <c r="I87" s="737"/>
      <c r="J87" s="737"/>
      <c r="K87" s="737"/>
      <c r="L87" s="737"/>
      <c r="M87" s="737"/>
      <c r="N87" s="737"/>
      <c r="O87" s="737"/>
      <c r="P87" s="737"/>
      <c r="Q87" s="737"/>
      <c r="R87" s="737"/>
    </row>
  </sheetData>
  <mergeCells count="24">
    <mergeCell ref="C76:N76"/>
    <mergeCell ref="C61:N61"/>
    <mergeCell ref="C62:N62"/>
    <mergeCell ref="C63:N63"/>
    <mergeCell ref="C65:N65"/>
    <mergeCell ref="C66:N66"/>
    <mergeCell ref="C67:N67"/>
    <mergeCell ref="C68:N68"/>
    <mergeCell ref="C70:N70"/>
    <mergeCell ref="C73:N73"/>
    <mergeCell ref="C74:N74"/>
    <mergeCell ref="C75:N75"/>
    <mergeCell ref="C59:N59"/>
    <mergeCell ref="P1:S1"/>
    <mergeCell ref="V2:AB2"/>
    <mergeCell ref="B3:C3"/>
    <mergeCell ref="B47:N47"/>
    <mergeCell ref="B49:N49"/>
    <mergeCell ref="C51:N51"/>
    <mergeCell ref="C53:N53"/>
    <mergeCell ref="C54:N54"/>
    <mergeCell ref="C55:N55"/>
    <mergeCell ref="C57:N57"/>
    <mergeCell ref="C58:N58"/>
  </mergeCells>
  <conditionalFormatting sqref="S5:S58">
    <cfRule type="cellIs" dxfId="0" priority="1" operator="equal">
      <formula>0</formula>
    </cfRule>
  </conditionalFormatting>
  <dataValidations count="1">
    <dataValidation type="list" allowBlank="1" showInputMessage="1" showErrorMessage="1" sqref="N7" xr:uid="{00000000-0002-0000-0E00-000000000000}">
      <formula1>"Yes, No"</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9FDF"/>
  </sheetPr>
  <dimension ref="C4:N51"/>
  <sheetViews>
    <sheetView showGridLines="0" topLeftCell="A2" zoomScale="90" zoomScaleNormal="90" workbookViewId="0">
      <selection activeCell="D21" sqref="D21"/>
    </sheetView>
  </sheetViews>
  <sheetFormatPr defaultColWidth="9.21875" defaultRowHeight="13.8"/>
  <cols>
    <col min="1" max="1" width="2.5546875" style="1003" customWidth="1"/>
    <col min="2" max="2" width="3" style="1003" customWidth="1"/>
    <col min="3" max="3" width="66" style="1003" customWidth="1"/>
    <col min="4" max="4" width="15.77734375" style="1003" customWidth="1"/>
    <col min="5" max="5" width="5.21875" style="1003" customWidth="1"/>
    <col min="6" max="6" width="9.21875" style="1003"/>
    <col min="7" max="7" width="21.44140625" style="1003" customWidth="1"/>
    <col min="8" max="8" width="20.77734375" style="1003" customWidth="1"/>
    <col min="9" max="11" width="14.21875" style="1003" customWidth="1"/>
    <col min="12" max="12" width="12.77734375" style="1003" customWidth="1"/>
    <col min="13" max="13" width="9.21875" style="1003"/>
    <col min="14" max="14" width="56.77734375" style="1003" customWidth="1"/>
    <col min="15" max="16384" width="9.21875" style="1003"/>
  </cols>
  <sheetData>
    <row r="4" spans="3:14">
      <c r="C4" s="999" t="s">
        <v>1075</v>
      </c>
      <c r="D4" s="1000"/>
      <c r="E4" s="1000"/>
      <c r="F4" s="1000"/>
      <c r="G4" s="1001">
        <v>42460</v>
      </c>
      <c r="H4" s="1001">
        <v>42825</v>
      </c>
      <c r="I4" s="1001">
        <v>43190</v>
      </c>
      <c r="J4" s="1001">
        <v>43555</v>
      </c>
      <c r="K4" s="1001">
        <v>43921</v>
      </c>
      <c r="L4" s="1002" t="s">
        <v>137</v>
      </c>
      <c r="N4" s="1004" t="s">
        <v>1076</v>
      </c>
    </row>
    <row r="5" spans="3:14" ht="14.4">
      <c r="C5" s="1005" t="s">
        <v>1077</v>
      </c>
      <c r="D5" s="1005"/>
      <c r="E5" s="1005"/>
      <c r="F5" s="1005"/>
      <c r="G5" s="1006">
        <v>1.0603181090562313</v>
      </c>
      <c r="H5" s="1006">
        <v>1.0830353189605262</v>
      </c>
      <c r="I5" s="1006">
        <v>1.1235652736623414</v>
      </c>
      <c r="J5" s="1006">
        <v>1.1598123360920951</v>
      </c>
      <c r="K5" s="1006">
        <v>1.1937417492592217</v>
      </c>
      <c r="L5" s="1005"/>
      <c r="M5" s="1005"/>
      <c r="N5" s="1005" t="s">
        <v>1078</v>
      </c>
    </row>
    <row r="6" spans="3:14" ht="14.4">
      <c r="C6" s="1005" t="s">
        <v>1079</v>
      </c>
      <c r="D6" s="1005"/>
      <c r="E6" s="1005"/>
      <c r="F6" s="1005"/>
      <c r="G6" s="1007">
        <v>3.6000000000000004E-2</v>
      </c>
      <c r="H6" s="1007">
        <v>3.6000000000000004E-2</v>
      </c>
      <c r="I6" s="1007">
        <v>3.6000000000000004E-2</v>
      </c>
      <c r="J6" s="1007">
        <v>3.6000000000000004E-2</v>
      </c>
      <c r="K6" s="1007">
        <v>3.6000000000000004E-2</v>
      </c>
      <c r="L6" s="1005"/>
      <c r="M6" s="1005"/>
      <c r="N6" s="1005" t="s">
        <v>1080</v>
      </c>
    </row>
    <row r="7" spans="3:14" ht="14.4">
      <c r="C7" s="1005"/>
      <c r="D7" s="1005"/>
      <c r="E7" s="1005"/>
      <c r="F7" s="1005"/>
      <c r="L7" s="1005"/>
      <c r="M7" s="1005"/>
      <c r="N7" s="1005"/>
    </row>
    <row r="9" spans="3:14">
      <c r="C9" s="1003" t="s">
        <v>1081</v>
      </c>
      <c r="D9" s="1003" t="s">
        <v>1082</v>
      </c>
      <c r="G9" s="1008">
        <v>0</v>
      </c>
      <c r="H9" s="1008">
        <v>0.23749999999999999</v>
      </c>
      <c r="I9" s="1008">
        <v>0.23749999999999999</v>
      </c>
      <c r="J9" s="1008">
        <v>0.27750000000000002</v>
      </c>
      <c r="K9" s="1008">
        <v>0.48499999999999999</v>
      </c>
      <c r="L9" s="1009">
        <f t="shared" ref="L9:L21" si="0">SUM(G9:K9)</f>
        <v>1.2374999999999998</v>
      </c>
    </row>
    <row r="10" spans="3:14">
      <c r="C10" s="1010" t="s">
        <v>1083</v>
      </c>
      <c r="D10" s="1010" t="s">
        <v>1082</v>
      </c>
      <c r="E10" s="1010"/>
      <c r="F10" s="1010"/>
      <c r="G10" s="1011">
        <v>15.734000000000002</v>
      </c>
      <c r="H10" s="1011">
        <v>18.986999999999998</v>
      </c>
      <c r="I10" s="1011">
        <v>9.5289442000000015</v>
      </c>
      <c r="J10" s="1011">
        <v>23.0757634</v>
      </c>
      <c r="K10" s="1011">
        <v>49.338000000000008</v>
      </c>
      <c r="L10" s="1012">
        <f t="shared" si="0"/>
        <v>116.66370760000001</v>
      </c>
    </row>
    <row r="11" spans="3:14">
      <c r="C11" s="1003" t="s">
        <v>1084</v>
      </c>
      <c r="D11" s="1003" t="s">
        <v>1082</v>
      </c>
      <c r="G11" s="1008">
        <f>SUM(G9:G10)</f>
        <v>15.734000000000002</v>
      </c>
      <c r="H11" s="1008">
        <f t="shared" ref="H11:K11" si="1">SUM(H9:H10)</f>
        <v>19.224499999999999</v>
      </c>
      <c r="I11" s="1008">
        <f t="shared" si="1"/>
        <v>9.7664442000000022</v>
      </c>
      <c r="J11" s="1008">
        <f t="shared" si="1"/>
        <v>23.353263399999999</v>
      </c>
      <c r="K11" s="1008">
        <f t="shared" si="1"/>
        <v>49.823000000000008</v>
      </c>
      <c r="L11" s="1009">
        <f t="shared" si="0"/>
        <v>117.90120760000001</v>
      </c>
    </row>
    <row r="12" spans="3:14">
      <c r="C12" s="1003" t="s">
        <v>1084</v>
      </c>
      <c r="D12" s="1003" t="s">
        <v>1085</v>
      </c>
      <c r="G12" s="1008">
        <f>G11/G5</f>
        <v>14.838943016831555</v>
      </c>
      <c r="H12" s="1008">
        <f>H11/H5</f>
        <v>17.750575316833856</v>
      </c>
      <c r="I12" s="1008">
        <f>I11/I5</f>
        <v>8.6923692187153296</v>
      </c>
      <c r="J12" s="1008">
        <f>J11/J5</f>
        <v>20.135381107160107</v>
      </c>
      <c r="K12" s="1008">
        <f>K11/K5</f>
        <v>41.736832971551635</v>
      </c>
      <c r="L12" s="1009">
        <f t="shared" si="0"/>
        <v>103.15410163109249</v>
      </c>
    </row>
    <row r="13" spans="3:14">
      <c r="G13" s="1013"/>
      <c r="H13" s="1013"/>
      <c r="I13" s="1013"/>
      <c r="J13" s="1013"/>
      <c r="K13" s="1013"/>
    </row>
    <row r="14" spans="3:14">
      <c r="C14" s="1003" t="s">
        <v>1086</v>
      </c>
      <c r="D14" s="1003" t="s">
        <v>1082</v>
      </c>
      <c r="G14" s="1008">
        <f>G15*G$5</f>
        <v>19.190217154390893</v>
      </c>
      <c r="H14" s="1008">
        <f>H15*H$5</f>
        <v>55.376323607233829</v>
      </c>
      <c r="I14" s="1008">
        <f>I15*I$5</f>
        <v>79.384207498655783</v>
      </c>
      <c r="J14" s="1008">
        <f>J15*J$5</f>
        <v>82.409405746191382</v>
      </c>
      <c r="K14" s="1008">
        <f>K15*K$5</f>
        <v>19.450647893867909</v>
      </c>
      <c r="L14" s="1009">
        <f t="shared" ref="L14" si="2">SUM(G14:K14)</f>
        <v>255.81080190033978</v>
      </c>
    </row>
    <row r="15" spans="3:14">
      <c r="C15" s="1003" t="s">
        <v>1086</v>
      </c>
      <c r="D15" s="1003" t="s">
        <v>1085</v>
      </c>
      <c r="G15" s="1008">
        <v>18.098547021395056</v>
      </c>
      <c r="H15" s="1008">
        <v>51.130671952954245</v>
      </c>
      <c r="I15" s="1008">
        <v>70.653845717300683</v>
      </c>
      <c r="J15" s="1008">
        <v>71.054086235937092</v>
      </c>
      <c r="K15" s="1008">
        <v>16.29384907241289</v>
      </c>
      <c r="L15" s="1009">
        <f t="shared" si="0"/>
        <v>227.23099999999994</v>
      </c>
    </row>
    <row r="16" spans="3:14">
      <c r="G16" s="1008"/>
      <c r="H16" s="1008"/>
      <c r="I16" s="1008"/>
      <c r="J16" s="1008"/>
      <c r="K16" s="1008"/>
      <c r="L16" s="1009"/>
    </row>
    <row r="17" spans="3:14">
      <c r="C17" s="1003" t="s">
        <v>1087</v>
      </c>
      <c r="D17" s="1003" t="s">
        <v>1082</v>
      </c>
      <c r="G17" s="1008">
        <f>G18*G$5</f>
        <v>19.094266068618939</v>
      </c>
      <c r="H17" s="1008">
        <f>H18*H$5</f>
        <v>55.099441989197665</v>
      </c>
      <c r="I17" s="1008">
        <f>I18*I$5</f>
        <v>78.987286461162512</v>
      </c>
      <c r="J17" s="1008">
        <f>J18*J$5</f>
        <v>81.997358717460415</v>
      </c>
      <c r="K17" s="1008">
        <f>K18*K$5</f>
        <v>19.353394654398571</v>
      </c>
      <c r="L17" s="1009">
        <f t="shared" ref="L17" si="3">SUM(G17:K17)</f>
        <v>254.53174789083812</v>
      </c>
    </row>
    <row r="18" spans="3:14">
      <c r="C18" s="1003" t="s">
        <v>1087</v>
      </c>
      <c r="D18" s="1003" t="s">
        <v>1085</v>
      </c>
      <c r="G18" s="1008">
        <v>18.008054286288083</v>
      </c>
      <c r="H18" s="1008">
        <v>50.875018593189473</v>
      </c>
      <c r="I18" s="1008">
        <v>70.300576488714185</v>
      </c>
      <c r="J18" s="1008">
        <v>70.698815804757402</v>
      </c>
      <c r="K18" s="1008">
        <v>16.212379827050825</v>
      </c>
      <c r="L18" s="1009">
        <f t="shared" si="0"/>
        <v>226.09484499999996</v>
      </c>
    </row>
    <row r="19" spans="3:14">
      <c r="G19" s="1008"/>
      <c r="H19" s="1008"/>
      <c r="I19" s="1008"/>
      <c r="J19" s="1008"/>
      <c r="K19" s="1008"/>
    </row>
    <row r="20" spans="3:14">
      <c r="C20" s="1003" t="s">
        <v>1088</v>
      </c>
      <c r="D20" s="1003" t="s">
        <v>1082</v>
      </c>
      <c r="G20" s="1008">
        <f>G11-G14</f>
        <v>-3.4562171543908917</v>
      </c>
      <c r="H20" s="1008">
        <f t="shared" ref="H20:K20" si="4">H11-H14</f>
        <v>-36.15182360723383</v>
      </c>
      <c r="I20" s="1008">
        <f t="shared" si="4"/>
        <v>-69.617763298655774</v>
      </c>
      <c r="J20" s="1008">
        <f t="shared" si="4"/>
        <v>-59.056142346191379</v>
      </c>
      <c r="K20" s="1008">
        <f t="shared" si="4"/>
        <v>30.372352106132098</v>
      </c>
      <c r="L20" s="1009">
        <f t="shared" si="0"/>
        <v>-137.90959430033979</v>
      </c>
    </row>
    <row r="21" spans="3:14">
      <c r="C21" s="1003" t="s">
        <v>1088</v>
      </c>
      <c r="D21" s="1003" t="s">
        <v>1085</v>
      </c>
      <c r="G21" s="1008">
        <f t="shared" ref="G21:K21" si="5">G12-G15</f>
        <v>-3.2596040045635011</v>
      </c>
      <c r="H21" s="1008">
        <f t="shared" si="5"/>
        <v>-33.380096636120385</v>
      </c>
      <c r="I21" s="1008">
        <f t="shared" si="5"/>
        <v>-61.961476498585355</v>
      </c>
      <c r="J21" s="1008">
        <f t="shared" si="5"/>
        <v>-50.918705128776985</v>
      </c>
      <c r="K21" s="1008">
        <f t="shared" si="5"/>
        <v>25.442983899138746</v>
      </c>
      <c r="L21" s="1009">
        <f t="shared" si="0"/>
        <v>-124.07689836890748</v>
      </c>
    </row>
    <row r="23" spans="3:14">
      <c r="C23" s="1003" t="s">
        <v>1089</v>
      </c>
      <c r="D23" s="1003" t="s">
        <v>1082</v>
      </c>
      <c r="G23" s="1008">
        <f>G11-G17</f>
        <v>-3.3602660686189374</v>
      </c>
      <c r="H23" s="1008">
        <f t="shared" ref="H23:K23" si="6">H11-H17</f>
        <v>-35.874941989197666</v>
      </c>
      <c r="I23" s="1008">
        <f t="shared" si="6"/>
        <v>-69.220842261162517</v>
      </c>
      <c r="J23" s="1008">
        <f t="shared" si="6"/>
        <v>-58.644095317460412</v>
      </c>
      <c r="K23" s="1008">
        <f t="shared" si="6"/>
        <v>30.469605345601437</v>
      </c>
      <c r="L23" s="1009">
        <f t="shared" ref="L23:L24" si="7">SUM(G23:K23)</f>
        <v>-136.6305402908381</v>
      </c>
    </row>
    <row r="24" spans="3:14">
      <c r="C24" s="1003" t="s">
        <v>1089</v>
      </c>
      <c r="D24" s="1003" t="s">
        <v>1085</v>
      </c>
      <c r="G24" s="1008">
        <f t="shared" ref="G24:K24" si="8">G12-G18</f>
        <v>-3.1691112694565273</v>
      </c>
      <c r="H24" s="1008">
        <f t="shared" si="8"/>
        <v>-33.12444327635562</v>
      </c>
      <c r="I24" s="1008">
        <f t="shared" si="8"/>
        <v>-61.608207269998857</v>
      </c>
      <c r="J24" s="1008">
        <f t="shared" si="8"/>
        <v>-50.563434697597295</v>
      </c>
      <c r="K24" s="1008">
        <f t="shared" si="8"/>
        <v>25.524453144500811</v>
      </c>
      <c r="L24" s="1009">
        <f t="shared" si="7"/>
        <v>-122.94074336890749</v>
      </c>
    </row>
    <row r="27" spans="3:14">
      <c r="C27" s="999" t="s">
        <v>1090</v>
      </c>
      <c r="D27" s="1000"/>
      <c r="E27" s="1000"/>
      <c r="F27" s="1000"/>
      <c r="G27" s="1000"/>
      <c r="H27" s="1000"/>
      <c r="I27" s="1000"/>
      <c r="J27" s="1000"/>
      <c r="K27" s="1000"/>
      <c r="L27" s="1000"/>
      <c r="N27" s="1004" t="s">
        <v>1076</v>
      </c>
    </row>
    <row r="29" spans="3:14" ht="55.2">
      <c r="C29" s="1014" t="s">
        <v>1091</v>
      </c>
      <c r="D29" s="1014"/>
      <c r="E29" s="1014"/>
      <c r="F29" s="1014"/>
      <c r="G29" s="1015" t="s">
        <v>1092</v>
      </c>
      <c r="H29" s="1015" t="s">
        <v>1093</v>
      </c>
      <c r="I29" s="1015" t="s">
        <v>1094</v>
      </c>
    </row>
    <row r="30" spans="3:14">
      <c r="C30" s="1003" t="s">
        <v>1095</v>
      </c>
      <c r="D30" s="1003" t="s">
        <v>1085</v>
      </c>
      <c r="G30" s="1016">
        <v>2.7246758993562352</v>
      </c>
      <c r="H30" s="1016">
        <v>2.531894356012856</v>
      </c>
      <c r="I30" s="1017">
        <f>G30-H30</f>
        <v>0.19278154334337927</v>
      </c>
    </row>
    <row r="31" spans="3:14">
      <c r="C31" s="1003" t="s">
        <v>1096</v>
      </c>
      <c r="D31" s="1003" t="s">
        <v>1085</v>
      </c>
      <c r="G31" s="1016">
        <v>31.474578328295905</v>
      </c>
      <c r="H31" s="1016">
        <v>98.795616749537203</v>
      </c>
      <c r="I31" s="1017">
        <f>G31-H31</f>
        <v>-67.321038421241298</v>
      </c>
    </row>
    <row r="33" spans="3:14">
      <c r="C33" s="1003" t="s">
        <v>1097</v>
      </c>
    </row>
    <row r="34" spans="3:14">
      <c r="C34" s="1003" t="s">
        <v>1098</v>
      </c>
    </row>
    <row r="36" spans="3:14">
      <c r="C36" s="1018" t="s">
        <v>1099</v>
      </c>
      <c r="D36" s="1019"/>
      <c r="E36" s="1019"/>
      <c r="F36" s="1019"/>
      <c r="G36" s="1020">
        <v>42460</v>
      </c>
      <c r="H36" s="1020">
        <v>42825</v>
      </c>
      <c r="I36" s="1020">
        <v>43190</v>
      </c>
      <c r="J36" s="1020">
        <v>43555</v>
      </c>
      <c r="K36" s="1020">
        <v>43921</v>
      </c>
    </row>
    <row r="37" spans="3:14">
      <c r="C37" s="1003" t="s">
        <v>1100</v>
      </c>
    </row>
    <row r="38" spans="3:14">
      <c r="C38" s="1003" t="s">
        <v>1101</v>
      </c>
    </row>
    <row r="39" spans="3:14">
      <c r="C39" s="1003" t="s">
        <v>1102</v>
      </c>
    </row>
    <row r="41" spans="3:14">
      <c r="C41" s="1003" t="s">
        <v>1103</v>
      </c>
      <c r="D41" s="1003" t="s">
        <v>1085</v>
      </c>
      <c r="G41" s="1017">
        <f>G24</f>
        <v>-3.1691112694565273</v>
      </c>
      <c r="H41" s="1017">
        <f t="shared" ref="H41:K41" si="9">H24</f>
        <v>-33.12444327635562</v>
      </c>
      <c r="I41" s="1017">
        <f t="shared" si="9"/>
        <v>-61.608207269998857</v>
      </c>
      <c r="J41" s="1017">
        <f t="shared" si="9"/>
        <v>-50.563434697597295</v>
      </c>
      <c r="K41" s="1017">
        <f t="shared" si="9"/>
        <v>25.524453144500811</v>
      </c>
    </row>
    <row r="42" spans="3:14">
      <c r="C42" s="1003" t="s">
        <v>1104</v>
      </c>
      <c r="D42" s="1003" t="s">
        <v>1085</v>
      </c>
      <c r="G42" s="1021">
        <f>G41</f>
        <v>-3.1691112694565273</v>
      </c>
      <c r="H42" s="1017">
        <f>H41+G42*(1+H$6)</f>
        <v>-36.407642551512581</v>
      </c>
      <c r="I42" s="1017">
        <f t="shared" ref="I42:K42" si="10">I41+H42*(1+I$6)</f>
        <v>-99.32652495336589</v>
      </c>
      <c r="J42" s="1017">
        <f t="shared" si="10"/>
        <v>-153.46571454928437</v>
      </c>
      <c r="K42" s="1017">
        <f t="shared" si="10"/>
        <v>-133.46602712855781</v>
      </c>
      <c r="N42" s="1003" t="str">
        <f ca="1">CELL("filename")</f>
        <v>C:\Users\smolyneu\Downloads\[pr19-rcv-adjustments-feeder-model-01s-july-2018-update-tms-5.xlsx]Inputs</v>
      </c>
    </row>
    <row r="43" spans="3:14">
      <c r="K43" s="1017"/>
    </row>
    <row r="44" spans="3:14" ht="27.6">
      <c r="C44" s="1014" t="s">
        <v>1105</v>
      </c>
      <c r="D44" s="1014"/>
      <c r="E44" s="1014"/>
      <c r="F44" s="1014"/>
      <c r="G44" s="1015" t="s">
        <v>1106</v>
      </c>
      <c r="H44" s="1015" t="s">
        <v>1107</v>
      </c>
      <c r="I44" s="1015" t="s">
        <v>137</v>
      </c>
    </row>
    <row r="45" spans="3:14">
      <c r="C45" s="1003" t="s">
        <v>1108</v>
      </c>
      <c r="D45" s="1003" t="s">
        <v>1085</v>
      </c>
      <c r="G45" s="1008">
        <f>-I31</f>
        <v>67.321038421241298</v>
      </c>
      <c r="H45" s="1008">
        <f>-I30</f>
        <v>-0.19278154334337927</v>
      </c>
      <c r="I45" s="1008">
        <f>SUM(G45:H45)</f>
        <v>67.128256877897911</v>
      </c>
    </row>
    <row r="46" spans="3:14">
      <c r="C46" s="1010" t="s">
        <v>1099</v>
      </c>
      <c r="D46" s="1010" t="s">
        <v>1085</v>
      </c>
      <c r="E46" s="1010"/>
      <c r="F46" s="1010"/>
      <c r="G46" s="1011">
        <f>K42</f>
        <v>-133.46602712855781</v>
      </c>
      <c r="H46" s="1022">
        <v>0</v>
      </c>
      <c r="I46" s="1011">
        <f>SUM(G46:H46)</f>
        <v>-133.46602712855781</v>
      </c>
    </row>
    <row r="47" spans="3:14">
      <c r="C47" s="1003" t="s">
        <v>137</v>
      </c>
      <c r="D47" s="1003" t="s">
        <v>1085</v>
      </c>
      <c r="G47" s="1008">
        <f>SUM(G45:G46)</f>
        <v>-66.144988707316514</v>
      </c>
      <c r="H47" s="1008">
        <f>SUM(H45:H46)</f>
        <v>-0.19278154334337927</v>
      </c>
      <c r="I47" s="1008">
        <f>SUM(I45:I46)</f>
        <v>-66.337770250659901</v>
      </c>
    </row>
    <row r="51" spans="3:3" ht="14.4">
      <c r="C51" s="1023" t="s">
        <v>1109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9FDF"/>
  </sheetPr>
  <dimension ref="A10:H48"/>
  <sheetViews>
    <sheetView showGridLines="0" workbookViewId="0">
      <selection activeCell="B13" sqref="B13"/>
    </sheetView>
  </sheetViews>
  <sheetFormatPr defaultColWidth="9.21875" defaultRowHeight="13.2"/>
  <cols>
    <col min="1" max="1" width="32.77734375" style="1025" customWidth="1"/>
    <col min="2" max="3" width="9.21875" style="1025"/>
    <col min="4" max="4" width="13.21875" style="1025" bestFit="1" customWidth="1"/>
    <col min="5" max="16384" width="9.21875" style="1025"/>
  </cols>
  <sheetData>
    <row r="10" spans="1:8">
      <c r="A10" s="1024" t="s">
        <v>1110</v>
      </c>
      <c r="B10" s="1024"/>
      <c r="C10" s="1024"/>
      <c r="D10" s="1024"/>
      <c r="E10" s="1024"/>
      <c r="F10" s="1024"/>
      <c r="G10" s="1024"/>
      <c r="H10" s="1024"/>
    </row>
    <row r="12" spans="1:8">
      <c r="A12" s="1026" t="s">
        <v>1111</v>
      </c>
      <c r="B12" s="1026" t="s">
        <v>135</v>
      </c>
      <c r="C12" s="1027" t="s">
        <v>136</v>
      </c>
      <c r="D12" s="1027" t="s">
        <v>443</v>
      </c>
    </row>
    <row r="13" spans="1:8">
      <c r="A13" s="1028" t="s">
        <v>1112</v>
      </c>
      <c r="B13" s="1029">
        <v>-7.2690000000000001</v>
      </c>
      <c r="C13" s="1030" t="s">
        <v>1113</v>
      </c>
      <c r="D13" s="1030" t="s">
        <v>209</v>
      </c>
    </row>
    <row r="48" spans="1:1">
      <c r="A48" s="1031" t="s">
        <v>1114</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9FDF"/>
  </sheetPr>
  <dimension ref="B3:N82"/>
  <sheetViews>
    <sheetView showGridLines="0" workbookViewId="0">
      <selection activeCell="H26" sqref="H26"/>
    </sheetView>
  </sheetViews>
  <sheetFormatPr defaultColWidth="9.21875" defaultRowHeight="14.4"/>
  <cols>
    <col min="1" max="1" width="1.5546875" style="1091" customWidth="1"/>
    <col min="2" max="2" width="3.5546875" style="1091" customWidth="1"/>
    <col min="3" max="3" width="60" style="1091" customWidth="1"/>
    <col min="4" max="4" width="3" style="1091" customWidth="1"/>
    <col min="5" max="5" width="1.77734375" style="1091" customWidth="1"/>
    <col min="6" max="6" width="13.77734375" style="1091" bestFit="1" customWidth="1"/>
    <col min="7" max="8" width="9.21875" style="1091"/>
    <col min="9" max="9" width="44.77734375" style="1091" bestFit="1" customWidth="1"/>
    <col min="10" max="13" width="9.21875" style="1091"/>
    <col min="14" max="14" width="9.5546875" style="1091" bestFit="1" customWidth="1"/>
    <col min="15" max="16384" width="9.21875" style="1091"/>
  </cols>
  <sheetData>
    <row r="3" spans="3:14">
      <c r="C3" s="1089" t="s">
        <v>1143</v>
      </c>
      <c r="D3" s="1090"/>
      <c r="E3" s="1090"/>
      <c r="F3" s="1090"/>
      <c r="G3" s="1090"/>
      <c r="H3" s="1090"/>
      <c r="I3" s="1090"/>
    </row>
    <row r="5" spans="3:14">
      <c r="C5" s="1092" t="s">
        <v>1144</v>
      </c>
      <c r="D5" s="1093"/>
      <c r="E5" s="1093"/>
      <c r="F5" s="1093"/>
      <c r="G5" s="1093"/>
      <c r="H5" s="1093"/>
      <c r="I5" s="1094"/>
    </row>
    <row r="6" spans="3:14">
      <c r="C6" s="1095"/>
      <c r="I6" s="1096"/>
    </row>
    <row r="7" spans="3:14">
      <c r="C7" s="1097" t="s">
        <v>1144</v>
      </c>
      <c r="D7" s="1098"/>
      <c r="E7" s="1098"/>
      <c r="F7" s="1099" t="s">
        <v>443</v>
      </c>
      <c r="G7" s="1098"/>
      <c r="H7" s="1099" t="s">
        <v>1145</v>
      </c>
      <c r="I7" s="1100" t="s">
        <v>1076</v>
      </c>
    </row>
    <row r="8" spans="3:14">
      <c r="C8" s="1095" t="s">
        <v>1146</v>
      </c>
      <c r="F8" s="1091" t="s">
        <v>1085</v>
      </c>
      <c r="H8" s="1101">
        <v>159.482</v>
      </c>
      <c r="I8" s="1096" t="s">
        <v>1147</v>
      </c>
    </row>
    <row r="9" spans="3:14">
      <c r="C9" s="1095" t="s">
        <v>1148</v>
      </c>
      <c r="F9" s="1091" t="s">
        <v>1085</v>
      </c>
      <c r="H9" s="1101">
        <v>182.1</v>
      </c>
      <c r="I9" s="1096" t="s">
        <v>1149</v>
      </c>
    </row>
    <row r="10" spans="3:14">
      <c r="C10" s="1095" t="s">
        <v>1150</v>
      </c>
      <c r="F10" s="1091" t="s">
        <v>1085</v>
      </c>
      <c r="H10" s="1102">
        <f>H8-H9</f>
        <v>-22.617999999999995</v>
      </c>
      <c r="I10" s="1096"/>
      <c r="N10" s="1102"/>
    </row>
    <row r="11" spans="3:14">
      <c r="C11" s="1095" t="s">
        <v>1151</v>
      </c>
      <c r="H11" s="1103">
        <v>3.5999999999999997E-2</v>
      </c>
      <c r="I11" s="1096" t="s">
        <v>1080</v>
      </c>
      <c r="N11" s="1102"/>
    </row>
    <row r="12" spans="3:14">
      <c r="C12" s="1104" t="s">
        <v>1152</v>
      </c>
      <c r="D12" s="1105"/>
      <c r="E12" s="1105"/>
      <c r="F12" s="1105" t="s">
        <v>1085</v>
      </c>
      <c r="G12" s="1105"/>
      <c r="H12" s="1106">
        <f>H10*(1+H11)^5</f>
        <v>-26.993113249477407</v>
      </c>
      <c r="I12" s="1107"/>
      <c r="N12" s="1102"/>
    </row>
    <row r="14" spans="3:14">
      <c r="C14" s="1108" t="s">
        <v>1153</v>
      </c>
      <c r="D14" s="1109"/>
      <c r="E14" s="1109"/>
      <c r="F14" s="1109"/>
      <c r="G14" s="1109"/>
      <c r="H14" s="1109"/>
      <c r="I14" s="1110"/>
    </row>
    <row r="15" spans="3:14">
      <c r="C15" s="1095" t="s">
        <v>1154</v>
      </c>
      <c r="I15" s="1096"/>
    </row>
    <row r="16" spans="3:14">
      <c r="C16" s="1095"/>
      <c r="I16" s="1096"/>
    </row>
    <row r="17" spans="3:9">
      <c r="C17" s="1111" t="s">
        <v>1155</v>
      </c>
      <c r="D17" s="1112"/>
      <c r="E17" s="1112"/>
      <c r="F17" s="1113" t="s">
        <v>443</v>
      </c>
      <c r="G17" s="1112"/>
      <c r="H17" s="1113" t="s">
        <v>1145</v>
      </c>
      <c r="I17" s="1114" t="s">
        <v>1076</v>
      </c>
    </row>
    <row r="18" spans="3:9">
      <c r="C18" s="1095" t="s">
        <v>1156</v>
      </c>
      <c r="F18" s="1091" t="s">
        <v>1157</v>
      </c>
      <c r="H18" s="1101">
        <v>3.45</v>
      </c>
      <c r="I18" s="1096" t="s">
        <v>1163</v>
      </c>
    </row>
    <row r="19" spans="3:9">
      <c r="C19" s="1095" t="s">
        <v>1156</v>
      </c>
      <c r="F19" s="1091" t="s">
        <v>1085</v>
      </c>
      <c r="H19" s="1102">
        <f>H18*($H$30/$H$31)</f>
        <v>3.2888133116883114</v>
      </c>
      <c r="I19" s="1096"/>
    </row>
    <row r="20" spans="3:9">
      <c r="C20" s="1095" t="s">
        <v>1151</v>
      </c>
      <c r="H20" s="1103">
        <v>3.5999999999999997E-2</v>
      </c>
      <c r="I20" s="1096" t="s">
        <v>1080</v>
      </c>
    </row>
    <row r="21" spans="3:9">
      <c r="C21" s="1104" t="s">
        <v>1152</v>
      </c>
      <c r="D21" s="1105"/>
      <c r="E21" s="1105"/>
      <c r="F21" s="1105" t="s">
        <v>1085</v>
      </c>
      <c r="G21" s="1105"/>
      <c r="H21" s="1106">
        <f>H19*(1+H20)^5</f>
        <v>3.9249849756296511</v>
      </c>
      <c r="I21" s="1107"/>
    </row>
    <row r="22" spans="3:9">
      <c r="H22" s="1102"/>
    </row>
    <row r="23" spans="3:9">
      <c r="C23" s="1115" t="s">
        <v>1158</v>
      </c>
      <c r="D23" s="1116"/>
      <c r="E23" s="1116"/>
      <c r="F23" s="1116"/>
      <c r="G23" s="1116"/>
      <c r="H23" s="1116"/>
      <c r="I23" s="1117"/>
    </row>
    <row r="24" spans="3:9">
      <c r="C24" s="1095" t="s">
        <v>1144</v>
      </c>
      <c r="F24" s="1091" t="s">
        <v>1085</v>
      </c>
      <c r="H24" s="1118">
        <f>H12</f>
        <v>-26.993113249477407</v>
      </c>
      <c r="I24" s="1096"/>
    </row>
    <row r="25" spans="3:9">
      <c r="C25" s="1104" t="s">
        <v>1153</v>
      </c>
      <c r="D25" s="1105"/>
      <c r="E25" s="1105"/>
      <c r="F25" s="1105" t="s">
        <v>1085</v>
      </c>
      <c r="G25" s="1105"/>
      <c r="H25" s="1119">
        <f>H21</f>
        <v>3.9249849756296511</v>
      </c>
      <c r="I25" s="1096"/>
    </row>
    <row r="26" spans="3:9">
      <c r="C26" s="1104" t="s">
        <v>137</v>
      </c>
      <c r="D26" s="1105"/>
      <c r="E26" s="1105"/>
      <c r="F26" s="1105" t="s">
        <v>1085</v>
      </c>
      <c r="G26" s="1105"/>
      <c r="H26" s="1119">
        <f>SUM(H24:H25)</f>
        <v>-23.068128273847755</v>
      </c>
      <c r="I26" s="1107"/>
    </row>
    <row r="29" spans="3:9">
      <c r="C29" s="1120" t="s">
        <v>1159</v>
      </c>
      <c r="D29" s="1121"/>
      <c r="E29" s="1121"/>
      <c r="F29" s="1121"/>
      <c r="G29" s="1121"/>
      <c r="H29" s="1121"/>
      <c r="I29" s="1122"/>
    </row>
    <row r="30" spans="3:9">
      <c r="C30" s="1095" t="s">
        <v>1160</v>
      </c>
      <c r="H30" s="1101">
        <v>244.67499999999998</v>
      </c>
      <c r="I30" s="1096" t="s">
        <v>1161</v>
      </c>
    </row>
    <row r="31" spans="3:9">
      <c r="C31" s="1104" t="s">
        <v>1162</v>
      </c>
      <c r="D31" s="1105"/>
      <c r="E31" s="1105"/>
      <c r="F31" s="1105"/>
      <c r="G31" s="1105"/>
      <c r="H31" s="1123">
        <v>256.66666666666669</v>
      </c>
      <c r="I31" s="1107" t="s">
        <v>1161</v>
      </c>
    </row>
    <row r="32" spans="3:9">
      <c r="H32" s="1101"/>
    </row>
    <row r="35" spans="2:2" s="1124" customFormat="1">
      <c r="B35" s="1126" t="s">
        <v>1164</v>
      </c>
    </row>
    <row r="82" spans="3:3">
      <c r="C82" s="1125" t="s">
        <v>1165</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7" shapeId="22529" r:id="rId4">
          <objectPr defaultSize="0" r:id="rId5">
            <anchor moveWithCells="1" sizeWithCells="1">
              <from>
                <xdr:col>2</xdr:col>
                <xdr:colOff>0</xdr:colOff>
                <xdr:row>36</xdr:row>
                <xdr:rowOff>0</xdr:rowOff>
              </from>
              <to>
                <xdr:col>6</xdr:col>
                <xdr:colOff>441960</xdr:colOff>
                <xdr:row>78</xdr:row>
                <xdr:rowOff>22860</xdr:rowOff>
              </to>
            </anchor>
          </objectPr>
        </oleObject>
      </mc:Choice>
      <mc:Fallback>
        <oleObject progId="AcroExch.Document.7" shapeId="2252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FC13"/>
  <sheetViews>
    <sheetView showGridLines="0" zoomScale="80" zoomScaleNormal="80" workbookViewId="0">
      <pane xSplit="1" ySplit="3" topLeftCell="B4" activePane="bottomRight" state="frozen"/>
      <selection pane="topRight" activeCell="D17" sqref="D17"/>
      <selection pane="bottomLeft" activeCell="D17" sqref="D17"/>
      <selection pane="bottomRight"/>
    </sheetView>
  </sheetViews>
  <sheetFormatPr defaultColWidth="0" defaultRowHeight="13.2"/>
  <cols>
    <col min="1" max="2" width="9.21875" style="233" customWidth="1"/>
    <col min="3" max="4" width="50.77734375" style="242" customWidth="1"/>
    <col min="5" max="5" width="15.77734375" style="242" bestFit="1" customWidth="1"/>
    <col min="6" max="6" width="14.77734375" style="242" customWidth="1"/>
    <col min="7" max="7" width="0" style="233" hidden="1" customWidth="1"/>
    <col min="8" max="16383" width="9.21875" style="233" hidden="1"/>
    <col min="16384" max="16384" width="9" style="233" hidden="1" customWidth="1"/>
  </cols>
  <sheetData>
    <row r="1" spans="1:6" s="230" customFormat="1" ht="33">
      <c r="A1" s="230" t="s">
        <v>18</v>
      </c>
    </row>
    <row r="2" spans="1:6">
      <c r="A2" s="231"/>
      <c r="B2" s="231"/>
      <c r="C2" s="232"/>
      <c r="D2" s="232"/>
      <c r="E2" s="232"/>
      <c r="F2" s="232"/>
    </row>
    <row r="3" spans="1:6" ht="15.6">
      <c r="A3" s="231"/>
      <c r="B3" s="234" t="s">
        <v>19</v>
      </c>
      <c r="C3" s="234" t="s">
        <v>20</v>
      </c>
      <c r="D3" s="234" t="s">
        <v>21</v>
      </c>
      <c r="E3" s="234" t="s">
        <v>22</v>
      </c>
      <c r="F3" s="234" t="s">
        <v>23</v>
      </c>
    </row>
    <row r="4" spans="1:6">
      <c r="A4" s="231"/>
      <c r="B4" s="231"/>
      <c r="C4" s="232"/>
      <c r="D4" s="290"/>
      <c r="E4" s="232"/>
      <c r="F4" s="232"/>
    </row>
    <row r="5" spans="1:6" ht="52.8">
      <c r="A5" s="291">
        <v>43070</v>
      </c>
      <c r="B5" s="235">
        <v>1</v>
      </c>
      <c r="C5" s="236" t="s">
        <v>24</v>
      </c>
      <c r="D5" s="236" t="s">
        <v>25</v>
      </c>
      <c r="E5" s="236" t="s">
        <v>26</v>
      </c>
      <c r="F5" s="237">
        <v>102</v>
      </c>
    </row>
    <row r="6" spans="1:6" ht="26.4">
      <c r="A6" s="291">
        <v>43070</v>
      </c>
      <c r="B6" s="238">
        <v>2</v>
      </c>
      <c r="C6" s="239" t="s">
        <v>27</v>
      </c>
      <c r="D6" s="287" t="s">
        <v>28</v>
      </c>
      <c r="E6" s="239" t="s">
        <v>29</v>
      </c>
      <c r="F6" s="240"/>
    </row>
    <row r="7" spans="1:6" ht="26.4">
      <c r="A7" s="291">
        <v>43070</v>
      </c>
      <c r="B7" s="238">
        <v>3</v>
      </c>
      <c r="C7" s="239" t="s">
        <v>30</v>
      </c>
      <c r="D7" s="239" t="s">
        <v>31</v>
      </c>
      <c r="E7" s="239" t="s">
        <v>26</v>
      </c>
      <c r="F7" s="241">
        <v>105</v>
      </c>
    </row>
    <row r="8" spans="1:6" ht="26.4">
      <c r="A8" s="291">
        <v>43070</v>
      </c>
      <c r="B8" s="238">
        <v>4</v>
      </c>
      <c r="C8" s="239" t="s">
        <v>30</v>
      </c>
      <c r="D8" s="239" t="s">
        <v>32</v>
      </c>
      <c r="E8" s="239" t="s">
        <v>29</v>
      </c>
      <c r="F8" s="241"/>
    </row>
    <row r="9" spans="1:6" ht="39.6">
      <c r="A9" s="291">
        <v>43252</v>
      </c>
      <c r="B9" s="295">
        <v>5</v>
      </c>
      <c r="C9" s="296" t="s">
        <v>33</v>
      </c>
      <c r="D9" s="296" t="s">
        <v>34</v>
      </c>
      <c r="E9" s="296" t="s">
        <v>35</v>
      </c>
      <c r="F9" s="297"/>
    </row>
    <row r="10" spans="1:6" ht="84" customHeight="1">
      <c r="A10" s="291">
        <v>43252</v>
      </c>
      <c r="B10" s="262">
        <v>6</v>
      </c>
      <c r="C10" s="263" t="s">
        <v>36</v>
      </c>
      <c r="D10" s="263" t="s">
        <v>37</v>
      </c>
      <c r="E10" s="263" t="s">
        <v>38</v>
      </c>
      <c r="F10" s="264"/>
    </row>
    <row r="11" spans="1:6" ht="39.6">
      <c r="A11" s="291">
        <v>43252</v>
      </c>
      <c r="B11" s="316">
        <v>7</v>
      </c>
      <c r="C11" s="317" t="s">
        <v>39</v>
      </c>
      <c r="D11" s="317" t="s">
        <v>40</v>
      </c>
      <c r="E11" s="317" t="s">
        <v>35</v>
      </c>
      <c r="F11" s="318"/>
    </row>
    <row r="12" spans="1:6">
      <c r="A12" s="315">
        <v>43252</v>
      </c>
      <c r="B12" s="238">
        <v>8</v>
      </c>
      <c r="C12" s="239" t="s">
        <v>41</v>
      </c>
      <c r="D12" s="239" t="s">
        <v>42</v>
      </c>
      <c r="E12" s="239" t="s">
        <v>43</v>
      </c>
      <c r="F12" s="240"/>
    </row>
    <row r="13" spans="1:6" ht="57.75" customHeight="1">
      <c r="A13" s="315">
        <v>43282</v>
      </c>
      <c r="B13" s="327">
        <v>9</v>
      </c>
      <c r="C13" s="328" t="s">
        <v>44</v>
      </c>
      <c r="D13" s="328" t="s">
        <v>45</v>
      </c>
      <c r="E13" s="328" t="s">
        <v>35</v>
      </c>
      <c r="F13" s="329"/>
    </row>
  </sheetData>
  <printOptions headings="1"/>
  <pageMargins left="0.74803149606299213" right="0.74803149606299213" top="0.98425196850393704" bottom="0.98425196850393704" header="0.51181102362204722" footer="0.51181102362204722"/>
  <pageSetup paperSize="9" scale="55" orientation="landscape" blackAndWhite="1" r:id="rId1"/>
  <headerFooter alignWithMargins="0">
    <oddHeader>&amp;CSheet:&amp;A</oddHeader>
    <oddFooter>&amp;L&amp;F ( Printed on &amp;D at &amp;T )&amp;RPage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S121"/>
  <sheetViews>
    <sheetView showGridLines="0" defaultGridColor="0" colorId="22" zoomScale="80" zoomScaleNormal="80" workbookViewId="0">
      <pane ySplit="1" topLeftCell="A2" activePane="bottomLeft" state="frozen"/>
      <selection activeCell="D17" sqref="D17"/>
      <selection pane="bottomLeft"/>
    </sheetView>
  </sheetViews>
  <sheetFormatPr defaultColWidth="0" defaultRowHeight="13.2"/>
  <cols>
    <col min="1" max="1" width="1.21875" style="35" customWidth="1"/>
    <col min="2" max="4" width="1.21875" style="4" customWidth="1"/>
    <col min="5" max="5" width="2.77734375" style="4" customWidth="1"/>
    <col min="6" max="6" width="4.77734375" style="4" customWidth="1"/>
    <col min="7" max="7" width="2.77734375" style="4" customWidth="1"/>
    <col min="8" max="8" width="30.77734375" style="49" customWidth="1"/>
    <col min="9" max="9" width="2.77734375" style="4" customWidth="1"/>
    <col min="10" max="10" width="4.77734375" style="4" customWidth="1"/>
    <col min="11" max="11" width="2.77734375" style="4" customWidth="1"/>
    <col min="12" max="12" width="30.77734375" style="4" customWidth="1"/>
    <col min="13" max="13" width="2.77734375" style="4" customWidth="1"/>
    <col min="14" max="14" width="4.77734375" style="4" customWidth="1"/>
    <col min="15" max="15" width="2.77734375" style="4" customWidth="1"/>
    <col min="16" max="16" width="30.77734375" style="4" customWidth="1"/>
    <col min="17" max="19" width="2.77734375" style="4" customWidth="1"/>
    <col min="20" max="20" width="4.77734375" style="4" customWidth="1"/>
    <col min="21" max="21" width="2.77734375" style="4" customWidth="1"/>
    <col min="22" max="22" width="30.77734375" style="4" customWidth="1"/>
    <col min="23" max="23" width="2.77734375" style="4" customWidth="1"/>
    <col min="24" max="24" width="4.77734375" style="4" customWidth="1"/>
    <col min="25" max="25" width="2.77734375" style="4" customWidth="1"/>
    <col min="26" max="26" width="4.77734375" style="4" customWidth="1"/>
    <col min="27" max="27" width="5.77734375" style="4" customWidth="1"/>
    <col min="28" max="29" width="2.77734375" style="4" customWidth="1"/>
    <col min="30" max="30" width="30.77734375" style="4" customWidth="1"/>
    <col min="31" max="31" width="2.77734375" style="4" customWidth="1"/>
    <col min="32" max="32" width="5.77734375" style="4" customWidth="1"/>
    <col min="33" max="33" width="2.77734375" style="4" customWidth="1"/>
    <col min="34" max="34" width="30.77734375" style="4" customWidth="1"/>
    <col min="35" max="37" width="2.77734375" style="4" customWidth="1"/>
    <col min="38" max="41" width="1.21875" style="4" customWidth="1"/>
    <col min="42" max="42" width="2.77734375" style="4" customWidth="1"/>
    <col min="43" max="45" width="0" hidden="1" customWidth="1"/>
    <col min="46" max="16384" width="9.21875" hidden="1"/>
  </cols>
  <sheetData>
    <row r="1" spans="1:42" ht="24.6">
      <c r="A1" s="41" t="str">
        <f ca="1" xml:space="preserve"> RIGHT(CELL("filename", $A$1), LEN(CELL("filename", $A$1)) - SEARCH("]", CELL("filename", $A$1)))</f>
        <v>Map &amp; Key</v>
      </c>
      <c r="B1" s="41"/>
      <c r="C1" s="41"/>
      <c r="D1" s="41"/>
      <c r="E1" s="41"/>
      <c r="F1" s="41"/>
      <c r="G1" s="41"/>
      <c r="H1" s="42"/>
    </row>
    <row r="3" spans="1:42" ht="12.75" customHeight="1">
      <c r="A3" s="43" t="s">
        <v>46</v>
      </c>
      <c r="B3" s="43"/>
      <c r="C3" s="44"/>
      <c r="D3" s="45"/>
      <c r="E3" s="43"/>
      <c r="F3" s="43"/>
      <c r="G3" s="43"/>
      <c r="H3" s="43"/>
      <c r="I3" s="43"/>
      <c r="J3" s="43"/>
      <c r="K3" s="43"/>
      <c r="L3" s="43"/>
      <c r="M3" s="43"/>
      <c r="N3" s="43"/>
      <c r="O3" s="43"/>
      <c r="P3" s="43"/>
      <c r="Q3" s="43"/>
      <c r="R3" s="43"/>
      <c r="S3" s="43"/>
      <c r="T3" s="43"/>
      <c r="U3" s="43"/>
      <c r="V3" s="44"/>
      <c r="W3" s="43"/>
      <c r="X3" s="43"/>
      <c r="Y3" s="43"/>
      <c r="Z3" s="44"/>
      <c r="AA3" s="44"/>
      <c r="AB3" s="44"/>
      <c r="AC3" s="44"/>
      <c r="AD3" s="44"/>
      <c r="AE3" s="44"/>
      <c r="AF3" s="44"/>
      <c r="AG3" s="44"/>
      <c r="AH3" s="44"/>
      <c r="AI3" s="44"/>
      <c r="AJ3" s="44"/>
      <c r="AK3" s="44"/>
      <c r="AL3" s="44"/>
      <c r="AM3" s="44"/>
      <c r="AN3" s="44"/>
      <c r="AO3" s="44"/>
      <c r="AP3" s="44"/>
    </row>
    <row r="4" spans="1:42">
      <c r="D4" s="288"/>
    </row>
    <row r="5" spans="1:42" ht="15.6">
      <c r="A5" s="46"/>
      <c r="B5" s="47"/>
      <c r="C5" s="47"/>
      <c r="D5" s="47"/>
      <c r="E5" s="47"/>
      <c r="F5" s="105" t="s">
        <v>47</v>
      </c>
      <c r="G5" s="106"/>
      <c r="H5" s="106"/>
      <c r="I5" s="106"/>
      <c r="J5" s="106"/>
      <c r="K5" s="107"/>
      <c r="L5" s="105"/>
      <c r="M5" s="107"/>
      <c r="N5" s="107"/>
      <c r="O5" s="106"/>
      <c r="P5" s="106"/>
      <c r="Q5" s="106"/>
      <c r="R5" s="108"/>
      <c r="S5" s="47"/>
      <c r="T5" s="47"/>
      <c r="U5" s="47"/>
      <c r="V5" s="47"/>
      <c r="W5" s="47"/>
      <c r="X5" s="47"/>
      <c r="Y5" s="47"/>
      <c r="Z5" s="47"/>
      <c r="AA5" s="47"/>
      <c r="AB5" s="47"/>
      <c r="AC5" s="47"/>
      <c r="AD5" s="47"/>
      <c r="AE5" s="47"/>
      <c r="AF5" s="47"/>
      <c r="AG5" s="47"/>
      <c r="AH5" s="47"/>
      <c r="AI5" s="47"/>
      <c r="AJ5" s="47"/>
      <c r="AK5" s="47"/>
      <c r="AL5" s="47"/>
      <c r="AM5" s="47"/>
      <c r="AN5" s="47"/>
      <c r="AO5" s="47"/>
      <c r="AP5" s="47"/>
    </row>
    <row r="6" spans="1:42" ht="13.8" thickBot="1">
      <c r="D6" s="288"/>
      <c r="F6" s="48"/>
      <c r="H6" s="4"/>
      <c r="L6" s="49"/>
      <c r="R6" s="50"/>
    </row>
    <row r="7" spans="1:42">
      <c r="F7" s="48"/>
      <c r="H7" s="109"/>
      <c r="L7" s="49"/>
      <c r="P7" s="51"/>
      <c r="R7" s="50"/>
    </row>
    <row r="8" spans="1:42" ht="15" customHeight="1">
      <c r="F8" s="48"/>
      <c r="H8" s="110" t="s">
        <v>48</v>
      </c>
      <c r="L8" s="49"/>
      <c r="P8" s="52" t="s">
        <v>49</v>
      </c>
      <c r="R8" s="50"/>
    </row>
    <row r="9" spans="1:42" ht="13.8" thickBot="1">
      <c r="F9" s="48"/>
      <c r="H9" s="111"/>
      <c r="L9" s="49"/>
      <c r="P9" s="53"/>
      <c r="R9" s="50"/>
    </row>
    <row r="10" spans="1:42">
      <c r="F10" s="48"/>
      <c r="H10" s="4"/>
      <c r="L10" s="49"/>
      <c r="R10" s="50"/>
    </row>
    <row r="11" spans="1:42">
      <c r="F11" s="48"/>
      <c r="H11" s="4"/>
      <c r="L11" s="49"/>
      <c r="R11" s="50"/>
    </row>
    <row r="12" spans="1:42">
      <c r="F12" s="48"/>
      <c r="H12" s="4"/>
      <c r="L12" s="49"/>
      <c r="R12" s="50"/>
    </row>
    <row r="13" spans="1:42" ht="15.6">
      <c r="A13" s="46"/>
      <c r="B13" s="47"/>
      <c r="C13" s="47"/>
      <c r="D13" s="47"/>
      <c r="E13" s="47"/>
      <c r="F13" s="54" t="s">
        <v>50</v>
      </c>
      <c r="G13" s="55"/>
      <c r="H13" s="55"/>
      <c r="I13" s="55"/>
      <c r="J13" s="55"/>
      <c r="K13" s="55"/>
      <c r="L13" s="54"/>
      <c r="M13" s="55"/>
      <c r="N13" s="55"/>
      <c r="O13" s="55"/>
      <c r="P13" s="55"/>
      <c r="Q13" s="55"/>
      <c r="R13" s="56"/>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row>
    <row r="14" spans="1:42">
      <c r="F14" s="48"/>
      <c r="H14" s="4"/>
      <c r="L14" s="49"/>
      <c r="R14" s="50"/>
    </row>
    <row r="15" spans="1:42">
      <c r="F15" s="48"/>
      <c r="H15" s="4"/>
      <c r="L15" s="49"/>
      <c r="R15" s="50"/>
    </row>
    <row r="16" spans="1:42">
      <c r="F16" s="48"/>
      <c r="H16" s="4"/>
      <c r="L16" s="49"/>
      <c r="R16" s="50"/>
    </row>
    <row r="17" spans="1:42" ht="13.8" thickBot="1">
      <c r="F17" s="48"/>
      <c r="H17" s="4"/>
      <c r="L17" s="49"/>
      <c r="R17" s="50"/>
    </row>
    <row r="18" spans="1:42">
      <c r="F18" s="48"/>
      <c r="H18" s="112"/>
      <c r="L18" s="112"/>
      <c r="P18" s="112"/>
      <c r="R18" s="50"/>
    </row>
    <row r="19" spans="1:42" ht="15" customHeight="1">
      <c r="F19" s="48"/>
      <c r="H19" s="113" t="s">
        <v>51</v>
      </c>
      <c r="L19" s="113" t="s">
        <v>52</v>
      </c>
      <c r="P19" s="113" t="s">
        <v>53</v>
      </c>
      <c r="R19" s="50"/>
    </row>
    <row r="20" spans="1:42">
      <c r="F20" s="48"/>
      <c r="H20" s="114"/>
      <c r="L20" s="114"/>
      <c r="P20" s="114"/>
      <c r="R20" s="50"/>
    </row>
    <row r="21" spans="1:42">
      <c r="F21" s="48"/>
      <c r="H21" s="4"/>
      <c r="L21" s="49"/>
      <c r="R21" s="50"/>
    </row>
    <row r="22" spans="1:42">
      <c r="F22" s="48"/>
      <c r="H22" s="4"/>
      <c r="L22" s="49"/>
      <c r="R22" s="50"/>
    </row>
    <row r="23" spans="1:42">
      <c r="F23" s="48"/>
      <c r="H23" s="4"/>
      <c r="L23" s="49"/>
      <c r="R23" s="50"/>
    </row>
    <row r="24" spans="1:42">
      <c r="F24" s="57"/>
      <c r="G24" s="58"/>
      <c r="H24" s="58"/>
      <c r="I24" s="58"/>
      <c r="J24" s="58"/>
      <c r="K24" s="58"/>
      <c r="L24" s="59"/>
      <c r="M24" s="58"/>
      <c r="N24" s="58"/>
      <c r="O24" s="58"/>
      <c r="P24" s="58"/>
      <c r="Q24" s="58"/>
      <c r="R24" s="60"/>
    </row>
    <row r="25" spans="1:42" ht="14.4">
      <c r="F25" s="61" t="s">
        <v>54</v>
      </c>
      <c r="H25" s="4"/>
      <c r="L25" s="49"/>
    </row>
    <row r="26" spans="1:42">
      <c r="H26" s="4"/>
      <c r="L26" s="49"/>
    </row>
    <row r="27" spans="1:42">
      <c r="H27" s="4"/>
      <c r="L27" s="49"/>
    </row>
    <row r="28" spans="1:42" ht="12.75" customHeight="1">
      <c r="A28" s="43" t="s">
        <v>55</v>
      </c>
      <c r="B28" s="43"/>
      <c r="C28" s="44"/>
      <c r="D28" s="45"/>
      <c r="E28" s="43"/>
      <c r="F28" s="43"/>
      <c r="G28" s="43"/>
      <c r="H28" s="43"/>
      <c r="I28" s="43"/>
      <c r="J28" s="43"/>
      <c r="K28" s="43"/>
      <c r="L28" s="43"/>
      <c r="M28" s="43"/>
      <c r="N28" s="43"/>
      <c r="O28" s="43"/>
      <c r="P28" s="43"/>
      <c r="Q28" s="43"/>
      <c r="R28" s="43"/>
      <c r="S28" s="43"/>
      <c r="T28" s="43"/>
      <c r="U28" s="43"/>
      <c r="V28" s="44"/>
      <c r="W28" s="43"/>
      <c r="X28" s="43"/>
      <c r="Y28" s="43"/>
      <c r="Z28" s="44"/>
      <c r="AA28" s="44"/>
      <c r="AB28" s="44"/>
      <c r="AC28" s="44"/>
      <c r="AD28" s="44"/>
      <c r="AE28" s="44"/>
      <c r="AF28" s="44"/>
      <c r="AG28" s="44"/>
      <c r="AH28" s="44"/>
      <c r="AI28" s="44"/>
      <c r="AJ28" s="44"/>
      <c r="AK28" s="44"/>
      <c r="AL28" s="44"/>
      <c r="AM28" s="44"/>
      <c r="AN28" s="44"/>
      <c r="AO28" s="44"/>
      <c r="AP28" s="44"/>
    </row>
    <row r="29" spans="1:42">
      <c r="H29" s="4"/>
      <c r="L29" s="49"/>
      <c r="P29" s="49"/>
    </row>
    <row r="30" spans="1:42" ht="12.75" customHeight="1">
      <c r="F30" s="115" t="s">
        <v>55</v>
      </c>
      <c r="G30" s="116"/>
      <c r="H30" s="116"/>
      <c r="I30" s="116"/>
      <c r="J30" s="116"/>
      <c r="K30" s="116"/>
      <c r="L30" s="115"/>
      <c r="M30" s="116"/>
      <c r="N30" s="116"/>
      <c r="O30" s="116"/>
      <c r="P30" s="115"/>
      <c r="Q30" s="116"/>
      <c r="R30" s="116"/>
      <c r="S30" s="116"/>
      <c r="T30" s="116"/>
      <c r="U30" s="116"/>
      <c r="V30" s="116"/>
      <c r="W30" s="117"/>
      <c r="X30" s="117"/>
      <c r="Y30" s="146"/>
      <c r="Z30" s="146"/>
      <c r="AB30" s="145"/>
      <c r="AC30" s="146"/>
      <c r="AD30" s="146"/>
      <c r="AE30" s="146"/>
      <c r="AF30" s="146"/>
      <c r="AG30" s="146"/>
      <c r="AH30" s="146"/>
      <c r="AI30" s="146"/>
      <c r="AJ30" s="146"/>
    </row>
    <row r="31" spans="1:42">
      <c r="H31" s="4"/>
      <c r="L31" s="49"/>
      <c r="P31" s="49"/>
    </row>
    <row r="32" spans="1:42">
      <c r="H32" s="40" t="s">
        <v>56</v>
      </c>
      <c r="I32" s="40"/>
      <c r="J32" s="40"/>
      <c r="K32" s="40"/>
      <c r="L32" s="40" t="s">
        <v>57</v>
      </c>
      <c r="M32" s="40"/>
      <c r="N32" s="40"/>
      <c r="V32" s="40" t="s">
        <v>58</v>
      </c>
      <c r="AB32" s="40"/>
      <c r="AD32" s="40"/>
      <c r="AH32" s="40"/>
    </row>
    <row r="33" spans="1:42">
      <c r="F33" s="62"/>
      <c r="G33" s="63"/>
      <c r="H33" s="63"/>
      <c r="I33" s="63"/>
      <c r="J33" s="63"/>
      <c r="K33" s="63"/>
      <c r="L33" s="64"/>
      <c r="M33" s="63"/>
      <c r="N33" s="63"/>
      <c r="O33" s="63"/>
      <c r="P33" s="63"/>
      <c r="Q33" s="63"/>
      <c r="R33" s="65"/>
      <c r="T33" s="62"/>
      <c r="U33" s="63"/>
      <c r="V33" s="63"/>
      <c r="W33" s="63"/>
      <c r="X33" s="65"/>
    </row>
    <row r="34" spans="1:42">
      <c r="F34" s="48"/>
      <c r="H34" s="4"/>
      <c r="L34" s="49"/>
      <c r="R34" s="50"/>
      <c r="T34" s="48"/>
      <c r="X34" s="50"/>
    </row>
    <row r="35" spans="1:42" ht="13.8" thickBot="1">
      <c r="F35" s="48"/>
      <c r="G35" s="66"/>
      <c r="H35" s="67"/>
      <c r="I35" s="98"/>
      <c r="K35" s="66"/>
      <c r="L35" s="67"/>
      <c r="M35" s="98"/>
      <c r="O35" s="68"/>
      <c r="P35" s="70"/>
      <c r="R35" s="72"/>
      <c r="T35" s="48"/>
      <c r="U35" s="68"/>
      <c r="V35" s="69"/>
      <c r="W35" s="70"/>
      <c r="X35" s="50"/>
    </row>
    <row r="36" spans="1:42" ht="18" customHeight="1" thickBot="1">
      <c r="A36" s="89"/>
      <c r="B36" s="89"/>
      <c r="C36" s="89"/>
      <c r="D36" s="89"/>
      <c r="E36" s="89"/>
      <c r="F36" s="90"/>
      <c r="G36" s="91"/>
      <c r="H36" s="118" t="str">
        <f ca="1">Inputs!$A$1</f>
        <v>Inputs</v>
      </c>
      <c r="I36" s="92"/>
      <c r="J36" s="89"/>
      <c r="K36" s="91"/>
      <c r="L36" s="135" t="str">
        <f ca="1">Time!$A$1</f>
        <v>Time</v>
      </c>
      <c r="M36" s="92"/>
      <c r="O36" s="94"/>
      <c r="P36" s="182" t="str">
        <f ca="1">Summary_Output!$A$1</f>
        <v>Summary_Output</v>
      </c>
      <c r="R36" s="95"/>
      <c r="T36" s="90"/>
      <c r="U36" s="94"/>
      <c r="V36" s="135" t="str">
        <f ca="1" xml:space="preserve"> $A$1</f>
        <v>Map &amp; Key</v>
      </c>
      <c r="W36" s="95"/>
      <c r="X36" s="93"/>
      <c r="AA36" s="89"/>
      <c r="AB36" s="89"/>
      <c r="AD36" s="142"/>
      <c r="AE36" s="89"/>
      <c r="AF36" s="89"/>
      <c r="AG36" s="89"/>
      <c r="AH36" s="142"/>
      <c r="AI36" s="89"/>
      <c r="AJ36" s="89"/>
      <c r="AK36" s="89"/>
      <c r="AL36" s="89"/>
      <c r="AM36" s="89"/>
      <c r="AN36" s="89"/>
      <c r="AO36" s="89"/>
      <c r="AP36" s="89"/>
    </row>
    <row r="37" spans="1:42" ht="52.8">
      <c r="F37" s="48"/>
      <c r="G37" s="101"/>
      <c r="H37" s="103" t="s">
        <v>59</v>
      </c>
      <c r="I37" s="102"/>
      <c r="K37" s="101"/>
      <c r="L37" s="103" t="s">
        <v>60</v>
      </c>
      <c r="M37" s="102"/>
      <c r="O37" s="71"/>
      <c r="P37" s="180" t="s">
        <v>61</v>
      </c>
      <c r="R37" s="72"/>
      <c r="T37" s="48"/>
      <c r="U37" s="71"/>
      <c r="V37" s="103" t="s">
        <v>62</v>
      </c>
      <c r="W37" s="72"/>
      <c r="X37" s="50"/>
      <c r="AD37" s="103"/>
      <c r="AH37" s="103"/>
    </row>
    <row r="38" spans="1:42" ht="13.8" thickBot="1">
      <c r="F38" s="48"/>
      <c r="G38" s="73"/>
      <c r="H38" s="99"/>
      <c r="I38" s="100"/>
      <c r="K38" s="101"/>
      <c r="L38" s="49"/>
      <c r="M38" s="102"/>
      <c r="O38" s="138"/>
      <c r="P38" s="181"/>
      <c r="R38" s="72"/>
      <c r="T38" s="48"/>
      <c r="U38" s="138"/>
      <c r="V38" s="99"/>
      <c r="W38" s="100"/>
      <c r="X38" s="50"/>
    </row>
    <row r="39" spans="1:42" ht="18" customHeight="1" thickBot="1">
      <c r="A39" s="89"/>
      <c r="B39" s="89"/>
      <c r="C39" s="89"/>
      <c r="D39" s="89"/>
      <c r="E39" s="89"/>
      <c r="F39" s="90"/>
      <c r="G39" s="96"/>
      <c r="H39" s="97"/>
      <c r="I39" s="96"/>
      <c r="J39" s="89"/>
      <c r="K39" s="91"/>
      <c r="L39" s="135" t="str">
        <f ca="1">Indexation!$A$1</f>
        <v>Indexation</v>
      </c>
      <c r="M39" s="92"/>
      <c r="R39" s="93"/>
      <c r="T39" s="90"/>
      <c r="U39" s="161"/>
      <c r="V39" s="162"/>
      <c r="W39" s="161"/>
      <c r="X39" s="93"/>
      <c r="AA39" s="89"/>
      <c r="AB39" s="89"/>
      <c r="AD39" s="142"/>
      <c r="AE39" s="89"/>
      <c r="AF39" s="89"/>
      <c r="AG39" s="89"/>
      <c r="AH39" s="142"/>
      <c r="AI39" s="89"/>
      <c r="AJ39" s="89"/>
      <c r="AK39" s="89"/>
      <c r="AL39" s="89"/>
      <c r="AM39" s="89"/>
      <c r="AN39" s="89"/>
      <c r="AO39" s="89"/>
      <c r="AP39" s="89"/>
    </row>
    <row r="40" spans="1:42" ht="60" customHeight="1">
      <c r="F40" s="48"/>
      <c r="G40" s="96"/>
      <c r="H40" s="97"/>
      <c r="I40" s="96"/>
      <c r="K40" s="101"/>
      <c r="L40" s="103" t="s">
        <v>63</v>
      </c>
      <c r="M40" s="102"/>
      <c r="R40" s="50"/>
      <c r="T40" s="48"/>
      <c r="X40" s="50"/>
      <c r="AD40" s="103"/>
      <c r="AH40" s="103"/>
    </row>
    <row r="41" spans="1:42" ht="13.8" thickBot="1">
      <c r="F41" s="48"/>
      <c r="G41" s="20"/>
      <c r="H41" s="103"/>
      <c r="K41" s="101"/>
      <c r="L41" s="49"/>
      <c r="M41" s="102"/>
      <c r="R41" s="50"/>
      <c r="T41" s="48"/>
      <c r="X41" s="50"/>
    </row>
    <row r="42" spans="1:42" ht="18" customHeight="1" thickBot="1">
      <c r="F42" s="48"/>
      <c r="G42" s="96"/>
      <c r="H42" s="97"/>
      <c r="I42" s="96"/>
      <c r="K42" s="91"/>
      <c r="L42" s="135" t="str">
        <f ca="1">Calc!$A$1</f>
        <v>Calc</v>
      </c>
      <c r="M42" s="92"/>
      <c r="R42" s="50"/>
      <c r="T42" s="48"/>
      <c r="V42" s="103"/>
      <c r="X42" s="50"/>
      <c r="AD42" s="103"/>
      <c r="AH42" s="103"/>
    </row>
    <row r="43" spans="1:42" ht="60" customHeight="1">
      <c r="F43" s="48"/>
      <c r="G43" s="96"/>
      <c r="H43" s="97"/>
      <c r="I43" s="96"/>
      <c r="K43" s="101"/>
      <c r="L43" s="103" t="s">
        <v>64</v>
      </c>
      <c r="M43" s="102"/>
      <c r="R43" s="50"/>
      <c r="T43" s="48"/>
      <c r="V43" s="103"/>
      <c r="X43" s="50"/>
      <c r="AD43" s="103"/>
      <c r="AH43" s="103"/>
    </row>
    <row r="44" spans="1:42" ht="13.5" customHeight="1">
      <c r="F44" s="48"/>
      <c r="G44" s="96"/>
      <c r="H44" s="97"/>
      <c r="I44" s="96"/>
      <c r="K44" s="138"/>
      <c r="L44" s="99"/>
      <c r="M44" s="100"/>
      <c r="R44" s="50"/>
      <c r="T44" s="48"/>
      <c r="V44" s="103"/>
      <c r="X44" s="50"/>
      <c r="AD44" s="103"/>
      <c r="AH44" s="103"/>
    </row>
    <row r="45" spans="1:42">
      <c r="F45" s="57"/>
      <c r="G45" s="58"/>
      <c r="H45" s="58"/>
      <c r="I45" s="58"/>
      <c r="J45" s="58"/>
      <c r="K45" s="74"/>
      <c r="L45" s="59"/>
      <c r="M45" s="58"/>
      <c r="N45" s="58"/>
      <c r="O45" s="58"/>
      <c r="P45" s="58"/>
      <c r="R45" s="60"/>
      <c r="T45" s="57"/>
      <c r="U45" s="58"/>
      <c r="V45" s="58"/>
      <c r="W45" s="58"/>
      <c r="X45" s="60"/>
    </row>
    <row r="48" spans="1:42" ht="12.75" customHeight="1">
      <c r="A48" s="43" t="s">
        <v>65</v>
      </c>
      <c r="B48" s="43"/>
      <c r="C48" s="44"/>
      <c r="D48" s="45"/>
      <c r="E48" s="43"/>
      <c r="F48" s="43"/>
      <c r="G48" s="43"/>
      <c r="H48" s="43"/>
      <c r="I48" s="43"/>
      <c r="J48" s="43"/>
      <c r="K48" s="43"/>
      <c r="L48" s="43"/>
      <c r="M48" s="43"/>
      <c r="N48" s="43"/>
      <c r="O48" s="43"/>
      <c r="P48" s="43"/>
      <c r="Q48" s="43"/>
      <c r="R48" s="43"/>
      <c r="S48" s="43"/>
      <c r="T48" s="44"/>
      <c r="U48" s="44"/>
      <c r="V48" s="44"/>
      <c r="W48" s="44"/>
      <c r="X48" s="44"/>
      <c r="Y48" s="44"/>
      <c r="Z48" s="44"/>
      <c r="AA48" s="44"/>
      <c r="AB48" s="44"/>
      <c r="AC48" s="44"/>
      <c r="AD48" s="44"/>
      <c r="AE48" s="44"/>
      <c r="AF48" s="44"/>
      <c r="AG48" s="44"/>
      <c r="AH48" s="44"/>
      <c r="AI48" s="44"/>
      <c r="AJ48" s="44"/>
      <c r="AK48" s="44"/>
      <c r="AL48" s="44"/>
      <c r="AM48" s="44"/>
      <c r="AN48" s="44"/>
      <c r="AO48" s="44"/>
      <c r="AP48" s="44"/>
    </row>
    <row r="49" spans="1:42">
      <c r="B49" s="35"/>
      <c r="C49" s="34"/>
      <c r="D49" s="20"/>
      <c r="E49" s="75"/>
      <c r="H49" s="4"/>
    </row>
    <row r="50" spans="1:42">
      <c r="B50" s="35"/>
      <c r="C50" s="34"/>
      <c r="D50" s="20"/>
      <c r="H50" s="119" t="s">
        <v>66</v>
      </c>
      <c r="J50" s="4" t="s">
        <v>67</v>
      </c>
    </row>
    <row r="51" spans="1:42">
      <c r="B51" s="35"/>
      <c r="C51" s="34"/>
      <c r="D51" s="20"/>
      <c r="H51" s="76"/>
    </row>
    <row r="52" spans="1:42">
      <c r="B52" s="35"/>
      <c r="C52" s="34"/>
      <c r="D52" s="20"/>
      <c r="H52" s="120" t="s">
        <v>68</v>
      </c>
      <c r="J52" s="4" t="s">
        <v>69</v>
      </c>
    </row>
    <row r="53" spans="1:42">
      <c r="B53" s="35"/>
      <c r="C53" s="34"/>
      <c r="D53" s="20"/>
      <c r="H53" s="76"/>
    </row>
    <row r="54" spans="1:42">
      <c r="B54" s="35"/>
      <c r="C54" s="34"/>
      <c r="D54" s="20"/>
      <c r="H54" s="77" t="s">
        <v>70</v>
      </c>
      <c r="J54" s="4" t="s">
        <v>71</v>
      </c>
    </row>
    <row r="55" spans="1:42">
      <c r="B55" s="35"/>
      <c r="C55" s="34"/>
      <c r="D55" s="20"/>
      <c r="H55" s="76"/>
    </row>
    <row r="56" spans="1:42">
      <c r="B56" s="35"/>
      <c r="C56" s="34"/>
      <c r="D56" s="20"/>
      <c r="H56" s="78" t="s">
        <v>72</v>
      </c>
      <c r="J56" s="4" t="s">
        <v>73</v>
      </c>
    </row>
    <row r="57" spans="1:42">
      <c r="B57" s="35"/>
      <c r="C57" s="34"/>
      <c r="D57" s="20"/>
      <c r="H57" s="76"/>
    </row>
    <row r="58" spans="1:42">
      <c r="B58" s="35"/>
      <c r="C58" s="34"/>
      <c r="D58" s="20"/>
      <c r="H58" s="79" t="s">
        <v>74</v>
      </c>
      <c r="J58" s="4" t="s">
        <v>75</v>
      </c>
    </row>
    <row r="59" spans="1:42">
      <c r="B59" s="35"/>
      <c r="C59" s="34"/>
      <c r="D59" s="20"/>
      <c r="H59" s="4"/>
    </row>
    <row r="60" spans="1:42">
      <c r="B60" s="35"/>
      <c r="C60" s="34"/>
      <c r="D60" s="20"/>
      <c r="H60" s="4"/>
    </row>
    <row r="61" spans="1:42" ht="12.75" customHeight="1">
      <c r="A61" s="43" t="s">
        <v>76</v>
      </c>
      <c r="B61" s="43"/>
      <c r="C61" s="44"/>
      <c r="D61" s="45"/>
      <c r="E61" s="43"/>
      <c r="F61" s="43"/>
      <c r="G61" s="43"/>
      <c r="H61" s="43"/>
      <c r="I61" s="43"/>
      <c r="J61" s="43"/>
      <c r="K61" s="43"/>
      <c r="L61" s="43"/>
      <c r="M61" s="43"/>
      <c r="N61" s="43"/>
      <c r="O61" s="43"/>
      <c r="P61" s="43"/>
      <c r="Q61" s="43"/>
      <c r="R61" s="43"/>
      <c r="S61" s="43"/>
      <c r="T61" s="44"/>
      <c r="U61" s="44"/>
      <c r="V61" s="44"/>
      <c r="W61" s="44"/>
      <c r="X61" s="44"/>
      <c r="Y61" s="44"/>
      <c r="Z61" s="44"/>
      <c r="AA61" s="44"/>
      <c r="AB61" s="44"/>
      <c r="AC61" s="44"/>
      <c r="AD61" s="44"/>
      <c r="AE61" s="44"/>
      <c r="AF61" s="44"/>
      <c r="AG61" s="44"/>
      <c r="AH61" s="44"/>
      <c r="AI61" s="44"/>
      <c r="AJ61" s="44"/>
      <c r="AK61" s="44"/>
      <c r="AL61" s="44"/>
      <c r="AM61" s="44"/>
      <c r="AN61" s="44"/>
      <c r="AO61" s="44"/>
      <c r="AP61" s="44"/>
    </row>
    <row r="62" spans="1:42">
      <c r="B62" s="35"/>
      <c r="C62" s="34"/>
      <c r="D62" s="20"/>
      <c r="H62" s="4"/>
    </row>
    <row r="63" spans="1:42">
      <c r="B63" s="35" t="s">
        <v>77</v>
      </c>
      <c r="C63" s="34"/>
      <c r="D63" s="20"/>
      <c r="H63" s="4"/>
    </row>
    <row r="64" spans="1:42">
      <c r="B64" s="35"/>
      <c r="C64" s="34"/>
      <c r="D64" s="20"/>
      <c r="H64" s="80" t="s">
        <v>78</v>
      </c>
      <c r="J64" s="4" t="s">
        <v>79</v>
      </c>
    </row>
    <row r="65" spans="2:10">
      <c r="B65" s="35"/>
      <c r="C65" s="34"/>
      <c r="D65" s="20"/>
      <c r="H65" s="4"/>
    </row>
    <row r="66" spans="2:10">
      <c r="B66" s="35"/>
      <c r="C66" s="34"/>
      <c r="D66" s="20"/>
      <c r="H66" s="81" t="s">
        <v>80</v>
      </c>
      <c r="J66" s="4" t="s">
        <v>81</v>
      </c>
    </row>
    <row r="67" spans="2:10">
      <c r="B67" s="35"/>
      <c r="C67" s="34"/>
      <c r="D67" s="20"/>
      <c r="H67" s="4"/>
    </row>
    <row r="68" spans="2:10">
      <c r="B68" s="35"/>
      <c r="C68" s="34"/>
      <c r="D68" s="20"/>
      <c r="H68" s="4" t="s">
        <v>82</v>
      </c>
      <c r="J68" s="4" t="s">
        <v>83</v>
      </c>
    </row>
    <row r="69" spans="2:10">
      <c r="B69" s="35"/>
      <c r="C69" s="34"/>
      <c r="D69" s="20"/>
      <c r="H69" s="4"/>
    </row>
    <row r="70" spans="2:10">
      <c r="B70" s="35" t="s">
        <v>84</v>
      </c>
      <c r="C70" s="34"/>
      <c r="D70" s="20"/>
      <c r="H70" s="4"/>
    </row>
    <row r="71" spans="2:10">
      <c r="B71" s="35"/>
      <c r="C71" s="34"/>
      <c r="D71" s="20"/>
      <c r="H71" s="121" t="s">
        <v>85</v>
      </c>
      <c r="J71" s="4" t="s">
        <v>48</v>
      </c>
    </row>
    <row r="72" spans="2:10">
      <c r="B72" s="35"/>
      <c r="C72" s="34"/>
      <c r="D72" s="20"/>
      <c r="H72" s="4"/>
    </row>
    <row r="73" spans="2:10">
      <c r="B73" s="35"/>
      <c r="C73" s="34"/>
      <c r="D73" s="20"/>
      <c r="H73" s="104" t="s">
        <v>86</v>
      </c>
      <c r="J73" s="4" t="s">
        <v>87</v>
      </c>
    </row>
    <row r="74" spans="2:10">
      <c r="B74" s="35"/>
      <c r="C74" s="34"/>
      <c r="D74" s="20"/>
      <c r="H74" s="4"/>
    </row>
    <row r="75" spans="2:10">
      <c r="B75" s="35"/>
      <c r="C75" s="34"/>
      <c r="D75" s="20"/>
      <c r="H75" s="122" t="s">
        <v>88</v>
      </c>
      <c r="J75" s="4" t="s">
        <v>89</v>
      </c>
    </row>
    <row r="76" spans="2:10">
      <c r="B76" s="35"/>
      <c r="C76" s="34"/>
      <c r="D76" s="20"/>
      <c r="H76" s="4"/>
    </row>
    <row r="77" spans="2:10">
      <c r="B77" s="35"/>
      <c r="C77" s="34"/>
      <c r="D77" s="20"/>
      <c r="H77" s="104" t="s">
        <v>90</v>
      </c>
      <c r="J77" s="4" t="s">
        <v>91</v>
      </c>
    </row>
    <row r="78" spans="2:10">
      <c r="B78" s="35"/>
      <c r="C78" s="34"/>
      <c r="D78" s="20"/>
      <c r="H78" s="4"/>
    </row>
    <row r="79" spans="2:10">
      <c r="B79" s="35" t="s">
        <v>92</v>
      </c>
      <c r="C79" s="34"/>
      <c r="D79" s="20"/>
      <c r="H79" s="4"/>
    </row>
    <row r="80" spans="2:10">
      <c r="B80" s="35"/>
      <c r="C80" s="34"/>
      <c r="D80" s="20"/>
      <c r="H80" s="82" t="s">
        <v>93</v>
      </c>
      <c r="J80" s="4" t="s">
        <v>94</v>
      </c>
    </row>
    <row r="81" spans="2:10">
      <c r="B81" s="35"/>
      <c r="C81" s="34"/>
      <c r="D81" s="20"/>
      <c r="H81" s="4"/>
    </row>
    <row r="82" spans="2:10">
      <c r="B82" s="35"/>
      <c r="C82" s="34"/>
      <c r="D82" s="20"/>
      <c r="H82" s="83" t="s">
        <v>95</v>
      </c>
      <c r="J82" s="4" t="s">
        <v>96</v>
      </c>
    </row>
    <row r="83" spans="2:10">
      <c r="B83" s="35"/>
      <c r="C83" s="34"/>
      <c r="D83" s="20"/>
      <c r="H83" s="4"/>
    </row>
    <row r="84" spans="2:10">
      <c r="B84" s="35"/>
      <c r="C84" s="34"/>
      <c r="D84" s="20"/>
      <c r="H84" s="84" t="s">
        <v>97</v>
      </c>
      <c r="J84" s="4" t="s">
        <v>98</v>
      </c>
    </row>
    <row r="85" spans="2:10">
      <c r="B85" s="35"/>
      <c r="C85" s="34"/>
      <c r="D85" s="20"/>
      <c r="H85" s="4"/>
    </row>
    <row r="86" spans="2:10">
      <c r="B86" s="35"/>
      <c r="C86" s="34"/>
      <c r="D86" s="20"/>
      <c r="H86" s="85" t="s">
        <v>99</v>
      </c>
      <c r="J86" s="4" t="s">
        <v>100</v>
      </c>
    </row>
    <row r="87" spans="2:10">
      <c r="B87" s="35"/>
      <c r="C87" s="34"/>
      <c r="D87" s="20"/>
      <c r="H87" s="4"/>
    </row>
    <row r="88" spans="2:10">
      <c r="B88" s="35"/>
      <c r="C88" s="34"/>
      <c r="D88" s="20"/>
      <c r="H88" s="123" t="s">
        <v>101</v>
      </c>
      <c r="J88" s="4" t="s">
        <v>102</v>
      </c>
    </row>
    <row r="89" spans="2:10">
      <c r="B89" s="35"/>
      <c r="C89" s="34"/>
      <c r="D89" s="20"/>
      <c r="H89" s="4"/>
    </row>
    <row r="90" spans="2:10">
      <c r="B90" s="35" t="s">
        <v>103</v>
      </c>
      <c r="C90" s="34"/>
      <c r="D90" s="20"/>
      <c r="H90" s="4"/>
    </row>
    <row r="91" spans="2:10">
      <c r="B91" s="35"/>
      <c r="C91" s="34"/>
      <c r="D91" s="20"/>
      <c r="H91" s="134" t="s">
        <v>104</v>
      </c>
      <c r="J91" s="4" t="s">
        <v>105</v>
      </c>
    </row>
    <row r="92" spans="2:10">
      <c r="B92" s="35"/>
      <c r="C92" s="34"/>
      <c r="D92" s="20"/>
      <c r="H92" s="4"/>
    </row>
    <row r="93" spans="2:10">
      <c r="B93" s="35"/>
      <c r="C93" s="34"/>
      <c r="D93" s="20"/>
      <c r="H93" s="86" t="s">
        <v>106</v>
      </c>
      <c r="J93" s="4" t="s">
        <v>107</v>
      </c>
    </row>
    <row r="94" spans="2:10">
      <c r="B94" s="35"/>
      <c r="C94" s="34"/>
      <c r="D94" s="20"/>
      <c r="H94" s="4"/>
    </row>
    <row r="95" spans="2:10">
      <c r="B95" s="35"/>
      <c r="C95" s="34"/>
      <c r="D95" s="20"/>
      <c r="H95" s="87" t="s">
        <v>108</v>
      </c>
      <c r="J95" s="4" t="s">
        <v>109</v>
      </c>
    </row>
    <row r="96" spans="2:10">
      <c r="B96" s="35"/>
      <c r="C96" s="34"/>
      <c r="D96" s="20"/>
      <c r="H96" s="4"/>
    </row>
    <row r="97" spans="1:42">
      <c r="B97" s="35"/>
      <c r="C97" s="34"/>
      <c r="E97" s="75"/>
      <c r="G97" s="75"/>
      <c r="H97" s="4"/>
    </row>
    <row r="98" spans="1:42" ht="12.75" customHeight="1">
      <c r="A98" s="43" t="s">
        <v>110</v>
      </c>
      <c r="B98" s="43"/>
      <c r="C98" s="44"/>
      <c r="D98" s="45"/>
      <c r="E98" s="43"/>
      <c r="F98" s="43"/>
      <c r="G98" s="43"/>
      <c r="H98" s="43"/>
      <c r="I98" s="43"/>
      <c r="J98" s="43"/>
      <c r="K98" s="43"/>
      <c r="L98" s="43"/>
      <c r="M98" s="43"/>
      <c r="N98" s="43"/>
      <c r="O98" s="43"/>
      <c r="P98" s="43"/>
      <c r="Q98" s="43"/>
      <c r="R98" s="43"/>
      <c r="S98" s="43"/>
      <c r="T98" s="44"/>
      <c r="U98" s="44"/>
      <c r="V98" s="44"/>
      <c r="W98" s="44"/>
      <c r="X98" s="44"/>
      <c r="Y98" s="44"/>
      <c r="Z98" s="44"/>
      <c r="AA98" s="44"/>
      <c r="AB98" s="44"/>
      <c r="AC98" s="44"/>
      <c r="AD98" s="44"/>
      <c r="AE98" s="44"/>
      <c r="AF98" s="44"/>
      <c r="AG98" s="44"/>
      <c r="AH98" s="44"/>
      <c r="AI98" s="44"/>
      <c r="AJ98" s="44"/>
      <c r="AK98" s="44"/>
      <c r="AL98" s="44"/>
      <c r="AM98" s="44"/>
      <c r="AN98" s="44"/>
      <c r="AO98" s="44"/>
      <c r="AP98" s="44"/>
    </row>
    <row r="99" spans="1:42">
      <c r="B99" s="35"/>
      <c r="C99" s="34"/>
      <c r="D99" s="20"/>
      <c r="H99" s="4"/>
    </row>
    <row r="100" spans="1:42">
      <c r="B100" s="35"/>
      <c r="C100" s="34"/>
      <c r="D100" s="20"/>
      <c r="H100" s="4" t="s">
        <v>111</v>
      </c>
      <c r="I100" s="4" t="s">
        <v>112</v>
      </c>
    </row>
    <row r="101" spans="1:42">
      <c r="B101" s="35"/>
      <c r="C101" s="34"/>
      <c r="D101" s="20"/>
      <c r="H101" s="4" t="s">
        <v>113</v>
      </c>
      <c r="I101" s="4" t="s">
        <v>114</v>
      </c>
    </row>
    <row r="102" spans="1:42">
      <c r="B102" s="35"/>
      <c r="C102" s="34"/>
      <c r="D102" s="20"/>
      <c r="H102" s="4" t="s">
        <v>115</v>
      </c>
      <c r="I102" s="4" t="s">
        <v>116</v>
      </c>
    </row>
    <row r="103" spans="1:42">
      <c r="B103" s="35"/>
      <c r="C103" s="34"/>
      <c r="D103" s="20"/>
      <c r="H103" s="4" t="s">
        <v>117</v>
      </c>
      <c r="I103" s="4" t="s">
        <v>118</v>
      </c>
    </row>
    <row r="104" spans="1:42">
      <c r="B104" s="35"/>
      <c r="C104" s="34"/>
      <c r="D104" s="20"/>
      <c r="H104" s="4" t="s">
        <v>119</v>
      </c>
      <c r="I104" s="4" t="s">
        <v>120</v>
      </c>
    </row>
    <row r="105" spans="1:42">
      <c r="B105" s="35"/>
      <c r="C105" s="34"/>
      <c r="D105" s="20"/>
      <c r="H105" s="4" t="s">
        <v>121</v>
      </c>
      <c r="I105" s="4" t="s">
        <v>122</v>
      </c>
    </row>
    <row r="106" spans="1:42">
      <c r="B106" s="35"/>
      <c r="C106" s="34"/>
      <c r="D106" s="20"/>
      <c r="H106" s="4" t="s">
        <v>123</v>
      </c>
      <c r="I106" s="4" t="s">
        <v>124</v>
      </c>
    </row>
    <row r="107" spans="1:42">
      <c r="B107" s="35"/>
      <c r="C107" s="34"/>
      <c r="D107" s="20"/>
      <c r="H107" s="4"/>
    </row>
    <row r="108" spans="1:42">
      <c r="B108" s="35"/>
      <c r="C108" s="34"/>
      <c r="D108" s="20"/>
      <c r="H108" s="4"/>
    </row>
    <row r="109" spans="1:42" ht="12.75" customHeight="1">
      <c r="A109" s="43" t="s">
        <v>125</v>
      </c>
      <c r="B109" s="43"/>
      <c r="C109" s="44"/>
      <c r="D109" s="45"/>
      <c r="E109" s="43"/>
      <c r="F109" s="43"/>
      <c r="G109" s="43"/>
      <c r="H109" s="43"/>
      <c r="I109" s="43"/>
      <c r="J109" s="43"/>
      <c r="K109" s="43"/>
      <c r="L109" s="43"/>
      <c r="M109" s="43"/>
      <c r="N109" s="43"/>
      <c r="O109" s="43"/>
      <c r="P109" s="43"/>
      <c r="Q109" s="43"/>
      <c r="R109" s="43"/>
      <c r="S109" s="43"/>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row>
    <row r="110" spans="1:42">
      <c r="B110" s="35"/>
      <c r="C110" s="34"/>
      <c r="D110" s="20"/>
      <c r="H110" s="4"/>
    </row>
    <row r="111" spans="1:42">
      <c r="B111" s="35"/>
      <c r="C111" s="34"/>
      <c r="D111" s="20"/>
      <c r="H111" s="4" t="s">
        <v>126</v>
      </c>
    </row>
    <row r="112" spans="1:42">
      <c r="B112" s="35"/>
      <c r="C112" s="34"/>
      <c r="D112" s="20"/>
      <c r="H112" s="4"/>
    </row>
    <row r="113" spans="1:42">
      <c r="B113" s="35"/>
      <c r="C113" s="34"/>
      <c r="D113" s="20"/>
      <c r="H113" s="4"/>
    </row>
    <row r="114" spans="1:42" ht="12.75" customHeight="1">
      <c r="A114" s="43" t="s">
        <v>127</v>
      </c>
      <c r="B114" s="43"/>
      <c r="C114" s="44"/>
      <c r="D114" s="45"/>
      <c r="E114" s="43"/>
      <c r="F114" s="43"/>
      <c r="G114" s="43"/>
      <c r="H114" s="43"/>
      <c r="I114" s="43"/>
      <c r="J114" s="43"/>
      <c r="K114" s="43"/>
      <c r="L114" s="43"/>
      <c r="M114" s="43"/>
      <c r="N114" s="43"/>
      <c r="O114" s="43"/>
      <c r="P114" s="43"/>
      <c r="Q114" s="43"/>
      <c r="R114" s="43"/>
      <c r="S114" s="43"/>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row>
    <row r="115" spans="1:42">
      <c r="B115" s="35"/>
      <c r="C115" s="34"/>
      <c r="D115" s="20"/>
      <c r="H115" s="4"/>
    </row>
    <row r="116" spans="1:42">
      <c r="B116" s="35"/>
      <c r="C116" s="34"/>
      <c r="D116" s="20"/>
      <c r="H116" s="4" t="s">
        <v>128</v>
      </c>
      <c r="J116" s="4" t="s">
        <v>129</v>
      </c>
    </row>
    <row r="117" spans="1:42">
      <c r="B117" s="35"/>
      <c r="C117" s="34"/>
      <c r="D117" s="20"/>
      <c r="H117" s="4" t="s">
        <v>130</v>
      </c>
      <c r="J117" s="4" t="s">
        <v>131</v>
      </c>
    </row>
    <row r="118" spans="1:42">
      <c r="B118" s="35"/>
      <c r="C118" s="34"/>
      <c r="D118" s="20"/>
      <c r="H118" s="4" t="s">
        <v>132</v>
      </c>
      <c r="J118" s="4" t="s">
        <v>133</v>
      </c>
    </row>
    <row r="119" spans="1:42">
      <c r="B119" s="35"/>
      <c r="C119" s="34"/>
      <c r="D119" s="20"/>
      <c r="H119" s="4"/>
    </row>
    <row r="121" spans="1:42">
      <c r="A121" s="35" t="s">
        <v>17</v>
      </c>
    </row>
  </sheetData>
  <sortState xmlns:xlrd2="http://schemas.microsoft.com/office/spreadsheetml/2017/richdata2" ref="H165:I209">
    <sortCondition ref="H165"/>
  </sortState>
  <conditionalFormatting sqref="V32">
    <cfRule type="cellIs" dxfId="38" priority="7" stopIfTrue="1" operator="equal">
      <formula>"FEED"</formula>
    </cfRule>
    <cfRule type="cellIs" dxfId="37" priority="8" stopIfTrue="1" operator="equal">
      <formula>"EPC"</formula>
    </cfRule>
    <cfRule type="cellIs" dxfId="36" priority="9" stopIfTrue="1" operator="equal">
      <formula>"Operations"</formula>
    </cfRule>
  </conditionalFormatting>
  <conditionalFormatting sqref="AB32">
    <cfRule type="cellIs" dxfId="35" priority="1" stopIfTrue="1" operator="equal">
      <formula>"FEED"</formula>
    </cfRule>
    <cfRule type="cellIs" dxfId="34" priority="2" stopIfTrue="1" operator="equal">
      <formula>"EPC"</formula>
    </cfRule>
    <cfRule type="cellIs" dxfId="33" priority="3" stopIfTrue="1" operator="equal">
      <formula>"Operations"</formula>
    </cfRule>
  </conditionalFormatting>
  <conditionalFormatting sqref="AD32">
    <cfRule type="cellIs" dxfId="32" priority="13" stopIfTrue="1" operator="equal">
      <formula>"FEED"</formula>
    </cfRule>
    <cfRule type="cellIs" dxfId="31" priority="14" stopIfTrue="1" operator="equal">
      <formula>"EPC"</formula>
    </cfRule>
    <cfRule type="cellIs" dxfId="30" priority="15" stopIfTrue="1" operator="equal">
      <formula>"Operations"</formula>
    </cfRule>
  </conditionalFormatting>
  <conditionalFormatting sqref="AH32">
    <cfRule type="cellIs" dxfId="29" priority="10" stopIfTrue="1" operator="equal">
      <formula>"FEED"</formula>
    </cfRule>
    <cfRule type="cellIs" dxfId="28" priority="11" stopIfTrue="1" operator="equal">
      <formula>"EPC"</formula>
    </cfRule>
    <cfRule type="cellIs" dxfId="27" priority="12" stopIfTrue="1" operator="equal">
      <formula>"Operations"</formula>
    </cfRule>
  </conditionalFormatting>
  <hyperlinks>
    <hyperlink ref="J117" r:id="rId1" display="javascript:AppendPopup(this,'785243203_2')" xr:uid="{00000000-0004-0000-0200-000000000000}"/>
  </hyperlinks>
  <printOptions headings="1"/>
  <pageMargins left="0.74803149606299213" right="0.74803149606299213" top="0.98425196850393704" bottom="0.98425196850393704" header="0.51181102362204722" footer="0.51181102362204722"/>
  <pageSetup paperSize="9" scale="45" fitToHeight="0" orientation="landscape" blackAndWhite="1" r:id="rId2"/>
  <headerFooter alignWithMargins="0">
    <oddHeader>&amp;CSheet:&amp;A</oddHeader>
    <oddFooter>&amp;L&amp;F ( Printed on &amp;D at &amp;T )&amp;RPage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99"/>
    <outlinePr summaryBelow="0" summaryRight="0"/>
    <pageSetUpPr autoPageBreaks="0" fitToPage="1"/>
  </sheetPr>
  <dimension ref="A1:U140"/>
  <sheetViews>
    <sheetView showGridLines="0" tabSelected="1" defaultGridColor="0" colorId="22" zoomScale="80" zoomScaleNormal="80" workbookViewId="0">
      <pane xSplit="9" ySplit="5" topLeftCell="J80" activePane="bottomRight" state="frozen"/>
      <selection pane="topRight" activeCell="D17" sqref="D17"/>
      <selection pane="bottomLeft" activeCell="D17" sqref="D17"/>
      <selection pane="bottomRight" activeCell="F90" sqref="F90"/>
    </sheetView>
  </sheetViews>
  <sheetFormatPr defaultColWidth="0" defaultRowHeight="13.2" outlineLevelRow="1"/>
  <cols>
    <col min="1" max="1" width="3.77734375" style="35" customWidth="1"/>
    <col min="2" max="2" width="1.21875" style="35" customWidth="1"/>
    <col min="3" max="3" width="1.21875" style="34" customWidth="1"/>
    <col min="4" max="4" width="20.77734375" style="4" customWidth="1"/>
    <col min="5" max="5" width="97.21875" style="4" bestFit="1" customWidth="1"/>
    <col min="6" max="7" width="12.77734375" style="4" customWidth="1"/>
    <col min="8" max="8" width="15.77734375" style="4" customWidth="1"/>
    <col min="9" max="9" width="2.77734375" style="4" customWidth="1"/>
    <col min="10" max="21" width="12.77734375" style="4" customWidth="1"/>
    <col min="22" max="16384" width="9.21875" hidden="1"/>
  </cols>
  <sheetData>
    <row r="1" spans="1:21" ht="24.6">
      <c r="A1" s="22" t="str">
        <f ca="1" xml:space="preserve"> RIGHT(CELL("FILENAME", $A$1), LEN(CELL("FILENAME", $A$1)) - SEARCH("]", CELL("FILENAME", $A$1)))</f>
        <v>Inputs</v>
      </c>
      <c r="E1" s="88"/>
      <c r="F1" s="139"/>
      <c r="G1" s="139"/>
      <c r="H1" s="139"/>
      <c r="J1" s="88"/>
    </row>
    <row r="2" spans="1:21">
      <c r="E2" s="4" t="str">
        <f xml:space="preserve"> Time!E$25</f>
        <v>Model period ending</v>
      </c>
      <c r="J2" s="3">
        <f xml:space="preserve"> Time!J$25</f>
        <v>41364</v>
      </c>
      <c r="K2" s="3">
        <f xml:space="preserve"> Time!K$25</f>
        <v>41729</v>
      </c>
      <c r="L2" s="3">
        <f xml:space="preserve"> Time!L$25</f>
        <v>42094</v>
      </c>
      <c r="M2" s="3">
        <f xml:space="preserve"> Time!M$25</f>
        <v>42460</v>
      </c>
      <c r="N2" s="3">
        <f xml:space="preserve"> Time!N$25</f>
        <v>42825</v>
      </c>
      <c r="O2" s="3">
        <f xml:space="preserve"> Time!O$25</f>
        <v>43190</v>
      </c>
      <c r="P2" s="3">
        <f xml:space="preserve"> Time!P$25</f>
        <v>43555</v>
      </c>
      <c r="Q2" s="3">
        <f xml:space="preserve"> Time!Q$25</f>
        <v>43921</v>
      </c>
      <c r="R2" s="3">
        <f xml:space="preserve"> Time!R$25</f>
        <v>44286</v>
      </c>
      <c r="S2" s="3">
        <f xml:space="preserve"> Time!S$25</f>
        <v>44651</v>
      </c>
      <c r="T2" s="3">
        <f xml:space="preserve"> Time!T$25</f>
        <v>45016</v>
      </c>
      <c r="U2" s="3">
        <f xml:space="preserve"> Time!U$25</f>
        <v>45382</v>
      </c>
    </row>
    <row r="3" spans="1:21">
      <c r="E3" s="4" t="str">
        <f xml:space="preserve"> Time!E$80</f>
        <v>Timeline label</v>
      </c>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row>
    <row r="4" spans="1:21">
      <c r="D4" s="288"/>
      <c r="E4" s="4" t="str">
        <f xml:space="preserve"> Time!E$103</f>
        <v>Financial year ending</v>
      </c>
      <c r="J4" s="24">
        <f xml:space="preserve"> Time!J$103</f>
        <v>2013</v>
      </c>
      <c r="K4" s="24">
        <f xml:space="preserve"> Time!K$103</f>
        <v>2014</v>
      </c>
      <c r="L4" s="24">
        <f xml:space="preserve"> Time!L$103</f>
        <v>2015</v>
      </c>
      <c r="M4" s="24">
        <f xml:space="preserve"> Time!M$103</f>
        <v>2016</v>
      </c>
      <c r="N4" s="24">
        <f xml:space="preserve"> Time!N$103</f>
        <v>2017</v>
      </c>
      <c r="O4" s="24">
        <f xml:space="preserve"> Time!O$103</f>
        <v>2018</v>
      </c>
      <c r="P4" s="24">
        <f xml:space="preserve"> Time!P$103</f>
        <v>2019</v>
      </c>
      <c r="Q4" s="24">
        <f xml:space="preserve"> Time!Q$103</f>
        <v>2020</v>
      </c>
      <c r="R4" s="24">
        <f xml:space="preserve"> Time!R$103</f>
        <v>2021</v>
      </c>
      <c r="S4" s="24">
        <f xml:space="preserve"> Time!S$103</f>
        <v>2022</v>
      </c>
      <c r="T4" s="24">
        <f xml:space="preserve"> Time!T$103</f>
        <v>2023</v>
      </c>
      <c r="U4" s="24">
        <f xml:space="preserve"> Time!U$103</f>
        <v>2024</v>
      </c>
    </row>
    <row r="5" spans="1:21">
      <c r="A5" s="134">
        <f xml:space="preserve"> IF(COUNTIF(A6:A140,"&lt; 0") + COUNTIF(A6:A140,"&gt;0") &lt;&gt; 0, 1, 0)</f>
        <v>0</v>
      </c>
      <c r="D5" s="35" t="s">
        <v>134</v>
      </c>
      <c r="E5" s="4" t="str">
        <f xml:space="preserve"> Time!E$10</f>
        <v>Model column counter</v>
      </c>
      <c r="F5" s="38" t="s">
        <v>135</v>
      </c>
      <c r="G5" s="35" t="s">
        <v>136</v>
      </c>
      <c r="H5" s="38" t="s">
        <v>137</v>
      </c>
      <c r="J5" s="4">
        <f xml:space="preserve"> Time!J$10</f>
        <v>1</v>
      </c>
      <c r="K5" s="4">
        <f xml:space="preserve"> Time!K$10</f>
        <v>2</v>
      </c>
      <c r="L5" s="4">
        <f xml:space="preserve"> Time!L$10</f>
        <v>3</v>
      </c>
      <c r="M5" s="4">
        <f xml:space="preserve"> Time!M$10</f>
        <v>4</v>
      </c>
      <c r="N5" s="4">
        <f xml:space="preserve"> Time!N$10</f>
        <v>5</v>
      </c>
      <c r="O5" s="4">
        <f xml:space="preserve"> Time!O$10</f>
        <v>6</v>
      </c>
      <c r="P5" s="4">
        <f xml:space="preserve"> Time!P$10</f>
        <v>7</v>
      </c>
      <c r="Q5" s="4">
        <f xml:space="preserve"> Time!Q$10</f>
        <v>8</v>
      </c>
      <c r="R5" s="4">
        <f xml:space="preserve"> Time!R$10</f>
        <v>9</v>
      </c>
      <c r="S5" s="4">
        <f xml:space="preserve"> Time!S$10</f>
        <v>10</v>
      </c>
      <c r="T5" s="4">
        <f xml:space="preserve"> Time!T$10</f>
        <v>11</v>
      </c>
      <c r="U5" s="4">
        <f xml:space="preserve"> Time!U$10</f>
        <v>12</v>
      </c>
    </row>
    <row r="6" spans="1:21" s="131" customFormat="1">
      <c r="A6" s="125"/>
      <c r="B6" s="125"/>
      <c r="C6" s="132"/>
      <c r="D6" s="289"/>
      <c r="E6" s="104" t="s">
        <v>138</v>
      </c>
      <c r="F6" s="137"/>
      <c r="G6" s="125"/>
      <c r="H6" s="137"/>
      <c r="I6" s="104"/>
      <c r="J6" s="104"/>
      <c r="K6" s="104"/>
      <c r="L6" s="104"/>
      <c r="M6" s="104"/>
      <c r="N6" s="104"/>
      <c r="O6" s="104"/>
      <c r="P6" s="104"/>
      <c r="Q6" s="104"/>
      <c r="R6" s="104"/>
      <c r="S6" s="104"/>
      <c r="T6" s="104"/>
      <c r="U6" s="104"/>
    </row>
    <row r="8" spans="1:21" ht="12.75" customHeight="1">
      <c r="A8" s="43" t="s">
        <v>139</v>
      </c>
      <c r="B8" s="43"/>
      <c r="C8" s="44"/>
      <c r="D8" s="43"/>
      <c r="E8" s="43"/>
      <c r="F8" s="43"/>
      <c r="G8" s="43"/>
      <c r="H8" s="43"/>
      <c r="I8" s="43"/>
      <c r="J8" s="43"/>
      <c r="K8" s="43"/>
      <c r="L8" s="43"/>
      <c r="M8" s="43"/>
      <c r="N8" s="43"/>
      <c r="O8" s="43"/>
      <c r="P8" s="43"/>
      <c r="Q8" s="43"/>
      <c r="R8" s="43"/>
      <c r="S8" s="43"/>
      <c r="T8" s="43"/>
      <c r="U8" s="43"/>
    </row>
    <row r="9" spans="1:21" ht="12.75" customHeight="1" outlineLevel="1">
      <c r="A9" s="4"/>
      <c r="C9"/>
      <c r="E9"/>
      <c r="F9" s="1"/>
      <c r="G9" s="28"/>
      <c r="H9" s="28"/>
      <c r="I9"/>
      <c r="J9"/>
      <c r="K9"/>
      <c r="L9"/>
      <c r="M9"/>
      <c r="N9"/>
      <c r="O9"/>
      <c r="P9"/>
      <c r="Q9"/>
      <c r="R9"/>
      <c r="S9"/>
      <c r="T9"/>
      <c r="U9"/>
    </row>
    <row r="10" spans="1:21" ht="12.75" customHeight="1" outlineLevel="1">
      <c r="A10" s="4"/>
      <c r="B10" s="32" t="s">
        <v>140</v>
      </c>
      <c r="C10" s="32"/>
      <c r="D10" s="33"/>
      <c r="E10" s="33"/>
      <c r="F10" s="27"/>
      <c r="G10" s="28"/>
      <c r="H10" s="28"/>
    </row>
    <row r="11" spans="1:21" ht="12.75" customHeight="1" outlineLevel="1">
      <c r="A11" s="4"/>
      <c r="C11" s="35"/>
      <c r="F11" s="27"/>
      <c r="G11" s="28"/>
      <c r="H11" s="28"/>
    </row>
    <row r="12" spans="1:21" ht="12.75" customHeight="1" outlineLevel="1">
      <c r="A12" s="4"/>
      <c r="C12" s="35" t="s">
        <v>141</v>
      </c>
      <c r="F12" s="27"/>
      <c r="G12" s="28"/>
      <c r="H12" s="28"/>
    </row>
    <row r="13" spans="1:21" ht="12.75" customHeight="1" outlineLevel="1">
      <c r="A13" s="4"/>
      <c r="B13" s="2"/>
      <c r="C13" s="4"/>
      <c r="E13" s="14" t="s">
        <v>142</v>
      </c>
      <c r="F13" s="126">
        <v>41000</v>
      </c>
      <c r="G13" s="14" t="s">
        <v>143</v>
      </c>
      <c r="H13" s="21" t="s">
        <v>144</v>
      </c>
      <c r="I13" s="2"/>
      <c r="J13" s="21"/>
      <c r="K13" s="21"/>
      <c r="L13" s="21"/>
      <c r="M13" s="21"/>
      <c r="N13" s="21"/>
      <c r="O13" s="21"/>
      <c r="P13" s="21"/>
      <c r="Q13" s="21"/>
      <c r="R13" s="21"/>
      <c r="S13" s="21"/>
      <c r="T13" s="21"/>
      <c r="U13" s="21"/>
    </row>
    <row r="14" spans="1:21" ht="12.75" customHeight="1" outlineLevel="1">
      <c r="A14" s="4"/>
      <c r="B14" s="2"/>
      <c r="C14" s="21"/>
      <c r="E14" s="21"/>
      <c r="F14" s="14"/>
      <c r="G14" s="28"/>
      <c r="H14" s="21"/>
      <c r="I14" s="21"/>
      <c r="J14" s="21"/>
      <c r="K14" s="21"/>
      <c r="L14" s="21"/>
      <c r="M14" s="21"/>
      <c r="N14" s="21"/>
      <c r="O14" s="21"/>
      <c r="P14" s="21"/>
      <c r="Q14" s="21"/>
      <c r="R14" s="21"/>
      <c r="S14" s="21"/>
      <c r="T14" s="21"/>
      <c r="U14" s="21"/>
    </row>
    <row r="15" spans="1:21" ht="12.75" customHeight="1" outlineLevel="1">
      <c r="A15" s="4"/>
      <c r="C15" s="35" t="s">
        <v>145</v>
      </c>
      <c r="F15" s="27"/>
      <c r="G15" s="28"/>
      <c r="H15" s="21"/>
    </row>
    <row r="16" spans="1:21" ht="12.75" customHeight="1" outlineLevel="1">
      <c r="A16" s="4"/>
      <c r="B16" s="2"/>
      <c r="C16" s="4"/>
      <c r="E16" s="4" t="s">
        <v>146</v>
      </c>
      <c r="F16" s="257">
        <v>2013</v>
      </c>
      <c r="G16" s="24" t="s">
        <v>147</v>
      </c>
      <c r="H16" s="24" t="s">
        <v>148</v>
      </c>
      <c r="I16" s="21"/>
      <c r="J16" s="21"/>
      <c r="N16" s="21"/>
      <c r="O16" s="21"/>
      <c r="P16" s="21"/>
      <c r="Q16" s="21"/>
      <c r="R16" s="21"/>
      <c r="S16" s="21"/>
      <c r="T16" s="21"/>
      <c r="U16" s="21"/>
    </row>
    <row r="17" spans="1:21" ht="12.75" customHeight="1" outlineLevel="1">
      <c r="A17" s="4"/>
      <c r="B17" s="2"/>
      <c r="C17" s="4"/>
      <c r="E17" s="4" t="s">
        <v>149</v>
      </c>
      <c r="F17" s="258">
        <v>3</v>
      </c>
      <c r="G17" s="4" t="s">
        <v>150</v>
      </c>
      <c r="H17" s="4" t="s">
        <v>151</v>
      </c>
      <c r="I17" s="21"/>
      <c r="J17" s="21"/>
      <c r="N17" s="21"/>
      <c r="O17" s="21"/>
      <c r="P17" s="21"/>
      <c r="Q17" s="21"/>
      <c r="R17" s="21"/>
      <c r="S17" s="21"/>
      <c r="T17" s="21"/>
      <c r="U17" s="21"/>
    </row>
    <row r="18" spans="1:21" ht="12.75" customHeight="1" outlineLevel="1">
      <c r="A18" s="4"/>
      <c r="B18" s="2"/>
      <c r="C18" s="21"/>
      <c r="E18" s="28"/>
      <c r="F18" s="259"/>
      <c r="G18" s="28"/>
      <c r="H18" s="21"/>
      <c r="I18" s="21"/>
      <c r="J18" s="21"/>
      <c r="N18" s="21"/>
      <c r="O18" s="21"/>
      <c r="P18" s="21"/>
      <c r="Q18" s="21"/>
      <c r="R18" s="21"/>
      <c r="S18" s="21"/>
      <c r="T18" s="21"/>
      <c r="U18" s="21"/>
    </row>
    <row r="19" spans="1:21" ht="12.75" customHeight="1" outlineLevel="1">
      <c r="A19" s="4"/>
      <c r="C19" s="35" t="s">
        <v>152</v>
      </c>
      <c r="H19" s="28"/>
      <c r="I19"/>
      <c r="J19"/>
      <c r="N19"/>
      <c r="O19"/>
      <c r="P19"/>
      <c r="Q19"/>
      <c r="R19"/>
      <c r="S19"/>
      <c r="T19"/>
      <c r="U19"/>
    </row>
    <row r="20" spans="1:21" ht="12.75" customHeight="1" outlineLevel="1">
      <c r="A20" s="4"/>
      <c r="C20"/>
      <c r="E20" s="4" t="s">
        <v>153</v>
      </c>
      <c r="F20" s="31" t="s">
        <v>154</v>
      </c>
      <c r="G20" s="4" t="s">
        <v>155</v>
      </c>
      <c r="H20" s="28"/>
      <c r="I20"/>
      <c r="J20"/>
      <c r="K20" s="21"/>
      <c r="M20" s="21"/>
      <c r="N20"/>
      <c r="O20"/>
      <c r="P20"/>
      <c r="Q20"/>
      <c r="R20"/>
      <c r="S20"/>
      <c r="T20"/>
      <c r="U20"/>
    </row>
    <row r="21" spans="1:21" ht="12.75" customHeight="1" outlineLevel="1">
      <c r="A21" s="4"/>
      <c r="C21"/>
      <c r="E21" s="4" t="s">
        <v>156</v>
      </c>
      <c r="F21" s="30" t="s">
        <v>157</v>
      </c>
      <c r="G21" s="4" t="s">
        <v>155</v>
      </c>
      <c r="H21" s="28"/>
      <c r="I21"/>
      <c r="J21"/>
      <c r="N21"/>
      <c r="O21"/>
      <c r="P21"/>
      <c r="Q21"/>
      <c r="R21"/>
      <c r="S21"/>
      <c r="T21"/>
      <c r="U21"/>
    </row>
    <row r="22" spans="1:21" ht="12.75" customHeight="1" outlineLevel="1">
      <c r="A22" s="4"/>
      <c r="C22"/>
      <c r="E22" s="4" t="s">
        <v>158</v>
      </c>
      <c r="F22" s="127" t="s">
        <v>159</v>
      </c>
      <c r="G22" s="4" t="s">
        <v>155</v>
      </c>
      <c r="H22" s="28"/>
      <c r="I22"/>
      <c r="J22"/>
      <c r="N22"/>
      <c r="O22"/>
      <c r="P22"/>
      <c r="Q22"/>
      <c r="R22"/>
      <c r="S22"/>
      <c r="T22"/>
      <c r="U22"/>
    </row>
    <row r="23" spans="1:21" ht="12.75" customHeight="1" outlineLevel="1">
      <c r="A23" s="4"/>
      <c r="C23"/>
      <c r="H23" s="28"/>
      <c r="I23"/>
      <c r="J23"/>
      <c r="N23"/>
      <c r="O23"/>
      <c r="P23"/>
      <c r="Q23"/>
      <c r="R23"/>
      <c r="S23"/>
      <c r="T23"/>
      <c r="U23"/>
    </row>
    <row r="24" spans="1:21" ht="12.75" customHeight="1" outlineLevel="1">
      <c r="A24" s="4"/>
      <c r="B24" s="32" t="s">
        <v>160</v>
      </c>
      <c r="C24" s="32"/>
      <c r="D24" s="33"/>
      <c r="E24" s="33"/>
      <c r="F24" s="27"/>
      <c r="G24" s="28"/>
      <c r="H24" s="28"/>
    </row>
    <row r="25" spans="1:21" ht="12.75" customHeight="1" outlineLevel="1">
      <c r="A25" s="4"/>
      <c r="C25"/>
      <c r="H25" s="28"/>
      <c r="I25"/>
      <c r="J25"/>
      <c r="N25"/>
      <c r="O25"/>
      <c r="P25"/>
      <c r="Q25"/>
      <c r="R25"/>
      <c r="S25"/>
      <c r="T25"/>
      <c r="U25"/>
    </row>
    <row r="26" spans="1:21" ht="12.75" customHeight="1" outlineLevel="1">
      <c r="A26" s="4"/>
      <c r="E26" s="14" t="s">
        <v>161</v>
      </c>
      <c r="F26" s="126">
        <v>43922</v>
      </c>
      <c r="G26" s="14" t="s">
        <v>143</v>
      </c>
      <c r="H26" s="14"/>
      <c r="I26" s="14"/>
      <c r="J26" s="14"/>
      <c r="K26" s="14"/>
      <c r="L26" s="14"/>
      <c r="M26" s="14"/>
      <c r="N26" s="14"/>
      <c r="O26" s="14"/>
      <c r="P26" s="14"/>
      <c r="Q26" s="14"/>
      <c r="R26" s="14"/>
      <c r="S26" s="14"/>
      <c r="T26" s="14"/>
      <c r="U26" s="14"/>
    </row>
    <row r="27" spans="1:21" ht="12.75" customHeight="1" outlineLevel="1">
      <c r="A27" s="4"/>
      <c r="B27" s="16"/>
      <c r="C27" s="17"/>
      <c r="E27" s="39" t="s">
        <v>162</v>
      </c>
      <c r="F27" s="136">
        <v>5</v>
      </c>
      <c r="G27" s="39" t="s">
        <v>163</v>
      </c>
      <c r="H27" s="37"/>
      <c r="I27" s="37"/>
      <c r="J27" s="37"/>
      <c r="K27" s="37"/>
      <c r="L27" s="37"/>
      <c r="M27" s="37"/>
      <c r="N27" s="37"/>
      <c r="O27" s="37"/>
      <c r="P27" s="37"/>
      <c r="Q27" s="37"/>
      <c r="R27" s="37"/>
      <c r="S27" s="37"/>
      <c r="T27" s="37"/>
      <c r="U27" s="37"/>
    </row>
    <row r="28" spans="1:21" ht="12.75" customHeight="1" outlineLevel="1">
      <c r="A28" s="4"/>
      <c r="B28" s="16"/>
      <c r="C28" s="17"/>
      <c r="E28" s="37" t="s">
        <v>164</v>
      </c>
      <c r="F28" s="128" t="str">
        <f xml:space="preserve"> YEAR(F26) &amp; "-" &amp; TEXT(DATE(YEAR(F26) + F27, 1, 1), "yy")</f>
        <v>2020-25</v>
      </c>
      <c r="G28" s="37" t="s">
        <v>165</v>
      </c>
      <c r="H28" s="37"/>
      <c r="I28" s="37"/>
      <c r="J28" s="37"/>
      <c r="K28" s="37"/>
      <c r="L28" s="37"/>
      <c r="M28" s="37"/>
      <c r="N28" s="37"/>
      <c r="O28" s="37"/>
      <c r="P28" s="37"/>
      <c r="Q28" s="37"/>
      <c r="R28" s="37"/>
      <c r="S28" s="37"/>
      <c r="T28" s="37"/>
      <c r="U28" s="37"/>
    </row>
    <row r="29" spans="1:21" ht="12.75" customHeight="1" outlineLevel="1">
      <c r="A29" s="4"/>
      <c r="B29" s="2"/>
      <c r="C29" s="5"/>
      <c r="E29" s="5"/>
      <c r="F29" s="1"/>
      <c r="G29"/>
      <c r="H29"/>
      <c r="I29"/>
      <c r="J29" s="5"/>
      <c r="K29" s="5"/>
      <c r="L29" s="5"/>
      <c r="M29" s="5"/>
      <c r="N29" s="5"/>
      <c r="O29" s="5"/>
      <c r="P29" s="5"/>
      <c r="Q29" s="5"/>
      <c r="R29" s="5"/>
      <c r="S29" s="5"/>
      <c r="T29" s="5"/>
      <c r="U29" s="5"/>
    </row>
    <row r="30" spans="1:21" ht="12.75" customHeight="1">
      <c r="A30" s="4"/>
      <c r="B30" s="2"/>
      <c r="C30" s="5"/>
      <c r="E30" s="5"/>
      <c r="F30" s="1"/>
      <c r="G30"/>
      <c r="H30"/>
      <c r="I30"/>
      <c r="J30" s="5"/>
      <c r="K30" s="5"/>
      <c r="L30" s="5"/>
      <c r="M30" s="5"/>
      <c r="N30" s="5"/>
      <c r="O30" s="5"/>
      <c r="P30" s="5"/>
      <c r="Q30" s="5"/>
      <c r="R30" s="5"/>
      <c r="S30" s="5"/>
      <c r="T30" s="5"/>
      <c r="U30" s="5"/>
    </row>
    <row r="31" spans="1:21" ht="12.75" customHeight="1">
      <c r="A31" s="43" t="s">
        <v>166</v>
      </c>
      <c r="B31" s="43"/>
      <c r="C31" s="44"/>
      <c r="D31" s="43"/>
      <c r="E31" s="43"/>
      <c r="F31" s="43"/>
      <c r="G31" s="43"/>
      <c r="H31" s="43"/>
      <c r="I31" s="43"/>
      <c r="J31" s="43"/>
      <c r="K31" s="43"/>
      <c r="L31" s="43"/>
      <c r="M31" s="43"/>
      <c r="N31" s="43"/>
      <c r="O31" s="43"/>
      <c r="P31" s="43"/>
      <c r="Q31" s="43"/>
      <c r="R31" s="43"/>
      <c r="S31" s="43"/>
      <c r="T31" s="43"/>
      <c r="U31" s="43"/>
    </row>
    <row r="32" spans="1:21" ht="12.75" customHeight="1" outlineLevel="1">
      <c r="A32" s="4"/>
      <c r="B32" s="2"/>
      <c r="C32" s="5"/>
      <c r="E32" s="5"/>
      <c r="F32" s="1"/>
      <c r="G32"/>
      <c r="H32"/>
      <c r="I32"/>
      <c r="J32" s="5"/>
      <c r="K32" s="5"/>
      <c r="L32" s="5"/>
      <c r="M32" s="5"/>
      <c r="N32" s="5"/>
      <c r="O32" s="5"/>
      <c r="P32" s="5"/>
      <c r="Q32" s="5"/>
      <c r="R32" s="5"/>
      <c r="S32" s="5"/>
      <c r="T32" s="5"/>
      <c r="U32" s="5"/>
    </row>
    <row r="33" spans="1:21" ht="12.75" customHeight="1" outlineLevel="1">
      <c r="A33" s="4"/>
      <c r="B33" s="32" t="s">
        <v>167</v>
      </c>
      <c r="C33" s="32"/>
      <c r="D33" s="33"/>
      <c r="E33" s="33"/>
      <c r="F33" s="27"/>
      <c r="G33" s="28"/>
      <c r="H33" s="28"/>
    </row>
    <row r="34" spans="1:21" ht="12.75" customHeight="1" outlineLevel="1">
      <c r="A34" s="4"/>
      <c r="B34" s="2"/>
      <c r="C34" s="5"/>
      <c r="E34" s="5"/>
      <c r="F34" s="1"/>
      <c r="G34"/>
      <c r="H34"/>
      <c r="I34"/>
      <c r="J34" s="5"/>
      <c r="K34" s="5"/>
      <c r="L34" s="5"/>
      <c r="M34" s="5"/>
      <c r="N34" s="5"/>
      <c r="O34" s="5"/>
      <c r="P34" s="5"/>
      <c r="Q34" s="5"/>
      <c r="R34" s="5"/>
      <c r="S34" s="5"/>
      <c r="T34" s="5"/>
      <c r="U34" s="5"/>
    </row>
    <row r="35" spans="1:21" ht="12.75" customHeight="1" outlineLevel="1">
      <c r="A35" s="4"/>
      <c r="B35" s="2"/>
      <c r="C35" s="5"/>
      <c r="E35" s="153" t="s">
        <v>168</v>
      </c>
      <c r="F35" s="153"/>
      <c r="G35" s="153" t="s">
        <v>169</v>
      </c>
      <c r="H35" s="153"/>
      <c r="I35" s="153"/>
      <c r="J35" s="154">
        <f xml:space="preserve"> 'App23'!H22</f>
        <v>95.9</v>
      </c>
      <c r="K35" s="154">
        <f xml:space="preserve"> 'App23'!I22</f>
        <v>98</v>
      </c>
      <c r="L35" s="154">
        <f xml:space="preserve"> 'App23'!J22</f>
        <v>99.6</v>
      </c>
      <c r="M35" s="154">
        <f xml:space="preserve"> 'App23'!K22</f>
        <v>99.9</v>
      </c>
      <c r="N35" s="154">
        <f xml:space="preserve"> 'App23'!L22</f>
        <v>100.6</v>
      </c>
      <c r="O35" s="154">
        <f xml:space="preserve"> 'App23'!M22</f>
        <v>103.2</v>
      </c>
      <c r="P35" s="154">
        <f xml:space="preserve"> 'App23'!N22</f>
        <v>105.62246</v>
      </c>
      <c r="Q35" s="154">
        <f xml:space="preserve"> 'App23'!O22</f>
        <v>107.80863666</v>
      </c>
      <c r="R35" s="154">
        <f xml:space="preserve"> 'App23'!P22</f>
        <v>110.07261802986</v>
      </c>
      <c r="S35" s="154">
        <f xml:space="preserve"> 'App23'!Q22</f>
        <v>112.2740703904572</v>
      </c>
      <c r="T35" s="154">
        <f xml:space="preserve"> 'App23'!R22</f>
        <v>114.63182586865679</v>
      </c>
      <c r="U35" s="154">
        <f xml:space="preserve"> 'App23'!S22</f>
        <v>116.92446238602993</v>
      </c>
    </row>
    <row r="36" spans="1:21" ht="12.75" customHeight="1" outlineLevel="1">
      <c r="A36" s="4"/>
      <c r="B36" s="2"/>
      <c r="C36" s="5"/>
      <c r="E36" s="153" t="s">
        <v>170</v>
      </c>
      <c r="F36" s="153"/>
      <c r="G36" s="153" t="s">
        <v>169</v>
      </c>
      <c r="H36" s="153"/>
      <c r="I36" s="153"/>
      <c r="J36" s="154">
        <f xml:space="preserve"> 'App23'!H23</f>
        <v>95.9</v>
      </c>
      <c r="K36" s="154">
        <f xml:space="preserve"> 'App23'!I23</f>
        <v>98.2</v>
      </c>
      <c r="L36" s="154">
        <f xml:space="preserve"> 'App23'!J23</f>
        <v>99.6</v>
      </c>
      <c r="M36" s="154">
        <f xml:space="preserve"> 'App23'!K23</f>
        <v>100.1</v>
      </c>
      <c r="N36" s="154">
        <f xml:space="preserve"> 'App23'!L23</f>
        <v>100.8</v>
      </c>
      <c r="O36" s="154">
        <f xml:space="preserve"> 'App23'!M23</f>
        <v>103.5</v>
      </c>
      <c r="P36" s="154">
        <f xml:space="preserve"> 'App23'!N23</f>
        <v>105.85691249999998</v>
      </c>
      <c r="Q36" s="154">
        <f xml:space="preserve"> 'App23'!O23</f>
        <v>108.05395337374996</v>
      </c>
      <c r="R36" s="154">
        <f xml:space="preserve"> 'App23'!P23</f>
        <v>110.3230863945987</v>
      </c>
      <c r="S36" s="154">
        <f xml:space="preserve"> 'App23'!Q23</f>
        <v>112.52954812249068</v>
      </c>
      <c r="T36" s="154">
        <f xml:space="preserve"> 'App23'!R23</f>
        <v>114.89266863306297</v>
      </c>
      <c r="U36" s="154">
        <f xml:space="preserve"> 'App23'!S23</f>
        <v>117.19052200572423</v>
      </c>
    </row>
    <row r="37" spans="1:21" ht="12.75" customHeight="1" outlineLevel="1">
      <c r="A37" s="4"/>
      <c r="B37" s="2"/>
      <c r="C37" s="5"/>
      <c r="E37" s="153" t="s">
        <v>171</v>
      </c>
      <c r="F37" s="153"/>
      <c r="G37" s="153" t="s">
        <v>169</v>
      </c>
      <c r="H37" s="153"/>
      <c r="I37" s="153"/>
      <c r="J37" s="154">
        <f xml:space="preserve"> 'App23'!H24</f>
        <v>95.6</v>
      </c>
      <c r="K37" s="154">
        <f xml:space="preserve"> 'App23'!I24</f>
        <v>98</v>
      </c>
      <c r="L37" s="154">
        <f xml:space="preserve"> 'App23'!J24</f>
        <v>99.8</v>
      </c>
      <c r="M37" s="154">
        <f xml:space="preserve"> 'App23'!K24</f>
        <v>100.1</v>
      </c>
      <c r="N37" s="154">
        <f xml:space="preserve"> 'App23'!L24</f>
        <v>101</v>
      </c>
      <c r="O37" s="154">
        <f xml:space="preserve"> 'App23'!M24</f>
        <v>103.5</v>
      </c>
      <c r="P37" s="154">
        <f xml:space="preserve"> 'App23'!N24</f>
        <v>106.0164625</v>
      </c>
      <c r="Q37" s="154">
        <f xml:space="preserve"> 'App23'!O24</f>
        <v>108.160618755</v>
      </c>
      <c r="R37" s="154">
        <f xml:space="preserve"> 'App23'!P24</f>
        <v>110.431991748855</v>
      </c>
      <c r="S37" s="154">
        <f xml:space="preserve"> 'App23'!Q24</f>
        <v>112.6406315838321</v>
      </c>
      <c r="T37" s="154">
        <f xml:space="preserve"> 'App23'!R24</f>
        <v>115.00608484709257</v>
      </c>
      <c r="U37" s="154">
        <f xml:space="preserve"> 'App23'!S24</f>
        <v>117.30620654403442</v>
      </c>
    </row>
    <row r="38" spans="1:21" ht="12.75" customHeight="1" outlineLevel="1">
      <c r="A38" s="4"/>
      <c r="B38" s="2"/>
      <c r="C38" s="5"/>
      <c r="E38" s="153" t="s">
        <v>172</v>
      </c>
      <c r="F38" s="153"/>
      <c r="G38" s="153" t="s">
        <v>169</v>
      </c>
      <c r="H38" s="153"/>
      <c r="I38" s="153"/>
      <c r="J38" s="154">
        <f xml:space="preserve"> 'App23'!H25</f>
        <v>95.7</v>
      </c>
      <c r="K38" s="154">
        <f xml:space="preserve"> 'App23'!I25</f>
        <v>98</v>
      </c>
      <c r="L38" s="154">
        <f xml:space="preserve"> 'App23'!J25</f>
        <v>99.6</v>
      </c>
      <c r="M38" s="154">
        <f xml:space="preserve"> 'App23'!K25</f>
        <v>100</v>
      </c>
      <c r="N38" s="154">
        <f xml:space="preserve"> 'App23'!L25</f>
        <v>100.9</v>
      </c>
      <c r="O38" s="154">
        <f xml:space="preserve"> 'App23'!M25</f>
        <v>103.5</v>
      </c>
      <c r="P38" s="154">
        <f xml:space="preserve"> 'App23'!N25</f>
        <v>105.94229999999999</v>
      </c>
      <c r="Q38" s="154">
        <f xml:space="preserve"> 'App23'!O25</f>
        <v>108.09077116999998</v>
      </c>
      <c r="R38" s="154">
        <f xml:space="preserve"> 'App23'!P25</f>
        <v>110.36067736456997</v>
      </c>
      <c r="S38" s="154">
        <f xml:space="preserve"> 'App23'!Q25</f>
        <v>112.56789091186137</v>
      </c>
      <c r="T38" s="154">
        <f xml:space="preserve"> 'App23'!R25</f>
        <v>114.93181662101044</v>
      </c>
      <c r="U38" s="154">
        <f xml:space="preserve"> 'App23'!S25</f>
        <v>117.23045295343066</v>
      </c>
    </row>
    <row r="39" spans="1:21" ht="12.75" customHeight="1" outlineLevel="1">
      <c r="A39" s="4"/>
      <c r="B39" s="2"/>
      <c r="C39" s="5"/>
      <c r="E39" s="153" t="s">
        <v>173</v>
      </c>
      <c r="F39" s="153"/>
      <c r="G39" s="153" t="s">
        <v>169</v>
      </c>
      <c r="H39" s="153"/>
      <c r="I39" s="153"/>
      <c r="J39" s="154">
        <f xml:space="preserve"> 'App23'!H26</f>
        <v>96.1</v>
      </c>
      <c r="K39" s="154">
        <f xml:space="preserve"> 'App23'!I26</f>
        <v>98.4</v>
      </c>
      <c r="L39" s="154">
        <f xml:space="preserve"> 'App23'!J26</f>
        <v>99.9</v>
      </c>
      <c r="M39" s="154">
        <f xml:space="preserve"> 'App23'!K26</f>
        <v>100.3</v>
      </c>
      <c r="N39" s="154">
        <f xml:space="preserve"> 'App23'!L26</f>
        <v>101.2</v>
      </c>
      <c r="O39" s="154">
        <f xml:space="preserve"> 'App23'!M26</f>
        <v>104</v>
      </c>
      <c r="P39" s="154">
        <f xml:space="preserve"> 'App23'!N26</f>
        <v>106.39240000000001</v>
      </c>
      <c r="Q39" s="154">
        <f xml:space="preserve"> 'App23'!O26</f>
        <v>108.53983554000001</v>
      </c>
      <c r="R39" s="154">
        <f xml:space="preserve"> 'App23'!P26</f>
        <v>110.81917208634</v>
      </c>
      <c r="S39" s="154">
        <f xml:space="preserve"> 'App23'!Q26</f>
        <v>113.03555552806681</v>
      </c>
      <c r="T39" s="154">
        <f xml:space="preserve"> 'App23'!R26</f>
        <v>115.4093021941562</v>
      </c>
      <c r="U39" s="154">
        <f xml:space="preserve"> 'App23'!S26</f>
        <v>117.71748823803932</v>
      </c>
    </row>
    <row r="40" spans="1:21" ht="12.75" customHeight="1" outlineLevel="1">
      <c r="A40" s="4"/>
      <c r="B40" s="2"/>
      <c r="C40" s="5"/>
      <c r="E40" s="153" t="s">
        <v>174</v>
      </c>
      <c r="F40" s="153"/>
      <c r="G40" s="153" t="s">
        <v>169</v>
      </c>
      <c r="H40" s="153"/>
      <c r="I40" s="153"/>
      <c r="J40" s="154">
        <f xml:space="preserve"> 'App23'!H27</f>
        <v>96.4</v>
      </c>
      <c r="K40" s="154">
        <f xml:space="preserve"> 'App23'!I27</f>
        <v>98.7</v>
      </c>
      <c r="L40" s="154">
        <f xml:space="preserve"> 'App23'!J27</f>
        <v>100</v>
      </c>
      <c r="M40" s="154">
        <f xml:space="preserve"> 'App23'!K27</f>
        <v>100.2</v>
      </c>
      <c r="N40" s="154">
        <f xml:space="preserve"> 'App23'!L27</f>
        <v>101.5</v>
      </c>
      <c r="O40" s="154">
        <f xml:space="preserve"> 'App23'!M27</f>
        <v>104.3</v>
      </c>
      <c r="P40" s="154">
        <f xml:space="preserve"> 'App23'!N27</f>
        <v>106.580305</v>
      </c>
      <c r="Q40" s="154">
        <f xml:space="preserve"> 'App23'!O27</f>
        <v>108.74598377850002</v>
      </c>
      <c r="R40" s="154">
        <f xml:space="preserve"> 'App23'!P27</f>
        <v>111.02964943784851</v>
      </c>
      <c r="S40" s="154">
        <f xml:space="preserve"> 'App23'!Q27</f>
        <v>113.25024242660548</v>
      </c>
      <c r="T40" s="154">
        <f xml:space="preserve"> 'App23'!R27</f>
        <v>115.62849751756418</v>
      </c>
      <c r="U40" s="154">
        <f xml:space="preserve"> 'App23'!S27</f>
        <v>117.94106746791547</v>
      </c>
    </row>
    <row r="41" spans="1:21" ht="12.75" customHeight="1" outlineLevel="1">
      <c r="A41" s="4"/>
      <c r="B41" s="2"/>
      <c r="C41" s="5"/>
      <c r="E41" s="153" t="s">
        <v>175</v>
      </c>
      <c r="F41" s="153"/>
      <c r="G41" s="153" t="s">
        <v>169</v>
      </c>
      <c r="H41" s="153"/>
      <c r="I41" s="153"/>
      <c r="J41" s="154">
        <f xml:space="preserve"> 'App23'!H28</f>
        <v>96.8</v>
      </c>
      <c r="K41" s="154">
        <f xml:space="preserve"> 'App23'!I28</f>
        <v>98.8</v>
      </c>
      <c r="L41" s="154">
        <f xml:space="preserve"> 'App23'!J28</f>
        <v>100.1</v>
      </c>
      <c r="M41" s="154">
        <f xml:space="preserve"> 'App23'!K28</f>
        <v>100.3</v>
      </c>
      <c r="N41" s="154">
        <f xml:space="preserve"> 'App23'!L28</f>
        <v>101.6</v>
      </c>
      <c r="O41" s="154">
        <f xml:space="preserve"> 'App23'!M28</f>
        <v>104.4</v>
      </c>
      <c r="P41" s="154">
        <f xml:space="preserve"> 'App23'!N28</f>
        <v>106.68977</v>
      </c>
      <c r="Q41" s="154">
        <f xml:space="preserve"> 'App23'!O28</f>
        <v>108.871487681</v>
      </c>
      <c r="R41" s="154">
        <f xml:space="preserve"> 'App23'!P28</f>
        <v>111.15778892230099</v>
      </c>
      <c r="S41" s="154">
        <f xml:space="preserve"> 'App23'!Q28</f>
        <v>113.38094470074702</v>
      </c>
      <c r="T41" s="154">
        <f xml:space="preserve"> 'App23'!R28</f>
        <v>115.7619445394627</v>
      </c>
      <c r="U41" s="154">
        <f xml:space="preserve"> 'App23'!S28</f>
        <v>118.07718343025196</v>
      </c>
    </row>
    <row r="42" spans="1:21" ht="12.75" customHeight="1" outlineLevel="1">
      <c r="A42" s="4"/>
      <c r="B42" s="2"/>
      <c r="C42" s="5"/>
      <c r="E42" s="153" t="s">
        <v>176</v>
      </c>
      <c r="F42" s="153"/>
      <c r="G42" s="153" t="s">
        <v>169</v>
      </c>
      <c r="H42" s="153"/>
      <c r="I42" s="153"/>
      <c r="J42" s="154">
        <f xml:space="preserve"> 'App23'!H29</f>
        <v>97</v>
      </c>
      <c r="K42" s="154">
        <f xml:space="preserve"> 'App23'!I29</f>
        <v>98.8</v>
      </c>
      <c r="L42" s="154">
        <f xml:space="preserve"> 'App23'!J29</f>
        <v>99.9</v>
      </c>
      <c r="M42" s="154">
        <f xml:space="preserve"> 'App23'!K29</f>
        <v>100.3</v>
      </c>
      <c r="N42" s="154">
        <f xml:space="preserve"> 'App23'!L29</f>
        <v>101.8</v>
      </c>
      <c r="O42" s="154">
        <f xml:space="preserve"> 'App23'!M29</f>
        <v>104.7</v>
      </c>
      <c r="P42" s="154">
        <f xml:space="preserve"> 'App23'!N29</f>
        <v>106.88593750000001</v>
      </c>
      <c r="Q42" s="154">
        <f xml:space="preserve"> 'App23'!O29</f>
        <v>109.0571416075</v>
      </c>
      <c r="R42" s="154">
        <f xml:space="preserve"> 'App23'!P29</f>
        <v>111.3473415812575</v>
      </c>
      <c r="S42" s="154">
        <f xml:space="preserve"> 'App23'!Q29</f>
        <v>113.57428841288265</v>
      </c>
      <c r="T42" s="154">
        <f xml:space="preserve"> 'App23'!R29</f>
        <v>115.95934846955318</v>
      </c>
      <c r="U42" s="154">
        <f xml:space="preserve"> 'App23'!S29</f>
        <v>118.27853543894425</v>
      </c>
    </row>
    <row r="43" spans="1:21" ht="12.75" customHeight="1" outlineLevel="1">
      <c r="A43" s="4"/>
      <c r="B43" s="2"/>
      <c r="C43" s="5"/>
      <c r="E43" s="153" t="s">
        <v>177</v>
      </c>
      <c r="F43" s="153"/>
      <c r="G43" s="153" t="s">
        <v>169</v>
      </c>
      <c r="H43" s="153"/>
      <c r="I43" s="153"/>
      <c r="J43" s="154">
        <f xml:space="preserve"> 'App23'!H30</f>
        <v>97.3</v>
      </c>
      <c r="K43" s="154">
        <f xml:space="preserve"> 'App23'!I30</f>
        <v>99.2</v>
      </c>
      <c r="L43" s="154">
        <f xml:space="preserve"> 'App23'!J30</f>
        <v>99.9</v>
      </c>
      <c r="M43" s="154">
        <f xml:space="preserve"> 'App23'!K30</f>
        <v>100.4</v>
      </c>
      <c r="N43" s="154">
        <f xml:space="preserve"> 'App23'!L30</f>
        <v>102.2</v>
      </c>
      <c r="O43" s="154">
        <f xml:space="preserve"> 'App23'!M30</f>
        <v>105</v>
      </c>
      <c r="P43" s="154">
        <f xml:space="preserve"> 'App23'!N30</f>
        <v>107.17612499999998</v>
      </c>
      <c r="Q43" s="154">
        <f xml:space="preserve"> 'App23'!O30</f>
        <v>109.3761787875</v>
      </c>
      <c r="R43" s="154">
        <f xml:space="preserve"> 'App23'!P30</f>
        <v>111.67307854203749</v>
      </c>
      <c r="S43" s="154">
        <f xml:space="preserve"> 'App23'!Q30</f>
        <v>113.90654011287823</v>
      </c>
      <c r="T43" s="154">
        <f xml:space="preserve"> 'App23'!R30</f>
        <v>116.29857745524866</v>
      </c>
      <c r="U43" s="154">
        <f xml:space="preserve"> 'App23'!S30</f>
        <v>118.62454900435364</v>
      </c>
    </row>
    <row r="44" spans="1:21" ht="12.75" customHeight="1" outlineLevel="1">
      <c r="A44" s="4"/>
      <c r="B44" s="2"/>
      <c r="C44" s="5"/>
      <c r="E44" s="153" t="s">
        <v>178</v>
      </c>
      <c r="F44" s="153"/>
      <c r="G44" s="153" t="s">
        <v>169</v>
      </c>
      <c r="H44" s="153"/>
      <c r="I44" s="153"/>
      <c r="J44" s="154">
        <f xml:space="preserve"> 'App23'!H31</f>
        <v>97</v>
      </c>
      <c r="K44" s="154">
        <f xml:space="preserve"> 'App23'!I31</f>
        <v>98.7</v>
      </c>
      <c r="L44" s="154">
        <f xml:space="preserve"> 'App23'!J31</f>
        <v>99.2</v>
      </c>
      <c r="M44" s="154">
        <f xml:space="preserve"> 'App23'!K31</f>
        <v>99.9</v>
      </c>
      <c r="N44" s="154">
        <f xml:space="preserve"> 'App23'!L31</f>
        <v>101.8</v>
      </c>
      <c r="O44" s="154">
        <f xml:space="preserve"> 'App23'!M31</f>
        <v>104.5</v>
      </c>
      <c r="P44" s="154">
        <f xml:space="preserve"> 'App23'!N31</f>
        <v>106.69474999999998</v>
      </c>
      <c r="Q44" s="154">
        <f xml:space="preserve"> 'App23'!O31</f>
        <v>108.93533974999997</v>
      </c>
      <c r="R44" s="154">
        <f xml:space="preserve"> 'App23'!P31</f>
        <v>111.11404654499997</v>
      </c>
      <c r="S44" s="154">
        <f xml:space="preserve"> 'App23'!Q31</f>
        <v>113.44744152244495</v>
      </c>
      <c r="T44" s="154">
        <f xml:space="preserve"> 'App23'!R31</f>
        <v>115.71639035289385</v>
      </c>
      <c r="U44" s="154">
        <f xml:space="preserve"> 'App23'!S31</f>
        <v>118.03071815995173</v>
      </c>
    </row>
    <row r="45" spans="1:21" ht="12.75" customHeight="1" outlineLevel="1">
      <c r="A45" s="4"/>
      <c r="B45" s="2"/>
      <c r="C45" s="5"/>
      <c r="E45" s="153" t="s">
        <v>179</v>
      </c>
      <c r="F45" s="153"/>
      <c r="G45" s="153" t="s">
        <v>169</v>
      </c>
      <c r="H45" s="153"/>
      <c r="I45" s="153"/>
      <c r="J45" s="154">
        <f xml:space="preserve"> 'App23'!H32</f>
        <v>97.5</v>
      </c>
      <c r="K45" s="154">
        <f xml:space="preserve"> 'App23'!I32</f>
        <v>99.1</v>
      </c>
      <c r="L45" s="154">
        <f xml:space="preserve"> 'App23'!J32</f>
        <v>99.5</v>
      </c>
      <c r="M45" s="154">
        <f xml:space="preserve"> 'App23'!K32</f>
        <v>100.1</v>
      </c>
      <c r="N45" s="154">
        <f xml:space="preserve"> 'App23'!L32</f>
        <v>102.4</v>
      </c>
      <c r="O45" s="154">
        <f xml:space="preserve"> 'App23'!M32</f>
        <v>104.9</v>
      </c>
      <c r="P45" s="154">
        <f xml:space="preserve"> 'App23'!N32</f>
        <v>107.152175</v>
      </c>
      <c r="Q45" s="154">
        <f xml:space="preserve"> 'App23'!O32</f>
        <v>109.40237067499999</v>
      </c>
      <c r="R45" s="154">
        <f xml:space="preserve"> 'App23'!P32</f>
        <v>111.59041808849999</v>
      </c>
      <c r="S45" s="154">
        <f xml:space="preserve"> 'App23'!Q32</f>
        <v>113.93381686835848</v>
      </c>
      <c r="T45" s="154">
        <f xml:space="preserve"> 'App23'!R32</f>
        <v>116.21249320572565</v>
      </c>
      <c r="U45" s="154">
        <f xml:space="preserve"> 'App23'!S32</f>
        <v>118.53674306984017</v>
      </c>
    </row>
    <row r="46" spans="1:21" ht="12.75" customHeight="1" outlineLevel="1">
      <c r="A46" s="4"/>
      <c r="B46" s="2"/>
      <c r="C46" s="5"/>
      <c r="E46" s="153" t="s">
        <v>180</v>
      </c>
      <c r="F46" s="153"/>
      <c r="G46" s="153" t="s">
        <v>169</v>
      </c>
      <c r="H46" s="153"/>
      <c r="I46" s="153"/>
      <c r="J46" s="154">
        <f xml:space="preserve"> 'App23'!H33</f>
        <v>97.8</v>
      </c>
      <c r="K46" s="154">
        <f xml:space="preserve"> 'App23'!I33</f>
        <v>99.3</v>
      </c>
      <c r="L46" s="154">
        <f xml:space="preserve"> 'App23'!J33</f>
        <v>99.6</v>
      </c>
      <c r="M46" s="154">
        <f xml:space="preserve"> 'App23'!K33</f>
        <v>100.4</v>
      </c>
      <c r="N46" s="154">
        <f xml:space="preserve"> 'App23'!L33</f>
        <v>102.7</v>
      </c>
      <c r="O46" s="154">
        <f xml:space="preserve"> 'App23'!M33</f>
        <v>105.1</v>
      </c>
      <c r="P46" s="154">
        <f xml:space="preserve"> 'App23'!N33</f>
        <v>107.37371749999998</v>
      </c>
      <c r="Q46" s="154">
        <f xml:space="preserve"> 'App23'!O33</f>
        <v>109.62856556749998</v>
      </c>
      <c r="R46" s="154">
        <f xml:space="preserve"> 'App23'!P33</f>
        <v>111.82113687884998</v>
      </c>
      <c r="S46" s="154">
        <f xml:space="preserve"> 'App23'!Q33</f>
        <v>114.16938075330582</v>
      </c>
      <c r="T46" s="154">
        <f xml:space="preserve"> 'App23'!R33</f>
        <v>116.45276836837193</v>
      </c>
      <c r="U46" s="154">
        <f xml:space="preserve"> 'App23'!S33</f>
        <v>118.78182373573938</v>
      </c>
    </row>
    <row r="47" spans="1:21" ht="12.75" customHeight="1" outlineLevel="1">
      <c r="A47" s="4"/>
      <c r="B47" s="2"/>
      <c r="C47" s="5"/>
      <c r="E47" s="5"/>
      <c r="F47" s="1"/>
      <c r="G47"/>
      <c r="H47"/>
      <c r="I47"/>
      <c r="J47" s="5"/>
      <c r="K47" s="5"/>
      <c r="L47" s="5"/>
      <c r="M47" s="5"/>
      <c r="N47" s="5"/>
      <c r="O47" s="5"/>
      <c r="P47" s="5"/>
      <c r="Q47" s="5"/>
      <c r="R47" s="5"/>
      <c r="S47" s="5"/>
      <c r="T47" s="5"/>
      <c r="U47" s="5"/>
    </row>
    <row r="48" spans="1:21" s="149" customFormat="1" outlineLevel="1">
      <c r="A48" s="163"/>
      <c r="B48" s="163"/>
      <c r="C48" s="164"/>
      <c r="D48" s="165"/>
      <c r="E48" s="156" t="s">
        <v>181</v>
      </c>
      <c r="F48" s="156"/>
      <c r="G48" s="156" t="s">
        <v>182</v>
      </c>
      <c r="H48" s="156"/>
      <c r="I48" s="156"/>
      <c r="J48" s="155"/>
      <c r="K48" s="155"/>
      <c r="L48" s="155"/>
      <c r="M48" s="155"/>
      <c r="N48" s="155"/>
      <c r="O48" s="155"/>
      <c r="P48" s="155"/>
      <c r="Q48" s="155"/>
      <c r="R48" s="155"/>
      <c r="S48" s="155"/>
      <c r="T48" s="155"/>
      <c r="U48" s="155"/>
    </row>
    <row r="49" spans="1:21" ht="12.75" customHeight="1" outlineLevel="1">
      <c r="A49" s="4"/>
      <c r="B49" s="2"/>
      <c r="C49" s="5"/>
      <c r="E49" s="5"/>
      <c r="F49" s="1"/>
      <c r="G49"/>
      <c r="H49"/>
      <c r="I49"/>
      <c r="J49" s="5"/>
      <c r="K49" s="5"/>
      <c r="L49" s="5"/>
      <c r="M49" s="5"/>
      <c r="N49" s="5"/>
      <c r="O49" s="5"/>
      <c r="P49" s="5"/>
      <c r="Q49" s="5"/>
      <c r="R49" s="5"/>
      <c r="S49" s="5"/>
      <c r="T49" s="5"/>
      <c r="U49" s="5"/>
    </row>
    <row r="50" spans="1:21" ht="12.75" customHeight="1" outlineLevel="1">
      <c r="A50" s="4"/>
      <c r="B50" s="32" t="s">
        <v>183</v>
      </c>
      <c r="C50" s="32"/>
      <c r="D50" s="33"/>
      <c r="E50" s="33"/>
      <c r="F50" s="27"/>
      <c r="G50" s="28"/>
      <c r="H50" s="28"/>
    </row>
    <row r="51" spans="1:21" ht="12.75" customHeight="1" outlineLevel="1">
      <c r="A51" s="4"/>
      <c r="B51" s="2"/>
      <c r="C51" s="5"/>
      <c r="E51" s="5"/>
      <c r="F51" s="1"/>
      <c r="G51"/>
      <c r="H51"/>
      <c r="I51"/>
      <c r="J51" s="5"/>
      <c r="K51" s="5"/>
      <c r="L51" s="5"/>
      <c r="M51" s="5"/>
      <c r="N51" s="5"/>
      <c r="O51" s="5"/>
      <c r="P51" s="5"/>
      <c r="Q51" s="5"/>
      <c r="R51" s="5"/>
      <c r="S51" s="5"/>
      <c r="T51" s="5"/>
      <c r="U51" s="5"/>
    </row>
    <row r="52" spans="1:21" ht="12.75" customHeight="1" outlineLevel="1">
      <c r="A52" s="4"/>
      <c r="B52" s="2"/>
      <c r="C52" s="5"/>
      <c r="E52" s="153" t="s">
        <v>184</v>
      </c>
      <c r="F52" s="153"/>
      <c r="G52" s="153" t="s">
        <v>169</v>
      </c>
      <c r="H52" s="153"/>
      <c r="I52" s="153"/>
      <c r="J52" s="154">
        <f xml:space="preserve"> 'App23'!H7</f>
        <v>242.5</v>
      </c>
      <c r="K52" s="154">
        <f xml:space="preserve"> 'App23'!I7</f>
        <v>249.5</v>
      </c>
      <c r="L52" s="154">
        <f xml:space="preserve"> 'App23'!J7</f>
        <v>255.7</v>
      </c>
      <c r="M52" s="154">
        <f xml:space="preserve"> 'App23'!K7</f>
        <v>258</v>
      </c>
      <c r="N52" s="154">
        <f xml:space="preserve"> 'App23'!L7</f>
        <v>261.39999999999998</v>
      </c>
      <c r="O52" s="154">
        <f xml:space="preserve"> 'App23'!M7</f>
        <v>270.60000000000002</v>
      </c>
      <c r="P52" s="154">
        <f xml:space="preserve"> 'App23'!N7</f>
        <v>279.76499999999999</v>
      </c>
      <c r="Q52" s="154">
        <f xml:space="preserve"> 'App23'!O7</f>
        <v>288.05750000000006</v>
      </c>
      <c r="R52" s="154">
        <f xml:space="preserve"> 'App23'!P7</f>
        <v>296.69922500000007</v>
      </c>
      <c r="S52" s="154">
        <f xml:space="preserve"> 'App23'!Q7</f>
        <v>305.89690097500005</v>
      </c>
      <c r="T52" s="154">
        <f xml:space="preserve"> 'App23'!R7</f>
        <v>315.37970490522503</v>
      </c>
      <c r="U52" s="154">
        <f xml:space="preserve"> 'App23'!S7</f>
        <v>324.84109605238177</v>
      </c>
    </row>
    <row r="53" spans="1:21" ht="12.75" customHeight="1" outlineLevel="1">
      <c r="A53" s="4"/>
      <c r="B53" s="2"/>
      <c r="C53" s="5"/>
      <c r="E53" s="153" t="s">
        <v>185</v>
      </c>
      <c r="F53" s="153"/>
      <c r="G53" s="153" t="s">
        <v>169</v>
      </c>
      <c r="H53" s="153"/>
      <c r="I53" s="153"/>
      <c r="J53" s="154">
        <f xml:space="preserve"> 'App23'!H8</f>
        <v>242.4</v>
      </c>
      <c r="K53" s="154">
        <f xml:space="preserve"> 'App23'!I8</f>
        <v>250</v>
      </c>
      <c r="L53" s="154">
        <f xml:space="preserve"> 'App23'!J8</f>
        <v>255.9</v>
      </c>
      <c r="M53" s="154">
        <f xml:space="preserve"> 'App23'!K8</f>
        <v>258.5</v>
      </c>
      <c r="N53" s="154">
        <f xml:space="preserve"> 'App23'!L8</f>
        <v>262.10000000000002</v>
      </c>
      <c r="O53" s="154">
        <f xml:space="preserve"> 'App23'!M8</f>
        <v>271.7</v>
      </c>
      <c r="P53" s="154">
        <f xml:space="preserve"> 'App23'!N8</f>
        <v>280.83499999999998</v>
      </c>
      <c r="Q53" s="154">
        <f xml:space="preserve"> 'App23'!O8</f>
        <v>289.0625</v>
      </c>
      <c r="R53" s="154">
        <f xml:space="preserve"> 'App23'!P8</f>
        <v>297.734375</v>
      </c>
      <c r="S53" s="154">
        <f xml:space="preserve"> 'App23'!Q8</f>
        <v>306.96414062499997</v>
      </c>
      <c r="T53" s="154">
        <f xml:space="preserve"> 'App23'!R8</f>
        <v>316.48002898437494</v>
      </c>
      <c r="U53" s="154">
        <f xml:space="preserve"> 'App23'!S8</f>
        <v>325.9744298539062</v>
      </c>
    </row>
    <row r="54" spans="1:21" ht="12.75" customHeight="1" outlineLevel="1">
      <c r="A54" s="4"/>
      <c r="B54" s="2"/>
      <c r="C54" s="5"/>
      <c r="E54" s="153" t="s">
        <v>186</v>
      </c>
      <c r="F54" s="153"/>
      <c r="G54" s="153" t="s">
        <v>169</v>
      </c>
      <c r="H54" s="153"/>
      <c r="I54" s="153"/>
      <c r="J54" s="154">
        <f xml:space="preserve"> 'App23'!H9</f>
        <v>241.8</v>
      </c>
      <c r="K54" s="154">
        <f xml:space="preserve"> 'App23'!I9</f>
        <v>249.7</v>
      </c>
      <c r="L54" s="154">
        <f xml:space="preserve"> 'App23'!J9</f>
        <v>256.3</v>
      </c>
      <c r="M54" s="154">
        <f xml:space="preserve"> 'App23'!K9</f>
        <v>258.89999999999998</v>
      </c>
      <c r="N54" s="154">
        <f xml:space="preserve"> 'App23'!L9</f>
        <v>263.10000000000002</v>
      </c>
      <c r="O54" s="154">
        <f xml:space="preserve"> 'App23'!M9</f>
        <v>272.3</v>
      </c>
      <c r="P54" s="154">
        <f xml:space="preserve"> 'App23'!N9</f>
        <v>281.91500000000002</v>
      </c>
      <c r="Q54" s="154">
        <f xml:space="preserve"> 'App23'!O9</f>
        <v>290.03750000000002</v>
      </c>
      <c r="R54" s="154">
        <f xml:space="preserve"> 'App23'!P9</f>
        <v>298.73862500000001</v>
      </c>
      <c r="S54" s="154">
        <f xml:space="preserve"> 'App23'!Q9</f>
        <v>307.99952237499997</v>
      </c>
      <c r="T54" s="154">
        <f xml:space="preserve"> 'App23'!R9</f>
        <v>317.54750756862495</v>
      </c>
      <c r="U54" s="154">
        <f xml:space="preserve"> 'App23'!S9</f>
        <v>327.07393279568373</v>
      </c>
    </row>
    <row r="55" spans="1:21" ht="12.75" customHeight="1" outlineLevel="1">
      <c r="A55" s="4"/>
      <c r="B55" s="2"/>
      <c r="C55" s="5"/>
      <c r="E55" s="153" t="s">
        <v>187</v>
      </c>
      <c r="F55" s="153"/>
      <c r="G55" s="153" t="s">
        <v>169</v>
      </c>
      <c r="H55" s="153"/>
      <c r="I55" s="153"/>
      <c r="J55" s="154">
        <f xml:space="preserve"> 'App23'!H10</f>
        <v>242.1</v>
      </c>
      <c r="K55" s="154">
        <f xml:space="preserve"> 'App23'!I10</f>
        <v>249.7</v>
      </c>
      <c r="L55" s="154">
        <f xml:space="preserve"> 'App23'!J10</f>
        <v>256</v>
      </c>
      <c r="M55" s="154">
        <f xml:space="preserve"> 'App23'!K10</f>
        <v>258.60000000000002</v>
      </c>
      <c r="N55" s="154">
        <f xml:space="preserve"> 'App23'!L10</f>
        <v>263.39999999999998</v>
      </c>
      <c r="O55" s="154">
        <f xml:space="preserve"> 'App23'!M10</f>
        <v>272.89999999999998</v>
      </c>
      <c r="P55" s="154">
        <f xml:space="preserve"> 'App23'!N10</f>
        <v>282.23</v>
      </c>
      <c r="Q55" s="154">
        <f xml:space="preserve"> 'App23'!O10</f>
        <v>290.38249999999999</v>
      </c>
      <c r="R55" s="154">
        <f xml:space="preserve"> 'App23'!P10</f>
        <v>299.093975</v>
      </c>
      <c r="S55" s="154">
        <f xml:space="preserve"> 'App23'!Q10</f>
        <v>308.36588822499999</v>
      </c>
      <c r="T55" s="154">
        <f xml:space="preserve"> 'App23'!R10</f>
        <v>317.92523075997497</v>
      </c>
      <c r="U55" s="154">
        <f xml:space="preserve"> 'App23'!S10</f>
        <v>327.46298768277421</v>
      </c>
    </row>
    <row r="56" spans="1:21" ht="12.75" customHeight="1" outlineLevel="1">
      <c r="A56" s="4"/>
      <c r="B56" s="2"/>
      <c r="C56" s="5"/>
      <c r="E56" s="153" t="s">
        <v>188</v>
      </c>
      <c r="F56" s="153"/>
      <c r="G56" s="153" t="s">
        <v>169</v>
      </c>
      <c r="H56" s="153"/>
      <c r="I56" s="153"/>
      <c r="J56" s="154">
        <f xml:space="preserve"> 'App23'!H11</f>
        <v>243</v>
      </c>
      <c r="K56" s="154">
        <f xml:space="preserve"> 'App23'!I11</f>
        <v>251</v>
      </c>
      <c r="L56" s="154">
        <f xml:space="preserve"> 'App23'!J11</f>
        <v>257</v>
      </c>
      <c r="M56" s="154">
        <f xml:space="preserve"> 'App23'!K11</f>
        <v>259.8</v>
      </c>
      <c r="N56" s="154">
        <f xml:space="preserve"> 'App23'!L11</f>
        <v>264.39999999999998</v>
      </c>
      <c r="O56" s="154">
        <f xml:space="preserve"> 'App23'!M11</f>
        <v>274.7</v>
      </c>
      <c r="P56" s="154">
        <f xml:space="preserve"> 'App23'!N11</f>
        <v>283.88499999999999</v>
      </c>
      <c r="Q56" s="154">
        <f xml:space="preserve"> 'App23'!O11</f>
        <v>292.04750000000001</v>
      </c>
      <c r="R56" s="154">
        <f xml:space="preserve"> 'App23'!P11</f>
        <v>300.80892500000004</v>
      </c>
      <c r="S56" s="154">
        <f xml:space="preserve"> 'App23'!Q11</f>
        <v>310.13400167500004</v>
      </c>
      <c r="T56" s="154">
        <f xml:space="preserve"> 'App23'!R11</f>
        <v>319.74815572692501</v>
      </c>
      <c r="U56" s="154">
        <f xml:space="preserve"> 'App23'!S11</f>
        <v>329.34060039873276</v>
      </c>
    </row>
    <row r="57" spans="1:21" ht="12.75" customHeight="1" outlineLevel="1">
      <c r="A57" s="4"/>
      <c r="B57" s="2"/>
      <c r="C57" s="5"/>
      <c r="E57" s="153" t="s">
        <v>189</v>
      </c>
      <c r="F57" s="153"/>
      <c r="G57" s="153" t="s">
        <v>169</v>
      </c>
      <c r="H57" s="153"/>
      <c r="I57" s="153"/>
      <c r="J57" s="154">
        <f xml:space="preserve"> 'App23'!H12</f>
        <v>244.2</v>
      </c>
      <c r="K57" s="154">
        <f xml:space="preserve"> 'App23'!I12</f>
        <v>251.9</v>
      </c>
      <c r="L57" s="154">
        <f xml:space="preserve"> 'App23'!J12</f>
        <v>257.60000000000002</v>
      </c>
      <c r="M57" s="154">
        <f xml:space="preserve"> 'App23'!K12</f>
        <v>259.60000000000002</v>
      </c>
      <c r="N57" s="154">
        <f xml:space="preserve"> 'App23'!L12</f>
        <v>264.89999999999998</v>
      </c>
      <c r="O57" s="154">
        <f xml:space="preserve"> 'App23'!M12</f>
        <v>275.10000000000002</v>
      </c>
      <c r="P57" s="154">
        <f xml:space="preserve"> 'App23'!N12</f>
        <v>284.1875</v>
      </c>
      <c r="Q57" s="154">
        <f xml:space="preserve"> 'App23'!O12</f>
        <v>292.38249999999999</v>
      </c>
      <c r="R57" s="154">
        <f xml:space="preserve"> 'App23'!P12</f>
        <v>301.153975</v>
      </c>
      <c r="S57" s="154">
        <f xml:space="preserve"> 'App23'!Q12</f>
        <v>310.48974822499997</v>
      </c>
      <c r="T57" s="154">
        <f xml:space="preserve"> 'App23'!R12</f>
        <v>320.11493041997494</v>
      </c>
      <c r="U57" s="154">
        <f xml:space="preserve"> 'App23'!S12</f>
        <v>329.71837833257422</v>
      </c>
    </row>
    <row r="58" spans="1:21" ht="12.75" customHeight="1" outlineLevel="1">
      <c r="A58" s="4"/>
      <c r="B58" s="2"/>
      <c r="C58" s="5"/>
      <c r="E58" s="153" t="s">
        <v>190</v>
      </c>
      <c r="F58" s="153"/>
      <c r="G58" s="153" t="s">
        <v>169</v>
      </c>
      <c r="H58" s="153"/>
      <c r="I58" s="153"/>
      <c r="J58" s="154">
        <f xml:space="preserve"> 'App23'!H13</f>
        <v>245.6</v>
      </c>
      <c r="K58" s="154">
        <f xml:space="preserve"> 'App23'!I13</f>
        <v>251.9</v>
      </c>
      <c r="L58" s="154">
        <f xml:space="preserve"> 'App23'!J13</f>
        <v>257.7</v>
      </c>
      <c r="M58" s="154">
        <f xml:space="preserve"> 'App23'!K13</f>
        <v>259.5</v>
      </c>
      <c r="N58" s="154">
        <f xml:space="preserve"> 'App23'!L13</f>
        <v>264.8</v>
      </c>
      <c r="O58" s="154">
        <f xml:space="preserve"> 'App23'!M13</f>
        <v>275.3</v>
      </c>
      <c r="P58" s="154">
        <f xml:space="preserve"> 'App23'!N13</f>
        <v>284.25</v>
      </c>
      <c r="Q58" s="154">
        <f xml:space="preserve"> 'App23'!O13</f>
        <v>292.42500000000001</v>
      </c>
      <c r="R58" s="154">
        <f xml:space="preserve"> 'App23'!P13</f>
        <v>301.19775000000004</v>
      </c>
      <c r="S58" s="154">
        <f xml:space="preserve"> 'App23'!Q13</f>
        <v>310.53488025000001</v>
      </c>
      <c r="T58" s="154">
        <f xml:space="preserve"> 'App23'!R13</f>
        <v>320.16146153774997</v>
      </c>
      <c r="U58" s="154">
        <f xml:space="preserve"> 'App23'!S13</f>
        <v>329.76630538388247</v>
      </c>
    </row>
    <row r="59" spans="1:21" ht="12.75" customHeight="1" outlineLevel="1">
      <c r="A59" s="4"/>
      <c r="B59" s="2"/>
      <c r="C59" s="5"/>
      <c r="E59" s="153" t="s">
        <v>191</v>
      </c>
      <c r="F59" s="153"/>
      <c r="G59" s="153" t="s">
        <v>169</v>
      </c>
      <c r="H59" s="153"/>
      <c r="I59" s="153"/>
      <c r="J59" s="154">
        <f xml:space="preserve"> 'App23'!H14</f>
        <v>245.6</v>
      </c>
      <c r="K59" s="154">
        <f xml:space="preserve"> 'App23'!I14</f>
        <v>252.1</v>
      </c>
      <c r="L59" s="154">
        <f xml:space="preserve"> 'App23'!J14</f>
        <v>257.10000000000002</v>
      </c>
      <c r="M59" s="154">
        <f xml:space="preserve"> 'App23'!K14</f>
        <v>259.8</v>
      </c>
      <c r="N59" s="154">
        <f xml:space="preserve"> 'App23'!L14</f>
        <v>265.5</v>
      </c>
      <c r="O59" s="154">
        <f xml:space="preserve"> 'App23'!M14</f>
        <v>275.8</v>
      </c>
      <c r="P59" s="154">
        <f xml:space="preserve"> 'App23'!N14</f>
        <v>284.48749999999995</v>
      </c>
      <c r="Q59" s="154">
        <f xml:space="preserve"> 'App23'!O14</f>
        <v>292.74</v>
      </c>
      <c r="R59" s="154">
        <f xml:space="preserve"> 'App23'!P14</f>
        <v>301.5222</v>
      </c>
      <c r="S59" s="154">
        <f xml:space="preserve"> 'App23'!Q14</f>
        <v>310.86938819999995</v>
      </c>
      <c r="T59" s="154">
        <f xml:space="preserve"> 'App23'!R14</f>
        <v>320.50633923419991</v>
      </c>
      <c r="U59" s="154">
        <f xml:space="preserve"> 'App23'!S14</f>
        <v>330.12152941122594</v>
      </c>
    </row>
    <row r="60" spans="1:21" ht="12.75" customHeight="1" outlineLevel="1">
      <c r="A60" s="4"/>
      <c r="B60" s="2"/>
      <c r="C60" s="5"/>
      <c r="E60" s="153" t="s">
        <v>192</v>
      </c>
      <c r="F60" s="153"/>
      <c r="G60" s="153" t="s">
        <v>169</v>
      </c>
      <c r="H60" s="153"/>
      <c r="I60" s="153"/>
      <c r="J60" s="154">
        <f xml:space="preserve"> 'App23'!H15</f>
        <v>246.8</v>
      </c>
      <c r="K60" s="154">
        <f xml:space="preserve"> 'App23'!I15</f>
        <v>253.4</v>
      </c>
      <c r="L60" s="154">
        <f xml:space="preserve"> 'App23'!J15</f>
        <v>257.5</v>
      </c>
      <c r="M60" s="154">
        <f xml:space="preserve"> 'App23'!K15</f>
        <v>260.60000000000002</v>
      </c>
      <c r="N60" s="154">
        <f xml:space="preserve"> 'App23'!L15</f>
        <v>267.10000000000002</v>
      </c>
      <c r="O60" s="154">
        <f xml:space="preserve"> 'App23'!M15</f>
        <v>278.10000000000002</v>
      </c>
      <c r="P60" s="154">
        <f xml:space="preserve"> 'App23'!N15</f>
        <v>286.51499999999999</v>
      </c>
      <c r="Q60" s="154">
        <f xml:space="preserve"> 'App23'!O15</f>
        <v>294.83750000000009</v>
      </c>
      <c r="R60" s="154">
        <f xml:space="preserve"> 'App23'!P15</f>
        <v>303.68262500000009</v>
      </c>
      <c r="S60" s="154">
        <f xml:space="preserve"> 'App23'!Q15</f>
        <v>313.09678637500008</v>
      </c>
      <c r="T60" s="154">
        <f xml:space="preserve"> 'App23'!R15</f>
        <v>322.80278675262508</v>
      </c>
      <c r="U60" s="154">
        <f xml:space="preserve"> 'App23'!S15</f>
        <v>332.48687035520385</v>
      </c>
    </row>
    <row r="61" spans="1:21" ht="12.75" customHeight="1" outlineLevel="1">
      <c r="A61" s="4"/>
      <c r="B61" s="2"/>
      <c r="C61" s="5"/>
      <c r="E61" s="153" t="s">
        <v>193</v>
      </c>
      <c r="F61" s="153"/>
      <c r="G61" s="153" t="s">
        <v>169</v>
      </c>
      <c r="H61" s="153"/>
      <c r="I61" s="153"/>
      <c r="J61" s="154">
        <f xml:space="preserve"> 'App23'!H16</f>
        <v>245.8</v>
      </c>
      <c r="K61" s="154">
        <f xml:space="preserve"> 'App23'!I16</f>
        <v>252.6</v>
      </c>
      <c r="L61" s="154">
        <f xml:space="preserve"> 'App23'!J16</f>
        <v>255.4</v>
      </c>
      <c r="M61" s="154">
        <f xml:space="preserve"> 'App23'!K16</f>
        <v>258.8</v>
      </c>
      <c r="N61" s="154">
        <f xml:space="preserve"> 'App23'!L16</f>
        <v>265.5</v>
      </c>
      <c r="O61" s="154">
        <f xml:space="preserve"> 'App23'!M16</f>
        <v>276</v>
      </c>
      <c r="P61" s="154">
        <f xml:space="preserve"> 'App23'!N16</f>
        <v>284.17250000000001</v>
      </c>
      <c r="Q61" s="154">
        <f xml:space="preserve"> 'App23'!O16</f>
        <v>292.697675</v>
      </c>
      <c r="R61" s="154">
        <f xml:space="preserve"> 'App23'!P16</f>
        <v>301.77130292499999</v>
      </c>
      <c r="S61" s="154">
        <f xml:space="preserve"> 'App23'!Q16</f>
        <v>311.12621331567499</v>
      </c>
      <c r="T61" s="154">
        <f xml:space="preserve"> 'App23'!R16</f>
        <v>320.45999971514527</v>
      </c>
      <c r="U61" s="154">
        <f xml:space="preserve"> 'App23'!S16</f>
        <v>330.07379970659963</v>
      </c>
    </row>
    <row r="62" spans="1:21" ht="12.75" customHeight="1" outlineLevel="1">
      <c r="A62" s="4"/>
      <c r="B62" s="2"/>
      <c r="C62" s="5"/>
      <c r="E62" s="153" t="s">
        <v>194</v>
      </c>
      <c r="F62" s="153"/>
      <c r="G62" s="153" t="s">
        <v>169</v>
      </c>
      <c r="H62" s="153"/>
      <c r="I62" s="153"/>
      <c r="J62" s="154">
        <f xml:space="preserve"> 'App23'!H17</f>
        <v>247.6</v>
      </c>
      <c r="K62" s="154">
        <f xml:space="preserve"> 'App23'!I17</f>
        <v>254.2</v>
      </c>
      <c r="L62" s="154">
        <f xml:space="preserve"> 'App23'!J17</f>
        <v>256.7</v>
      </c>
      <c r="M62" s="154">
        <f xml:space="preserve"> 'App23'!K17</f>
        <v>260</v>
      </c>
      <c r="N62" s="154">
        <f xml:space="preserve"> 'App23'!L17</f>
        <v>268.39999999999998</v>
      </c>
      <c r="O62" s="154">
        <f xml:space="preserve"> 'App23'!M17</f>
        <v>278.10000000000002</v>
      </c>
      <c r="P62" s="154">
        <f xml:space="preserve"> 'App23'!N17</f>
        <v>286.3075</v>
      </c>
      <c r="Q62" s="154">
        <f xml:space="preserve"> 'App23'!O17</f>
        <v>294.896725</v>
      </c>
      <c r="R62" s="154">
        <f xml:space="preserve"> 'App23'!P17</f>
        <v>304.03852347499998</v>
      </c>
      <c r="S62" s="154">
        <f xml:space="preserve"> 'App23'!Q17</f>
        <v>313.46371770272498</v>
      </c>
      <c r="T62" s="154">
        <f xml:space="preserve"> 'App23'!R17</f>
        <v>322.86762923380672</v>
      </c>
      <c r="U62" s="154">
        <f xml:space="preserve"> 'App23'!S17</f>
        <v>332.55365811082095</v>
      </c>
    </row>
    <row r="63" spans="1:21" ht="12.75" customHeight="1" outlineLevel="1">
      <c r="A63" s="4"/>
      <c r="B63" s="2"/>
      <c r="C63" s="5"/>
      <c r="E63" s="153" t="s">
        <v>195</v>
      </c>
      <c r="F63" s="153"/>
      <c r="G63" s="153" t="s">
        <v>169</v>
      </c>
      <c r="H63" s="153"/>
      <c r="I63" s="153"/>
      <c r="J63" s="154">
        <f xml:space="preserve"> 'App23'!H18</f>
        <v>248.7</v>
      </c>
      <c r="K63" s="154">
        <f xml:space="preserve"> 'App23'!I18</f>
        <v>254.8</v>
      </c>
      <c r="L63" s="154">
        <f xml:space="preserve"> 'App23'!J18</f>
        <v>257.10000000000002</v>
      </c>
      <c r="M63" s="154">
        <f xml:space="preserve"> 'App23'!K18</f>
        <v>261.10000000000002</v>
      </c>
      <c r="N63" s="154">
        <f xml:space="preserve"> 'App23'!L18</f>
        <v>269.3</v>
      </c>
      <c r="O63" s="154">
        <f xml:space="preserve"> 'App23'!M18</f>
        <v>278.3</v>
      </c>
      <c r="P63" s="154">
        <f xml:space="preserve"> 'App23'!N18</f>
        <v>286.77499999999998</v>
      </c>
      <c r="Q63" s="154">
        <f xml:space="preserve"> 'App23'!O18</f>
        <v>295.37824999999998</v>
      </c>
      <c r="R63" s="154">
        <f xml:space="preserve"> 'App23'!P18</f>
        <v>304.53497574999994</v>
      </c>
      <c r="S63" s="154">
        <f xml:space="preserve"> 'App23'!Q18</f>
        <v>313.97555999824993</v>
      </c>
      <c r="T63" s="154">
        <f xml:space="preserve"> 'App23'!R18</f>
        <v>323.39482679819741</v>
      </c>
      <c r="U63" s="154">
        <f xml:space="preserve"> 'App23'!S18</f>
        <v>333.09667160214332</v>
      </c>
    </row>
    <row r="64" spans="1:21" ht="12.75" customHeight="1" outlineLevel="1">
      <c r="A64" s="4"/>
      <c r="B64" s="2"/>
      <c r="C64" s="5"/>
      <c r="E64" s="5"/>
      <c r="F64" s="1"/>
      <c r="G64"/>
      <c r="H64"/>
      <c r="I64"/>
      <c r="J64" s="5"/>
      <c r="K64" s="5"/>
      <c r="L64" s="5"/>
      <c r="M64" s="5"/>
      <c r="N64" s="5"/>
      <c r="O64" s="5"/>
      <c r="P64" s="5"/>
      <c r="Q64" s="5"/>
      <c r="R64" s="5"/>
      <c r="S64" s="5"/>
      <c r="T64" s="5"/>
      <c r="U64" s="5"/>
    </row>
    <row r="65" spans="1:21" s="149" customFormat="1" outlineLevel="1">
      <c r="A65" s="163"/>
      <c r="B65" s="163"/>
      <c r="C65" s="164"/>
      <c r="D65" s="165"/>
      <c r="E65" s="156" t="s">
        <v>196</v>
      </c>
      <c r="F65" s="156"/>
      <c r="G65" s="156" t="s">
        <v>182</v>
      </c>
      <c r="H65" s="156"/>
      <c r="I65" s="156"/>
      <c r="J65" s="155"/>
      <c r="K65" s="155"/>
      <c r="L65" s="155"/>
      <c r="M65" s="155"/>
      <c r="N65" s="155"/>
      <c r="O65" s="155"/>
      <c r="P65" s="155"/>
      <c r="Q65" s="155"/>
      <c r="R65" s="155"/>
      <c r="S65" s="155"/>
      <c r="T65" s="155"/>
      <c r="U65" s="155"/>
    </row>
    <row r="66" spans="1:21" ht="12.75" customHeight="1" outlineLevel="1">
      <c r="A66" s="4"/>
      <c r="B66" s="2"/>
      <c r="C66" s="5"/>
      <c r="E66" s="5"/>
      <c r="F66" s="1"/>
      <c r="G66"/>
      <c r="H66"/>
      <c r="I66"/>
      <c r="J66" s="5"/>
      <c r="K66" s="5"/>
      <c r="L66" s="5"/>
      <c r="M66" s="5"/>
      <c r="N66" s="5"/>
      <c r="O66" s="5"/>
      <c r="P66" s="5"/>
      <c r="Q66" s="5"/>
      <c r="R66" s="5"/>
      <c r="S66" s="5"/>
      <c r="T66" s="5"/>
      <c r="U66" s="5"/>
    </row>
    <row r="67" spans="1:21" ht="12.75" customHeight="1" outlineLevel="1">
      <c r="A67" s="4"/>
      <c r="B67" s="32" t="s">
        <v>197</v>
      </c>
      <c r="C67" s="32"/>
      <c r="D67" s="33"/>
      <c r="E67" s="33"/>
      <c r="F67" s="27"/>
      <c r="G67" s="28"/>
      <c r="H67" s="28"/>
    </row>
    <row r="68" spans="1:21" ht="12.75" customHeight="1" outlineLevel="1">
      <c r="A68" s="4"/>
      <c r="B68" s="2"/>
      <c r="C68" s="5"/>
      <c r="E68" s="5"/>
      <c r="F68" s="1"/>
      <c r="G68"/>
      <c r="H68"/>
      <c r="I68"/>
      <c r="J68" s="5"/>
      <c r="K68" s="5"/>
      <c r="L68" s="5"/>
      <c r="M68" s="5"/>
      <c r="N68" s="5"/>
      <c r="O68" s="5"/>
      <c r="P68" s="5"/>
      <c r="Q68" s="5"/>
      <c r="R68" s="5"/>
      <c r="S68" s="5"/>
      <c r="T68" s="5"/>
      <c r="U68" s="5"/>
    </row>
    <row r="69" spans="1:21" ht="12.75" customHeight="1" outlineLevel="1">
      <c r="A69" s="4"/>
      <c r="B69" s="2"/>
      <c r="C69" s="5"/>
      <c r="E69" s="167" t="s">
        <v>198</v>
      </c>
      <c r="F69" s="168">
        <v>2013</v>
      </c>
      <c r="G69" s="140" t="s">
        <v>147</v>
      </c>
      <c r="H69"/>
      <c r="I69"/>
      <c r="J69" s="5"/>
      <c r="K69" s="5"/>
      <c r="L69" s="5"/>
      <c r="M69" s="5"/>
      <c r="N69" s="5"/>
      <c r="O69" s="5"/>
      <c r="P69" s="5"/>
      <c r="Q69" s="5"/>
      <c r="R69" s="5"/>
      <c r="S69" s="5"/>
      <c r="T69" s="5"/>
      <c r="U69" s="5"/>
    </row>
    <row r="70" spans="1:21" ht="12.75" customHeight="1" outlineLevel="1">
      <c r="A70" s="4"/>
      <c r="B70" s="2"/>
      <c r="C70" s="5"/>
      <c r="E70" s="167" t="s">
        <v>199</v>
      </c>
      <c r="F70" s="168">
        <v>2018</v>
      </c>
      <c r="G70" s="140" t="s">
        <v>147</v>
      </c>
      <c r="H70"/>
      <c r="I70"/>
      <c r="J70" s="5"/>
      <c r="K70" s="5"/>
      <c r="L70" s="5"/>
      <c r="M70" s="5"/>
      <c r="N70" s="5"/>
      <c r="O70" s="5"/>
      <c r="P70" s="5"/>
      <c r="Q70" s="5"/>
      <c r="R70" s="5"/>
      <c r="S70" s="5"/>
      <c r="T70" s="5"/>
      <c r="U70" s="5"/>
    </row>
    <row r="71" spans="1:21" ht="12.75" customHeight="1" outlineLevel="1">
      <c r="A71" s="4"/>
      <c r="B71" s="2"/>
      <c r="C71" s="5"/>
      <c r="E71" s="167" t="s">
        <v>200</v>
      </c>
      <c r="F71" s="168">
        <v>2018</v>
      </c>
      <c r="G71" s="140" t="s">
        <v>147</v>
      </c>
      <c r="H71"/>
      <c r="I71"/>
      <c r="J71" s="5"/>
      <c r="K71" s="5"/>
      <c r="L71" s="5"/>
      <c r="M71" s="5"/>
      <c r="N71" s="5"/>
      <c r="O71" s="5"/>
      <c r="P71" s="5"/>
      <c r="Q71" s="5"/>
      <c r="R71" s="5"/>
      <c r="S71" s="5"/>
      <c r="T71" s="5"/>
      <c r="U71" s="5"/>
    </row>
    <row r="72" spans="1:21" ht="12.75" customHeight="1" outlineLevel="1">
      <c r="A72" s="4"/>
      <c r="B72" s="2"/>
      <c r="C72" s="5"/>
      <c r="E72" s="167" t="s">
        <v>201</v>
      </c>
      <c r="F72" s="168">
        <v>2020</v>
      </c>
      <c r="G72" s="140" t="s">
        <v>147</v>
      </c>
      <c r="H72"/>
      <c r="I72"/>
      <c r="J72" s="5"/>
      <c r="K72" s="5"/>
      <c r="L72" s="5"/>
      <c r="M72" s="5"/>
      <c r="N72" s="5"/>
      <c r="O72" s="5"/>
      <c r="P72" s="5"/>
      <c r="Q72" s="5"/>
      <c r="R72" s="5"/>
      <c r="S72" s="5"/>
      <c r="T72" s="5"/>
      <c r="U72" s="5"/>
    </row>
    <row r="73" spans="1:21" ht="12.75" customHeight="1" outlineLevel="1">
      <c r="A73" s="4"/>
      <c r="B73" s="2"/>
      <c r="C73" s="5"/>
      <c r="E73" s="140"/>
      <c r="F73" s="140"/>
      <c r="G73" s="140"/>
      <c r="H73"/>
      <c r="I73"/>
      <c r="J73" s="5"/>
      <c r="K73" s="5"/>
      <c r="L73" s="5"/>
      <c r="M73" s="5"/>
      <c r="N73" s="5"/>
      <c r="O73" s="5"/>
      <c r="P73" s="5"/>
      <c r="Q73" s="5"/>
      <c r="R73" s="5"/>
      <c r="S73" s="5"/>
      <c r="T73" s="5"/>
      <c r="U73" s="5"/>
    </row>
    <row r="74" spans="1:21" ht="12.75" customHeight="1" outlineLevel="1">
      <c r="A74" s="4"/>
      <c r="B74" s="32" t="s">
        <v>202</v>
      </c>
      <c r="C74" s="32"/>
      <c r="D74" s="33"/>
      <c r="E74" s="33"/>
      <c r="F74" s="27"/>
      <c r="G74" s="28"/>
      <c r="H74" s="28"/>
    </row>
    <row r="75" spans="1:21" ht="12.75" customHeight="1" outlineLevel="1">
      <c r="A75" s="4"/>
      <c r="B75" s="2"/>
      <c r="C75" s="5"/>
      <c r="E75" s="5"/>
      <c r="F75" s="1"/>
      <c r="G75"/>
      <c r="H75"/>
      <c r="I75"/>
      <c r="J75" s="5"/>
      <c r="K75" s="5"/>
      <c r="L75" s="5"/>
      <c r="M75" s="5"/>
      <c r="N75" s="5"/>
      <c r="O75" s="5"/>
      <c r="P75" s="5"/>
      <c r="Q75" s="5"/>
      <c r="R75" s="5"/>
      <c r="S75" s="5"/>
      <c r="T75" s="5"/>
      <c r="U75" s="5"/>
    </row>
    <row r="76" spans="1:21" ht="12.75" customHeight="1" outlineLevel="1">
      <c r="A76" s="4"/>
      <c r="B76" s="2"/>
      <c r="C76" s="5"/>
      <c r="E76" s="140" t="s">
        <v>200</v>
      </c>
      <c r="F76" s="141">
        <v>2020</v>
      </c>
      <c r="G76" s="140" t="s">
        <v>147</v>
      </c>
      <c r="H76"/>
      <c r="I76"/>
      <c r="J76" s="5"/>
      <c r="K76" s="5"/>
      <c r="L76" s="5"/>
      <c r="M76" s="5"/>
      <c r="N76" s="5"/>
      <c r="O76" s="5"/>
      <c r="P76" s="5"/>
      <c r="Q76" s="5"/>
      <c r="R76" s="5"/>
      <c r="S76" s="5"/>
      <c r="T76" s="5"/>
      <c r="U76" s="5"/>
    </row>
    <row r="77" spans="1:21" ht="12.75" customHeight="1" outlineLevel="1">
      <c r="A77" s="4"/>
      <c r="B77" s="2"/>
      <c r="C77" s="5"/>
      <c r="E77" s="140" t="s">
        <v>203</v>
      </c>
      <c r="F77" s="141">
        <v>2018</v>
      </c>
      <c r="G77" s="140" t="s">
        <v>147</v>
      </c>
      <c r="H77"/>
      <c r="I77"/>
      <c r="J77" s="5"/>
      <c r="K77" s="5"/>
      <c r="L77" s="5"/>
      <c r="M77" s="5"/>
      <c r="N77" s="5"/>
      <c r="O77" s="5"/>
      <c r="P77" s="5"/>
      <c r="Q77" s="5"/>
      <c r="R77" s="5"/>
      <c r="S77" s="5"/>
      <c r="T77" s="5"/>
      <c r="U77" s="5"/>
    </row>
    <row r="78" spans="1:21" ht="12.75" customHeight="1" outlineLevel="1">
      <c r="A78" s="4"/>
      <c r="B78" s="2"/>
      <c r="C78" s="5"/>
      <c r="E78" s="274" t="s">
        <v>204</v>
      </c>
      <c r="F78" s="141">
        <v>2018</v>
      </c>
      <c r="G78" s="140" t="s">
        <v>147</v>
      </c>
      <c r="H78"/>
      <c r="I78"/>
      <c r="J78" s="5"/>
      <c r="K78" s="5"/>
      <c r="L78" s="5"/>
      <c r="M78" s="5"/>
      <c r="N78" s="5"/>
      <c r="O78" s="5"/>
      <c r="P78" s="5"/>
      <c r="Q78" s="5"/>
      <c r="R78" s="5"/>
      <c r="S78" s="5"/>
      <c r="T78" s="5"/>
      <c r="U78" s="5"/>
    </row>
    <row r="79" spans="1:21" ht="12.75" customHeight="1" outlineLevel="1">
      <c r="A79" s="4"/>
      <c r="B79" s="2"/>
      <c r="C79" s="5"/>
      <c r="E79" s="140"/>
      <c r="F79" s="140"/>
      <c r="G79" s="140"/>
      <c r="H79"/>
      <c r="I79"/>
      <c r="J79" s="5"/>
      <c r="K79" s="5"/>
      <c r="L79" s="5"/>
      <c r="M79" s="5"/>
      <c r="N79" s="5"/>
      <c r="O79" s="5"/>
      <c r="P79" s="5"/>
      <c r="Q79" s="5"/>
      <c r="R79" s="5"/>
      <c r="S79" s="5"/>
      <c r="T79" s="5"/>
      <c r="U79" s="5"/>
    </row>
    <row r="80" spans="1:21" ht="12.75" customHeight="1">
      <c r="A80" s="4"/>
      <c r="B80" s="2"/>
      <c r="C80" s="5"/>
      <c r="E80" s="5"/>
      <c r="F80" s="1"/>
      <c r="G80"/>
      <c r="H80"/>
      <c r="I80"/>
      <c r="J80" s="5"/>
      <c r="K80" s="5"/>
      <c r="L80" s="5"/>
      <c r="M80" s="5"/>
      <c r="N80" s="5"/>
      <c r="O80" s="5"/>
      <c r="P80" s="5"/>
      <c r="Q80" s="5"/>
      <c r="R80" s="5"/>
      <c r="S80" s="5"/>
      <c r="T80" s="5"/>
      <c r="U80" s="5"/>
    </row>
    <row r="81" spans="1:21" ht="12.75" customHeight="1">
      <c r="A81" s="43" t="s">
        <v>205</v>
      </c>
      <c r="B81" s="43"/>
      <c r="C81" s="44"/>
      <c r="D81" s="43"/>
      <c r="E81" s="43"/>
      <c r="F81" s="43"/>
      <c r="G81" s="43"/>
      <c r="H81" s="43"/>
      <c r="I81" s="43"/>
      <c r="J81" s="43"/>
      <c r="K81" s="43"/>
      <c r="L81" s="43"/>
      <c r="M81" s="43"/>
      <c r="N81" s="43"/>
      <c r="O81" s="43"/>
      <c r="P81" s="43"/>
      <c r="Q81" s="43"/>
      <c r="R81" s="43"/>
      <c r="S81" s="43"/>
      <c r="T81" s="43"/>
      <c r="U81" s="43"/>
    </row>
    <row r="82" spans="1:21" ht="12.75" customHeight="1" outlineLevel="1">
      <c r="C82" s="4"/>
      <c r="D82" s="35"/>
      <c r="E82" s="35"/>
      <c r="F82" s="35"/>
      <c r="G82" s="35"/>
      <c r="H82" s="35"/>
      <c r="I82" s="35"/>
      <c r="J82" s="35"/>
      <c r="K82" s="35"/>
      <c r="L82" s="35"/>
      <c r="M82" s="35"/>
      <c r="N82" s="35"/>
      <c r="O82" s="35"/>
      <c r="P82" s="35"/>
      <c r="Q82" s="35"/>
      <c r="R82" s="35"/>
      <c r="S82" s="35"/>
      <c r="T82" s="35"/>
      <c r="U82" s="35"/>
    </row>
    <row r="83" spans="1:21" ht="12.75" customHeight="1" outlineLevel="1">
      <c r="A83" s="4"/>
      <c r="B83" s="32" t="s">
        <v>206</v>
      </c>
      <c r="C83" s="32"/>
      <c r="D83" s="33"/>
      <c r="E83" s="33"/>
      <c r="F83" s="27"/>
      <c r="G83" s="28"/>
      <c r="H83" s="28"/>
    </row>
    <row r="84" spans="1:21" ht="12.75" customHeight="1" outlineLevel="1">
      <c r="A84" s="2"/>
      <c r="B84" s="2"/>
      <c r="C84" s="5"/>
      <c r="E84" s="5"/>
      <c r="F84" s="1"/>
      <c r="G84"/>
      <c r="H84"/>
      <c r="I84"/>
      <c r="J84" s="5"/>
      <c r="K84" s="5"/>
      <c r="L84" s="5"/>
      <c r="M84" s="5"/>
      <c r="N84" s="5"/>
      <c r="O84" s="5"/>
      <c r="P84" s="5"/>
      <c r="Q84" s="5"/>
      <c r="R84" s="5"/>
      <c r="S84" s="5"/>
      <c r="T84" s="5"/>
      <c r="U84" s="5"/>
    </row>
    <row r="85" spans="1:21" ht="12.75" customHeight="1" outlineLevel="1">
      <c r="A85" s="2"/>
      <c r="B85" s="2"/>
      <c r="C85" s="5"/>
      <c r="E85" s="170" t="s">
        <v>207</v>
      </c>
      <c r="F85" s="136"/>
      <c r="G85" s="170" t="s">
        <v>208</v>
      </c>
      <c r="H85" t="s">
        <v>209</v>
      </c>
      <c r="I85"/>
      <c r="J85" s="5"/>
      <c r="K85" s="5"/>
      <c r="L85" s="5"/>
      <c r="M85" s="5"/>
      <c r="N85" s="5"/>
      <c r="O85" s="5"/>
      <c r="P85" s="5"/>
      <c r="Q85" s="5"/>
      <c r="R85" s="5"/>
      <c r="S85" s="5"/>
      <c r="T85" s="5"/>
      <c r="U85" s="5"/>
    </row>
    <row r="86" spans="1:21" ht="12.75" customHeight="1" outlineLevel="1">
      <c r="A86" s="2"/>
      <c r="B86" s="2"/>
      <c r="C86" s="5"/>
      <c r="E86" s="170" t="s">
        <v>210</v>
      </c>
      <c r="F86" s="136">
        <f xml:space="preserve"> 'App25'!M6</f>
        <v>15.466515581959101</v>
      </c>
      <c r="G86" s="170" t="s">
        <v>208</v>
      </c>
      <c r="H86" t="s">
        <v>209</v>
      </c>
      <c r="I86"/>
      <c r="J86" s="5"/>
      <c r="K86" s="5"/>
      <c r="L86" s="5"/>
      <c r="M86" s="5"/>
      <c r="N86" s="5"/>
      <c r="O86" s="5"/>
      <c r="P86" s="5"/>
      <c r="Q86" s="5"/>
      <c r="R86" s="5"/>
      <c r="S86" s="5"/>
      <c r="T86" s="5"/>
      <c r="U86" s="5"/>
    </row>
    <row r="87" spans="1:21" ht="12.75" customHeight="1" outlineLevel="1">
      <c r="A87" s="2"/>
      <c r="B87" s="2"/>
      <c r="C87" s="5"/>
      <c r="E87" s="298" t="s">
        <v>211</v>
      </c>
      <c r="F87" s="136">
        <f xml:space="preserve"> 'App25'!M10</f>
        <v>-84.163689887076103</v>
      </c>
      <c r="G87" s="170" t="s">
        <v>208</v>
      </c>
      <c r="H87" t="s">
        <v>209</v>
      </c>
      <c r="I87"/>
      <c r="J87" s="5"/>
      <c r="K87" s="5"/>
      <c r="L87" s="5"/>
      <c r="M87" s="5"/>
      <c r="N87" s="5"/>
      <c r="O87" s="5"/>
      <c r="P87" s="5"/>
      <c r="Q87" s="5"/>
      <c r="R87" s="5"/>
      <c r="S87" s="5"/>
      <c r="T87" s="5"/>
      <c r="U87" s="5"/>
    </row>
    <row r="88" spans="1:21" ht="12.75" customHeight="1" outlineLevel="1">
      <c r="A88" s="2"/>
      <c r="B88" s="2"/>
      <c r="C88" s="5"/>
      <c r="E88" s="170" t="s">
        <v>212</v>
      </c>
      <c r="F88" s="136">
        <f xml:space="preserve"> 'App27'!M44</f>
        <v>0</v>
      </c>
      <c r="G88" s="170" t="s">
        <v>208</v>
      </c>
      <c r="H88" t="s">
        <v>209</v>
      </c>
      <c r="I88"/>
      <c r="J88" s="5"/>
      <c r="K88" s="5"/>
      <c r="L88" s="5"/>
      <c r="M88" s="5"/>
      <c r="N88" s="5"/>
      <c r="O88" s="5"/>
      <c r="P88" s="5"/>
      <c r="Q88" s="5"/>
      <c r="R88" s="5"/>
      <c r="S88" s="5"/>
      <c r="T88" s="5"/>
      <c r="U88" s="5"/>
    </row>
    <row r="89" spans="1:21" ht="12.75" customHeight="1" outlineLevel="1">
      <c r="A89" s="2"/>
      <c r="B89" s="2"/>
      <c r="C89" s="5"/>
      <c r="E89" s="170" t="s">
        <v>213</v>
      </c>
      <c r="F89" s="136">
        <f xml:space="preserve"> 'App27'!M45</f>
        <v>0</v>
      </c>
      <c r="G89" s="170" t="s">
        <v>208</v>
      </c>
      <c r="H89" t="s">
        <v>209</v>
      </c>
      <c r="I89"/>
      <c r="J89" s="5"/>
      <c r="K89" s="5"/>
      <c r="L89" s="5"/>
      <c r="M89" s="5"/>
      <c r="N89" s="5"/>
      <c r="O89" s="5"/>
      <c r="P89" s="5"/>
      <c r="Q89" s="5"/>
      <c r="R89" s="5"/>
      <c r="S89" s="5"/>
      <c r="T89" s="5"/>
      <c r="U89" s="5"/>
    </row>
    <row r="90" spans="1:21" ht="12.75" customHeight="1" outlineLevel="1">
      <c r="A90" s="2"/>
      <c r="B90" s="2"/>
      <c r="C90" s="5"/>
      <c r="E90" s="170" t="s">
        <v>214</v>
      </c>
      <c r="F90" s="136">
        <f xml:space="preserve"> 'WS15'!M42</f>
        <v>224.94000834756318</v>
      </c>
      <c r="G90" s="170" t="s">
        <v>208</v>
      </c>
      <c r="H90" t="s">
        <v>209</v>
      </c>
      <c r="I90"/>
      <c r="J90" s="5"/>
      <c r="K90" s="5"/>
      <c r="L90" s="5"/>
      <c r="M90" s="5"/>
      <c r="N90" s="5"/>
      <c r="O90" s="5"/>
      <c r="P90" s="5"/>
      <c r="Q90" s="5"/>
      <c r="R90" s="5"/>
      <c r="S90" s="5"/>
      <c r="T90" s="5"/>
      <c r="U90" s="5"/>
    </row>
    <row r="91" spans="1:21" ht="12.75" customHeight="1" outlineLevel="1">
      <c r="A91" s="2"/>
      <c r="B91" s="2"/>
      <c r="C91" s="5"/>
      <c r="E91" s="170" t="s">
        <v>215</v>
      </c>
      <c r="F91" s="136"/>
      <c r="G91" s="170" t="s">
        <v>208</v>
      </c>
      <c r="H91" t="s">
        <v>216</v>
      </c>
      <c r="I91"/>
      <c r="J91" s="5"/>
      <c r="K91" s="5"/>
      <c r="L91" s="5"/>
      <c r="M91" s="5"/>
      <c r="N91" s="5"/>
      <c r="O91" s="5"/>
      <c r="P91" s="5"/>
      <c r="Q91" s="5"/>
      <c r="R91" s="5"/>
      <c r="S91" s="5"/>
      <c r="T91" s="5"/>
      <c r="U91" s="5"/>
    </row>
    <row r="92" spans="1:21" ht="12.75" customHeight="1" outlineLevel="1">
      <c r="A92" s="2"/>
      <c r="B92" s="2"/>
      <c r="C92" s="5"/>
      <c r="E92" s="170" t="s">
        <v>217</v>
      </c>
      <c r="F92" s="136">
        <f xml:space="preserve"> 'App9'!N15</f>
        <v>-31.324917168356915</v>
      </c>
      <c r="G92" s="170" t="s">
        <v>208</v>
      </c>
      <c r="H92" t="s">
        <v>218</v>
      </c>
      <c r="I92"/>
      <c r="J92" s="5"/>
      <c r="K92" s="5"/>
      <c r="L92" s="5"/>
      <c r="M92" s="5"/>
      <c r="N92" s="5"/>
      <c r="O92" s="5"/>
      <c r="P92" s="5"/>
      <c r="Q92" s="5"/>
      <c r="R92" s="5"/>
      <c r="S92" s="5"/>
      <c r="T92" s="5"/>
      <c r="U92" s="5"/>
    </row>
    <row r="93" spans="1:21" ht="12.75" customHeight="1" outlineLevel="1">
      <c r="A93" s="2"/>
      <c r="B93" s="2"/>
      <c r="C93" s="5"/>
      <c r="E93" s="5"/>
      <c r="F93" s="1"/>
      <c r="G93"/>
      <c r="H93"/>
      <c r="I93"/>
      <c r="J93" s="5"/>
      <c r="K93" s="5"/>
      <c r="L93" s="5"/>
      <c r="M93" s="5"/>
      <c r="N93" s="5"/>
      <c r="O93" s="5"/>
      <c r="P93" s="5"/>
      <c r="Q93" s="5"/>
      <c r="R93" s="5"/>
      <c r="S93" s="5"/>
      <c r="T93" s="5"/>
      <c r="U93" s="5"/>
    </row>
    <row r="94" spans="1:21" ht="12.75" customHeight="1" outlineLevel="1">
      <c r="A94" s="2"/>
      <c r="B94" s="2"/>
      <c r="C94" s="5"/>
      <c r="E94" s="195" t="s">
        <v>219</v>
      </c>
      <c r="F94" s="256">
        <v>0.5</v>
      </c>
      <c r="G94" s="195" t="s">
        <v>182</v>
      </c>
      <c r="H94"/>
      <c r="I94"/>
      <c r="J94" s="5"/>
      <c r="K94" s="5"/>
      <c r="L94" s="5"/>
      <c r="M94" s="5"/>
      <c r="N94" s="5"/>
      <c r="O94" s="5"/>
      <c r="P94" s="5"/>
      <c r="Q94" s="5"/>
      <c r="R94" s="5"/>
      <c r="S94" s="5"/>
      <c r="T94" s="5"/>
      <c r="U94" s="5"/>
    </row>
    <row r="95" spans="1:21" ht="12.75" customHeight="1" outlineLevel="1">
      <c r="A95" s="2"/>
      <c r="B95" s="2"/>
      <c r="C95" s="5"/>
      <c r="E95" s="5"/>
      <c r="F95" s="1"/>
      <c r="G95"/>
      <c r="H95"/>
      <c r="I95"/>
      <c r="J95" s="5"/>
      <c r="K95" s="5"/>
      <c r="L95" s="5"/>
      <c r="M95" s="5"/>
      <c r="N95" s="5"/>
      <c r="O95" s="5"/>
      <c r="P95" s="5"/>
      <c r="Q95" s="5"/>
      <c r="R95" s="5"/>
      <c r="S95" s="5"/>
      <c r="T95" s="5"/>
      <c r="U95" s="5"/>
    </row>
    <row r="96" spans="1:21" ht="12.75" customHeight="1" outlineLevel="1">
      <c r="A96" s="2"/>
      <c r="B96" s="2"/>
      <c r="C96" s="5"/>
      <c r="E96" s="196" t="s">
        <v>220</v>
      </c>
      <c r="F96" s="256"/>
      <c r="G96" s="196" t="s">
        <v>182</v>
      </c>
      <c r="H96"/>
      <c r="I96"/>
      <c r="J96" s="5"/>
      <c r="K96" s="5"/>
      <c r="L96" s="5"/>
      <c r="M96" s="5"/>
      <c r="N96" s="5"/>
      <c r="O96" s="5"/>
      <c r="P96" s="5"/>
      <c r="Q96" s="5"/>
      <c r="R96" s="5"/>
      <c r="S96" s="5"/>
      <c r="T96" s="5"/>
      <c r="U96" s="5"/>
    </row>
    <row r="97" spans="1:21" ht="12.75" customHeight="1" outlineLevel="1">
      <c r="A97" s="2"/>
      <c r="B97" s="2"/>
      <c r="C97" s="5"/>
      <c r="E97" s="196" t="s">
        <v>221</v>
      </c>
      <c r="F97" s="260">
        <f>1-F96</f>
        <v>1</v>
      </c>
      <c r="G97" s="196" t="s">
        <v>182</v>
      </c>
      <c r="H97"/>
      <c r="I97"/>
      <c r="J97" s="5"/>
      <c r="K97" s="5"/>
      <c r="L97" s="5"/>
      <c r="M97" s="5"/>
      <c r="N97" s="5"/>
      <c r="O97" s="5"/>
      <c r="P97" s="5"/>
      <c r="Q97" s="5"/>
      <c r="R97" s="5"/>
      <c r="S97" s="5"/>
      <c r="T97" s="5"/>
      <c r="U97" s="5"/>
    </row>
    <row r="98" spans="1:21" ht="12.75" customHeight="1" outlineLevel="1">
      <c r="A98" s="2"/>
      <c r="B98" s="2"/>
      <c r="C98" s="5"/>
      <c r="E98" s="5"/>
      <c r="F98" s="1"/>
      <c r="G98"/>
      <c r="H98"/>
      <c r="I98"/>
      <c r="J98" s="5"/>
      <c r="K98" s="5"/>
      <c r="L98" s="5"/>
      <c r="M98" s="5"/>
      <c r="N98" s="5"/>
      <c r="O98" s="5"/>
      <c r="P98" s="5"/>
      <c r="Q98" s="5"/>
      <c r="R98" s="5"/>
      <c r="S98" s="5"/>
      <c r="T98" s="5"/>
      <c r="U98" s="5"/>
    </row>
    <row r="99" spans="1:21" ht="12.75" customHeight="1" outlineLevel="1">
      <c r="A99" s="2"/>
      <c r="B99" s="2"/>
      <c r="C99" s="5"/>
      <c r="E99" s="266" t="s">
        <v>222</v>
      </c>
      <c r="F99" s="136"/>
      <c r="G99" s="186" t="s">
        <v>208</v>
      </c>
      <c r="H99" s="244" t="s">
        <v>216</v>
      </c>
      <c r="I99"/>
      <c r="J99" s="5"/>
      <c r="K99" s="5"/>
      <c r="L99" s="5"/>
      <c r="M99" s="5"/>
      <c r="N99" s="5"/>
      <c r="O99" s="5"/>
      <c r="P99" s="5"/>
      <c r="Q99" s="5"/>
      <c r="R99" s="5"/>
      <c r="S99" s="5"/>
      <c r="T99" s="5"/>
      <c r="U99" s="5"/>
    </row>
    <row r="100" spans="1:21" ht="12.75" customHeight="1" outlineLevel="1">
      <c r="A100" s="2"/>
      <c r="B100" s="2"/>
      <c r="C100" s="5"/>
      <c r="E100" s="266" t="s">
        <v>223</v>
      </c>
      <c r="F100" s="136"/>
      <c r="G100" s="186" t="s">
        <v>208</v>
      </c>
      <c r="H100" s="244" t="s">
        <v>216</v>
      </c>
      <c r="I100"/>
      <c r="J100" s="5"/>
      <c r="K100" s="5"/>
      <c r="L100" s="5"/>
      <c r="M100" s="5"/>
      <c r="N100" s="5"/>
      <c r="O100" s="5"/>
      <c r="P100" s="5"/>
      <c r="Q100" s="5"/>
      <c r="R100" s="5"/>
      <c r="S100" s="5"/>
      <c r="T100" s="5"/>
      <c r="U100" s="5"/>
    </row>
    <row r="101" spans="1:21" ht="12.75" customHeight="1" outlineLevel="1">
      <c r="A101" s="2"/>
      <c r="B101" s="2"/>
      <c r="C101" s="5"/>
      <c r="E101" s="5"/>
      <c r="F101" s="1"/>
      <c r="G101"/>
      <c r="H101"/>
      <c r="I101"/>
      <c r="J101" s="5"/>
      <c r="K101" s="5"/>
      <c r="L101" s="5"/>
      <c r="M101" s="5"/>
      <c r="N101" s="5"/>
      <c r="O101" s="5"/>
      <c r="P101" s="5"/>
      <c r="Q101" s="5"/>
      <c r="R101" s="5"/>
      <c r="S101" s="5"/>
      <c r="T101" s="5"/>
      <c r="U101" s="5"/>
    </row>
    <row r="102" spans="1:21" ht="12.75" customHeight="1" outlineLevel="1">
      <c r="A102" s="4"/>
      <c r="B102" s="32" t="s">
        <v>224</v>
      </c>
      <c r="C102" s="32"/>
      <c r="D102" s="33"/>
      <c r="E102" s="33"/>
      <c r="F102" s="27"/>
      <c r="G102" s="28"/>
      <c r="H102" s="28"/>
    </row>
    <row r="103" spans="1:21" ht="12.75" customHeight="1" outlineLevel="1">
      <c r="A103" s="2"/>
      <c r="B103" s="2"/>
      <c r="C103" s="5"/>
      <c r="E103" s="5"/>
      <c r="F103" s="1"/>
      <c r="G103"/>
      <c r="H103"/>
      <c r="I103"/>
      <c r="J103" s="5"/>
      <c r="K103" s="5"/>
      <c r="L103" s="5"/>
      <c r="M103" s="5"/>
      <c r="N103" s="5"/>
      <c r="O103" s="5"/>
      <c r="P103" s="5"/>
      <c r="Q103" s="5"/>
      <c r="R103" s="5"/>
      <c r="S103" s="5"/>
      <c r="T103" s="5"/>
      <c r="U103" s="5"/>
    </row>
    <row r="104" spans="1:21" ht="12.75" customHeight="1" outlineLevel="1">
      <c r="A104" s="2"/>
      <c r="B104" s="2"/>
      <c r="C104" s="5"/>
      <c r="E104" s="170" t="s">
        <v>225</v>
      </c>
      <c r="F104" s="136"/>
      <c r="G104" s="170" t="s">
        <v>208</v>
      </c>
      <c r="H104" t="s">
        <v>209</v>
      </c>
      <c r="I104"/>
      <c r="J104" s="5"/>
      <c r="K104" s="5"/>
      <c r="L104" s="5"/>
      <c r="M104" s="5"/>
      <c r="N104" s="5"/>
      <c r="O104" s="5"/>
      <c r="P104" s="5"/>
      <c r="Q104" s="5"/>
      <c r="R104" s="5"/>
      <c r="S104" s="5"/>
      <c r="T104" s="5"/>
      <c r="U104" s="5"/>
    </row>
    <row r="105" spans="1:21" ht="12.75" customHeight="1" outlineLevel="1">
      <c r="A105" s="2"/>
      <c r="B105" s="2"/>
      <c r="C105" s="5"/>
      <c r="E105" s="170" t="s">
        <v>226</v>
      </c>
      <c r="F105" s="136">
        <f xml:space="preserve"> 'App25'!M8</f>
        <v>-6.7258755460731896</v>
      </c>
      <c r="G105" s="170" t="s">
        <v>208</v>
      </c>
      <c r="H105" t="s">
        <v>209</v>
      </c>
      <c r="I105"/>
      <c r="J105" s="5"/>
      <c r="K105" s="5"/>
      <c r="L105" s="5"/>
      <c r="M105" s="5"/>
      <c r="N105" s="5"/>
      <c r="O105" s="5"/>
      <c r="P105" s="5"/>
      <c r="Q105" s="5"/>
      <c r="R105" s="5"/>
      <c r="S105" s="5"/>
      <c r="T105" s="5"/>
      <c r="U105" s="5"/>
    </row>
    <row r="106" spans="1:21" ht="12.75" customHeight="1" outlineLevel="1">
      <c r="A106" s="2"/>
      <c r="B106" s="2"/>
      <c r="C106" s="5"/>
      <c r="E106" s="298" t="s">
        <v>227</v>
      </c>
      <c r="F106" s="136">
        <f xml:space="preserve"> 'App25'!M11</f>
        <v>-158.59878057175399</v>
      </c>
      <c r="G106" s="170" t="s">
        <v>208</v>
      </c>
      <c r="H106" t="s">
        <v>209</v>
      </c>
      <c r="I106"/>
      <c r="J106" s="5"/>
      <c r="K106" s="5"/>
      <c r="L106" s="5"/>
      <c r="M106" s="5"/>
      <c r="N106" s="5"/>
      <c r="O106" s="5"/>
      <c r="P106" s="5"/>
      <c r="Q106" s="5"/>
      <c r="R106" s="5"/>
      <c r="S106" s="5"/>
      <c r="T106" s="5"/>
      <c r="U106" s="5"/>
    </row>
    <row r="107" spans="1:21" ht="12.75" customHeight="1" outlineLevel="1">
      <c r="A107" s="2"/>
      <c r="B107" s="2"/>
      <c r="C107" s="5"/>
      <c r="E107" s="170" t="s">
        <v>228</v>
      </c>
      <c r="F107" s="136">
        <f xml:space="preserve"> 'App27'!M46</f>
        <v>0</v>
      </c>
      <c r="G107" s="170" t="s">
        <v>208</v>
      </c>
      <c r="H107" t="s">
        <v>209</v>
      </c>
      <c r="I107"/>
      <c r="J107" s="5"/>
      <c r="K107" s="5"/>
      <c r="L107" s="5"/>
      <c r="M107" s="5"/>
      <c r="N107" s="5"/>
      <c r="O107" s="5"/>
      <c r="P107" s="5"/>
      <c r="Q107" s="5"/>
      <c r="R107" s="5"/>
      <c r="S107" s="5"/>
      <c r="T107" s="5"/>
      <c r="U107" s="5"/>
    </row>
    <row r="108" spans="1:21" ht="12.75" customHeight="1" outlineLevel="1">
      <c r="A108" s="2"/>
      <c r="B108" s="2"/>
      <c r="C108" s="5"/>
      <c r="E108" s="170" t="s">
        <v>229</v>
      </c>
      <c r="F108" s="136">
        <f xml:space="preserve"> 'WWS15'!M37</f>
        <v>98.795616749537203</v>
      </c>
      <c r="G108" s="170" t="s">
        <v>208</v>
      </c>
      <c r="H108" t="s">
        <v>209</v>
      </c>
      <c r="I108"/>
      <c r="J108" s="5"/>
      <c r="K108" s="5"/>
      <c r="L108" s="1084" t="s">
        <v>1139</v>
      </c>
      <c r="M108" s="1085">
        <f xml:space="preserve"> 'Counters Creek'!G46</f>
        <v>-133.46602712855781</v>
      </c>
      <c r="N108" s="1086"/>
      <c r="O108" s="1087"/>
      <c r="P108" s="1084" t="s">
        <v>1140</v>
      </c>
      <c r="Q108" s="1085">
        <f xml:space="preserve"> 'SC9'!B13</f>
        <v>-7.2690000000000001</v>
      </c>
      <c r="R108" s="5"/>
      <c r="S108" s="5"/>
      <c r="T108" s="5"/>
      <c r="U108" s="5"/>
    </row>
    <row r="109" spans="1:21" ht="12.75" customHeight="1" outlineLevel="1">
      <c r="A109" s="2"/>
      <c r="B109" s="2"/>
      <c r="C109" s="5"/>
      <c r="E109" s="170" t="s">
        <v>230</v>
      </c>
      <c r="F109" s="136">
        <f xml:space="preserve"> M109 + Q109</f>
        <v>-160.07584775672893</v>
      </c>
      <c r="G109" s="170" t="s">
        <v>208</v>
      </c>
      <c r="H109" t="s">
        <v>216</v>
      </c>
      <c r="I109"/>
      <c r="J109" s="5"/>
      <c r="K109" s="5"/>
      <c r="L109" s="1084" t="s">
        <v>1141</v>
      </c>
      <c r="M109" s="1088">
        <f xml:space="preserve"> M108 * Indexation!$O$70 / Indexation!$J$72</f>
        <v>-151.80788944468233</v>
      </c>
      <c r="N109" s="1086"/>
      <c r="O109" s="1086"/>
      <c r="P109" s="1084" t="s">
        <v>1142</v>
      </c>
      <c r="Q109" s="1088">
        <f xml:space="preserve"> Q108 * Indexation!$O$70 / Indexation!$J$72</f>
        <v>-8.2679583120465932</v>
      </c>
      <c r="R109" s="5"/>
      <c r="S109" s="5"/>
      <c r="T109" s="5"/>
      <c r="U109" s="5"/>
    </row>
    <row r="110" spans="1:21" ht="12.75" customHeight="1" outlineLevel="1">
      <c r="A110" s="2"/>
      <c r="B110" s="2"/>
      <c r="C110" s="5"/>
      <c r="E110" s="170" t="s">
        <v>231</v>
      </c>
      <c r="F110" s="136">
        <f xml:space="preserve"> 'App9'!N28</f>
        <v>-20.593756645077832</v>
      </c>
      <c r="G110" s="170" t="s">
        <v>208</v>
      </c>
      <c r="H110" t="s">
        <v>218</v>
      </c>
      <c r="I110"/>
      <c r="J110" s="5"/>
      <c r="K110" s="5"/>
      <c r="L110" s="5"/>
      <c r="M110" s="5"/>
      <c r="N110" s="5"/>
      <c r="O110" s="5"/>
      <c r="P110" s="5"/>
      <c r="Q110" s="5"/>
      <c r="R110" s="5"/>
      <c r="S110" s="5"/>
      <c r="T110" s="5"/>
      <c r="U110" s="5"/>
    </row>
    <row r="111" spans="1:21" ht="12.75" customHeight="1" outlineLevel="1">
      <c r="A111" s="2"/>
      <c r="B111" s="2"/>
      <c r="C111" s="5"/>
      <c r="E111" s="5"/>
      <c r="F111" s="1"/>
      <c r="G111"/>
      <c r="H111"/>
      <c r="I111"/>
      <c r="J111" s="5"/>
      <c r="K111" s="5"/>
      <c r="L111" s="5"/>
      <c r="M111" s="5"/>
      <c r="N111" s="5"/>
      <c r="O111" s="5"/>
      <c r="P111" s="5"/>
      <c r="Q111" s="5"/>
      <c r="R111" s="5"/>
      <c r="S111" s="5"/>
      <c r="T111" s="5"/>
      <c r="U111" s="5"/>
    </row>
    <row r="112" spans="1:21" ht="12.75" customHeight="1" outlineLevel="1">
      <c r="A112" s="2"/>
      <c r="B112" s="2"/>
      <c r="C112" s="5"/>
      <c r="E112" s="195" t="s">
        <v>232</v>
      </c>
      <c r="F112" s="256">
        <v>0.5</v>
      </c>
      <c r="G112" s="195" t="s">
        <v>182</v>
      </c>
      <c r="H112"/>
      <c r="I112"/>
      <c r="J112" s="5"/>
      <c r="K112" s="5"/>
      <c r="L112" s="5"/>
      <c r="M112" s="5"/>
      <c r="N112" s="5"/>
      <c r="O112" s="5"/>
      <c r="P112" s="5"/>
      <c r="Q112" s="5"/>
      <c r="R112" s="5"/>
      <c r="S112" s="5"/>
      <c r="T112" s="5"/>
      <c r="U112" s="5"/>
    </row>
    <row r="113" spans="1:21" ht="12.75" customHeight="1" outlineLevel="1">
      <c r="A113" s="2"/>
      <c r="B113" s="2"/>
      <c r="C113" s="5"/>
      <c r="E113" s="5"/>
      <c r="F113" s="1"/>
      <c r="G113"/>
      <c r="H113"/>
      <c r="I113"/>
      <c r="J113" s="5"/>
      <c r="K113" s="5"/>
      <c r="L113" s="5"/>
      <c r="M113" s="5"/>
      <c r="N113" s="5"/>
      <c r="O113" s="5"/>
      <c r="P113" s="5"/>
      <c r="Q113" s="5"/>
      <c r="R113" s="5"/>
      <c r="S113" s="5"/>
      <c r="T113" s="5"/>
      <c r="U113" s="5"/>
    </row>
    <row r="114" spans="1:21" ht="12.75" customHeight="1" outlineLevel="1">
      <c r="A114" s="2"/>
      <c r="B114" s="2"/>
      <c r="C114" s="5"/>
      <c r="E114" s="249" t="s">
        <v>233</v>
      </c>
      <c r="F114" s="136"/>
      <c r="G114" s="170" t="s">
        <v>208</v>
      </c>
      <c r="H114" t="s">
        <v>216</v>
      </c>
      <c r="I114"/>
      <c r="J114" s="5"/>
      <c r="K114" s="5"/>
      <c r="L114" s="5"/>
      <c r="M114" s="5"/>
      <c r="N114" s="5"/>
      <c r="O114" s="5"/>
      <c r="P114" s="5"/>
      <c r="Q114" s="5"/>
      <c r="R114" s="5"/>
      <c r="S114" s="5"/>
      <c r="T114" s="5"/>
      <c r="U114" s="5"/>
    </row>
    <row r="115" spans="1:21" ht="12.75" customHeight="1" outlineLevel="1">
      <c r="A115" s="2"/>
      <c r="B115" s="2"/>
      <c r="C115" s="5"/>
      <c r="F115" s="5"/>
      <c r="G115" s="1"/>
      <c r="H115"/>
      <c r="I115"/>
      <c r="J115" s="5"/>
      <c r="K115" s="5"/>
      <c r="L115" s="5"/>
      <c r="M115" s="5"/>
      <c r="N115" s="5"/>
      <c r="O115" s="5"/>
      <c r="P115" s="5"/>
      <c r="Q115" s="5"/>
      <c r="R115" s="5"/>
      <c r="S115" s="5"/>
      <c r="T115" s="5"/>
      <c r="U115" s="5"/>
    </row>
    <row r="116" spans="1:21" ht="12.75" customHeight="1" outlineLevel="1">
      <c r="A116" s="2"/>
      <c r="B116" s="2"/>
      <c r="C116" s="5"/>
      <c r="E116" s="266" t="s">
        <v>234</v>
      </c>
      <c r="F116" s="136"/>
      <c r="G116" s="186" t="s">
        <v>208</v>
      </c>
      <c r="H116" s="244" t="s">
        <v>216</v>
      </c>
      <c r="I116"/>
      <c r="J116" s="5"/>
      <c r="K116" s="5"/>
      <c r="L116" s="5"/>
      <c r="M116" s="5"/>
      <c r="N116" s="5"/>
      <c r="O116" s="5"/>
      <c r="P116" s="5"/>
      <c r="Q116" s="5"/>
      <c r="R116" s="5"/>
      <c r="S116" s="5"/>
      <c r="T116" s="5"/>
      <c r="U116" s="5"/>
    </row>
    <row r="117" spans="1:21" ht="12.75" customHeight="1" outlineLevel="1">
      <c r="A117" s="2"/>
      <c r="B117" s="2"/>
      <c r="C117" s="5"/>
      <c r="E117" s="266" t="s">
        <v>235</v>
      </c>
      <c r="F117" s="136"/>
      <c r="G117" s="186" t="s">
        <v>208</v>
      </c>
      <c r="H117" s="244" t="s">
        <v>216</v>
      </c>
      <c r="I117"/>
      <c r="J117" s="5"/>
      <c r="K117" s="5"/>
      <c r="L117" s="5"/>
      <c r="M117" s="5"/>
      <c r="N117" s="5"/>
      <c r="O117" s="5"/>
      <c r="P117" s="5"/>
      <c r="Q117" s="5"/>
      <c r="R117" s="5"/>
      <c r="S117" s="5"/>
      <c r="T117" s="5"/>
      <c r="U117" s="5"/>
    </row>
    <row r="118" spans="1:21" ht="12.75" customHeight="1" outlineLevel="1">
      <c r="A118" s="2"/>
      <c r="B118" s="2"/>
      <c r="C118" s="5"/>
      <c r="F118" s="5"/>
      <c r="G118" s="1"/>
      <c r="H118"/>
      <c r="I118"/>
      <c r="J118" s="5"/>
      <c r="K118" s="5"/>
      <c r="L118" s="5"/>
      <c r="M118" s="5"/>
      <c r="N118" s="5"/>
      <c r="O118" s="5"/>
      <c r="P118" s="5"/>
      <c r="Q118" s="5"/>
      <c r="R118" s="5"/>
      <c r="S118" s="5"/>
      <c r="T118" s="5"/>
      <c r="U118" s="5"/>
    </row>
    <row r="119" spans="1:21" ht="12.75" customHeight="1" outlineLevel="1">
      <c r="A119" s="2"/>
      <c r="B119" s="32" t="s">
        <v>236</v>
      </c>
      <c r="C119" s="32"/>
      <c r="D119" s="33"/>
      <c r="E119" s="33"/>
      <c r="F119" s="5"/>
      <c r="G119" s="1"/>
      <c r="H119"/>
      <c r="I119"/>
      <c r="J119" s="5"/>
      <c r="K119" s="5"/>
      <c r="L119" s="5"/>
      <c r="M119" s="5"/>
      <c r="N119" s="5"/>
      <c r="O119" s="5"/>
      <c r="P119" s="5"/>
      <c r="Q119" s="5"/>
      <c r="R119" s="5"/>
      <c r="S119" s="5"/>
      <c r="T119" s="5"/>
      <c r="U119" s="5"/>
    </row>
    <row r="120" spans="1:21" ht="12.75" customHeight="1" outlineLevel="1">
      <c r="A120" s="2"/>
      <c r="B120" s="2"/>
      <c r="C120" s="5"/>
      <c r="F120" s="5"/>
      <c r="G120" s="1"/>
      <c r="H120"/>
      <c r="I120"/>
      <c r="J120" s="5"/>
      <c r="K120" s="5"/>
      <c r="L120" s="5"/>
      <c r="M120" s="5"/>
      <c r="N120" s="5"/>
      <c r="O120" s="5"/>
      <c r="P120" s="5"/>
      <c r="Q120" s="5"/>
      <c r="R120" s="5"/>
      <c r="S120" s="5"/>
      <c r="T120" s="5"/>
      <c r="U120" s="5"/>
    </row>
    <row r="121" spans="1:21" ht="12.75" customHeight="1" outlineLevel="1">
      <c r="A121" s="2"/>
      <c r="B121" s="2"/>
      <c r="C121" s="5"/>
      <c r="E121" s="170" t="s">
        <v>237</v>
      </c>
      <c r="F121" s="136"/>
      <c r="G121" s="170" t="s">
        <v>208</v>
      </c>
      <c r="H121" t="s">
        <v>216</v>
      </c>
      <c r="I121"/>
      <c r="J121" s="5"/>
      <c r="K121" s="5"/>
      <c r="L121" s="5"/>
      <c r="M121" s="5"/>
      <c r="N121" s="5"/>
      <c r="O121" s="5"/>
      <c r="P121" s="5"/>
      <c r="Q121" s="5"/>
      <c r="R121" s="5"/>
      <c r="S121" s="5"/>
      <c r="T121" s="5"/>
      <c r="U121" s="5"/>
    </row>
    <row r="122" spans="1:21" ht="12.75" customHeight="1" outlineLevel="1">
      <c r="A122" s="2"/>
      <c r="B122" s="2"/>
      <c r="C122" s="5"/>
      <c r="E122" s="170" t="s">
        <v>238</v>
      </c>
      <c r="F122" s="136">
        <f xml:space="preserve"> 'App27'!M47</f>
        <v>0</v>
      </c>
      <c r="G122" s="170" t="s">
        <v>208</v>
      </c>
      <c r="H122" t="s">
        <v>209</v>
      </c>
      <c r="I122"/>
      <c r="J122" s="5"/>
      <c r="K122" s="5"/>
      <c r="L122" s="5"/>
      <c r="M122" s="5"/>
      <c r="N122" s="5"/>
      <c r="O122" s="5"/>
      <c r="P122" s="5"/>
      <c r="Q122" s="5"/>
      <c r="R122" s="5"/>
      <c r="S122" s="5"/>
      <c r="T122" s="5"/>
      <c r="U122" s="5"/>
    </row>
    <row r="123" spans="1:21" ht="12.75" customHeight="1" outlineLevel="1">
      <c r="A123" s="2"/>
      <c r="B123" s="2"/>
      <c r="C123" s="5"/>
      <c r="E123" s="319" t="s">
        <v>239</v>
      </c>
      <c r="F123" s="136">
        <f xml:space="preserve"> Dmmy10!M37</f>
        <v>-125.08975026148171</v>
      </c>
      <c r="G123" s="319" t="s">
        <v>208</v>
      </c>
      <c r="H123" s="320" t="s">
        <v>209</v>
      </c>
      <c r="I123"/>
      <c r="J123" s="5"/>
      <c r="K123" s="5"/>
      <c r="L123" s="5"/>
      <c r="M123" s="5"/>
      <c r="N123" s="5"/>
      <c r="O123" s="5"/>
      <c r="P123" s="5"/>
      <c r="Q123" s="5"/>
      <c r="R123" s="5"/>
      <c r="S123" s="5"/>
      <c r="T123" s="5"/>
      <c r="U123" s="5"/>
    </row>
    <row r="124" spans="1:21" ht="12.75" customHeight="1" outlineLevel="1">
      <c r="A124" s="2"/>
      <c r="B124" s="2"/>
      <c r="C124" s="5"/>
      <c r="E124" s="330" t="s">
        <v>240</v>
      </c>
      <c r="F124" s="136">
        <f xml:space="preserve"> N124</f>
        <v>-26.238316536678578</v>
      </c>
      <c r="G124" s="330" t="s">
        <v>208</v>
      </c>
      <c r="H124" s="331" t="s">
        <v>216</v>
      </c>
      <c r="I124"/>
      <c r="J124" s="5" t="s">
        <v>1166</v>
      </c>
      <c r="K124" s="136">
        <f xml:space="preserve"> TTT!H26</f>
        <v>-23.068128273847755</v>
      </c>
      <c r="L124" s="5"/>
      <c r="M124" s="5" t="s">
        <v>216</v>
      </c>
      <c r="N124" s="1088">
        <f xml:space="preserve"> K124 * Indexation!O70 / Indexation!J72</f>
        <v>-26.238316536678578</v>
      </c>
      <c r="O124" s="5"/>
      <c r="P124" s="5"/>
      <c r="Q124" s="5"/>
      <c r="R124" s="5"/>
      <c r="S124" s="5"/>
      <c r="T124" s="5"/>
      <c r="U124" s="5"/>
    </row>
    <row r="125" spans="1:21" ht="12.75" customHeight="1" outlineLevel="1">
      <c r="A125" s="2"/>
      <c r="B125" s="2"/>
      <c r="C125" s="5"/>
      <c r="E125" s="330" t="s">
        <v>241</v>
      </c>
      <c r="F125" s="136">
        <f xml:space="preserve"> 'App9'!N41</f>
        <v>0</v>
      </c>
      <c r="G125" s="330" t="s">
        <v>208</v>
      </c>
      <c r="H125" s="331" t="s">
        <v>218</v>
      </c>
      <c r="I125"/>
      <c r="J125" s="5"/>
      <c r="K125" s="5"/>
      <c r="L125" s="5"/>
      <c r="M125" s="5"/>
      <c r="N125" s="5"/>
      <c r="O125" s="5"/>
      <c r="P125" s="5"/>
      <c r="Q125" s="5"/>
      <c r="R125" s="5"/>
      <c r="S125" s="5"/>
      <c r="T125" s="5"/>
      <c r="U125" s="5"/>
    </row>
    <row r="126" spans="1:21" ht="12.75" customHeight="1" outlineLevel="1">
      <c r="A126" s="2"/>
      <c r="B126" s="2"/>
      <c r="C126" s="5"/>
      <c r="E126" s="195" t="s">
        <v>242</v>
      </c>
      <c r="F126" s="256">
        <v>0.5</v>
      </c>
      <c r="G126" s="195" t="s">
        <v>182</v>
      </c>
      <c r="H126"/>
      <c r="I126"/>
      <c r="J126" s="5"/>
      <c r="K126" s="5"/>
      <c r="L126" s="5"/>
      <c r="M126" s="5"/>
      <c r="N126" s="5"/>
      <c r="O126" s="5"/>
      <c r="P126" s="5"/>
      <c r="Q126" s="5"/>
      <c r="R126" s="5"/>
      <c r="S126" s="5"/>
      <c r="T126" s="5"/>
      <c r="U126" s="5"/>
    </row>
    <row r="127" spans="1:21" ht="12.75" customHeight="1" outlineLevel="1">
      <c r="A127" s="2"/>
      <c r="B127" s="2"/>
      <c r="C127" s="5"/>
      <c r="E127" s="195"/>
      <c r="F127" s="1"/>
      <c r="G127" s="195"/>
      <c r="H127"/>
      <c r="I127"/>
      <c r="J127" s="5"/>
      <c r="K127" s="5"/>
      <c r="L127" s="5"/>
      <c r="M127" s="5"/>
      <c r="N127" s="5"/>
      <c r="O127" s="5"/>
      <c r="P127" s="5"/>
      <c r="Q127" s="5"/>
      <c r="R127" s="5"/>
      <c r="S127" s="5"/>
      <c r="T127" s="5"/>
      <c r="U127" s="5"/>
    </row>
    <row r="128" spans="1:21" ht="12.75" customHeight="1" outlineLevel="1">
      <c r="A128" s="2"/>
      <c r="B128" s="2"/>
      <c r="C128" s="5"/>
      <c r="E128" s="266" t="s">
        <v>243</v>
      </c>
      <c r="F128" s="136"/>
      <c r="G128" s="186" t="s">
        <v>208</v>
      </c>
      <c r="H128" s="244" t="s">
        <v>216</v>
      </c>
      <c r="I128"/>
      <c r="J128" s="5"/>
      <c r="K128" s="5"/>
      <c r="L128" s="5"/>
      <c r="M128" s="5"/>
      <c r="N128" s="5"/>
      <c r="O128" s="5"/>
      <c r="P128" s="5"/>
      <c r="Q128" s="5"/>
      <c r="R128" s="5"/>
      <c r="S128" s="5"/>
      <c r="T128" s="5"/>
      <c r="U128" s="5"/>
    </row>
    <row r="129" spans="1:21" ht="12.75" customHeight="1" outlineLevel="1">
      <c r="A129" s="2"/>
      <c r="B129" s="2"/>
      <c r="C129" s="5"/>
      <c r="E129" s="5"/>
      <c r="F129" s="1"/>
      <c r="G129"/>
      <c r="H129"/>
      <c r="I129"/>
      <c r="J129" s="5"/>
      <c r="K129" s="5"/>
      <c r="L129" s="5"/>
      <c r="M129" s="5"/>
      <c r="N129" s="5"/>
      <c r="O129" s="5"/>
      <c r="P129" s="5"/>
      <c r="Q129" s="5"/>
      <c r="R129" s="5"/>
      <c r="S129" s="5"/>
      <c r="T129" s="5"/>
      <c r="U129" s="5"/>
    </row>
    <row r="130" spans="1:21" ht="12.75" customHeight="1">
      <c r="A130" s="2"/>
      <c r="B130" s="2"/>
      <c r="C130" s="5"/>
      <c r="E130" s="5"/>
      <c r="F130" s="1"/>
      <c r="G130"/>
      <c r="H130"/>
      <c r="I130"/>
      <c r="J130" s="5"/>
      <c r="K130" s="5"/>
      <c r="L130" s="5"/>
      <c r="M130" s="5"/>
      <c r="N130" s="5"/>
      <c r="O130" s="5"/>
      <c r="P130" s="5"/>
      <c r="Q130" s="5"/>
      <c r="R130" s="5"/>
      <c r="S130" s="5"/>
      <c r="T130" s="5"/>
      <c r="U130" s="5"/>
    </row>
    <row r="131" spans="1:21" ht="12.75" customHeight="1">
      <c r="A131" s="43" t="s">
        <v>244</v>
      </c>
      <c r="B131" s="43"/>
      <c r="C131" s="44"/>
      <c r="D131" s="43"/>
      <c r="E131" s="43"/>
      <c r="F131" s="43"/>
      <c r="G131" s="43"/>
      <c r="H131" s="43"/>
      <c r="I131" s="43"/>
      <c r="J131" s="43"/>
      <c r="K131" s="43"/>
      <c r="L131" s="43"/>
      <c r="M131" s="43"/>
      <c r="N131" s="43"/>
      <c r="O131" s="43"/>
      <c r="P131" s="43"/>
      <c r="Q131" s="43"/>
      <c r="R131" s="43"/>
      <c r="S131" s="43"/>
      <c r="T131" s="43"/>
      <c r="U131" s="43"/>
    </row>
    <row r="132" spans="1:21" ht="12.75" customHeight="1" outlineLevel="1">
      <c r="A132" s="4"/>
      <c r="B132" s="2"/>
      <c r="C132" s="5"/>
      <c r="E132" s="5"/>
      <c r="F132" s="5"/>
      <c r="G132" s="6"/>
      <c r="H132" s="6"/>
      <c r="I132" s="5"/>
      <c r="J132" s="5"/>
      <c r="K132" s="5"/>
      <c r="L132" s="5"/>
      <c r="M132" s="5"/>
      <c r="N132" s="5"/>
      <c r="O132" s="5"/>
      <c r="P132" s="5"/>
      <c r="Q132" s="5"/>
      <c r="R132" s="5"/>
      <c r="S132" s="5"/>
      <c r="T132" s="5"/>
      <c r="U132" s="5"/>
    </row>
    <row r="133" spans="1:21" ht="12.75" customHeight="1" outlineLevel="1">
      <c r="A133" s="4"/>
      <c r="B133" s="2"/>
      <c r="C133" s="21"/>
      <c r="E133" s="4" t="s">
        <v>245</v>
      </c>
      <c r="F133" s="127">
        <v>12</v>
      </c>
      <c r="G133" s="4" t="s">
        <v>246</v>
      </c>
      <c r="I133" s="21"/>
      <c r="J133" s="21"/>
      <c r="K133" s="21"/>
      <c r="L133" s="21"/>
      <c r="M133" s="21"/>
      <c r="N133" s="21"/>
      <c r="O133" s="21"/>
      <c r="P133" s="21"/>
      <c r="Q133" s="21"/>
      <c r="R133" s="21"/>
      <c r="S133" s="21"/>
      <c r="T133" s="21"/>
      <c r="U133" s="21"/>
    </row>
    <row r="134" spans="1:21" ht="12.75" customHeight="1" outlineLevel="1">
      <c r="A134" s="4"/>
      <c r="B134" s="2"/>
      <c r="C134" s="21"/>
      <c r="E134" s="28"/>
      <c r="F134" s="259"/>
      <c r="G134" s="28"/>
      <c r="H134" s="28"/>
      <c r="I134" s="21"/>
      <c r="J134" s="21"/>
      <c r="K134" s="21"/>
      <c r="L134" s="21"/>
      <c r="M134" s="21"/>
      <c r="N134" s="21"/>
      <c r="O134" s="21"/>
      <c r="P134" s="21"/>
      <c r="Q134" s="21"/>
      <c r="R134" s="21"/>
      <c r="S134" s="21"/>
      <c r="T134" s="21"/>
      <c r="U134" s="21"/>
    </row>
    <row r="135" spans="1:21" ht="12.75" customHeight="1" outlineLevel="1">
      <c r="A135" s="4"/>
      <c r="B135" s="2"/>
      <c r="C135" s="21"/>
      <c r="E135" s="4" t="s">
        <v>247</v>
      </c>
      <c r="F135" s="127">
        <v>12</v>
      </c>
      <c r="G135" s="4" t="s">
        <v>246</v>
      </c>
      <c r="I135" s="21"/>
      <c r="J135" s="21"/>
      <c r="K135" s="21"/>
      <c r="L135" s="21"/>
      <c r="M135" s="21"/>
      <c r="N135" s="21"/>
      <c r="O135" s="21"/>
      <c r="P135" s="21"/>
      <c r="Q135" s="21"/>
      <c r="R135" s="21"/>
      <c r="S135" s="21"/>
      <c r="T135" s="21"/>
      <c r="U135" s="21"/>
    </row>
    <row r="136" spans="1:21" ht="12.75" customHeight="1" outlineLevel="1">
      <c r="A136" s="4"/>
      <c r="B136" s="2"/>
      <c r="C136" s="21"/>
      <c r="I136" s="21"/>
      <c r="J136" s="21"/>
      <c r="K136" s="21"/>
      <c r="L136" s="21"/>
      <c r="M136" s="21"/>
      <c r="N136" s="21"/>
      <c r="O136" s="21"/>
      <c r="P136" s="21"/>
      <c r="Q136" s="21"/>
      <c r="R136" s="21"/>
      <c r="S136" s="21"/>
      <c r="T136" s="21"/>
      <c r="U136" s="21"/>
    </row>
    <row r="137" spans="1:21" ht="12.75" customHeight="1" outlineLevel="1">
      <c r="A137" s="4"/>
      <c r="C137"/>
      <c r="E137" s="4" t="s">
        <v>248</v>
      </c>
      <c r="F137" s="127">
        <v>365</v>
      </c>
      <c r="G137" s="4" t="s">
        <v>249</v>
      </c>
      <c r="H137" s="28"/>
      <c r="I137" s="21"/>
      <c r="J137"/>
      <c r="K137"/>
      <c r="L137"/>
      <c r="M137"/>
      <c r="N137"/>
      <c r="O137"/>
      <c r="P137"/>
      <c r="Q137"/>
      <c r="R137"/>
      <c r="S137"/>
      <c r="T137"/>
      <c r="U137"/>
    </row>
    <row r="138" spans="1:21" ht="12.75" customHeight="1" outlineLevel="1">
      <c r="A138" s="4"/>
      <c r="C138"/>
      <c r="H138" s="28"/>
      <c r="I138" s="21"/>
      <c r="J138"/>
      <c r="K138"/>
      <c r="L138"/>
      <c r="M138"/>
      <c r="N138"/>
      <c r="O138"/>
      <c r="P138"/>
      <c r="Q138"/>
      <c r="R138"/>
      <c r="S138"/>
      <c r="T138"/>
      <c r="U138"/>
    </row>
    <row r="140" spans="1:21" s="131" customFormat="1">
      <c r="A140" s="125"/>
      <c r="B140" s="125"/>
      <c r="C140" s="132"/>
      <c r="D140" s="104"/>
      <c r="E140" s="104" t="s">
        <v>138</v>
      </c>
      <c r="F140" s="137"/>
      <c r="G140" s="125"/>
      <c r="H140" s="137"/>
      <c r="I140" s="104"/>
      <c r="J140" s="104"/>
      <c r="K140" s="104"/>
      <c r="L140" s="104"/>
      <c r="M140" s="104"/>
      <c r="N140" s="104"/>
      <c r="O140" s="104"/>
      <c r="P140" s="104"/>
      <c r="Q140" s="104"/>
      <c r="R140" s="104"/>
      <c r="S140" s="104"/>
      <c r="T140" s="104"/>
      <c r="U140" s="104"/>
    </row>
  </sheetData>
  <conditionalFormatting sqref="A5">
    <cfRule type="cellIs" dxfId="26" priority="4318" stopIfTrue="1" operator="notEqual">
      <formula>0</formula>
    </cfRule>
    <cfRule type="cellIs" dxfId="25" priority="4319" stopIfTrue="1" operator="equal">
      <formula>""</formula>
    </cfRule>
  </conditionalFormatting>
  <conditionalFormatting sqref="C13:D13 C16:D17">
    <cfRule type="cellIs" dxfId="24" priority="2798" stopIfTrue="1" operator="equal">
      <formula>"N/A"</formula>
    </cfRule>
    <cfRule type="cellIs" dxfId="23" priority="2799" stopIfTrue="1" operator="notEqual">
      <formula>""</formula>
    </cfRule>
  </conditionalFormatting>
  <conditionalFormatting sqref="J3:U3">
    <cfRule type="cellIs" dxfId="22" priority="2424" stopIfTrue="1" operator="equal">
      <formula>$F$21</formula>
    </cfRule>
    <cfRule type="cellIs" dxfId="21" priority="2425" stopIfTrue="1" operator="equal">
      <formula>$F$20</formula>
    </cfRule>
  </conditionalFormatting>
  <printOptions headings="1"/>
  <pageMargins left="0.74803149606299213" right="0.74803149606299213" top="0.98425196850393704" bottom="0.98425196850393704" header="0.51181102362204722" footer="0.51181102362204722"/>
  <pageSetup paperSize="8" scale="60" fitToHeight="0" orientation="landscape" r:id="rId1"/>
  <headerFooter alignWithMargins="0">
    <oddHeader>&amp;CSheet:&amp;A</oddHeader>
    <oddFooter>&amp;L&amp;F ( Printed on &amp;D at &amp;T )&amp;RPage &amp;P of &amp;N</oddFooter>
  </headerFooter>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outlinePr summaryBelow="0" summaryRight="0"/>
    <pageSetUpPr fitToPage="1"/>
  </sheetPr>
  <dimension ref="A1:U104"/>
  <sheetViews>
    <sheetView showGridLines="0" defaultGridColor="0" colorId="22" zoomScale="80" workbookViewId="0">
      <pane xSplit="9" ySplit="5" topLeftCell="J6" activePane="bottomRight" state="frozen"/>
      <selection pane="topRight" activeCell="E106" sqref="E106"/>
      <selection pane="bottomLeft" activeCell="E106" sqref="E106"/>
      <selection pane="bottomRight"/>
    </sheetView>
  </sheetViews>
  <sheetFormatPr defaultColWidth="0" defaultRowHeight="13.2" outlineLevelRow="1"/>
  <cols>
    <col min="1" max="2" width="1.21875" style="35" customWidth="1"/>
    <col min="3" max="3" width="1.21875" style="34" customWidth="1"/>
    <col min="4" max="4" width="1.21875" style="4" customWidth="1"/>
    <col min="5" max="5" width="75.77734375" customWidth="1"/>
    <col min="6" max="6" width="12.77734375" customWidth="1"/>
    <col min="7" max="7" width="11.77734375" customWidth="1"/>
    <col min="8" max="8" width="15.77734375" customWidth="1"/>
    <col min="9" max="9" width="2.77734375" customWidth="1"/>
    <col min="10" max="21" width="12.77734375" customWidth="1"/>
    <col min="22" max="16384" width="9.21875" hidden="1"/>
  </cols>
  <sheetData>
    <row r="1" spans="1:21" ht="24.6">
      <c r="A1" s="22" t="str">
        <f ca="1" xml:space="preserve"> RIGHT(CELL("FILENAME", $A$1), LEN(CELL("FILENAME", $A$1)) - SEARCH("]", CELL("FILENAME", $A$1)))</f>
        <v>Time</v>
      </c>
      <c r="B1" s="22"/>
      <c r="C1" s="23"/>
      <c r="D1" s="36"/>
      <c r="E1" s="36"/>
      <c r="F1" s="139"/>
      <c r="G1" s="139"/>
      <c r="H1" s="139"/>
      <c r="I1" s="36"/>
      <c r="J1" s="88"/>
      <c r="K1" s="36"/>
      <c r="L1" s="36"/>
      <c r="M1" s="36"/>
      <c r="N1" s="36"/>
      <c r="O1" s="36"/>
      <c r="P1" s="36"/>
      <c r="Q1" s="36"/>
      <c r="R1" s="36"/>
      <c r="S1" s="36"/>
      <c r="T1" s="36"/>
      <c r="U1" s="36"/>
    </row>
    <row r="2" spans="1:21">
      <c r="E2" s="4" t="str">
        <f xml:space="preserve"> Time!E$25</f>
        <v>Model period ending</v>
      </c>
      <c r="F2" s="133"/>
      <c r="G2" s="133"/>
      <c r="H2" s="4"/>
      <c r="I2" s="4"/>
      <c r="J2" s="3">
        <f xml:space="preserve"> Time!J$25</f>
        <v>41364</v>
      </c>
      <c r="K2" s="3">
        <f xml:space="preserve"> Time!K$25</f>
        <v>41729</v>
      </c>
      <c r="L2" s="3">
        <f xml:space="preserve"> Time!L$25</f>
        <v>42094</v>
      </c>
      <c r="M2" s="3">
        <f xml:space="preserve"> Time!M$25</f>
        <v>42460</v>
      </c>
      <c r="N2" s="3">
        <f xml:space="preserve"> Time!N$25</f>
        <v>42825</v>
      </c>
      <c r="O2" s="3">
        <f xml:space="preserve"> Time!O$25</f>
        <v>43190</v>
      </c>
      <c r="P2" s="3">
        <f xml:space="preserve"> Time!P$25</f>
        <v>43555</v>
      </c>
      <c r="Q2" s="3">
        <f xml:space="preserve"> Time!Q$25</f>
        <v>43921</v>
      </c>
      <c r="R2" s="3">
        <f xml:space="preserve"> Time!R$25</f>
        <v>44286</v>
      </c>
      <c r="S2" s="3">
        <f xml:space="preserve"> Time!S$25</f>
        <v>44651</v>
      </c>
      <c r="T2" s="3">
        <f xml:space="preserve"> Time!T$25</f>
        <v>45016</v>
      </c>
      <c r="U2" s="3">
        <f xml:space="preserve"> Time!U$25</f>
        <v>45382</v>
      </c>
    </row>
    <row r="3" spans="1:21">
      <c r="E3" s="4" t="str">
        <f xml:space="preserve"> Time!E$80</f>
        <v>Timeline label</v>
      </c>
      <c r="F3" s="26"/>
      <c r="G3" s="26"/>
      <c r="H3" s="4"/>
      <c r="I3" s="4"/>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row>
    <row r="4" spans="1:21">
      <c r="D4" s="288"/>
      <c r="E4" s="4" t="str">
        <f xml:space="preserve"> Time!E$103</f>
        <v>Financial year ending</v>
      </c>
      <c r="F4" s="26"/>
      <c r="G4" s="26"/>
      <c r="H4" s="4"/>
      <c r="I4" s="4"/>
      <c r="J4" s="24">
        <f xml:space="preserve"> Time!J$103</f>
        <v>2013</v>
      </c>
      <c r="K4" s="24">
        <f xml:space="preserve"> Time!K$103</f>
        <v>2014</v>
      </c>
      <c r="L4" s="24">
        <f xml:space="preserve"> Time!L$103</f>
        <v>2015</v>
      </c>
      <c r="M4" s="24">
        <f xml:space="preserve"> Time!M$103</f>
        <v>2016</v>
      </c>
      <c r="N4" s="24">
        <f xml:space="preserve"> Time!N$103</f>
        <v>2017</v>
      </c>
      <c r="O4" s="24">
        <f xml:space="preserve"> Time!O$103</f>
        <v>2018</v>
      </c>
      <c r="P4" s="24">
        <f xml:space="preserve"> Time!P$103</f>
        <v>2019</v>
      </c>
      <c r="Q4" s="24">
        <f xml:space="preserve"> Time!Q$103</f>
        <v>2020</v>
      </c>
      <c r="R4" s="24">
        <f xml:space="preserve"> Time!R$103</f>
        <v>2021</v>
      </c>
      <c r="S4" s="24">
        <f xml:space="preserve"> Time!S$103</f>
        <v>2022</v>
      </c>
      <c r="T4" s="24">
        <f xml:space="preserve"> Time!T$103</f>
        <v>2023</v>
      </c>
      <c r="U4" s="24">
        <f xml:space="preserve"> Time!U$103</f>
        <v>2024</v>
      </c>
    </row>
    <row r="5" spans="1:21">
      <c r="E5" s="4" t="str">
        <f xml:space="preserve"> Time!E$10</f>
        <v>Model column counter</v>
      </c>
      <c r="F5" s="38" t="s">
        <v>135</v>
      </c>
      <c r="G5" s="35" t="s">
        <v>136</v>
      </c>
      <c r="H5" s="38" t="s">
        <v>137</v>
      </c>
      <c r="I5" s="4"/>
      <c r="J5" s="4">
        <f xml:space="preserve"> Time!J$10</f>
        <v>1</v>
      </c>
      <c r="K5" s="4">
        <f xml:space="preserve"> Time!K$10</f>
        <v>2</v>
      </c>
      <c r="L5" s="4">
        <f xml:space="preserve"> Time!L$10</f>
        <v>3</v>
      </c>
      <c r="M5" s="4">
        <f xml:space="preserve"> Time!M$10</f>
        <v>4</v>
      </c>
      <c r="N5" s="4">
        <f xml:space="preserve"> Time!N$10</f>
        <v>5</v>
      </c>
      <c r="O5" s="4">
        <f xml:space="preserve"> Time!O$10</f>
        <v>6</v>
      </c>
      <c r="P5" s="4">
        <f xml:space="preserve"> Time!P$10</f>
        <v>7</v>
      </c>
      <c r="Q5" s="4">
        <f xml:space="preserve"> Time!Q$10</f>
        <v>8</v>
      </c>
      <c r="R5" s="4">
        <f xml:space="preserve"> Time!R$10</f>
        <v>9</v>
      </c>
      <c r="S5" s="4">
        <f xml:space="preserve"> Time!S$10</f>
        <v>10</v>
      </c>
      <c r="T5" s="4">
        <f xml:space="preserve"> Time!T$10</f>
        <v>11</v>
      </c>
      <c r="U5" s="4">
        <f xml:space="preserve"> Time!U$10</f>
        <v>12</v>
      </c>
    </row>
    <row r="6" spans="1:21">
      <c r="D6" s="288"/>
    </row>
    <row r="7" spans="1:21" ht="12.75" customHeight="1" collapsed="1">
      <c r="A7" s="43" t="s">
        <v>250</v>
      </c>
      <c r="B7" s="43"/>
      <c r="C7" s="44"/>
      <c r="D7" s="43"/>
      <c r="E7" s="43"/>
      <c r="F7" s="43"/>
      <c r="G7" s="43"/>
      <c r="H7" s="43"/>
      <c r="I7" s="43"/>
      <c r="J7" s="43"/>
      <c r="K7" s="43"/>
      <c r="L7" s="43"/>
      <c r="M7" s="43"/>
      <c r="N7" s="43"/>
      <c r="O7" s="43"/>
      <c r="P7" s="43"/>
      <c r="Q7" s="43"/>
      <c r="R7" s="43"/>
      <c r="S7" s="43"/>
      <c r="T7" s="43"/>
      <c r="U7" s="43"/>
    </row>
    <row r="8" spans="1:21" hidden="1" outlineLevel="1">
      <c r="E8" s="4"/>
      <c r="F8" s="4"/>
      <c r="G8" s="4"/>
      <c r="H8" s="4"/>
      <c r="I8" s="4"/>
      <c r="J8" s="4"/>
      <c r="K8" s="4"/>
      <c r="L8" s="4"/>
      <c r="M8" s="4"/>
      <c r="N8" s="4"/>
      <c r="O8" s="4"/>
      <c r="P8" s="4"/>
      <c r="Q8" s="4"/>
      <c r="R8" s="4"/>
      <c r="S8" s="4"/>
      <c r="T8" s="4"/>
      <c r="U8" s="4"/>
    </row>
    <row r="9" spans="1:21" hidden="1" outlineLevel="1">
      <c r="B9" s="35" t="s">
        <v>251</v>
      </c>
      <c r="E9" s="4"/>
      <c r="F9" s="4"/>
      <c r="G9" s="4"/>
      <c r="H9" s="4"/>
      <c r="I9" s="4"/>
      <c r="J9" s="4"/>
      <c r="K9" s="4"/>
      <c r="L9" s="4"/>
      <c r="M9" s="4"/>
      <c r="N9" s="4"/>
      <c r="O9" s="4"/>
      <c r="P9" s="4"/>
      <c r="Q9" s="4"/>
      <c r="R9" s="4"/>
      <c r="S9" s="4"/>
      <c r="T9" s="4"/>
      <c r="U9" s="4"/>
    </row>
    <row r="10" spans="1:21" s="149" customFormat="1" hidden="1" outlineLevel="1">
      <c r="A10" s="163"/>
      <c r="B10" s="163"/>
      <c r="C10" s="164"/>
      <c r="D10" s="165"/>
      <c r="E10" s="201" t="s">
        <v>252</v>
      </c>
      <c r="F10" s="201"/>
      <c r="G10" s="201" t="s">
        <v>253</v>
      </c>
      <c r="H10" s="201"/>
      <c r="I10" s="202"/>
      <c r="J10" s="201">
        <f t="shared" ref="J10:R10" si="0" xml:space="preserve"> I10 + 1</f>
        <v>1</v>
      </c>
      <c r="K10" s="201">
        <f t="shared" si="0"/>
        <v>2</v>
      </c>
      <c r="L10" s="201">
        <f t="shared" si="0"/>
        <v>3</v>
      </c>
      <c r="M10" s="201">
        <f t="shared" si="0"/>
        <v>4</v>
      </c>
      <c r="N10" s="201">
        <f t="shared" si="0"/>
        <v>5</v>
      </c>
      <c r="O10" s="201">
        <f t="shared" si="0"/>
        <v>6</v>
      </c>
      <c r="P10" s="201">
        <f t="shared" si="0"/>
        <v>7</v>
      </c>
      <c r="Q10" s="201">
        <f t="shared" si="0"/>
        <v>8</v>
      </c>
      <c r="R10" s="201">
        <f t="shared" si="0"/>
        <v>9</v>
      </c>
      <c r="S10" s="201">
        <f xml:space="preserve"> R10 + 1</f>
        <v>10</v>
      </c>
      <c r="T10" s="201">
        <f xml:space="preserve"> S10 + 1</f>
        <v>11</v>
      </c>
      <c r="U10" s="201">
        <f xml:space="preserve"> T10 + 1</f>
        <v>12</v>
      </c>
    </row>
    <row r="11" spans="1:21" hidden="1" outlineLevel="1">
      <c r="E11" s="4" t="s">
        <v>254</v>
      </c>
      <c r="F11" s="13">
        <f xml:space="preserve"> MAX(J10:U10)</f>
        <v>12</v>
      </c>
      <c r="G11" s="4" t="s">
        <v>255</v>
      </c>
      <c r="H11" s="4"/>
      <c r="I11" s="4"/>
      <c r="J11" s="4"/>
      <c r="K11" s="4"/>
      <c r="L11" s="4"/>
      <c r="M11" s="4"/>
      <c r="N11" s="4"/>
      <c r="O11" s="4"/>
      <c r="P11" s="4"/>
      <c r="Q11" s="4"/>
      <c r="R11" s="4"/>
      <c r="S11" s="4"/>
      <c r="T11" s="4"/>
      <c r="U11" s="4"/>
    </row>
    <row r="12" spans="1:21" hidden="1" outlineLevel="1">
      <c r="E12" s="4"/>
      <c r="F12" s="4"/>
      <c r="G12" s="4"/>
      <c r="H12" s="4"/>
      <c r="I12" s="4"/>
      <c r="J12" s="4"/>
      <c r="K12" s="4"/>
      <c r="L12" s="4"/>
      <c r="M12" s="4"/>
      <c r="N12" s="4"/>
      <c r="O12" s="4"/>
      <c r="P12" s="4"/>
      <c r="Q12" s="4"/>
      <c r="R12" s="4"/>
      <c r="S12" s="4"/>
      <c r="T12" s="4"/>
      <c r="U12" s="4"/>
    </row>
    <row r="13" spans="1:21" hidden="1" outlineLevel="1">
      <c r="E13" s="37" t="str">
        <f t="shared" ref="E13:U13" si="1" xml:space="preserve"> E$10</f>
        <v>Model column counter</v>
      </c>
      <c r="F13" s="37">
        <f t="shared" si="1"/>
        <v>0</v>
      </c>
      <c r="G13" s="37" t="str">
        <f t="shared" si="1"/>
        <v>counter</v>
      </c>
      <c r="H13" s="37">
        <f t="shared" si="1"/>
        <v>0</v>
      </c>
      <c r="I13" s="37">
        <f t="shared" si="1"/>
        <v>0</v>
      </c>
      <c r="J13" s="37">
        <f t="shared" si="1"/>
        <v>1</v>
      </c>
      <c r="K13" s="37">
        <f t="shared" si="1"/>
        <v>2</v>
      </c>
      <c r="L13" s="37">
        <f t="shared" si="1"/>
        <v>3</v>
      </c>
      <c r="M13" s="37">
        <f t="shared" si="1"/>
        <v>4</v>
      </c>
      <c r="N13" s="37">
        <f t="shared" si="1"/>
        <v>5</v>
      </c>
      <c r="O13" s="37">
        <f t="shared" si="1"/>
        <v>6</v>
      </c>
      <c r="P13" s="37">
        <f t="shared" si="1"/>
        <v>7</v>
      </c>
      <c r="Q13" s="37">
        <f t="shared" si="1"/>
        <v>8</v>
      </c>
      <c r="R13" s="37">
        <f t="shared" si="1"/>
        <v>9</v>
      </c>
      <c r="S13" s="37">
        <f t="shared" si="1"/>
        <v>10</v>
      </c>
      <c r="T13" s="37">
        <f t="shared" si="1"/>
        <v>11</v>
      </c>
      <c r="U13" s="37">
        <f t="shared" si="1"/>
        <v>12</v>
      </c>
    </row>
    <row r="14" spans="1:21" hidden="1" outlineLevel="1">
      <c r="E14" s="4" t="s">
        <v>256</v>
      </c>
      <c r="F14" s="4"/>
      <c r="G14" s="4" t="s">
        <v>257</v>
      </c>
      <c r="H14" s="4">
        <f xml:space="preserve"> SUM(J14:U14)</f>
        <v>1</v>
      </c>
      <c r="I14" s="4"/>
      <c r="J14" s="4">
        <f t="shared" ref="J14:R14" si="2" xml:space="preserve"> IF(J13 = 1, 1, 0)</f>
        <v>1</v>
      </c>
      <c r="K14" s="4">
        <f t="shared" si="2"/>
        <v>0</v>
      </c>
      <c r="L14" s="4">
        <f t="shared" si="2"/>
        <v>0</v>
      </c>
      <c r="M14" s="4">
        <f t="shared" si="2"/>
        <v>0</v>
      </c>
      <c r="N14" s="4">
        <f t="shared" si="2"/>
        <v>0</v>
      </c>
      <c r="O14" s="4">
        <f t="shared" si="2"/>
        <v>0</v>
      </c>
      <c r="P14" s="4">
        <f t="shared" si="2"/>
        <v>0</v>
      </c>
      <c r="Q14" s="4">
        <f t="shared" si="2"/>
        <v>0</v>
      </c>
      <c r="R14" s="4">
        <f t="shared" si="2"/>
        <v>0</v>
      </c>
      <c r="S14" s="4">
        <f xml:space="preserve"> IF(S13 = 1, 1, 0)</f>
        <v>0</v>
      </c>
      <c r="T14" s="4">
        <f xml:space="preserve"> IF(T13 = 1, 1, 0)</f>
        <v>0</v>
      </c>
      <c r="U14" s="4">
        <f xml:space="preserve"> IF(U13 = 1, 1, 0)</f>
        <v>0</v>
      </c>
    </row>
    <row r="15" spans="1:21" hidden="1" outlineLevel="1">
      <c r="E15" s="4"/>
      <c r="F15" s="4"/>
      <c r="G15" s="4"/>
      <c r="H15" s="4"/>
      <c r="I15" s="4"/>
      <c r="J15" s="4"/>
      <c r="K15" s="4"/>
      <c r="L15" s="4"/>
      <c r="M15" s="4"/>
      <c r="N15" s="4"/>
      <c r="O15" s="4"/>
      <c r="P15" s="4"/>
      <c r="Q15" s="4"/>
      <c r="R15" s="4"/>
      <c r="S15" s="4"/>
      <c r="T15" s="4"/>
      <c r="U15" s="4"/>
    </row>
    <row r="16" spans="1:21" hidden="1" outlineLevel="1">
      <c r="B16" s="35" t="s">
        <v>258</v>
      </c>
      <c r="E16" s="4"/>
      <c r="F16" s="4"/>
      <c r="G16" s="4"/>
      <c r="H16" s="4"/>
      <c r="I16" s="4"/>
      <c r="J16" s="4"/>
      <c r="K16" s="4"/>
      <c r="L16" s="4"/>
      <c r="M16" s="4"/>
      <c r="N16" s="4"/>
      <c r="O16" s="4"/>
      <c r="P16" s="4"/>
      <c r="Q16" s="4"/>
      <c r="R16" s="4"/>
      <c r="S16" s="4"/>
      <c r="T16" s="4"/>
      <c r="U16" s="4"/>
    </row>
    <row r="17" spans="1:21" hidden="1" outlineLevel="1">
      <c r="E17" s="15" t="str">
        <f xml:space="preserve"> Inputs!E$13</f>
        <v>1st model column start date</v>
      </c>
      <c r="F17" s="15">
        <f xml:space="preserve"> Inputs!F$13</f>
        <v>41000</v>
      </c>
      <c r="G17" s="15" t="str">
        <f xml:space="preserve"> Inputs!G$13</f>
        <v>date</v>
      </c>
      <c r="H17" s="15"/>
      <c r="I17" s="15"/>
      <c r="J17" s="15"/>
      <c r="K17" s="15"/>
      <c r="L17" s="15"/>
      <c r="M17" s="15"/>
      <c r="N17" s="15"/>
      <c r="O17" s="15"/>
      <c r="P17" s="15"/>
      <c r="Q17" s="15"/>
      <c r="R17" s="15"/>
      <c r="S17" s="15"/>
      <c r="T17" s="15"/>
      <c r="U17" s="15"/>
    </row>
    <row r="18" spans="1:21" hidden="1" outlineLevel="1">
      <c r="E18" s="9" t="str">
        <f xml:space="preserve"> Inputs!E$133</f>
        <v>Months per model period</v>
      </c>
      <c r="F18" s="9">
        <f xml:space="preserve"> Inputs!F$133</f>
        <v>12</v>
      </c>
      <c r="G18" s="9" t="str">
        <f xml:space="preserve"> Inputs!G$133</f>
        <v>months</v>
      </c>
      <c r="H18" s="9"/>
      <c r="I18" s="9"/>
      <c r="J18" s="9"/>
      <c r="K18" s="9"/>
      <c r="L18" s="9"/>
      <c r="M18" s="9"/>
      <c r="N18" s="9"/>
      <c r="O18" s="9"/>
      <c r="P18" s="9"/>
      <c r="Q18" s="9"/>
      <c r="R18" s="9"/>
      <c r="S18" s="9"/>
      <c r="T18" s="9"/>
      <c r="U18" s="9"/>
    </row>
    <row r="19" spans="1:21" hidden="1" outlineLevel="1">
      <c r="E19" s="4" t="str">
        <f t="shared" ref="E19:U19" si="3" xml:space="preserve"> E$14</f>
        <v>1st model column flag</v>
      </c>
      <c r="F19" s="4">
        <f t="shared" si="3"/>
        <v>0</v>
      </c>
      <c r="G19" s="4" t="str">
        <f t="shared" si="3"/>
        <v>flag</v>
      </c>
      <c r="H19" s="4">
        <f t="shared" si="3"/>
        <v>1</v>
      </c>
      <c r="I19" s="4">
        <f t="shared" si="3"/>
        <v>0</v>
      </c>
      <c r="J19" s="4">
        <f t="shared" si="3"/>
        <v>1</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row>
    <row r="20" spans="1:21" hidden="1" outlineLevel="1">
      <c r="E20" s="4" t="s">
        <v>258</v>
      </c>
      <c r="F20" s="11"/>
      <c r="G20" s="8" t="s">
        <v>143</v>
      </c>
      <c r="H20" s="4"/>
      <c r="I20" s="129"/>
      <c r="J20" s="12">
        <f t="shared" ref="J20:R20" si="4" xml:space="preserve"> IF(J19 = 1, $F17, DATE(YEAR(I20), MONTH(I20) + $F18, DAY(1)))</f>
        <v>41000</v>
      </c>
      <c r="K20" s="12">
        <f t="shared" si="4"/>
        <v>41365</v>
      </c>
      <c r="L20" s="12">
        <f t="shared" si="4"/>
        <v>41730</v>
      </c>
      <c r="M20" s="12">
        <f t="shared" si="4"/>
        <v>42095</v>
      </c>
      <c r="N20" s="12">
        <f t="shared" si="4"/>
        <v>42461</v>
      </c>
      <c r="O20" s="12">
        <f t="shared" si="4"/>
        <v>42826</v>
      </c>
      <c r="P20" s="12">
        <f t="shared" si="4"/>
        <v>43191</v>
      </c>
      <c r="Q20" s="12">
        <f t="shared" si="4"/>
        <v>43556</v>
      </c>
      <c r="R20" s="12">
        <f t="shared" si="4"/>
        <v>43922</v>
      </c>
      <c r="S20" s="12">
        <f xml:space="preserve"> IF(S19 = 1, $F17, DATE(YEAR(R20), MONTH(R20) + $F18, DAY(1)))</f>
        <v>44287</v>
      </c>
      <c r="T20" s="12">
        <f xml:space="preserve"> IF(T19 = 1, $F17, DATE(YEAR(S20), MONTH(S20) + $F18, DAY(1)))</f>
        <v>44652</v>
      </c>
      <c r="U20" s="12">
        <f xml:space="preserve"> IF(U19 = 1, $F17, DATE(YEAR(T20), MONTH(T20) + $F18, DAY(1)))</f>
        <v>45017</v>
      </c>
    </row>
    <row r="21" spans="1:21" hidden="1" outlineLevel="1">
      <c r="E21" s="4"/>
      <c r="F21" s="11"/>
      <c r="G21" s="8"/>
      <c r="H21" s="4"/>
      <c r="I21" s="12"/>
      <c r="J21" s="12"/>
      <c r="K21" s="12"/>
      <c r="L21" s="12"/>
      <c r="M21" s="12"/>
      <c r="N21" s="12"/>
      <c r="O21" s="12"/>
      <c r="P21" s="12"/>
      <c r="Q21" s="12"/>
      <c r="R21" s="12"/>
      <c r="S21" s="12"/>
      <c r="T21" s="12"/>
      <c r="U21" s="12"/>
    </row>
    <row r="22" spans="1:21" hidden="1" outlineLevel="1">
      <c r="B22" s="35" t="s">
        <v>259</v>
      </c>
      <c r="E22" s="4"/>
      <c r="F22" s="11"/>
      <c r="G22" s="8"/>
      <c r="H22" s="4"/>
      <c r="I22" s="12"/>
      <c r="J22" s="12"/>
      <c r="K22" s="12"/>
      <c r="L22" s="12"/>
      <c r="M22" s="12"/>
      <c r="N22" s="12"/>
      <c r="O22" s="12"/>
      <c r="P22" s="12"/>
      <c r="Q22" s="12"/>
      <c r="R22" s="12"/>
      <c r="S22" s="12"/>
      <c r="T22" s="12"/>
      <c r="U22" s="12"/>
    </row>
    <row r="23" spans="1:21" hidden="1" outlineLevel="1">
      <c r="E23" s="9" t="str">
        <f xml:space="preserve"> Inputs!E$133</f>
        <v>Months per model period</v>
      </c>
      <c r="F23" s="9">
        <f xml:space="preserve"> Inputs!F$133</f>
        <v>12</v>
      </c>
      <c r="G23" s="9" t="str">
        <f xml:space="preserve"> Inputs!G$133</f>
        <v>months</v>
      </c>
      <c r="H23" s="9"/>
      <c r="I23" s="9"/>
      <c r="J23" s="9"/>
      <c r="K23" s="9"/>
      <c r="L23" s="9"/>
      <c r="M23" s="9"/>
      <c r="N23" s="9"/>
      <c r="O23" s="9"/>
      <c r="P23" s="9"/>
      <c r="Q23" s="9"/>
      <c r="R23" s="9"/>
      <c r="S23" s="9"/>
      <c r="T23" s="9"/>
      <c r="U23" s="9"/>
    </row>
    <row r="24" spans="1:21" hidden="1" outlineLevel="1">
      <c r="E24" s="12" t="str">
        <f t="shared" ref="E24:U24" si="5" xml:space="preserve"> E$20</f>
        <v>Model period beginning</v>
      </c>
      <c r="F24" s="3">
        <f t="shared" si="5"/>
        <v>0</v>
      </c>
      <c r="G24" s="12" t="str">
        <f t="shared" si="5"/>
        <v>date</v>
      </c>
      <c r="H24" s="12">
        <f t="shared" si="5"/>
        <v>0</v>
      </c>
      <c r="I24" s="12">
        <f t="shared" si="5"/>
        <v>0</v>
      </c>
      <c r="J24" s="12">
        <f t="shared" si="5"/>
        <v>41000</v>
      </c>
      <c r="K24" s="12">
        <f t="shared" si="5"/>
        <v>41365</v>
      </c>
      <c r="L24" s="12">
        <f t="shared" si="5"/>
        <v>41730</v>
      </c>
      <c r="M24" s="12">
        <f t="shared" si="5"/>
        <v>42095</v>
      </c>
      <c r="N24" s="12">
        <f t="shared" si="5"/>
        <v>42461</v>
      </c>
      <c r="O24" s="12">
        <f t="shared" si="5"/>
        <v>42826</v>
      </c>
      <c r="P24" s="12">
        <f t="shared" si="5"/>
        <v>43191</v>
      </c>
      <c r="Q24" s="12">
        <f t="shared" si="5"/>
        <v>43556</v>
      </c>
      <c r="R24" s="12">
        <f t="shared" si="5"/>
        <v>43922</v>
      </c>
      <c r="S24" s="12">
        <f t="shared" si="5"/>
        <v>44287</v>
      </c>
      <c r="T24" s="12">
        <f t="shared" si="5"/>
        <v>44652</v>
      </c>
      <c r="U24" s="12">
        <f t="shared" si="5"/>
        <v>45017</v>
      </c>
    </row>
    <row r="25" spans="1:21" s="149" customFormat="1" hidden="1" outlineLevel="1">
      <c r="A25" s="163"/>
      <c r="B25" s="163"/>
      <c r="C25" s="164"/>
      <c r="D25" s="165"/>
      <c r="E25" s="203" t="s">
        <v>259</v>
      </c>
      <c r="F25" s="204"/>
      <c r="G25" s="203" t="s">
        <v>143</v>
      </c>
      <c r="H25" s="203"/>
      <c r="I25" s="203"/>
      <c r="J25" s="203">
        <f t="shared" ref="J25:R25" si="6" xml:space="preserve"> DATE(YEAR(J24), MONTH(J24) + $F23, DAY(J24) - 1)</f>
        <v>41364</v>
      </c>
      <c r="K25" s="203">
        <f t="shared" si="6"/>
        <v>41729</v>
      </c>
      <c r="L25" s="203">
        <f t="shared" si="6"/>
        <v>42094</v>
      </c>
      <c r="M25" s="203">
        <f t="shared" si="6"/>
        <v>42460</v>
      </c>
      <c r="N25" s="203">
        <f t="shared" si="6"/>
        <v>42825</v>
      </c>
      <c r="O25" s="203">
        <f t="shared" si="6"/>
        <v>43190</v>
      </c>
      <c r="P25" s="203">
        <f t="shared" si="6"/>
        <v>43555</v>
      </c>
      <c r="Q25" s="203">
        <f t="shared" si="6"/>
        <v>43921</v>
      </c>
      <c r="R25" s="203">
        <f t="shared" si="6"/>
        <v>44286</v>
      </c>
      <c r="S25" s="203">
        <f xml:space="preserve"> DATE(YEAR(S24), MONTH(S24) + $F23, DAY(S24) - 1)</f>
        <v>44651</v>
      </c>
      <c r="T25" s="203">
        <f xml:space="preserve"> DATE(YEAR(T24), MONTH(T24) + $F23, DAY(T24) - 1)</f>
        <v>45016</v>
      </c>
      <c r="U25" s="203">
        <f xml:space="preserve"> DATE(YEAR(U24), MONTH(U24) + $F23, DAY(U24) - 1)</f>
        <v>45382</v>
      </c>
    </row>
    <row r="26" spans="1:21" hidden="1" outlineLevel="1">
      <c r="E26" s="4"/>
      <c r="F26" s="4"/>
      <c r="G26" s="4"/>
      <c r="H26" s="4"/>
      <c r="I26" s="4"/>
      <c r="J26" s="4"/>
      <c r="K26" s="4"/>
      <c r="L26" s="4"/>
      <c r="M26" s="4"/>
      <c r="N26" s="4"/>
      <c r="O26" s="4"/>
      <c r="P26" s="4"/>
      <c r="Q26" s="4"/>
      <c r="R26" s="4"/>
      <c r="S26" s="4"/>
      <c r="T26" s="4"/>
      <c r="U26" s="4"/>
    </row>
    <row r="27" spans="1:21">
      <c r="E27" s="4"/>
      <c r="F27" s="4"/>
      <c r="G27" s="4"/>
      <c r="H27" s="4"/>
      <c r="I27" s="4"/>
      <c r="J27" s="4"/>
      <c r="K27" s="4"/>
      <c r="L27" s="4"/>
      <c r="M27" s="4"/>
      <c r="N27" s="4"/>
      <c r="O27" s="4"/>
      <c r="P27" s="4"/>
      <c r="Q27" s="4"/>
      <c r="R27" s="4"/>
      <c r="S27" s="4"/>
      <c r="T27" s="4"/>
      <c r="U27" s="4"/>
    </row>
    <row r="28" spans="1:21" ht="12.75" customHeight="1" collapsed="1">
      <c r="A28" s="43" t="s">
        <v>260</v>
      </c>
      <c r="B28" s="43"/>
      <c r="C28" s="44"/>
      <c r="D28" s="43"/>
      <c r="E28" s="43"/>
      <c r="F28" s="43"/>
      <c r="G28" s="43"/>
      <c r="H28" s="43"/>
      <c r="I28" s="43"/>
      <c r="J28" s="43"/>
      <c r="K28" s="43"/>
      <c r="L28" s="43"/>
      <c r="M28" s="43"/>
      <c r="N28" s="43"/>
      <c r="O28" s="43"/>
      <c r="P28" s="43"/>
      <c r="Q28" s="43"/>
      <c r="R28" s="43"/>
      <c r="S28" s="43"/>
      <c r="T28" s="43"/>
      <c r="U28" s="43"/>
    </row>
    <row r="29" spans="1:21" hidden="1" outlineLevel="1">
      <c r="E29" s="4"/>
      <c r="F29" s="4"/>
      <c r="G29" s="4"/>
      <c r="H29" s="4"/>
      <c r="I29" s="4"/>
      <c r="J29" s="4"/>
      <c r="K29" s="4"/>
      <c r="L29" s="4"/>
      <c r="M29" s="4"/>
      <c r="N29" s="4"/>
      <c r="O29" s="4"/>
      <c r="P29" s="4"/>
      <c r="Q29" s="4"/>
      <c r="R29" s="4"/>
      <c r="S29" s="4"/>
      <c r="T29" s="4"/>
      <c r="U29" s="4"/>
    </row>
    <row r="30" spans="1:21" hidden="1" outlineLevel="1">
      <c r="B30" s="35" t="s">
        <v>261</v>
      </c>
      <c r="E30" s="4"/>
      <c r="F30" s="4"/>
      <c r="G30" s="4"/>
      <c r="H30" s="4"/>
      <c r="I30" s="4"/>
      <c r="J30" s="4"/>
      <c r="K30" s="4"/>
      <c r="L30" s="4"/>
      <c r="M30" s="4"/>
      <c r="N30" s="4"/>
      <c r="O30" s="4"/>
      <c r="P30" s="4"/>
      <c r="Q30" s="4"/>
      <c r="R30" s="4"/>
      <c r="S30" s="4"/>
      <c r="T30" s="4"/>
      <c r="U30" s="4"/>
    </row>
    <row r="31" spans="1:21" hidden="1" outlineLevel="1">
      <c r="E31" s="25" t="str">
        <f xml:space="preserve"> Inputs!E$26</f>
        <v>Forecast start date</v>
      </c>
      <c r="F31" s="25">
        <f xml:space="preserve"> Inputs!F$26</f>
        <v>43922</v>
      </c>
      <c r="G31" s="25" t="str">
        <f xml:space="preserve"> Inputs!G$26</f>
        <v>date</v>
      </c>
      <c r="H31" s="25"/>
      <c r="I31" s="25"/>
      <c r="J31" s="25"/>
      <c r="K31" s="25"/>
      <c r="L31" s="25"/>
      <c r="M31" s="25"/>
      <c r="N31" s="25"/>
      <c r="O31" s="25"/>
      <c r="P31" s="25"/>
      <c r="Q31" s="25"/>
      <c r="R31" s="25"/>
      <c r="S31" s="25"/>
      <c r="T31" s="25"/>
      <c r="U31" s="25"/>
    </row>
    <row r="32" spans="1:21" hidden="1" outlineLevel="1">
      <c r="E32" s="12" t="str">
        <f t="shared" ref="E32:U32" si="7" xml:space="preserve"> E$20</f>
        <v>Model period beginning</v>
      </c>
      <c r="F32" s="12">
        <f t="shared" si="7"/>
        <v>0</v>
      </c>
      <c r="G32" s="12" t="str">
        <f t="shared" si="7"/>
        <v>date</v>
      </c>
      <c r="H32" s="12">
        <f t="shared" si="7"/>
        <v>0</v>
      </c>
      <c r="I32" s="12">
        <f t="shared" si="7"/>
        <v>0</v>
      </c>
      <c r="J32" s="12">
        <f t="shared" si="7"/>
        <v>41000</v>
      </c>
      <c r="K32" s="12">
        <f t="shared" si="7"/>
        <v>41365</v>
      </c>
      <c r="L32" s="12">
        <f t="shared" si="7"/>
        <v>41730</v>
      </c>
      <c r="M32" s="12">
        <f t="shared" si="7"/>
        <v>42095</v>
      </c>
      <c r="N32" s="12">
        <f t="shared" si="7"/>
        <v>42461</v>
      </c>
      <c r="O32" s="12">
        <f t="shared" si="7"/>
        <v>42826</v>
      </c>
      <c r="P32" s="12">
        <f t="shared" si="7"/>
        <v>43191</v>
      </c>
      <c r="Q32" s="12">
        <f t="shared" si="7"/>
        <v>43556</v>
      </c>
      <c r="R32" s="12">
        <f t="shared" si="7"/>
        <v>43922</v>
      </c>
      <c r="S32" s="12">
        <f t="shared" si="7"/>
        <v>44287</v>
      </c>
      <c r="T32" s="12">
        <f t="shared" si="7"/>
        <v>44652</v>
      </c>
      <c r="U32" s="12">
        <f t="shared" si="7"/>
        <v>45017</v>
      </c>
    </row>
    <row r="33" spans="1:21" hidden="1" outlineLevel="1">
      <c r="E33" s="12" t="str">
        <f t="shared" ref="E33:U33" si="8" xml:space="preserve"> E$25</f>
        <v>Model period ending</v>
      </c>
      <c r="F33" s="12">
        <f t="shared" si="8"/>
        <v>0</v>
      </c>
      <c r="G33" s="12" t="str">
        <f t="shared" si="8"/>
        <v>date</v>
      </c>
      <c r="H33" s="12">
        <f t="shared" si="8"/>
        <v>0</v>
      </c>
      <c r="I33" s="12">
        <f t="shared" si="8"/>
        <v>0</v>
      </c>
      <c r="J33" s="12">
        <f t="shared" si="8"/>
        <v>41364</v>
      </c>
      <c r="K33" s="12">
        <f t="shared" si="8"/>
        <v>41729</v>
      </c>
      <c r="L33" s="12">
        <f t="shared" si="8"/>
        <v>42094</v>
      </c>
      <c r="M33" s="12">
        <f t="shared" si="8"/>
        <v>42460</v>
      </c>
      <c r="N33" s="12">
        <f t="shared" si="8"/>
        <v>42825</v>
      </c>
      <c r="O33" s="12">
        <f t="shared" si="8"/>
        <v>43190</v>
      </c>
      <c r="P33" s="12">
        <f t="shared" si="8"/>
        <v>43555</v>
      </c>
      <c r="Q33" s="12">
        <f t="shared" si="8"/>
        <v>43921</v>
      </c>
      <c r="R33" s="12">
        <f t="shared" si="8"/>
        <v>44286</v>
      </c>
      <c r="S33" s="12">
        <f t="shared" si="8"/>
        <v>44651</v>
      </c>
      <c r="T33" s="12">
        <f t="shared" si="8"/>
        <v>45016</v>
      </c>
      <c r="U33" s="12">
        <f t="shared" si="8"/>
        <v>45382</v>
      </c>
    </row>
    <row r="34" spans="1:21" s="149" customFormat="1" hidden="1" outlineLevel="1">
      <c r="A34" s="163"/>
      <c r="B34" s="163"/>
      <c r="C34" s="164"/>
      <c r="D34" s="165"/>
      <c r="E34" s="165" t="s">
        <v>261</v>
      </c>
      <c r="F34" s="165"/>
      <c r="G34" s="165" t="s">
        <v>257</v>
      </c>
      <c r="H34" s="165">
        <f xml:space="preserve"> SUM(J34:U34)</f>
        <v>1</v>
      </c>
      <c r="I34" s="165"/>
      <c r="J34" s="165">
        <f xml:space="preserve"> IF(AND($F31 &gt;= J32, $F31 &lt;= J33), 1, 0)</f>
        <v>0</v>
      </c>
      <c r="K34" s="165">
        <f t="shared" ref="K34:R34" si="9" xml:space="preserve"> IF(AND($F31 &gt;= K32, $F31 &lt;= K33), 1, 0)</f>
        <v>0</v>
      </c>
      <c r="L34" s="165">
        <f t="shared" si="9"/>
        <v>0</v>
      </c>
      <c r="M34" s="165">
        <f t="shared" si="9"/>
        <v>0</v>
      </c>
      <c r="N34" s="165">
        <f t="shared" si="9"/>
        <v>0</v>
      </c>
      <c r="O34" s="165">
        <f t="shared" si="9"/>
        <v>0</v>
      </c>
      <c r="P34" s="165">
        <f t="shared" si="9"/>
        <v>0</v>
      </c>
      <c r="Q34" s="165">
        <f t="shared" si="9"/>
        <v>0</v>
      </c>
      <c r="R34" s="165">
        <f t="shared" si="9"/>
        <v>1</v>
      </c>
      <c r="S34" s="165">
        <f xml:space="preserve"> IF(AND($F31 &gt;= S32, $F31 &lt;= S33), 1, 0)</f>
        <v>0</v>
      </c>
      <c r="T34" s="165">
        <f xml:space="preserve"> IF(AND($F31 &gt;= T32, $F31 &lt;= T33), 1, 0)</f>
        <v>0</v>
      </c>
      <c r="U34" s="165">
        <f xml:space="preserve"> IF(AND($F31 &gt;= U32, $F31 &lt;= U33), 1, 0)</f>
        <v>0</v>
      </c>
    </row>
    <row r="35" spans="1:21" hidden="1" outlineLevel="1">
      <c r="E35" s="4"/>
      <c r="F35" s="4"/>
      <c r="G35" s="4"/>
      <c r="H35" s="4"/>
      <c r="I35" s="4"/>
      <c r="J35" s="4"/>
      <c r="K35" s="4"/>
      <c r="L35" s="4"/>
      <c r="M35" s="4"/>
      <c r="N35" s="4"/>
      <c r="O35" s="4"/>
      <c r="P35" s="4"/>
      <c r="Q35" s="4"/>
      <c r="R35" s="4"/>
      <c r="S35" s="4"/>
      <c r="T35" s="4"/>
      <c r="U35" s="4"/>
    </row>
    <row r="36" spans="1:21" hidden="1" outlineLevel="1">
      <c r="B36" s="35" t="s">
        <v>262</v>
      </c>
      <c r="E36" s="4"/>
      <c r="F36" s="4"/>
      <c r="G36" s="4"/>
      <c r="H36" s="4"/>
      <c r="I36" s="4"/>
      <c r="J36" s="4"/>
      <c r="K36" s="4"/>
      <c r="L36" s="4"/>
      <c r="M36" s="4"/>
      <c r="N36" s="4"/>
      <c r="O36" s="4"/>
      <c r="P36" s="4"/>
      <c r="Q36" s="4"/>
      <c r="R36" s="4"/>
      <c r="S36" s="4"/>
      <c r="T36" s="4"/>
      <c r="U36" s="4"/>
    </row>
    <row r="37" spans="1:21" hidden="1" outlineLevel="1">
      <c r="E37" s="25" t="str">
        <f xml:space="preserve"> Inputs!E$26</f>
        <v>Forecast start date</v>
      </c>
      <c r="F37" s="25">
        <f xml:space="preserve"> Inputs!F$26</f>
        <v>43922</v>
      </c>
      <c r="G37" s="25" t="str">
        <f xml:space="preserve"> Inputs!G$26</f>
        <v>date</v>
      </c>
      <c r="H37" s="25"/>
      <c r="I37" s="25"/>
      <c r="J37" s="25"/>
      <c r="K37" s="25"/>
      <c r="L37" s="25"/>
      <c r="M37" s="25"/>
      <c r="N37" s="25"/>
      <c r="O37" s="25"/>
      <c r="P37" s="25"/>
      <c r="Q37" s="25"/>
      <c r="R37" s="25"/>
      <c r="S37" s="25"/>
      <c r="T37" s="25"/>
      <c r="U37" s="25"/>
    </row>
    <row r="38" spans="1:21" hidden="1" outlineLevel="1">
      <c r="E38" s="19" t="str">
        <f xml:space="preserve"> Inputs!E$27</f>
        <v>Forecast duration</v>
      </c>
      <c r="F38" s="19">
        <f xml:space="preserve"> Inputs!F$27</f>
        <v>5</v>
      </c>
      <c r="G38" s="19" t="str">
        <f xml:space="preserve"> Inputs!G$27</f>
        <v>years</v>
      </c>
      <c r="H38" s="19"/>
      <c r="I38" s="19"/>
      <c r="J38" s="19"/>
      <c r="K38" s="19"/>
      <c r="L38" s="19"/>
      <c r="M38" s="19"/>
      <c r="N38" s="19"/>
      <c r="O38" s="19"/>
      <c r="P38" s="19"/>
      <c r="Q38" s="19"/>
      <c r="R38" s="19"/>
      <c r="S38" s="19"/>
      <c r="T38" s="19"/>
      <c r="U38" s="19"/>
    </row>
    <row r="39" spans="1:21" hidden="1" outlineLevel="1">
      <c r="E39" s="14" t="s">
        <v>263</v>
      </c>
      <c r="F39" s="14">
        <f xml:space="preserve"> DATE(YEAR(F37) + F38, MONTH(F37), DAY(F37) - 1)</f>
        <v>45747</v>
      </c>
      <c r="G39" s="14" t="s">
        <v>143</v>
      </c>
      <c r="H39" s="14"/>
      <c r="I39" s="14"/>
      <c r="J39" s="14"/>
      <c r="K39" s="14"/>
      <c r="L39" s="14"/>
      <c r="M39" s="14"/>
      <c r="N39" s="14"/>
      <c r="O39" s="14"/>
      <c r="P39" s="14"/>
      <c r="Q39" s="14"/>
      <c r="R39" s="14"/>
      <c r="S39" s="14"/>
      <c r="T39" s="14"/>
      <c r="U39" s="14"/>
    </row>
    <row r="40" spans="1:21" hidden="1" outlineLevel="1">
      <c r="E40" s="4"/>
      <c r="F40" s="4"/>
      <c r="G40" s="4"/>
      <c r="H40" s="4"/>
      <c r="I40" s="4"/>
      <c r="J40" s="4"/>
      <c r="K40" s="4"/>
      <c r="L40" s="4"/>
      <c r="M40" s="4"/>
      <c r="N40" s="4"/>
      <c r="O40" s="4"/>
      <c r="P40" s="4"/>
      <c r="Q40" s="4"/>
      <c r="R40" s="4"/>
      <c r="S40" s="4"/>
      <c r="T40" s="4"/>
      <c r="U40" s="4"/>
    </row>
    <row r="41" spans="1:21" hidden="1" outlineLevel="1">
      <c r="E41" s="29" t="str">
        <f xml:space="preserve"> E$39</f>
        <v>Forecast end date</v>
      </c>
      <c r="F41" s="29">
        <f xml:space="preserve"> F$39</f>
        <v>45747</v>
      </c>
      <c r="G41" s="29" t="str">
        <f xml:space="preserve"> G$39</f>
        <v>date</v>
      </c>
      <c r="H41" s="29"/>
      <c r="I41" s="29"/>
      <c r="J41" s="29"/>
      <c r="K41" s="29"/>
      <c r="L41" s="29"/>
      <c r="M41" s="29"/>
      <c r="N41" s="29"/>
      <c r="O41" s="29"/>
      <c r="P41" s="29"/>
      <c r="Q41" s="29"/>
      <c r="R41" s="29"/>
      <c r="S41" s="29"/>
      <c r="T41" s="29"/>
      <c r="U41" s="29"/>
    </row>
    <row r="42" spans="1:21" hidden="1" outlineLevel="1">
      <c r="E42" s="12" t="str">
        <f t="shared" ref="E42:U42" si="10" xml:space="preserve"> E$20</f>
        <v>Model period beginning</v>
      </c>
      <c r="F42" s="12">
        <f t="shared" si="10"/>
        <v>0</v>
      </c>
      <c r="G42" s="12" t="str">
        <f t="shared" si="10"/>
        <v>date</v>
      </c>
      <c r="H42" s="12">
        <f t="shared" si="10"/>
        <v>0</v>
      </c>
      <c r="I42" s="12">
        <f t="shared" si="10"/>
        <v>0</v>
      </c>
      <c r="J42" s="12">
        <f t="shared" si="10"/>
        <v>41000</v>
      </c>
      <c r="K42" s="12">
        <f t="shared" si="10"/>
        <v>41365</v>
      </c>
      <c r="L42" s="12">
        <f t="shared" si="10"/>
        <v>41730</v>
      </c>
      <c r="M42" s="12">
        <f t="shared" si="10"/>
        <v>42095</v>
      </c>
      <c r="N42" s="12">
        <f t="shared" si="10"/>
        <v>42461</v>
      </c>
      <c r="O42" s="12">
        <f t="shared" si="10"/>
        <v>42826</v>
      </c>
      <c r="P42" s="12">
        <f t="shared" si="10"/>
        <v>43191</v>
      </c>
      <c r="Q42" s="12">
        <f t="shared" si="10"/>
        <v>43556</v>
      </c>
      <c r="R42" s="12">
        <f t="shared" si="10"/>
        <v>43922</v>
      </c>
      <c r="S42" s="12">
        <f t="shared" si="10"/>
        <v>44287</v>
      </c>
      <c r="T42" s="12">
        <f t="shared" si="10"/>
        <v>44652</v>
      </c>
      <c r="U42" s="12">
        <f t="shared" si="10"/>
        <v>45017</v>
      </c>
    </row>
    <row r="43" spans="1:21" hidden="1" outlineLevel="1">
      <c r="E43" s="12" t="str">
        <f t="shared" ref="E43:U43" si="11" xml:space="preserve"> E$25</f>
        <v>Model period ending</v>
      </c>
      <c r="F43" s="12">
        <f t="shared" si="11"/>
        <v>0</v>
      </c>
      <c r="G43" s="12" t="str">
        <f t="shared" si="11"/>
        <v>date</v>
      </c>
      <c r="H43" s="12">
        <f t="shared" si="11"/>
        <v>0</v>
      </c>
      <c r="I43" s="12">
        <f t="shared" si="11"/>
        <v>0</v>
      </c>
      <c r="J43" s="12">
        <f t="shared" si="11"/>
        <v>41364</v>
      </c>
      <c r="K43" s="12">
        <f t="shared" si="11"/>
        <v>41729</v>
      </c>
      <c r="L43" s="12">
        <f t="shared" si="11"/>
        <v>42094</v>
      </c>
      <c r="M43" s="12">
        <f t="shared" si="11"/>
        <v>42460</v>
      </c>
      <c r="N43" s="12">
        <f t="shared" si="11"/>
        <v>42825</v>
      </c>
      <c r="O43" s="12">
        <f t="shared" si="11"/>
        <v>43190</v>
      </c>
      <c r="P43" s="12">
        <f t="shared" si="11"/>
        <v>43555</v>
      </c>
      <c r="Q43" s="12">
        <f t="shared" si="11"/>
        <v>43921</v>
      </c>
      <c r="R43" s="12">
        <f t="shared" si="11"/>
        <v>44286</v>
      </c>
      <c r="S43" s="12">
        <f t="shared" si="11"/>
        <v>44651</v>
      </c>
      <c r="T43" s="12">
        <f t="shared" si="11"/>
        <v>45016</v>
      </c>
      <c r="U43" s="12">
        <f t="shared" si="11"/>
        <v>45382</v>
      </c>
    </row>
    <row r="44" spans="1:21" s="149" customFormat="1" hidden="1" outlineLevel="1">
      <c r="A44" s="163"/>
      <c r="B44" s="163"/>
      <c r="C44" s="164"/>
      <c r="D44" s="165"/>
      <c r="E44" s="165" t="s">
        <v>262</v>
      </c>
      <c r="F44" s="165"/>
      <c r="G44" s="165" t="s">
        <v>257</v>
      </c>
      <c r="H44" s="165">
        <f xml:space="preserve"> SUM(J44:U44)</f>
        <v>0</v>
      </c>
      <c r="I44" s="165"/>
      <c r="J44" s="165">
        <f t="shared" ref="J44:U44" si="12" xml:space="preserve"> IF(AND($F41 &gt;= J42, $F41 &lt;= J43), 1, 0)</f>
        <v>0</v>
      </c>
      <c r="K44" s="165">
        <f t="shared" si="12"/>
        <v>0</v>
      </c>
      <c r="L44" s="165">
        <f t="shared" si="12"/>
        <v>0</v>
      </c>
      <c r="M44" s="165">
        <f t="shared" si="12"/>
        <v>0</v>
      </c>
      <c r="N44" s="165">
        <f t="shared" si="12"/>
        <v>0</v>
      </c>
      <c r="O44" s="165">
        <f t="shared" si="12"/>
        <v>0</v>
      </c>
      <c r="P44" s="165">
        <f t="shared" si="12"/>
        <v>0</v>
      </c>
      <c r="Q44" s="165">
        <f t="shared" si="12"/>
        <v>0</v>
      </c>
      <c r="R44" s="165">
        <f t="shared" si="12"/>
        <v>0</v>
      </c>
      <c r="S44" s="165">
        <f t="shared" si="12"/>
        <v>0</v>
      </c>
      <c r="T44" s="165">
        <f t="shared" si="12"/>
        <v>0</v>
      </c>
      <c r="U44" s="165">
        <f t="shared" si="12"/>
        <v>0</v>
      </c>
    </row>
    <row r="45" spans="1:21" hidden="1" outlineLevel="1">
      <c r="E45" s="4"/>
      <c r="F45" s="4"/>
      <c r="G45" s="4"/>
      <c r="H45" s="4"/>
      <c r="I45" s="4"/>
      <c r="J45" s="4"/>
      <c r="K45" s="4"/>
      <c r="L45" s="4"/>
      <c r="M45" s="4"/>
      <c r="N45" s="4"/>
      <c r="O45" s="4"/>
      <c r="P45" s="4"/>
      <c r="Q45" s="4"/>
      <c r="R45" s="4"/>
      <c r="S45" s="4"/>
      <c r="T45" s="4"/>
      <c r="U45" s="4"/>
    </row>
    <row r="46" spans="1:21" hidden="1" outlineLevel="1">
      <c r="B46" s="35" t="s">
        <v>264</v>
      </c>
      <c r="E46" s="4"/>
      <c r="F46" s="4"/>
      <c r="G46" s="4"/>
      <c r="H46" s="4"/>
      <c r="I46" s="4"/>
      <c r="J46" s="4"/>
      <c r="K46" s="4"/>
      <c r="L46" s="4"/>
      <c r="M46" s="4"/>
      <c r="N46" s="4"/>
      <c r="O46" s="4"/>
      <c r="P46" s="4"/>
      <c r="Q46" s="4"/>
      <c r="R46" s="4"/>
      <c r="S46" s="4"/>
      <c r="T46" s="4"/>
      <c r="U46" s="4"/>
    </row>
    <row r="47" spans="1:21" hidden="1" outlineLevel="1">
      <c r="E47" s="4" t="str">
        <f xml:space="preserve"> E$34</f>
        <v>Forecast start period flag</v>
      </c>
      <c r="F47" s="4">
        <f t="shared" ref="F47:U47" si="13" xml:space="preserve"> F$34</f>
        <v>0</v>
      </c>
      <c r="G47" s="4" t="str">
        <f t="shared" si="13"/>
        <v>flag</v>
      </c>
      <c r="H47" s="4">
        <f t="shared" si="13"/>
        <v>1</v>
      </c>
      <c r="I47" s="4">
        <f t="shared" si="13"/>
        <v>0</v>
      </c>
      <c r="J47" s="4">
        <f t="shared" si="13"/>
        <v>0</v>
      </c>
      <c r="K47" s="4">
        <f t="shared" si="13"/>
        <v>0</v>
      </c>
      <c r="L47" s="4">
        <f t="shared" si="13"/>
        <v>0</v>
      </c>
      <c r="M47" s="4">
        <f t="shared" si="13"/>
        <v>0</v>
      </c>
      <c r="N47" s="4">
        <f t="shared" si="13"/>
        <v>0</v>
      </c>
      <c r="O47" s="4">
        <f t="shared" si="13"/>
        <v>0</v>
      </c>
      <c r="P47" s="4">
        <f t="shared" si="13"/>
        <v>0</v>
      </c>
      <c r="Q47" s="4">
        <f t="shared" si="13"/>
        <v>0</v>
      </c>
      <c r="R47" s="4">
        <f t="shared" si="13"/>
        <v>1</v>
      </c>
      <c r="S47" s="4">
        <f t="shared" si="13"/>
        <v>0</v>
      </c>
      <c r="T47" s="4">
        <f t="shared" si="13"/>
        <v>0</v>
      </c>
      <c r="U47" s="4">
        <f t="shared" si="13"/>
        <v>0</v>
      </c>
    </row>
    <row r="48" spans="1:21" hidden="1" outlineLevel="1">
      <c r="E48" s="4" t="str">
        <f xml:space="preserve"> E$44</f>
        <v>Forecast end period flag</v>
      </c>
      <c r="F48" s="4">
        <f t="shared" ref="F48:U48" si="14" xml:space="preserve"> F$44</f>
        <v>0</v>
      </c>
      <c r="G48" s="4" t="str">
        <f t="shared" si="14"/>
        <v>flag</v>
      </c>
      <c r="H48" s="4">
        <f t="shared" si="14"/>
        <v>0</v>
      </c>
      <c r="I48" s="4">
        <f t="shared" si="14"/>
        <v>0</v>
      </c>
      <c r="J48" s="4">
        <f t="shared" si="14"/>
        <v>0</v>
      </c>
      <c r="K48" s="4">
        <f t="shared" si="14"/>
        <v>0</v>
      </c>
      <c r="L48" s="4">
        <f t="shared" si="14"/>
        <v>0</v>
      </c>
      <c r="M48" s="4">
        <f t="shared" si="14"/>
        <v>0</v>
      </c>
      <c r="N48" s="4">
        <f t="shared" si="14"/>
        <v>0</v>
      </c>
      <c r="O48" s="4">
        <f t="shared" si="14"/>
        <v>0</v>
      </c>
      <c r="P48" s="4">
        <f t="shared" si="14"/>
        <v>0</v>
      </c>
      <c r="Q48" s="4">
        <f t="shared" si="14"/>
        <v>0</v>
      </c>
      <c r="R48" s="4">
        <f t="shared" si="14"/>
        <v>0</v>
      </c>
      <c r="S48" s="4">
        <f t="shared" si="14"/>
        <v>0</v>
      </c>
      <c r="T48" s="4">
        <f t="shared" si="14"/>
        <v>0</v>
      </c>
      <c r="U48" s="4">
        <f t="shared" si="14"/>
        <v>0</v>
      </c>
    </row>
    <row r="49" spans="1:21" s="149" customFormat="1" hidden="1" outlineLevel="1">
      <c r="A49" s="163"/>
      <c r="B49" s="163"/>
      <c r="C49" s="164"/>
      <c r="D49" s="165"/>
      <c r="E49" s="165" t="s">
        <v>264</v>
      </c>
      <c r="F49" s="165"/>
      <c r="G49" s="165" t="s">
        <v>257</v>
      </c>
      <c r="H49" s="165">
        <f xml:space="preserve"> SUM(J49:U49)</f>
        <v>4</v>
      </c>
      <c r="I49" s="200"/>
      <c r="J49" s="165">
        <f xml:space="preserve"> J47 + I49 - I48</f>
        <v>0</v>
      </c>
      <c r="K49" s="165">
        <f t="shared" ref="K49:R49" si="15" xml:space="preserve"> K47 + J49 - J48</f>
        <v>0</v>
      </c>
      <c r="L49" s="165">
        <f t="shared" si="15"/>
        <v>0</v>
      </c>
      <c r="M49" s="165">
        <f t="shared" si="15"/>
        <v>0</v>
      </c>
      <c r="N49" s="165">
        <f t="shared" si="15"/>
        <v>0</v>
      </c>
      <c r="O49" s="165">
        <f t="shared" si="15"/>
        <v>0</v>
      </c>
      <c r="P49" s="165">
        <f t="shared" si="15"/>
        <v>0</v>
      </c>
      <c r="Q49" s="165">
        <f t="shared" si="15"/>
        <v>0</v>
      </c>
      <c r="R49" s="165">
        <f t="shared" si="15"/>
        <v>1</v>
      </c>
      <c r="S49" s="165">
        <f xml:space="preserve"> S47 + R49 - R48</f>
        <v>1</v>
      </c>
      <c r="T49" s="165">
        <f xml:space="preserve"> T47 + S49 - S48</f>
        <v>1</v>
      </c>
      <c r="U49" s="165">
        <f xml:space="preserve"> U47 + T49 - T48</f>
        <v>1</v>
      </c>
    </row>
    <row r="50" spans="1:21" s="149" customFormat="1" hidden="1" outlineLevel="1">
      <c r="A50" s="163"/>
      <c r="B50" s="163"/>
      <c r="C50" s="164"/>
      <c r="D50" s="165"/>
      <c r="E50" s="165" t="s">
        <v>265</v>
      </c>
      <c r="F50" s="165">
        <f xml:space="preserve"> SUM(J49:U49)</f>
        <v>4</v>
      </c>
      <c r="G50" s="165" t="s">
        <v>266</v>
      </c>
      <c r="H50" s="165"/>
      <c r="I50" s="165"/>
      <c r="J50" s="165"/>
      <c r="K50" s="165"/>
      <c r="L50" s="165"/>
      <c r="M50" s="165"/>
      <c r="N50" s="165"/>
      <c r="O50" s="165"/>
      <c r="P50" s="165"/>
      <c r="Q50" s="165"/>
      <c r="R50" s="165"/>
      <c r="S50" s="165"/>
      <c r="T50" s="165"/>
      <c r="U50" s="165"/>
    </row>
    <row r="51" spans="1:21" hidden="1" outlineLevel="1">
      <c r="E51" s="4"/>
      <c r="F51" s="4"/>
      <c r="G51" s="4"/>
      <c r="H51" s="4"/>
      <c r="I51" s="4"/>
      <c r="J51" s="4"/>
      <c r="K51" s="4"/>
      <c r="L51" s="4"/>
      <c r="M51" s="4"/>
      <c r="N51" s="4"/>
      <c r="O51" s="4"/>
      <c r="P51" s="4"/>
      <c r="Q51" s="4"/>
      <c r="R51" s="4"/>
      <c r="S51" s="4"/>
      <c r="T51" s="4"/>
      <c r="U51" s="4"/>
    </row>
    <row r="52" spans="1:21" hidden="1" outlineLevel="1">
      <c r="B52" s="35" t="s">
        <v>267</v>
      </c>
      <c r="E52" s="4"/>
      <c r="F52" s="4"/>
      <c r="G52" s="4"/>
      <c r="H52" s="4"/>
      <c r="I52" s="4"/>
      <c r="J52" s="4"/>
      <c r="K52" s="4"/>
      <c r="L52" s="4"/>
      <c r="M52" s="4"/>
      <c r="N52" s="4"/>
      <c r="O52" s="4"/>
      <c r="P52" s="4"/>
      <c r="Q52" s="4"/>
      <c r="R52" s="4"/>
      <c r="S52" s="4"/>
      <c r="T52" s="4"/>
      <c r="U52" s="4"/>
    </row>
    <row r="53" spans="1:21" hidden="1" outlineLevel="1">
      <c r="E53" s="4" t="str">
        <f xml:space="preserve"> E$14</f>
        <v>1st model column flag</v>
      </c>
      <c r="F53" s="4">
        <f t="shared" ref="F53:U53" si="16" xml:space="preserve"> F$14</f>
        <v>0</v>
      </c>
      <c r="G53" s="4" t="str">
        <f t="shared" si="16"/>
        <v>flag</v>
      </c>
      <c r="H53" s="4">
        <f t="shared" si="16"/>
        <v>1</v>
      </c>
      <c r="I53" s="4">
        <f t="shared" si="16"/>
        <v>0</v>
      </c>
      <c r="J53" s="4">
        <f t="shared" si="16"/>
        <v>1</v>
      </c>
      <c r="K53" s="4">
        <f t="shared" si="16"/>
        <v>0</v>
      </c>
      <c r="L53" s="4">
        <f t="shared" si="16"/>
        <v>0</v>
      </c>
      <c r="M53" s="4">
        <f t="shared" si="16"/>
        <v>0</v>
      </c>
      <c r="N53" s="4">
        <f t="shared" si="16"/>
        <v>0</v>
      </c>
      <c r="O53" s="4">
        <f t="shared" si="16"/>
        <v>0</v>
      </c>
      <c r="P53" s="4">
        <f t="shared" si="16"/>
        <v>0</v>
      </c>
      <c r="Q53" s="4">
        <f t="shared" si="16"/>
        <v>0</v>
      </c>
      <c r="R53" s="4">
        <f t="shared" si="16"/>
        <v>0</v>
      </c>
      <c r="S53" s="4">
        <f t="shared" si="16"/>
        <v>0</v>
      </c>
      <c r="T53" s="4">
        <f t="shared" si="16"/>
        <v>0</v>
      </c>
      <c r="U53" s="4">
        <f t="shared" si="16"/>
        <v>0</v>
      </c>
    </row>
    <row r="54" spans="1:21" hidden="1" outlineLevel="1">
      <c r="E54" s="4" t="str">
        <f xml:space="preserve"> E$34</f>
        <v>Forecast start period flag</v>
      </c>
      <c r="F54" s="4">
        <f t="shared" ref="F54:U54" si="17" xml:space="preserve"> F$34</f>
        <v>0</v>
      </c>
      <c r="G54" s="4" t="str">
        <f t="shared" si="17"/>
        <v>flag</v>
      </c>
      <c r="H54" s="4">
        <f t="shared" si="17"/>
        <v>1</v>
      </c>
      <c r="I54" s="4">
        <f t="shared" si="17"/>
        <v>0</v>
      </c>
      <c r="J54" s="4">
        <f t="shared" si="17"/>
        <v>0</v>
      </c>
      <c r="K54" s="4">
        <f t="shared" si="17"/>
        <v>0</v>
      </c>
      <c r="L54" s="4">
        <f t="shared" si="17"/>
        <v>0</v>
      </c>
      <c r="M54" s="4">
        <f t="shared" si="17"/>
        <v>0</v>
      </c>
      <c r="N54" s="4">
        <f t="shared" si="17"/>
        <v>0</v>
      </c>
      <c r="O54" s="4">
        <f t="shared" si="17"/>
        <v>0</v>
      </c>
      <c r="P54" s="4">
        <f t="shared" si="17"/>
        <v>0</v>
      </c>
      <c r="Q54" s="4">
        <f t="shared" si="17"/>
        <v>0</v>
      </c>
      <c r="R54" s="4">
        <f t="shared" si="17"/>
        <v>1</v>
      </c>
      <c r="S54" s="4">
        <f t="shared" si="17"/>
        <v>0</v>
      </c>
      <c r="T54" s="4">
        <f t="shared" si="17"/>
        <v>0</v>
      </c>
      <c r="U54" s="4">
        <f t="shared" si="17"/>
        <v>0</v>
      </c>
    </row>
    <row r="55" spans="1:21" hidden="1" outlineLevel="1">
      <c r="E55" s="4" t="s">
        <v>267</v>
      </c>
      <c r="F55" s="4"/>
      <c r="G55" s="4" t="s">
        <v>257</v>
      </c>
      <c r="H55" s="4">
        <f xml:space="preserve"> SUM(J55:U55)</f>
        <v>8</v>
      </c>
      <c r="I55" s="104"/>
      <c r="J55" s="4">
        <f xml:space="preserve"> J53 + I55 - J54</f>
        <v>1</v>
      </c>
      <c r="K55" s="4">
        <f t="shared" ref="K55:R55" si="18" xml:space="preserve"> K53 + J55 - K54</f>
        <v>1</v>
      </c>
      <c r="L55" s="4">
        <f t="shared" si="18"/>
        <v>1</v>
      </c>
      <c r="M55" s="4">
        <f t="shared" si="18"/>
        <v>1</v>
      </c>
      <c r="N55" s="4">
        <f t="shared" si="18"/>
        <v>1</v>
      </c>
      <c r="O55" s="4">
        <f t="shared" si="18"/>
        <v>1</v>
      </c>
      <c r="P55" s="4">
        <f t="shared" si="18"/>
        <v>1</v>
      </c>
      <c r="Q55" s="4">
        <f t="shared" si="18"/>
        <v>1</v>
      </c>
      <c r="R55" s="4">
        <f t="shared" si="18"/>
        <v>0</v>
      </c>
      <c r="S55" s="4">
        <f xml:space="preserve"> S53 + R55 - S54</f>
        <v>0</v>
      </c>
      <c r="T55" s="4">
        <f xml:space="preserve"> T53 + S55 - T54</f>
        <v>0</v>
      </c>
      <c r="U55" s="4">
        <f xml:space="preserve"> U53 + T55 - U54</f>
        <v>0</v>
      </c>
    </row>
    <row r="56" spans="1:21" hidden="1" outlineLevel="1">
      <c r="E56" s="4" t="s">
        <v>268</v>
      </c>
      <c r="F56" s="4">
        <f xml:space="preserve"> SUM(J55:U55)</f>
        <v>8</v>
      </c>
      <c r="G56" s="4" t="s">
        <v>266</v>
      </c>
      <c r="H56" s="4"/>
      <c r="I56" s="4"/>
      <c r="J56" s="4"/>
      <c r="K56" s="4"/>
      <c r="L56" s="4"/>
      <c r="M56" s="4"/>
      <c r="N56" s="4"/>
      <c r="O56" s="4"/>
      <c r="P56" s="4"/>
      <c r="Q56" s="4"/>
      <c r="R56" s="4"/>
      <c r="S56" s="4"/>
      <c r="T56" s="4"/>
      <c r="U56" s="4"/>
    </row>
    <row r="57" spans="1:21" hidden="1" outlineLevel="1">
      <c r="E57" s="4"/>
      <c r="F57" s="4"/>
      <c r="G57" s="4"/>
      <c r="H57" s="4"/>
      <c r="I57" s="4"/>
      <c r="J57" s="4"/>
      <c r="K57" s="4"/>
      <c r="L57" s="4"/>
      <c r="M57" s="4"/>
      <c r="N57" s="4"/>
      <c r="O57" s="4"/>
      <c r="P57" s="4"/>
      <c r="Q57" s="4"/>
      <c r="R57" s="4"/>
      <c r="S57" s="4"/>
      <c r="T57" s="4"/>
      <c r="U57" s="4"/>
    </row>
    <row r="58" spans="1:21" hidden="1" outlineLevel="1">
      <c r="B58" s="35" t="s">
        <v>269</v>
      </c>
      <c r="E58" s="4"/>
      <c r="F58" s="4"/>
      <c r="G58" s="4"/>
      <c r="H58" s="4"/>
      <c r="I58" s="4"/>
      <c r="J58" s="4"/>
      <c r="K58" s="4"/>
      <c r="L58" s="4"/>
      <c r="M58" s="4"/>
      <c r="N58" s="4"/>
      <c r="O58" s="4"/>
      <c r="P58" s="4"/>
      <c r="Q58" s="4"/>
      <c r="R58" s="4"/>
      <c r="S58" s="4"/>
      <c r="T58" s="4"/>
      <c r="U58" s="4"/>
    </row>
    <row r="59" spans="1:21" hidden="1" outlineLevel="1">
      <c r="E59" s="4" t="str">
        <f xml:space="preserve"> E$44</f>
        <v>Forecast end period flag</v>
      </c>
      <c r="F59" s="4">
        <f t="shared" ref="F59:U59" si="19" xml:space="preserve"> F$44</f>
        <v>0</v>
      </c>
      <c r="G59" s="4" t="str">
        <f t="shared" si="19"/>
        <v>flag</v>
      </c>
      <c r="H59" s="4">
        <f t="shared" si="19"/>
        <v>0</v>
      </c>
      <c r="I59" s="104">
        <f t="shared" si="19"/>
        <v>0</v>
      </c>
      <c r="J59" s="4">
        <f t="shared" si="19"/>
        <v>0</v>
      </c>
      <c r="K59" s="4">
        <f t="shared" si="19"/>
        <v>0</v>
      </c>
      <c r="L59" s="4">
        <f t="shared" si="19"/>
        <v>0</v>
      </c>
      <c r="M59" s="4">
        <f t="shared" si="19"/>
        <v>0</v>
      </c>
      <c r="N59" s="4">
        <f t="shared" si="19"/>
        <v>0</v>
      </c>
      <c r="O59" s="4">
        <f t="shared" si="19"/>
        <v>0</v>
      </c>
      <c r="P59" s="4">
        <f t="shared" si="19"/>
        <v>0</v>
      </c>
      <c r="Q59" s="4">
        <f t="shared" si="19"/>
        <v>0</v>
      </c>
      <c r="R59" s="4">
        <f t="shared" si="19"/>
        <v>0</v>
      </c>
      <c r="S59" s="4">
        <f t="shared" si="19"/>
        <v>0</v>
      </c>
      <c r="T59" s="4">
        <f t="shared" si="19"/>
        <v>0</v>
      </c>
      <c r="U59" s="4">
        <f t="shared" si="19"/>
        <v>0</v>
      </c>
    </row>
    <row r="60" spans="1:21" s="149" customFormat="1" hidden="1" outlineLevel="1">
      <c r="A60" s="163"/>
      <c r="B60" s="163"/>
      <c r="C60" s="164"/>
      <c r="D60" s="165"/>
      <c r="E60" s="165" t="s">
        <v>269</v>
      </c>
      <c r="F60" s="165"/>
      <c r="G60" s="165" t="s">
        <v>257</v>
      </c>
      <c r="H60" s="165">
        <f xml:space="preserve"> SUM(J60:U60)</f>
        <v>0</v>
      </c>
      <c r="I60" s="165"/>
      <c r="J60" s="165">
        <f xml:space="preserve"> I59</f>
        <v>0</v>
      </c>
      <c r="K60" s="165">
        <f t="shared" ref="K60:R60" si="20" xml:space="preserve"> J59</f>
        <v>0</v>
      </c>
      <c r="L60" s="165">
        <f t="shared" si="20"/>
        <v>0</v>
      </c>
      <c r="M60" s="165">
        <f t="shared" si="20"/>
        <v>0</v>
      </c>
      <c r="N60" s="165">
        <f t="shared" si="20"/>
        <v>0</v>
      </c>
      <c r="O60" s="165">
        <f t="shared" si="20"/>
        <v>0</v>
      </c>
      <c r="P60" s="165">
        <f t="shared" si="20"/>
        <v>0</v>
      </c>
      <c r="Q60" s="165">
        <f t="shared" si="20"/>
        <v>0</v>
      </c>
      <c r="R60" s="165">
        <f t="shared" si="20"/>
        <v>0</v>
      </c>
      <c r="S60" s="165">
        <f xml:space="preserve"> R59</f>
        <v>0</v>
      </c>
      <c r="T60" s="165">
        <f xml:space="preserve"> S59</f>
        <v>0</v>
      </c>
      <c r="U60" s="165">
        <f xml:space="preserve"> T59</f>
        <v>0</v>
      </c>
    </row>
    <row r="61" spans="1:21" hidden="1" outlineLevel="1">
      <c r="E61" s="4"/>
      <c r="F61" s="4"/>
      <c r="G61" s="4"/>
      <c r="H61" s="4"/>
      <c r="I61" s="4"/>
      <c r="J61" s="4"/>
      <c r="K61" s="4"/>
      <c r="L61" s="4"/>
      <c r="M61" s="4"/>
      <c r="N61" s="4"/>
      <c r="O61" s="4"/>
      <c r="P61" s="4"/>
      <c r="Q61" s="4"/>
      <c r="R61" s="4"/>
      <c r="S61" s="4"/>
      <c r="T61" s="4"/>
      <c r="U61" s="4"/>
    </row>
    <row r="62" spans="1:21" hidden="1" outlineLevel="1">
      <c r="B62" s="35" t="s">
        <v>270</v>
      </c>
      <c r="E62" s="4"/>
      <c r="F62" s="4"/>
      <c r="G62" s="4"/>
      <c r="H62" s="4"/>
      <c r="I62" s="4"/>
      <c r="J62" s="4"/>
      <c r="K62" s="4"/>
      <c r="L62" s="4"/>
      <c r="M62" s="4"/>
      <c r="N62" s="4"/>
      <c r="O62" s="4"/>
      <c r="P62" s="4"/>
      <c r="Q62" s="4"/>
      <c r="R62" s="4"/>
      <c r="S62" s="4"/>
      <c r="T62" s="4"/>
      <c r="U62" s="4"/>
    </row>
    <row r="63" spans="1:21" hidden="1" outlineLevel="1">
      <c r="E63" s="4" t="str">
        <f t="shared" ref="E63:U63" si="21" xml:space="preserve"> E$60</f>
        <v>First post-forecast period flag</v>
      </c>
      <c r="F63" s="4">
        <f t="shared" si="21"/>
        <v>0</v>
      </c>
      <c r="G63" s="4" t="str">
        <f t="shared" si="21"/>
        <v>flag</v>
      </c>
      <c r="H63" s="4">
        <f t="shared" si="21"/>
        <v>0</v>
      </c>
      <c r="I63" s="4">
        <f t="shared" si="21"/>
        <v>0</v>
      </c>
      <c r="J63" s="4">
        <f t="shared" si="21"/>
        <v>0</v>
      </c>
      <c r="K63" s="4">
        <f t="shared" si="21"/>
        <v>0</v>
      </c>
      <c r="L63" s="4">
        <f t="shared" si="21"/>
        <v>0</v>
      </c>
      <c r="M63" s="4">
        <f t="shared" si="21"/>
        <v>0</v>
      </c>
      <c r="N63" s="4">
        <f t="shared" si="21"/>
        <v>0</v>
      </c>
      <c r="O63" s="4">
        <f t="shared" si="21"/>
        <v>0</v>
      </c>
      <c r="P63" s="4">
        <f t="shared" si="21"/>
        <v>0</v>
      </c>
      <c r="Q63" s="4">
        <f t="shared" si="21"/>
        <v>0</v>
      </c>
      <c r="R63" s="4">
        <f t="shared" si="21"/>
        <v>0</v>
      </c>
      <c r="S63" s="4">
        <f t="shared" si="21"/>
        <v>0</v>
      </c>
      <c r="T63" s="4">
        <f t="shared" si="21"/>
        <v>0</v>
      </c>
      <c r="U63" s="4">
        <f t="shared" si="21"/>
        <v>0</v>
      </c>
    </row>
    <row r="64" spans="1:21" hidden="1" outlineLevel="1">
      <c r="E64" s="4" t="s">
        <v>270</v>
      </c>
      <c r="F64" s="4"/>
      <c r="G64" s="4" t="s">
        <v>257</v>
      </c>
      <c r="H64" s="4">
        <f xml:space="preserve"> SUM(J64:U64)</f>
        <v>0</v>
      </c>
      <c r="I64" s="104"/>
      <c r="J64" s="4">
        <f xml:space="preserve"> J63 + I64</f>
        <v>0</v>
      </c>
      <c r="K64" s="4">
        <f t="shared" ref="K64:R64" si="22" xml:space="preserve"> K63 + J64</f>
        <v>0</v>
      </c>
      <c r="L64" s="4">
        <f t="shared" si="22"/>
        <v>0</v>
      </c>
      <c r="M64" s="4">
        <f t="shared" si="22"/>
        <v>0</v>
      </c>
      <c r="N64" s="4">
        <f t="shared" si="22"/>
        <v>0</v>
      </c>
      <c r="O64" s="4">
        <f t="shared" si="22"/>
        <v>0</v>
      </c>
      <c r="P64" s="4">
        <f t="shared" si="22"/>
        <v>0</v>
      </c>
      <c r="Q64" s="4">
        <f t="shared" si="22"/>
        <v>0</v>
      </c>
      <c r="R64" s="4">
        <f t="shared" si="22"/>
        <v>0</v>
      </c>
      <c r="S64" s="4">
        <f xml:space="preserve"> S63 + R64</f>
        <v>0</v>
      </c>
      <c r="T64" s="4">
        <f xml:space="preserve"> T63 + S64</f>
        <v>0</v>
      </c>
      <c r="U64" s="4">
        <f xml:space="preserve"> U63 + T64</f>
        <v>0</v>
      </c>
    </row>
    <row r="65" spans="1:21" hidden="1" outlineLevel="1">
      <c r="E65" s="4" t="s">
        <v>271</v>
      </c>
      <c r="F65" s="4">
        <f xml:space="preserve"> SUM(J64:U64)</f>
        <v>0</v>
      </c>
      <c r="G65" s="4" t="s">
        <v>266</v>
      </c>
      <c r="H65" s="4"/>
      <c r="I65" s="4"/>
      <c r="J65" s="4"/>
      <c r="K65" s="4"/>
      <c r="L65" s="4"/>
      <c r="M65" s="4"/>
      <c r="N65" s="4"/>
      <c r="O65" s="4"/>
      <c r="P65" s="4"/>
      <c r="Q65" s="4"/>
      <c r="R65" s="4"/>
      <c r="S65" s="4"/>
      <c r="T65" s="4"/>
      <c r="U65" s="4"/>
    </row>
    <row r="66" spans="1:21">
      <c r="E66" s="4"/>
      <c r="F66" s="4"/>
      <c r="G66" s="4"/>
      <c r="H66" s="4"/>
      <c r="I66" s="4"/>
      <c r="J66" s="4"/>
      <c r="K66" s="4"/>
      <c r="L66" s="4"/>
      <c r="M66" s="4"/>
      <c r="N66" s="4"/>
      <c r="O66" s="4"/>
      <c r="P66" s="4"/>
      <c r="Q66" s="4"/>
      <c r="R66" s="4"/>
      <c r="S66" s="4"/>
      <c r="T66" s="4"/>
      <c r="U66" s="4"/>
    </row>
    <row r="67" spans="1:21" ht="12.75" customHeight="1" collapsed="1">
      <c r="A67" s="43" t="s">
        <v>272</v>
      </c>
      <c r="B67" s="43"/>
      <c r="C67" s="44"/>
      <c r="D67" s="43"/>
      <c r="E67" s="43"/>
      <c r="F67" s="43"/>
      <c r="G67" s="43"/>
      <c r="H67" s="43"/>
      <c r="I67" s="43"/>
      <c r="J67" s="43"/>
      <c r="K67" s="43"/>
      <c r="L67" s="43"/>
      <c r="M67" s="43"/>
      <c r="N67" s="43"/>
      <c r="O67" s="43"/>
      <c r="P67" s="43"/>
      <c r="Q67" s="43"/>
      <c r="R67" s="43"/>
      <c r="S67" s="43"/>
      <c r="T67" s="43"/>
      <c r="U67" s="43"/>
    </row>
    <row r="68" spans="1:21" hidden="1" outlineLevel="1">
      <c r="E68" s="4"/>
      <c r="F68" s="4"/>
      <c r="G68" s="4"/>
      <c r="H68" s="4"/>
      <c r="I68" s="4"/>
      <c r="J68" s="4"/>
      <c r="K68" s="4"/>
      <c r="L68" s="4"/>
      <c r="M68" s="4"/>
      <c r="N68" s="4"/>
      <c r="O68" s="4"/>
      <c r="P68" s="4"/>
      <c r="Q68" s="4"/>
      <c r="R68" s="4"/>
      <c r="S68" s="4"/>
      <c r="T68" s="4"/>
      <c r="U68" s="4"/>
    </row>
    <row r="69" spans="1:21" ht="12.75" hidden="1" customHeight="1" outlineLevel="1">
      <c r="E69" s="4"/>
      <c r="F69" s="4"/>
      <c r="G69" s="4"/>
      <c r="H69" s="4"/>
      <c r="I69" s="4"/>
      <c r="J69" s="4"/>
      <c r="K69" s="4"/>
      <c r="L69" s="4"/>
      <c r="M69" s="4"/>
      <c r="N69" s="4"/>
      <c r="O69" s="4"/>
      <c r="P69" s="4"/>
      <c r="Q69" s="4"/>
      <c r="R69" s="4"/>
      <c r="S69" s="4"/>
      <c r="T69" s="4"/>
      <c r="U69" s="4"/>
    </row>
    <row r="70" spans="1:21" hidden="1" outlineLevel="1">
      <c r="B70" s="35" t="s">
        <v>273</v>
      </c>
      <c r="E70" s="4"/>
      <c r="F70" s="10"/>
      <c r="G70" s="21"/>
      <c r="H70" s="21"/>
      <c r="I70" s="21"/>
      <c r="J70" s="21"/>
      <c r="K70" s="21"/>
      <c r="L70" s="21"/>
      <c r="M70" s="21"/>
      <c r="N70" s="21"/>
      <c r="O70" s="21"/>
      <c r="P70" s="21"/>
      <c r="Q70" s="21"/>
      <c r="R70" s="21"/>
      <c r="S70" s="21"/>
      <c r="T70" s="21"/>
      <c r="U70" s="21"/>
    </row>
    <row r="71" spans="1:21" hidden="1" outlineLevel="1">
      <c r="E71" s="4" t="str">
        <f t="shared" ref="E71:U71" si="23" xml:space="preserve"> E$14</f>
        <v>1st model column flag</v>
      </c>
      <c r="F71" s="4">
        <f t="shared" si="23"/>
        <v>0</v>
      </c>
      <c r="G71" s="4" t="str">
        <f t="shared" si="23"/>
        <v>flag</v>
      </c>
      <c r="H71" s="4">
        <f t="shared" si="23"/>
        <v>1</v>
      </c>
      <c r="I71" s="4">
        <f t="shared" si="23"/>
        <v>0</v>
      </c>
      <c r="J71" s="4">
        <f t="shared" si="23"/>
        <v>1</v>
      </c>
      <c r="K71" s="4">
        <f t="shared" si="23"/>
        <v>0</v>
      </c>
      <c r="L71" s="4">
        <f t="shared" si="23"/>
        <v>0</v>
      </c>
      <c r="M71" s="4">
        <f t="shared" si="23"/>
        <v>0</v>
      </c>
      <c r="N71" s="4">
        <f t="shared" si="23"/>
        <v>0</v>
      </c>
      <c r="O71" s="4">
        <f t="shared" si="23"/>
        <v>0</v>
      </c>
      <c r="P71" s="4">
        <f t="shared" si="23"/>
        <v>0</v>
      </c>
      <c r="Q71" s="4">
        <f t="shared" si="23"/>
        <v>0</v>
      </c>
      <c r="R71" s="4">
        <f t="shared" si="23"/>
        <v>0</v>
      </c>
      <c r="S71" s="4">
        <f t="shared" si="23"/>
        <v>0</v>
      </c>
      <c r="T71" s="4">
        <f t="shared" si="23"/>
        <v>0</v>
      </c>
      <c r="U71" s="4">
        <f t="shared" si="23"/>
        <v>0</v>
      </c>
    </row>
    <row r="72" spans="1:21" hidden="1" outlineLevel="1">
      <c r="E72" s="4" t="str">
        <f xml:space="preserve"> E$34</f>
        <v>Forecast start period flag</v>
      </c>
      <c r="F72" s="4">
        <f t="shared" ref="F72:U72" si="24" xml:space="preserve"> F$34</f>
        <v>0</v>
      </c>
      <c r="G72" s="4" t="str">
        <f t="shared" si="24"/>
        <v>flag</v>
      </c>
      <c r="H72" s="4">
        <f t="shared" si="24"/>
        <v>1</v>
      </c>
      <c r="I72" s="4">
        <f t="shared" si="24"/>
        <v>0</v>
      </c>
      <c r="J72" s="4">
        <f t="shared" si="24"/>
        <v>0</v>
      </c>
      <c r="K72" s="4">
        <f t="shared" si="24"/>
        <v>0</v>
      </c>
      <c r="L72" s="4">
        <f t="shared" si="24"/>
        <v>0</v>
      </c>
      <c r="M72" s="4">
        <f t="shared" si="24"/>
        <v>0</v>
      </c>
      <c r="N72" s="4">
        <f t="shared" si="24"/>
        <v>0</v>
      </c>
      <c r="O72" s="4">
        <f t="shared" si="24"/>
        <v>0</v>
      </c>
      <c r="P72" s="4">
        <f t="shared" si="24"/>
        <v>0</v>
      </c>
      <c r="Q72" s="4">
        <f t="shared" si="24"/>
        <v>0</v>
      </c>
      <c r="R72" s="4">
        <f t="shared" si="24"/>
        <v>1</v>
      </c>
      <c r="S72" s="4">
        <f t="shared" si="24"/>
        <v>0</v>
      </c>
      <c r="T72" s="4">
        <f t="shared" si="24"/>
        <v>0</v>
      </c>
      <c r="U72" s="4">
        <f t="shared" si="24"/>
        <v>0</v>
      </c>
    </row>
    <row r="73" spans="1:21" hidden="1" outlineLevel="1">
      <c r="E73" s="4" t="str">
        <f t="shared" ref="E73:U73" si="25" xml:space="preserve"> E$60</f>
        <v>First post-forecast period flag</v>
      </c>
      <c r="F73" s="4">
        <f t="shared" si="25"/>
        <v>0</v>
      </c>
      <c r="G73" s="4" t="str">
        <f t="shared" si="25"/>
        <v>flag</v>
      </c>
      <c r="H73" s="4">
        <f t="shared" si="25"/>
        <v>0</v>
      </c>
      <c r="I73" s="4">
        <f t="shared" si="25"/>
        <v>0</v>
      </c>
      <c r="J73" s="4">
        <f t="shared" si="25"/>
        <v>0</v>
      </c>
      <c r="K73" s="4">
        <f t="shared" si="25"/>
        <v>0</v>
      </c>
      <c r="L73" s="4">
        <f t="shared" si="25"/>
        <v>0</v>
      </c>
      <c r="M73" s="4">
        <f t="shared" si="25"/>
        <v>0</v>
      </c>
      <c r="N73" s="4">
        <f t="shared" si="25"/>
        <v>0</v>
      </c>
      <c r="O73" s="4">
        <f t="shared" si="25"/>
        <v>0</v>
      </c>
      <c r="P73" s="4">
        <f t="shared" si="25"/>
        <v>0</v>
      </c>
      <c r="Q73" s="4">
        <f t="shared" si="25"/>
        <v>0</v>
      </c>
      <c r="R73" s="4">
        <f t="shared" si="25"/>
        <v>0</v>
      </c>
      <c r="S73" s="4">
        <f t="shared" si="25"/>
        <v>0</v>
      </c>
      <c r="T73" s="4">
        <f t="shared" si="25"/>
        <v>0</v>
      </c>
      <c r="U73" s="4">
        <f t="shared" si="25"/>
        <v>0</v>
      </c>
    </row>
    <row r="74" spans="1:21" hidden="1" outlineLevel="1">
      <c r="E74" s="13" t="s">
        <v>274</v>
      </c>
      <c r="F74" s="13"/>
      <c r="G74" s="13" t="s">
        <v>253</v>
      </c>
      <c r="H74" s="13"/>
      <c r="I74" s="130"/>
      <c r="J74" s="13">
        <f t="shared" ref="J74:R74" si="26" xml:space="preserve"> I74 + SUM(J71:J73)</f>
        <v>1</v>
      </c>
      <c r="K74" s="13">
        <f t="shared" si="26"/>
        <v>1</v>
      </c>
      <c r="L74" s="13">
        <f t="shared" si="26"/>
        <v>1</v>
      </c>
      <c r="M74" s="13">
        <f t="shared" si="26"/>
        <v>1</v>
      </c>
      <c r="N74" s="13">
        <f t="shared" si="26"/>
        <v>1</v>
      </c>
      <c r="O74" s="13">
        <f t="shared" si="26"/>
        <v>1</v>
      </c>
      <c r="P74" s="13">
        <f t="shared" si="26"/>
        <v>1</v>
      </c>
      <c r="Q74" s="13">
        <f t="shared" si="26"/>
        <v>1</v>
      </c>
      <c r="R74" s="13">
        <f t="shared" si="26"/>
        <v>2</v>
      </c>
      <c r="S74" s="13">
        <f xml:space="preserve"> R74 + SUM(S71:S73)</f>
        <v>2</v>
      </c>
      <c r="T74" s="13">
        <f xml:space="preserve"> S74 + SUM(T71:T73)</f>
        <v>2</v>
      </c>
      <c r="U74" s="13">
        <f xml:space="preserve"> T74 + SUM(U71:U73)</f>
        <v>2</v>
      </c>
    </row>
    <row r="75" spans="1:21" hidden="1" outlineLevel="1">
      <c r="E75" s="21"/>
      <c r="F75" s="21"/>
      <c r="G75" s="21"/>
      <c r="H75" s="21"/>
      <c r="I75" s="21"/>
      <c r="J75" s="21"/>
      <c r="K75" s="21"/>
      <c r="L75" s="21"/>
      <c r="M75" s="21"/>
      <c r="N75" s="21"/>
      <c r="O75" s="21"/>
      <c r="P75" s="21"/>
      <c r="Q75" s="21"/>
      <c r="R75" s="21"/>
      <c r="S75" s="21"/>
      <c r="T75" s="21"/>
      <c r="U75" s="21"/>
    </row>
    <row r="76" spans="1:21" hidden="1" outlineLevel="1">
      <c r="E76" s="9" t="str">
        <f xml:space="preserve"> Inputs!E$20</f>
        <v>Pre - forecast period</v>
      </c>
      <c r="F76" s="9" t="str">
        <f xml:space="preserve"> Inputs!F$20</f>
        <v>Pre-Fcst</v>
      </c>
      <c r="G76" s="9" t="str">
        <f xml:space="preserve"> Inputs!G$20</f>
        <v>label</v>
      </c>
      <c r="H76" s="9"/>
      <c r="I76" s="9"/>
      <c r="J76" s="9"/>
      <c r="K76" s="9"/>
      <c r="L76" s="9"/>
      <c r="M76" s="9"/>
      <c r="N76" s="9"/>
      <c r="O76" s="9"/>
      <c r="P76" s="9"/>
      <c r="Q76" s="9"/>
      <c r="R76" s="9"/>
      <c r="S76" s="9"/>
      <c r="T76" s="9"/>
      <c r="U76" s="9"/>
    </row>
    <row r="77" spans="1:21" hidden="1" outlineLevel="1">
      <c r="E77" s="9" t="str">
        <f xml:space="preserve"> Inputs!E$21</f>
        <v>Forecast period</v>
      </c>
      <c r="F77" s="9" t="str">
        <f xml:space="preserve"> Inputs!F$21</f>
        <v>Forecast</v>
      </c>
      <c r="G77" s="9" t="str">
        <f xml:space="preserve"> Inputs!G$21</f>
        <v>label</v>
      </c>
      <c r="H77" s="9"/>
      <c r="I77" s="9"/>
      <c r="J77" s="9"/>
      <c r="K77" s="9"/>
      <c r="L77" s="9"/>
      <c r="M77" s="9"/>
      <c r="N77" s="9"/>
      <c r="O77" s="9"/>
      <c r="P77" s="9"/>
      <c r="Q77" s="9"/>
      <c r="R77" s="9"/>
      <c r="S77" s="9"/>
      <c r="T77" s="9"/>
      <c r="U77" s="9"/>
    </row>
    <row r="78" spans="1:21" hidden="1" outlineLevel="1">
      <c r="E78" s="9" t="str">
        <f xml:space="preserve"> Inputs!E$22</f>
        <v>Post - forecast period</v>
      </c>
      <c r="F78" s="9" t="str">
        <f xml:space="preserve"> Inputs!F$22</f>
        <v>Post-Fcst</v>
      </c>
      <c r="G78" s="9" t="str">
        <f xml:space="preserve"> Inputs!G$22</f>
        <v>label</v>
      </c>
      <c r="H78" s="9"/>
      <c r="I78" s="9"/>
      <c r="J78" s="9"/>
      <c r="K78" s="9"/>
      <c r="L78" s="9"/>
      <c r="M78" s="9"/>
      <c r="N78" s="9"/>
      <c r="O78" s="9"/>
      <c r="P78" s="9"/>
      <c r="Q78" s="9"/>
      <c r="R78" s="9"/>
      <c r="S78" s="9"/>
      <c r="T78" s="9"/>
      <c r="U78" s="9"/>
    </row>
    <row r="79" spans="1:21" hidden="1" outlineLevel="1">
      <c r="E79" s="13" t="str">
        <f t="shared" ref="E79:U79" si="27" xml:space="preserve"> E$74</f>
        <v>Timeline label counter</v>
      </c>
      <c r="F79" s="13">
        <f t="shared" si="27"/>
        <v>0</v>
      </c>
      <c r="G79" s="13" t="str">
        <f t="shared" si="27"/>
        <v>counter</v>
      </c>
      <c r="H79" s="13">
        <f t="shared" si="27"/>
        <v>0</v>
      </c>
      <c r="I79" s="13">
        <f t="shared" si="27"/>
        <v>0</v>
      </c>
      <c r="J79" s="13">
        <f t="shared" si="27"/>
        <v>1</v>
      </c>
      <c r="K79" s="13">
        <f t="shared" si="27"/>
        <v>1</v>
      </c>
      <c r="L79" s="13">
        <f t="shared" si="27"/>
        <v>1</v>
      </c>
      <c r="M79" s="13">
        <f t="shared" si="27"/>
        <v>1</v>
      </c>
      <c r="N79" s="13">
        <f t="shared" si="27"/>
        <v>1</v>
      </c>
      <c r="O79" s="13">
        <f t="shared" si="27"/>
        <v>1</v>
      </c>
      <c r="P79" s="13">
        <f t="shared" si="27"/>
        <v>1</v>
      </c>
      <c r="Q79" s="13">
        <f t="shared" si="27"/>
        <v>1</v>
      </c>
      <c r="R79" s="13">
        <f t="shared" si="27"/>
        <v>2</v>
      </c>
      <c r="S79" s="13">
        <f t="shared" si="27"/>
        <v>2</v>
      </c>
      <c r="T79" s="13">
        <f t="shared" si="27"/>
        <v>2</v>
      </c>
      <c r="U79" s="13">
        <f t="shared" si="27"/>
        <v>2</v>
      </c>
    </row>
    <row r="80" spans="1:21" hidden="1" outlineLevel="1">
      <c r="E80" s="4" t="s">
        <v>273</v>
      </c>
      <c r="F80" s="4"/>
      <c r="G80" s="4" t="s">
        <v>155</v>
      </c>
      <c r="H80" s="4"/>
      <c r="I80" s="4"/>
      <c r="J80" s="20" t="str">
        <f t="shared" ref="J80:R80" si="28" xml:space="preserve"> INDEX($F76:$F78, J79)</f>
        <v>Pre-Fcst</v>
      </c>
      <c r="K80" s="20" t="str">
        <f t="shared" si="28"/>
        <v>Pre-Fcst</v>
      </c>
      <c r="L80" s="20" t="str">
        <f t="shared" si="28"/>
        <v>Pre-Fcst</v>
      </c>
      <c r="M80" s="20" t="str">
        <f t="shared" si="28"/>
        <v>Pre-Fcst</v>
      </c>
      <c r="N80" s="20" t="str">
        <f t="shared" si="28"/>
        <v>Pre-Fcst</v>
      </c>
      <c r="O80" s="20" t="str">
        <f t="shared" si="28"/>
        <v>Pre-Fcst</v>
      </c>
      <c r="P80" s="20" t="str">
        <f t="shared" si="28"/>
        <v>Pre-Fcst</v>
      </c>
      <c r="Q80" s="20" t="str">
        <f t="shared" si="28"/>
        <v>Pre-Fcst</v>
      </c>
      <c r="R80" s="20" t="str">
        <f t="shared" si="28"/>
        <v>Forecast</v>
      </c>
      <c r="S80" s="20" t="str">
        <f xml:space="preserve"> INDEX($F76:$F78, S79)</f>
        <v>Forecast</v>
      </c>
      <c r="T80" s="20" t="str">
        <f xml:space="preserve"> INDEX($F76:$F78, T79)</f>
        <v>Forecast</v>
      </c>
      <c r="U80" s="20" t="str">
        <f xml:space="preserve"> INDEX($F76:$F78, U79)</f>
        <v>Forecast</v>
      </c>
    </row>
    <row r="81" spans="1:21" hidden="1" outlineLevel="1">
      <c r="A81" s="4"/>
    </row>
    <row r="82" spans="1:21" hidden="1" outlineLevel="1">
      <c r="B82" s="35" t="s">
        <v>275</v>
      </c>
      <c r="E82" s="4"/>
      <c r="F82" s="4"/>
      <c r="G82" s="4"/>
      <c r="H82" s="4"/>
      <c r="I82" s="4"/>
      <c r="J82" s="4"/>
      <c r="K82" s="4"/>
      <c r="L82" s="4"/>
      <c r="M82" s="4"/>
      <c r="N82" s="4"/>
      <c r="O82" s="4"/>
      <c r="P82" s="4"/>
      <c r="Q82" s="4"/>
      <c r="R82" s="4"/>
      <c r="S82" s="4"/>
      <c r="T82" s="4"/>
      <c r="U82" s="4"/>
    </row>
    <row r="83" spans="1:21" hidden="1" outlineLevel="1">
      <c r="E83" s="4" t="str">
        <f xml:space="preserve"> E$55</f>
        <v>Pre-forecast period flag</v>
      </c>
      <c r="F83" s="4">
        <f t="shared" ref="F83:U83" si="29" xml:space="preserve"> F$55</f>
        <v>0</v>
      </c>
      <c r="G83" s="4" t="str">
        <f t="shared" si="29"/>
        <v>flag</v>
      </c>
      <c r="H83" s="4">
        <f t="shared" si="29"/>
        <v>8</v>
      </c>
      <c r="I83" s="4">
        <f t="shared" si="29"/>
        <v>0</v>
      </c>
      <c r="J83" s="4">
        <f t="shared" si="29"/>
        <v>1</v>
      </c>
      <c r="K83" s="4">
        <f t="shared" si="29"/>
        <v>1</v>
      </c>
      <c r="L83" s="4">
        <f t="shared" si="29"/>
        <v>1</v>
      </c>
      <c r="M83" s="4">
        <f t="shared" si="29"/>
        <v>1</v>
      </c>
      <c r="N83" s="4">
        <f t="shared" si="29"/>
        <v>1</v>
      </c>
      <c r="O83" s="4">
        <f t="shared" si="29"/>
        <v>1</v>
      </c>
      <c r="P83" s="4">
        <f t="shared" si="29"/>
        <v>1</v>
      </c>
      <c r="Q83" s="4">
        <f t="shared" si="29"/>
        <v>1</v>
      </c>
      <c r="R83" s="4">
        <f t="shared" si="29"/>
        <v>0</v>
      </c>
      <c r="S83" s="4">
        <f t="shared" si="29"/>
        <v>0</v>
      </c>
      <c r="T83" s="4">
        <f t="shared" si="29"/>
        <v>0</v>
      </c>
      <c r="U83" s="4">
        <f t="shared" si="29"/>
        <v>0</v>
      </c>
    </row>
    <row r="84" spans="1:21" hidden="1" outlineLevel="1">
      <c r="E84" s="4" t="str">
        <f xml:space="preserve"> E$49</f>
        <v>Forecast period flag</v>
      </c>
      <c r="F84" s="4">
        <f t="shared" ref="F84:U84" si="30" xml:space="preserve"> F$49</f>
        <v>0</v>
      </c>
      <c r="G84" s="4" t="str">
        <f t="shared" si="30"/>
        <v>flag</v>
      </c>
      <c r="H84" s="4">
        <f t="shared" si="30"/>
        <v>4</v>
      </c>
      <c r="I84" s="4">
        <f t="shared" si="30"/>
        <v>0</v>
      </c>
      <c r="J84" s="4">
        <f t="shared" si="30"/>
        <v>0</v>
      </c>
      <c r="K84" s="4">
        <f t="shared" si="30"/>
        <v>0</v>
      </c>
      <c r="L84" s="4">
        <f t="shared" si="30"/>
        <v>0</v>
      </c>
      <c r="M84" s="4">
        <f t="shared" si="30"/>
        <v>0</v>
      </c>
      <c r="N84" s="4">
        <f t="shared" si="30"/>
        <v>0</v>
      </c>
      <c r="O84" s="4">
        <f t="shared" si="30"/>
        <v>0</v>
      </c>
      <c r="P84" s="4">
        <f t="shared" si="30"/>
        <v>0</v>
      </c>
      <c r="Q84" s="4">
        <f t="shared" si="30"/>
        <v>0</v>
      </c>
      <c r="R84" s="4">
        <f t="shared" si="30"/>
        <v>1</v>
      </c>
      <c r="S84" s="4">
        <f t="shared" si="30"/>
        <v>1</v>
      </c>
      <c r="T84" s="4">
        <f t="shared" si="30"/>
        <v>1</v>
      </c>
      <c r="U84" s="4">
        <f t="shared" si="30"/>
        <v>1</v>
      </c>
    </row>
    <row r="85" spans="1:21" hidden="1" outlineLevel="1">
      <c r="E85" s="4" t="str">
        <f t="shared" ref="E85:U85" si="31" xml:space="preserve"> E$64</f>
        <v>Post-forecast period flag</v>
      </c>
      <c r="F85" s="4">
        <f t="shared" si="31"/>
        <v>0</v>
      </c>
      <c r="G85" s="4" t="str">
        <f t="shared" si="31"/>
        <v>flag</v>
      </c>
      <c r="H85" s="4">
        <f t="shared" si="31"/>
        <v>0</v>
      </c>
      <c r="I85" s="4">
        <f t="shared" si="31"/>
        <v>0</v>
      </c>
      <c r="J85" s="4">
        <f t="shared" si="31"/>
        <v>0</v>
      </c>
      <c r="K85" s="4">
        <f t="shared" si="31"/>
        <v>0</v>
      </c>
      <c r="L85" s="4">
        <f t="shared" si="31"/>
        <v>0</v>
      </c>
      <c r="M85" s="4">
        <f t="shared" si="31"/>
        <v>0</v>
      </c>
      <c r="N85" s="4">
        <f t="shared" si="31"/>
        <v>0</v>
      </c>
      <c r="O85" s="4">
        <f t="shared" si="31"/>
        <v>0</v>
      </c>
      <c r="P85" s="4">
        <f t="shared" si="31"/>
        <v>0</v>
      </c>
      <c r="Q85" s="4">
        <f t="shared" si="31"/>
        <v>0</v>
      </c>
      <c r="R85" s="4">
        <f t="shared" si="31"/>
        <v>0</v>
      </c>
      <c r="S85" s="4">
        <f t="shared" si="31"/>
        <v>0</v>
      </c>
      <c r="T85" s="4">
        <f t="shared" si="31"/>
        <v>0</v>
      </c>
      <c r="U85" s="4">
        <f t="shared" si="31"/>
        <v>0</v>
      </c>
    </row>
    <row r="86" spans="1:21" hidden="1" outlineLevel="1">
      <c r="E86" s="4" t="s">
        <v>276</v>
      </c>
      <c r="F86" s="4"/>
      <c r="G86" s="4" t="s">
        <v>19</v>
      </c>
      <c r="H86" s="4">
        <f xml:space="preserve"> SUM(J86:U86)</f>
        <v>0</v>
      </c>
      <c r="I86" s="4"/>
      <c r="J86" s="4">
        <f t="shared" ref="J86:R86" si="32" xml:space="preserve"> MAX(0, SUM(J83:J85) - 1)</f>
        <v>0</v>
      </c>
      <c r="K86" s="4">
        <f t="shared" si="32"/>
        <v>0</v>
      </c>
      <c r="L86" s="4">
        <f t="shared" si="32"/>
        <v>0</v>
      </c>
      <c r="M86" s="4">
        <f t="shared" si="32"/>
        <v>0</v>
      </c>
      <c r="N86" s="4">
        <f t="shared" si="32"/>
        <v>0</v>
      </c>
      <c r="O86" s="4">
        <f t="shared" si="32"/>
        <v>0</v>
      </c>
      <c r="P86" s="4">
        <f t="shared" si="32"/>
        <v>0</v>
      </c>
      <c r="Q86" s="4">
        <f t="shared" si="32"/>
        <v>0</v>
      </c>
      <c r="R86" s="4">
        <f t="shared" si="32"/>
        <v>0</v>
      </c>
      <c r="S86" s="4">
        <f xml:space="preserve"> MAX(0, SUM(S83:S85) - 1)</f>
        <v>0</v>
      </c>
      <c r="T86" s="4">
        <f xml:space="preserve"> MAX(0, SUM(T83:T85) - 1)</f>
        <v>0</v>
      </c>
      <c r="U86" s="4">
        <f xml:space="preserve"> MAX(0, SUM(U83:U85) - 1)</f>
        <v>0</v>
      </c>
    </row>
    <row r="87" spans="1:21" hidden="1" outlineLevel="1">
      <c r="E87" s="4" t="s">
        <v>277</v>
      </c>
      <c r="F87" s="4">
        <f xml:space="preserve"> SUM(J86:U86)</f>
        <v>0</v>
      </c>
      <c r="G87" s="4" t="s">
        <v>266</v>
      </c>
      <c r="H87" s="4"/>
      <c r="I87" s="4"/>
      <c r="J87" s="4"/>
      <c r="K87" s="4"/>
      <c r="L87" s="4"/>
      <c r="M87" s="4"/>
      <c r="N87" s="4"/>
      <c r="O87" s="4"/>
      <c r="P87" s="4"/>
      <c r="Q87" s="4"/>
      <c r="R87" s="4"/>
      <c r="S87" s="4"/>
      <c r="T87" s="4"/>
      <c r="U87" s="4"/>
    </row>
    <row r="88" spans="1:21" hidden="1" outlineLevel="1">
      <c r="E88" s="4"/>
      <c r="F88" s="4"/>
      <c r="G88" s="4"/>
      <c r="H88" s="4"/>
      <c r="I88" s="4"/>
      <c r="J88" s="4"/>
      <c r="K88" s="4"/>
      <c r="L88" s="4"/>
      <c r="M88" s="4"/>
      <c r="N88" s="4"/>
      <c r="O88" s="4"/>
      <c r="P88" s="4"/>
      <c r="Q88" s="4"/>
      <c r="R88" s="4"/>
      <c r="S88" s="4"/>
      <c r="T88" s="4"/>
      <c r="U88" s="4"/>
    </row>
    <row r="89" spans="1:21" hidden="1" outlineLevel="1">
      <c r="E89" s="4" t="str">
        <f xml:space="preserve"> E$11</f>
        <v>Model column total</v>
      </c>
      <c r="F89" s="4">
        <f xml:space="preserve"> F$11</f>
        <v>12</v>
      </c>
      <c r="G89" s="4" t="str">
        <f xml:space="preserve"> G$11</f>
        <v>columns</v>
      </c>
      <c r="H89" s="4"/>
      <c r="I89" s="4"/>
      <c r="J89" s="4"/>
      <c r="K89" s="4"/>
      <c r="L89" s="4"/>
      <c r="M89" s="4"/>
      <c r="N89" s="4"/>
      <c r="O89" s="4"/>
      <c r="P89" s="4"/>
      <c r="Q89" s="4"/>
      <c r="R89" s="4"/>
      <c r="S89" s="4"/>
      <c r="T89" s="4"/>
      <c r="U89" s="4"/>
    </row>
    <row r="90" spans="1:21" hidden="1" outlineLevel="1">
      <c r="E90" s="4" t="str">
        <f xml:space="preserve"> E$87</f>
        <v>Overlapping in periods - total</v>
      </c>
      <c r="F90" s="4">
        <f xml:space="preserve"> F$87</f>
        <v>0</v>
      </c>
      <c r="G90" s="4" t="str">
        <f xml:space="preserve"> G$87</f>
        <v>periods</v>
      </c>
      <c r="H90" s="4"/>
      <c r="I90" s="4"/>
      <c r="J90" s="4"/>
      <c r="K90" s="4"/>
      <c r="L90" s="4"/>
      <c r="M90" s="4"/>
      <c r="N90" s="4"/>
      <c r="O90" s="4"/>
      <c r="P90" s="4"/>
      <c r="Q90" s="4"/>
      <c r="R90" s="4"/>
      <c r="S90" s="4"/>
      <c r="T90" s="4"/>
      <c r="U90" s="4"/>
    </row>
    <row r="91" spans="1:21" hidden="1" outlineLevel="1">
      <c r="E91" s="4" t="str">
        <f xml:space="preserve"> E$56</f>
        <v>Pre-forecast period flag - total</v>
      </c>
      <c r="F91" s="4">
        <f xml:space="preserve"> F$56</f>
        <v>8</v>
      </c>
      <c r="G91" s="4" t="str">
        <f xml:space="preserve"> G$56</f>
        <v>periods</v>
      </c>
      <c r="H91" s="4"/>
      <c r="I91" s="4"/>
      <c r="J91" s="4"/>
      <c r="K91" s="4"/>
      <c r="L91" s="4"/>
      <c r="M91" s="4"/>
      <c r="N91" s="4"/>
      <c r="O91" s="4"/>
      <c r="P91" s="4"/>
      <c r="Q91" s="4"/>
      <c r="R91" s="4"/>
      <c r="S91" s="4"/>
      <c r="T91" s="4"/>
      <c r="U91" s="4"/>
    </row>
    <row r="92" spans="1:21" hidden="1" outlineLevel="1">
      <c r="E92" s="4" t="str">
        <f xml:space="preserve"> E$50</f>
        <v xml:space="preserve">Total number of forecast periods </v>
      </c>
      <c r="F92" s="4">
        <f xml:space="preserve"> F$50</f>
        <v>4</v>
      </c>
      <c r="G92" s="4" t="str">
        <f xml:space="preserve"> G$50</f>
        <v>periods</v>
      </c>
      <c r="H92" s="4"/>
      <c r="I92" s="4"/>
      <c r="J92" s="4"/>
      <c r="K92" s="4"/>
      <c r="L92" s="4"/>
      <c r="M92" s="4"/>
      <c r="N92" s="4"/>
      <c r="O92" s="4"/>
      <c r="P92" s="4"/>
      <c r="Q92" s="4"/>
      <c r="R92" s="4"/>
      <c r="S92" s="4"/>
      <c r="T92" s="4"/>
      <c r="U92" s="4"/>
    </row>
    <row r="93" spans="1:21" hidden="1" outlineLevel="1">
      <c r="E93" s="4" t="str">
        <f xml:space="preserve"> E$65</f>
        <v>Post-forecast period - total</v>
      </c>
      <c r="F93" s="4">
        <f xml:space="preserve"> F$65</f>
        <v>0</v>
      </c>
      <c r="G93" s="4" t="str">
        <f xml:space="preserve"> G$65</f>
        <v>periods</v>
      </c>
      <c r="H93" s="4"/>
      <c r="I93" s="4"/>
      <c r="J93" s="4"/>
      <c r="K93" s="4"/>
      <c r="L93" s="4"/>
      <c r="M93" s="4"/>
      <c r="N93" s="4"/>
      <c r="O93" s="4"/>
      <c r="P93" s="4"/>
      <c r="Q93" s="4"/>
      <c r="R93" s="4"/>
      <c r="S93" s="4"/>
      <c r="T93" s="4"/>
      <c r="U93" s="4"/>
    </row>
    <row r="94" spans="1:21" hidden="1" outlineLevel="1">
      <c r="E94" s="4" t="s">
        <v>275</v>
      </c>
      <c r="F94" s="261">
        <f xml:space="preserve"> IF(SUM(F89:F90) - SUM(F91:F93) &lt;&gt; 0, 1, 0)</f>
        <v>0</v>
      </c>
      <c r="G94" s="4" t="s">
        <v>278</v>
      </c>
      <c r="H94" s="4"/>
      <c r="I94" s="4"/>
      <c r="J94" s="4"/>
      <c r="K94" s="4"/>
      <c r="L94" s="4"/>
      <c r="M94" s="4"/>
      <c r="N94" s="4"/>
      <c r="O94" s="4"/>
      <c r="P94" s="4"/>
      <c r="Q94" s="4"/>
      <c r="R94" s="4"/>
      <c r="S94" s="4"/>
      <c r="T94" s="4"/>
      <c r="U94" s="4"/>
    </row>
    <row r="95" spans="1:21" hidden="1" outlineLevel="1">
      <c r="E95" s="4"/>
      <c r="F95" s="4"/>
      <c r="G95" s="4"/>
      <c r="H95" s="4"/>
      <c r="I95" s="4"/>
      <c r="J95" s="4"/>
      <c r="K95" s="4"/>
      <c r="L95" s="4"/>
      <c r="M95" s="4"/>
      <c r="N95" s="4"/>
      <c r="O95" s="4"/>
      <c r="P95" s="4"/>
      <c r="Q95" s="4"/>
      <c r="R95" s="4"/>
      <c r="S95" s="4"/>
      <c r="T95" s="4"/>
      <c r="U95" s="4"/>
    </row>
    <row r="96" spans="1:21">
      <c r="E96" s="4"/>
      <c r="F96" s="4"/>
      <c r="G96" s="4"/>
      <c r="H96" s="4"/>
      <c r="I96" s="4"/>
      <c r="J96" s="4"/>
      <c r="K96" s="4"/>
      <c r="L96" s="4"/>
      <c r="M96" s="4"/>
      <c r="N96" s="4"/>
      <c r="O96" s="4"/>
      <c r="P96" s="4"/>
      <c r="Q96" s="4"/>
      <c r="R96" s="4"/>
      <c r="S96" s="4"/>
      <c r="T96" s="4"/>
      <c r="U96" s="4"/>
    </row>
    <row r="97" spans="1:21" ht="12.75" customHeight="1" collapsed="1">
      <c r="A97" s="43" t="s">
        <v>279</v>
      </c>
      <c r="B97" s="43"/>
      <c r="C97" s="44"/>
      <c r="D97" s="43"/>
      <c r="E97" s="43"/>
      <c r="F97" s="43"/>
      <c r="G97" s="43"/>
      <c r="H97" s="43"/>
      <c r="I97" s="43"/>
      <c r="J97" s="43"/>
      <c r="K97" s="43"/>
      <c r="L97" s="43"/>
      <c r="M97" s="43"/>
      <c r="N97" s="43"/>
      <c r="O97" s="43"/>
      <c r="P97" s="43"/>
      <c r="Q97" s="43"/>
      <c r="R97" s="43"/>
      <c r="S97" s="43"/>
      <c r="T97" s="43"/>
      <c r="U97" s="43"/>
    </row>
    <row r="98" spans="1:21" hidden="1" outlineLevel="1">
      <c r="E98" s="4"/>
      <c r="F98" s="4"/>
      <c r="G98" s="4"/>
      <c r="H98" s="4"/>
      <c r="I98" s="4"/>
      <c r="J98" s="4"/>
      <c r="K98" s="4"/>
      <c r="L98" s="4"/>
      <c r="M98" s="4"/>
      <c r="N98" s="4"/>
      <c r="O98" s="4"/>
      <c r="P98" s="4"/>
      <c r="Q98" s="4"/>
      <c r="R98" s="4"/>
      <c r="S98" s="4"/>
      <c r="T98" s="4"/>
      <c r="U98" s="4"/>
    </row>
    <row r="99" spans="1:21" hidden="1" outlineLevel="1">
      <c r="E99" s="7" t="str">
        <f xml:space="preserve"> Inputs!E$16</f>
        <v>First modelling column financial year#</v>
      </c>
      <c r="F99" s="7">
        <f xml:space="preserve"> Inputs!F$16</f>
        <v>2013</v>
      </c>
      <c r="G99" s="7" t="str">
        <f xml:space="preserve"> Inputs!G$16</f>
        <v>year #</v>
      </c>
      <c r="H99" s="7"/>
      <c r="I99" s="7"/>
      <c r="J99" s="7"/>
      <c r="K99" s="7"/>
      <c r="L99" s="7"/>
      <c r="M99" s="7"/>
      <c r="N99" s="7"/>
      <c r="O99" s="7"/>
      <c r="P99" s="7"/>
      <c r="Q99" s="7"/>
      <c r="R99" s="7"/>
      <c r="S99" s="7"/>
      <c r="T99" s="7"/>
      <c r="U99" s="7"/>
    </row>
    <row r="100" spans="1:21" hidden="1" outlineLevel="1">
      <c r="E100" s="7" t="str">
        <f xml:space="preserve"> Inputs!E$17</f>
        <v>Financial year end month number</v>
      </c>
      <c r="F100" s="7">
        <f xml:space="preserve"> Inputs!F$17</f>
        <v>3</v>
      </c>
      <c r="G100" s="7" t="str">
        <f xml:space="preserve"> Inputs!G$17</f>
        <v>month #</v>
      </c>
      <c r="H100" s="7"/>
      <c r="I100" s="7"/>
      <c r="J100" s="7"/>
      <c r="K100" s="7"/>
      <c r="L100" s="7"/>
      <c r="M100" s="7"/>
      <c r="N100" s="7"/>
      <c r="O100" s="7"/>
      <c r="P100" s="7"/>
      <c r="Q100" s="7"/>
      <c r="R100" s="7"/>
      <c r="S100" s="7"/>
      <c r="T100" s="7"/>
      <c r="U100" s="7"/>
    </row>
    <row r="101" spans="1:21" hidden="1" outlineLevel="1">
      <c r="E101" s="12" t="str">
        <f t="shared" ref="E101:U101" si="33" xml:space="preserve"> E$25</f>
        <v>Model period ending</v>
      </c>
      <c r="F101" s="12">
        <f t="shared" si="33"/>
        <v>0</v>
      </c>
      <c r="G101" s="12" t="str">
        <f t="shared" si="33"/>
        <v>date</v>
      </c>
      <c r="H101" s="12">
        <f t="shared" si="33"/>
        <v>0</v>
      </c>
      <c r="I101" s="12">
        <f t="shared" si="33"/>
        <v>0</v>
      </c>
      <c r="J101" s="12">
        <f t="shared" si="33"/>
        <v>41364</v>
      </c>
      <c r="K101" s="12">
        <f t="shared" si="33"/>
        <v>41729</v>
      </c>
      <c r="L101" s="12">
        <f t="shared" si="33"/>
        <v>42094</v>
      </c>
      <c r="M101" s="12">
        <f t="shared" si="33"/>
        <v>42460</v>
      </c>
      <c r="N101" s="12">
        <f t="shared" si="33"/>
        <v>42825</v>
      </c>
      <c r="O101" s="12">
        <f t="shared" si="33"/>
        <v>43190</v>
      </c>
      <c r="P101" s="12">
        <f t="shared" si="33"/>
        <v>43555</v>
      </c>
      <c r="Q101" s="12">
        <f t="shared" si="33"/>
        <v>43921</v>
      </c>
      <c r="R101" s="12">
        <f t="shared" si="33"/>
        <v>44286</v>
      </c>
      <c r="S101" s="12">
        <f t="shared" si="33"/>
        <v>44651</v>
      </c>
      <c r="T101" s="12">
        <f t="shared" si="33"/>
        <v>45016</v>
      </c>
      <c r="U101" s="12">
        <f t="shared" si="33"/>
        <v>45382</v>
      </c>
    </row>
    <row r="102" spans="1:21" hidden="1" outlineLevel="1">
      <c r="E102" s="4" t="str">
        <f t="shared" ref="E102:U102" si="34" xml:space="preserve"> E$14</f>
        <v>1st model column flag</v>
      </c>
      <c r="F102" s="4">
        <f t="shared" si="34"/>
        <v>0</v>
      </c>
      <c r="G102" s="4" t="str">
        <f t="shared" si="34"/>
        <v>flag</v>
      </c>
      <c r="H102" s="4">
        <f t="shared" si="34"/>
        <v>1</v>
      </c>
      <c r="I102" s="4">
        <f t="shared" si="34"/>
        <v>0</v>
      </c>
      <c r="J102" s="4">
        <f t="shared" si="34"/>
        <v>1</v>
      </c>
      <c r="K102" s="4">
        <f t="shared" si="34"/>
        <v>0</v>
      </c>
      <c r="L102" s="4">
        <f t="shared" si="34"/>
        <v>0</v>
      </c>
      <c r="M102" s="4">
        <f t="shared" si="34"/>
        <v>0</v>
      </c>
      <c r="N102" s="4">
        <f t="shared" si="34"/>
        <v>0</v>
      </c>
      <c r="O102" s="4">
        <f t="shared" si="34"/>
        <v>0</v>
      </c>
      <c r="P102" s="4">
        <f t="shared" si="34"/>
        <v>0</v>
      </c>
      <c r="Q102" s="4">
        <f t="shared" si="34"/>
        <v>0</v>
      </c>
      <c r="R102" s="4">
        <f t="shared" si="34"/>
        <v>0</v>
      </c>
      <c r="S102" s="4">
        <f t="shared" si="34"/>
        <v>0</v>
      </c>
      <c r="T102" s="4">
        <f t="shared" si="34"/>
        <v>0</v>
      </c>
      <c r="U102" s="4">
        <f t="shared" si="34"/>
        <v>0</v>
      </c>
    </row>
    <row r="103" spans="1:21" s="149" customFormat="1" hidden="1" outlineLevel="1">
      <c r="A103" s="163"/>
      <c r="B103" s="163"/>
      <c r="C103" s="164"/>
      <c r="D103" s="165"/>
      <c r="E103" s="165" t="s">
        <v>280</v>
      </c>
      <c r="F103" s="163"/>
      <c r="G103" s="165" t="s">
        <v>147</v>
      </c>
      <c r="H103" s="165"/>
      <c r="I103" s="200"/>
      <c r="J103" s="205">
        <f t="shared" ref="J103:R103" si="35" xml:space="preserve"> IF(J102 = 1, $F99, IF(J101 &gt; (DATE(I103, $F100 + 1, 1) - 1), I103 + 1, I103))</f>
        <v>2013</v>
      </c>
      <c r="K103" s="205">
        <f t="shared" si="35"/>
        <v>2014</v>
      </c>
      <c r="L103" s="205">
        <f t="shared" si="35"/>
        <v>2015</v>
      </c>
      <c r="M103" s="205">
        <f t="shared" si="35"/>
        <v>2016</v>
      </c>
      <c r="N103" s="205">
        <f t="shared" si="35"/>
        <v>2017</v>
      </c>
      <c r="O103" s="205">
        <f t="shared" si="35"/>
        <v>2018</v>
      </c>
      <c r="P103" s="205">
        <f t="shared" si="35"/>
        <v>2019</v>
      </c>
      <c r="Q103" s="205">
        <f t="shared" si="35"/>
        <v>2020</v>
      </c>
      <c r="R103" s="205">
        <f t="shared" si="35"/>
        <v>2021</v>
      </c>
      <c r="S103" s="205">
        <f xml:space="preserve"> IF(S102 = 1, $F99, IF(S101 &gt; (DATE(R103, $F100 + 1, 1) - 1), R103 + 1, R103))</f>
        <v>2022</v>
      </c>
      <c r="T103" s="205">
        <f xml:space="preserve"> IF(T102 = 1, $F99, IF(T101 &gt; (DATE(S103, $F100 + 1, 1) - 1), S103 + 1, S103))</f>
        <v>2023</v>
      </c>
      <c r="U103" s="205">
        <f xml:space="preserve"> IF(U102 = 1, $F99, IF(U101 &gt; (DATE(T103, $F100 + 1, 1) - 1), T103 + 1, T103))</f>
        <v>2024</v>
      </c>
    </row>
    <row r="104" spans="1:21" hidden="1" outlineLevel="1"/>
  </sheetData>
  <phoneticPr fontId="0" type="noConversion"/>
  <conditionalFormatting sqref="F94">
    <cfRule type="cellIs" dxfId="20" priority="53" stopIfTrue="1" operator="notEqual">
      <formula>0</formula>
    </cfRule>
    <cfRule type="cellIs" dxfId="19" priority="54" stopIfTrue="1" operator="equal">
      <formula>""</formula>
    </cfRule>
  </conditionalFormatting>
  <printOptions headings="1"/>
  <pageMargins left="0.74803149606299213" right="0.74803149606299213" top="0.98425196850393704" bottom="0.98425196850393704" header="0.51181102362204722" footer="0.51181102362204722"/>
  <pageSetup paperSize="8" scale="69" fitToHeight="0" orientation="landscape"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2882" stopIfTrue="1" operator="equal" id="{3EECE7C7-D648-4E3C-988D-BB5800939AA0}">
            <xm:f>Inputs!$F$21</xm:f>
            <x14:dxf>
              <fill>
                <patternFill>
                  <bgColor indexed="44"/>
                </patternFill>
              </fill>
            </x14:dxf>
          </x14:cfRule>
          <x14:cfRule type="cellIs" priority="2883" stopIfTrue="1" operator="equal" id="{232BCAE7-06E2-4CE5-90DE-E7F58A50457E}">
            <xm:f>Inputs!$F$20</xm:f>
            <x14:dxf>
              <fill>
                <patternFill>
                  <bgColor indexed="47"/>
                </patternFill>
              </fill>
            </x14:dxf>
          </x14:cfRule>
          <xm:sqref>J3:U3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outlinePr summaryBelow="0" summaryRight="0"/>
    <pageSetUpPr fitToPage="1"/>
  </sheetPr>
  <dimension ref="A1:U108"/>
  <sheetViews>
    <sheetView showGridLines="0" defaultGridColor="0" colorId="22" zoomScale="80" zoomScaleNormal="80" workbookViewId="0">
      <pane xSplit="9" ySplit="5" topLeftCell="J27" activePane="bottomRight" state="frozen"/>
      <selection pane="topRight" activeCell="E106" sqref="E106"/>
      <selection pane="bottomLeft" activeCell="E106" sqref="E106"/>
      <selection pane="bottomRight" activeCell="M74" sqref="M74"/>
    </sheetView>
  </sheetViews>
  <sheetFormatPr defaultColWidth="0" defaultRowHeight="13.2" outlineLevelRow="2"/>
  <cols>
    <col min="1" max="2" width="1.21875" style="35" customWidth="1"/>
    <col min="3" max="3" width="1.21875" style="34" customWidth="1"/>
    <col min="4" max="4" width="1.21875" style="4" customWidth="1"/>
    <col min="5" max="5" width="75.77734375" customWidth="1"/>
    <col min="6" max="6" width="12.77734375" customWidth="1"/>
    <col min="7" max="7" width="11.77734375" customWidth="1"/>
    <col min="8" max="8" width="15.77734375" customWidth="1"/>
    <col min="9" max="9" width="2.77734375" customWidth="1"/>
    <col min="10" max="21" width="12.77734375" customWidth="1"/>
    <col min="22" max="16384" width="9.21875" hidden="1"/>
  </cols>
  <sheetData>
    <row r="1" spans="1:21" ht="24.6">
      <c r="A1" s="22" t="str">
        <f ca="1" xml:space="preserve"> RIGHT(CELL("filename", $A$1), LEN(CELL("filename", $A$1)) - SEARCH("]", CELL("filename", $A$1)))</f>
        <v>Indexation</v>
      </c>
      <c r="B1" s="22"/>
      <c r="C1" s="23"/>
      <c r="D1" s="36"/>
      <c r="E1" s="36"/>
      <c r="F1" s="143"/>
      <c r="G1" s="144"/>
      <c r="H1" s="139"/>
      <c r="I1" s="36"/>
      <c r="J1" s="88"/>
      <c r="K1" s="36"/>
      <c r="L1" s="36"/>
      <c r="M1" s="36"/>
      <c r="N1" s="36"/>
      <c r="O1" s="36"/>
      <c r="P1" s="36"/>
      <c r="Q1" s="36"/>
      <c r="R1" s="36"/>
      <c r="S1" s="36"/>
      <c r="T1" s="36"/>
      <c r="U1" s="36"/>
    </row>
    <row r="2" spans="1:21" ht="12.75" customHeight="1">
      <c r="E2" s="4" t="str">
        <f xml:space="preserve"> Time!E$25</f>
        <v>Model period ending</v>
      </c>
      <c r="F2" s="133"/>
      <c r="G2" s="133"/>
      <c r="H2" s="4"/>
      <c r="I2" s="4"/>
      <c r="J2" s="3">
        <f xml:space="preserve"> Time!J$25</f>
        <v>41364</v>
      </c>
      <c r="K2" s="3">
        <f xml:space="preserve"> Time!K$25</f>
        <v>41729</v>
      </c>
      <c r="L2" s="3">
        <f xml:space="preserve"> Time!L$25</f>
        <v>42094</v>
      </c>
      <c r="M2" s="3">
        <f xml:space="preserve"> Time!M$25</f>
        <v>42460</v>
      </c>
      <c r="N2" s="3">
        <f xml:space="preserve"> Time!N$25</f>
        <v>42825</v>
      </c>
      <c r="O2" s="3">
        <f xml:space="preserve"> Time!O$25</f>
        <v>43190</v>
      </c>
      <c r="P2" s="3">
        <f xml:space="preserve"> Time!P$25</f>
        <v>43555</v>
      </c>
      <c r="Q2" s="3">
        <f xml:space="preserve"> Time!Q$25</f>
        <v>43921</v>
      </c>
      <c r="R2" s="3">
        <f xml:space="preserve"> Time!R$25</f>
        <v>44286</v>
      </c>
      <c r="S2" s="3">
        <f xml:space="preserve"> Time!S$25</f>
        <v>44651</v>
      </c>
      <c r="T2" s="3">
        <f xml:space="preserve"> Time!T$25</f>
        <v>45016</v>
      </c>
      <c r="U2" s="3">
        <f xml:space="preserve"> Time!U$25</f>
        <v>45382</v>
      </c>
    </row>
    <row r="3" spans="1:21" ht="12.75" customHeight="1">
      <c r="E3" s="4" t="str">
        <f xml:space="preserve"> Time!E$80</f>
        <v>Timeline label</v>
      </c>
      <c r="F3" s="26"/>
      <c r="G3" s="26"/>
      <c r="H3" s="4"/>
      <c r="I3" s="4"/>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row>
    <row r="4" spans="1:21" ht="12.75" customHeight="1">
      <c r="D4" s="288"/>
      <c r="E4" s="4" t="str">
        <f xml:space="preserve"> Time!E$103</f>
        <v>Financial year ending</v>
      </c>
      <c r="F4" s="26"/>
      <c r="G4" s="26"/>
      <c r="H4" s="4"/>
      <c r="I4" s="4"/>
      <c r="J4" s="24">
        <f xml:space="preserve"> Time!J$103</f>
        <v>2013</v>
      </c>
      <c r="K4" s="24">
        <f xml:space="preserve"> Time!K$103</f>
        <v>2014</v>
      </c>
      <c r="L4" s="24">
        <f xml:space="preserve"> Time!L$103</f>
        <v>2015</v>
      </c>
      <c r="M4" s="24">
        <f xml:space="preserve"> Time!M$103</f>
        <v>2016</v>
      </c>
      <c r="N4" s="24">
        <f xml:space="preserve"> Time!N$103</f>
        <v>2017</v>
      </c>
      <c r="O4" s="24">
        <f xml:space="preserve"> Time!O$103</f>
        <v>2018</v>
      </c>
      <c r="P4" s="24">
        <f xml:space="preserve"> Time!P$103</f>
        <v>2019</v>
      </c>
      <c r="Q4" s="24">
        <f xml:space="preserve"> Time!Q$103</f>
        <v>2020</v>
      </c>
      <c r="R4" s="24">
        <f xml:space="preserve"> Time!R$103</f>
        <v>2021</v>
      </c>
      <c r="S4" s="24">
        <f xml:space="preserve"> Time!S$103</f>
        <v>2022</v>
      </c>
      <c r="T4" s="24">
        <f xml:space="preserve"> Time!T$103</f>
        <v>2023</v>
      </c>
      <c r="U4" s="24">
        <f xml:space="preserve"> Time!U$103</f>
        <v>2024</v>
      </c>
    </row>
    <row r="5" spans="1:21" ht="12.75" customHeight="1">
      <c r="E5" s="4" t="str">
        <f xml:space="preserve"> Time!E$10</f>
        <v>Model column counter</v>
      </c>
      <c r="F5" s="38" t="s">
        <v>135</v>
      </c>
      <c r="G5" s="35" t="s">
        <v>136</v>
      </c>
      <c r="H5" s="38" t="s">
        <v>137</v>
      </c>
      <c r="I5" s="4"/>
      <c r="J5" s="4">
        <f xml:space="preserve"> Time!J$10</f>
        <v>1</v>
      </c>
      <c r="K5" s="4">
        <f xml:space="preserve"> Time!K$10</f>
        <v>2</v>
      </c>
      <c r="L5" s="4">
        <f xml:space="preserve"> Time!L$10</f>
        <v>3</v>
      </c>
      <c r="M5" s="4">
        <f xml:space="preserve"> Time!M$10</f>
        <v>4</v>
      </c>
      <c r="N5" s="4">
        <f xml:space="preserve"> Time!N$10</f>
        <v>5</v>
      </c>
      <c r="O5" s="4">
        <f xml:space="preserve"> Time!O$10</f>
        <v>6</v>
      </c>
      <c r="P5" s="4">
        <f xml:space="preserve"> Time!P$10</f>
        <v>7</v>
      </c>
      <c r="Q5" s="4">
        <f xml:space="preserve"> Time!Q$10</f>
        <v>8</v>
      </c>
      <c r="R5" s="4">
        <f xml:space="preserve"> Time!R$10</f>
        <v>9</v>
      </c>
      <c r="S5" s="4">
        <f xml:space="preserve"> Time!S$10</f>
        <v>10</v>
      </c>
      <c r="T5" s="4">
        <f xml:space="preserve"> Time!T$10</f>
        <v>11</v>
      </c>
      <c r="U5" s="4">
        <f xml:space="preserve"> Time!U$10</f>
        <v>12</v>
      </c>
    </row>
    <row r="6" spans="1:21">
      <c r="D6" s="288"/>
    </row>
    <row r="7" spans="1:21" ht="12.75" customHeight="1">
      <c r="A7" s="43" t="s">
        <v>167</v>
      </c>
      <c r="B7" s="43"/>
      <c r="C7" s="44"/>
      <c r="D7" s="43"/>
      <c r="E7" s="43"/>
      <c r="F7" s="43"/>
      <c r="G7" s="43"/>
      <c r="H7" s="43"/>
      <c r="I7" s="43"/>
      <c r="J7" s="43"/>
      <c r="K7" s="43"/>
      <c r="L7" s="43"/>
      <c r="M7" s="43"/>
      <c r="N7" s="43"/>
      <c r="O7" s="43"/>
      <c r="P7" s="43"/>
      <c r="Q7" s="43"/>
      <c r="R7" s="43"/>
      <c r="S7" s="43"/>
      <c r="T7" s="43"/>
      <c r="U7" s="43"/>
    </row>
    <row r="8" spans="1:21" outlineLevel="1"/>
    <row r="9" spans="1:21" outlineLevel="1">
      <c r="B9" s="35" t="s">
        <v>281</v>
      </c>
    </row>
    <row r="10" spans="1:21" s="149" customFormat="1" outlineLevel="1">
      <c r="A10" s="163"/>
      <c r="B10" s="163"/>
      <c r="C10" s="164"/>
      <c r="D10" s="165"/>
      <c r="E10" s="177" t="str">
        <f xml:space="preserve"> Inputs!E$35</f>
        <v>Consumer Price Index for April</v>
      </c>
      <c r="F10" s="177">
        <f xml:space="preserve"> Inputs!F$35</f>
        <v>0</v>
      </c>
      <c r="G10" s="177" t="str">
        <f xml:space="preserve"> Inputs!G$35</f>
        <v>index</v>
      </c>
      <c r="H10" s="177">
        <f xml:space="preserve"> Inputs!H$35</f>
        <v>0</v>
      </c>
      <c r="I10" s="177">
        <f xml:space="preserve"> Inputs!I$35</f>
        <v>0</v>
      </c>
      <c r="J10" s="177">
        <f xml:space="preserve"> Inputs!J$35</f>
        <v>95.9</v>
      </c>
      <c r="K10" s="177">
        <f xml:space="preserve"> Inputs!K$35</f>
        <v>98</v>
      </c>
      <c r="L10" s="177">
        <f xml:space="preserve"> Inputs!L$35</f>
        <v>99.6</v>
      </c>
      <c r="M10" s="177">
        <f xml:space="preserve"> Inputs!M$35</f>
        <v>99.9</v>
      </c>
      <c r="N10" s="177">
        <f xml:space="preserve"> Inputs!N$35</f>
        <v>100.6</v>
      </c>
      <c r="O10" s="177">
        <f xml:space="preserve"> Inputs!O$35</f>
        <v>103.2</v>
      </c>
      <c r="P10" s="177">
        <f xml:space="preserve"> Inputs!P$35</f>
        <v>105.62246</v>
      </c>
      <c r="Q10" s="177">
        <f xml:space="preserve"> Inputs!Q$35</f>
        <v>107.80863666</v>
      </c>
      <c r="R10" s="177">
        <f xml:space="preserve"> Inputs!R$35</f>
        <v>110.07261802986</v>
      </c>
      <c r="S10" s="177">
        <f xml:space="preserve"> Inputs!S$35</f>
        <v>112.2740703904572</v>
      </c>
      <c r="T10" s="177">
        <f xml:space="preserve"> Inputs!T$35</f>
        <v>114.63182586865679</v>
      </c>
      <c r="U10" s="177">
        <f xml:space="preserve"> Inputs!U$35</f>
        <v>116.92446238602993</v>
      </c>
    </row>
    <row r="11" spans="1:21" s="149" customFormat="1" outlineLevel="2">
      <c r="A11" s="163"/>
      <c r="B11" s="163"/>
      <c r="C11" s="164"/>
      <c r="D11" s="165"/>
      <c r="E11" s="177" t="str">
        <f xml:space="preserve"> Inputs!E$36</f>
        <v>Consumer Price Index for May</v>
      </c>
      <c r="F11" s="177">
        <f xml:space="preserve"> Inputs!F$36</f>
        <v>0</v>
      </c>
      <c r="G11" s="177" t="str">
        <f xml:space="preserve"> Inputs!G$36</f>
        <v>index</v>
      </c>
      <c r="H11" s="177">
        <f xml:space="preserve"> Inputs!H$36</f>
        <v>0</v>
      </c>
      <c r="I11" s="177">
        <f xml:space="preserve"> Inputs!I$36</f>
        <v>0</v>
      </c>
      <c r="J11" s="177">
        <f xml:space="preserve"> Inputs!J$36</f>
        <v>95.9</v>
      </c>
      <c r="K11" s="177">
        <f xml:space="preserve"> Inputs!K$36</f>
        <v>98.2</v>
      </c>
      <c r="L11" s="177">
        <f xml:space="preserve"> Inputs!L$36</f>
        <v>99.6</v>
      </c>
      <c r="M11" s="177">
        <f xml:space="preserve"> Inputs!M$36</f>
        <v>100.1</v>
      </c>
      <c r="N11" s="177">
        <f xml:space="preserve"> Inputs!N$36</f>
        <v>100.8</v>
      </c>
      <c r="O11" s="177">
        <f xml:space="preserve"> Inputs!O$36</f>
        <v>103.5</v>
      </c>
      <c r="P11" s="177">
        <f xml:space="preserve"> Inputs!P$36</f>
        <v>105.85691249999998</v>
      </c>
      <c r="Q11" s="177">
        <f xml:space="preserve"> Inputs!Q$36</f>
        <v>108.05395337374996</v>
      </c>
      <c r="R11" s="177">
        <f xml:space="preserve"> Inputs!R$36</f>
        <v>110.3230863945987</v>
      </c>
      <c r="S11" s="177">
        <f xml:space="preserve"> Inputs!S$36</f>
        <v>112.52954812249068</v>
      </c>
      <c r="T11" s="177">
        <f xml:space="preserve"> Inputs!T$36</f>
        <v>114.89266863306297</v>
      </c>
      <c r="U11" s="177">
        <f xml:space="preserve"> Inputs!U$36</f>
        <v>117.19052200572423</v>
      </c>
    </row>
    <row r="12" spans="1:21" s="149" customFormat="1" outlineLevel="2">
      <c r="A12" s="163"/>
      <c r="B12" s="163"/>
      <c r="C12" s="164"/>
      <c r="D12" s="165"/>
      <c r="E12" s="177" t="str">
        <f xml:space="preserve"> Inputs!E$37</f>
        <v>Consumer Price Index for June</v>
      </c>
      <c r="F12" s="177">
        <f xml:space="preserve"> Inputs!F$37</f>
        <v>0</v>
      </c>
      <c r="G12" s="177" t="str">
        <f xml:space="preserve"> Inputs!G$37</f>
        <v>index</v>
      </c>
      <c r="H12" s="177">
        <f xml:space="preserve"> Inputs!H$37</f>
        <v>0</v>
      </c>
      <c r="I12" s="177">
        <f xml:space="preserve"> Inputs!I$37</f>
        <v>0</v>
      </c>
      <c r="J12" s="177">
        <f xml:space="preserve"> Inputs!J$37</f>
        <v>95.6</v>
      </c>
      <c r="K12" s="177">
        <f xml:space="preserve"> Inputs!K$37</f>
        <v>98</v>
      </c>
      <c r="L12" s="177">
        <f xml:space="preserve"> Inputs!L$37</f>
        <v>99.8</v>
      </c>
      <c r="M12" s="177">
        <f xml:space="preserve"> Inputs!M$37</f>
        <v>100.1</v>
      </c>
      <c r="N12" s="177">
        <f xml:space="preserve"> Inputs!N$37</f>
        <v>101</v>
      </c>
      <c r="O12" s="177">
        <f xml:space="preserve"> Inputs!O$37</f>
        <v>103.5</v>
      </c>
      <c r="P12" s="177">
        <f xml:space="preserve"> Inputs!P$37</f>
        <v>106.0164625</v>
      </c>
      <c r="Q12" s="177">
        <f xml:space="preserve"> Inputs!Q$37</f>
        <v>108.160618755</v>
      </c>
      <c r="R12" s="177">
        <f xml:space="preserve"> Inputs!R$37</f>
        <v>110.431991748855</v>
      </c>
      <c r="S12" s="177">
        <f xml:space="preserve"> Inputs!S$37</f>
        <v>112.6406315838321</v>
      </c>
      <c r="T12" s="177">
        <f xml:space="preserve"> Inputs!T$37</f>
        <v>115.00608484709257</v>
      </c>
      <c r="U12" s="177">
        <f xml:space="preserve"> Inputs!U$37</f>
        <v>117.30620654403442</v>
      </c>
    </row>
    <row r="13" spans="1:21" s="149" customFormat="1" outlineLevel="2">
      <c r="A13" s="163"/>
      <c r="B13" s="163"/>
      <c r="C13" s="164"/>
      <c r="D13" s="165"/>
      <c r="E13" s="177" t="str">
        <f xml:space="preserve"> Inputs!E$38</f>
        <v>Consumer Price Index for July</v>
      </c>
      <c r="F13" s="177">
        <f xml:space="preserve"> Inputs!F$38</f>
        <v>0</v>
      </c>
      <c r="G13" s="177" t="str">
        <f xml:space="preserve"> Inputs!G$38</f>
        <v>index</v>
      </c>
      <c r="H13" s="177">
        <f xml:space="preserve"> Inputs!H$38</f>
        <v>0</v>
      </c>
      <c r="I13" s="177">
        <f xml:space="preserve"> Inputs!I$38</f>
        <v>0</v>
      </c>
      <c r="J13" s="177">
        <f xml:space="preserve"> Inputs!J$38</f>
        <v>95.7</v>
      </c>
      <c r="K13" s="177">
        <f xml:space="preserve"> Inputs!K$38</f>
        <v>98</v>
      </c>
      <c r="L13" s="177">
        <f xml:space="preserve"> Inputs!L$38</f>
        <v>99.6</v>
      </c>
      <c r="M13" s="177">
        <f xml:space="preserve"> Inputs!M$38</f>
        <v>100</v>
      </c>
      <c r="N13" s="177">
        <f xml:space="preserve"> Inputs!N$38</f>
        <v>100.9</v>
      </c>
      <c r="O13" s="177">
        <f xml:space="preserve"> Inputs!O$38</f>
        <v>103.5</v>
      </c>
      <c r="P13" s="177">
        <f xml:space="preserve"> Inputs!P$38</f>
        <v>105.94229999999999</v>
      </c>
      <c r="Q13" s="177">
        <f xml:space="preserve"> Inputs!Q$38</f>
        <v>108.09077116999998</v>
      </c>
      <c r="R13" s="177">
        <f xml:space="preserve"> Inputs!R$38</f>
        <v>110.36067736456997</v>
      </c>
      <c r="S13" s="177">
        <f xml:space="preserve"> Inputs!S$38</f>
        <v>112.56789091186137</v>
      </c>
      <c r="T13" s="177">
        <f xml:space="preserve"> Inputs!T$38</f>
        <v>114.93181662101044</v>
      </c>
      <c r="U13" s="177">
        <f xml:space="preserve"> Inputs!U$38</f>
        <v>117.23045295343066</v>
      </c>
    </row>
    <row r="14" spans="1:21" s="149" customFormat="1" outlineLevel="2">
      <c r="A14" s="163"/>
      <c r="B14" s="163"/>
      <c r="C14" s="164"/>
      <c r="D14" s="165"/>
      <c r="E14" s="177" t="str">
        <f xml:space="preserve"> Inputs!E$39</f>
        <v>Consumer Price Index for August</v>
      </c>
      <c r="F14" s="177">
        <f xml:space="preserve"> Inputs!F$39</f>
        <v>0</v>
      </c>
      <c r="G14" s="177" t="str">
        <f xml:space="preserve"> Inputs!G$39</f>
        <v>index</v>
      </c>
      <c r="H14" s="177">
        <f xml:space="preserve"> Inputs!H$39</f>
        <v>0</v>
      </c>
      <c r="I14" s="177">
        <f xml:space="preserve"> Inputs!I$39</f>
        <v>0</v>
      </c>
      <c r="J14" s="177">
        <f xml:space="preserve"> Inputs!J$39</f>
        <v>96.1</v>
      </c>
      <c r="K14" s="177">
        <f xml:space="preserve"> Inputs!K$39</f>
        <v>98.4</v>
      </c>
      <c r="L14" s="177">
        <f xml:space="preserve"> Inputs!L$39</f>
        <v>99.9</v>
      </c>
      <c r="M14" s="177">
        <f xml:space="preserve"> Inputs!M$39</f>
        <v>100.3</v>
      </c>
      <c r="N14" s="177">
        <f xml:space="preserve"> Inputs!N$39</f>
        <v>101.2</v>
      </c>
      <c r="O14" s="177">
        <f xml:space="preserve"> Inputs!O$39</f>
        <v>104</v>
      </c>
      <c r="P14" s="177">
        <f xml:space="preserve"> Inputs!P$39</f>
        <v>106.39240000000001</v>
      </c>
      <c r="Q14" s="177">
        <f xml:space="preserve"> Inputs!Q$39</f>
        <v>108.53983554000001</v>
      </c>
      <c r="R14" s="177">
        <f xml:space="preserve"> Inputs!R$39</f>
        <v>110.81917208634</v>
      </c>
      <c r="S14" s="177">
        <f xml:space="preserve"> Inputs!S$39</f>
        <v>113.03555552806681</v>
      </c>
      <c r="T14" s="177">
        <f xml:space="preserve"> Inputs!T$39</f>
        <v>115.4093021941562</v>
      </c>
      <c r="U14" s="177">
        <f xml:space="preserve"> Inputs!U$39</f>
        <v>117.71748823803932</v>
      </c>
    </row>
    <row r="15" spans="1:21" s="149" customFormat="1" outlineLevel="2">
      <c r="A15" s="163"/>
      <c r="B15" s="163"/>
      <c r="C15" s="164"/>
      <c r="D15" s="165"/>
      <c r="E15" s="177" t="str">
        <f xml:space="preserve"> Inputs!E$40</f>
        <v>Consumer Price Index for September</v>
      </c>
      <c r="F15" s="177">
        <f xml:space="preserve"> Inputs!F$40</f>
        <v>0</v>
      </c>
      <c r="G15" s="177" t="str">
        <f xml:space="preserve"> Inputs!G$40</f>
        <v>index</v>
      </c>
      <c r="H15" s="177">
        <f xml:space="preserve"> Inputs!H$40</f>
        <v>0</v>
      </c>
      <c r="I15" s="177">
        <f xml:space="preserve"> Inputs!I$40</f>
        <v>0</v>
      </c>
      <c r="J15" s="177">
        <f xml:space="preserve"> Inputs!J$40</f>
        <v>96.4</v>
      </c>
      <c r="K15" s="177">
        <f xml:space="preserve"> Inputs!K$40</f>
        <v>98.7</v>
      </c>
      <c r="L15" s="177">
        <f xml:space="preserve"> Inputs!L$40</f>
        <v>100</v>
      </c>
      <c r="M15" s="177">
        <f xml:space="preserve"> Inputs!M$40</f>
        <v>100.2</v>
      </c>
      <c r="N15" s="177">
        <f xml:space="preserve"> Inputs!N$40</f>
        <v>101.5</v>
      </c>
      <c r="O15" s="177">
        <f xml:space="preserve"> Inputs!O$40</f>
        <v>104.3</v>
      </c>
      <c r="P15" s="177">
        <f xml:space="preserve"> Inputs!P$40</f>
        <v>106.580305</v>
      </c>
      <c r="Q15" s="177">
        <f xml:space="preserve"> Inputs!Q$40</f>
        <v>108.74598377850002</v>
      </c>
      <c r="R15" s="177">
        <f xml:space="preserve"> Inputs!R$40</f>
        <v>111.02964943784851</v>
      </c>
      <c r="S15" s="177">
        <f xml:space="preserve"> Inputs!S$40</f>
        <v>113.25024242660548</v>
      </c>
      <c r="T15" s="177">
        <f xml:space="preserve"> Inputs!T$40</f>
        <v>115.62849751756418</v>
      </c>
      <c r="U15" s="177">
        <f xml:space="preserve"> Inputs!U$40</f>
        <v>117.94106746791547</v>
      </c>
    </row>
    <row r="16" spans="1:21" s="149" customFormat="1" outlineLevel="2">
      <c r="A16" s="163"/>
      <c r="B16" s="163"/>
      <c r="C16" s="164"/>
      <c r="D16" s="165"/>
      <c r="E16" s="177" t="str">
        <f xml:space="preserve"> Inputs!E$41</f>
        <v>Consumer Price Index for October</v>
      </c>
      <c r="F16" s="177">
        <f xml:space="preserve"> Inputs!F$41</f>
        <v>0</v>
      </c>
      <c r="G16" s="177" t="str">
        <f xml:space="preserve"> Inputs!G$41</f>
        <v>index</v>
      </c>
      <c r="H16" s="177">
        <f xml:space="preserve"> Inputs!H$41</f>
        <v>0</v>
      </c>
      <c r="I16" s="177">
        <f xml:space="preserve"> Inputs!I$41</f>
        <v>0</v>
      </c>
      <c r="J16" s="177">
        <f xml:space="preserve"> Inputs!J$41</f>
        <v>96.8</v>
      </c>
      <c r="K16" s="177">
        <f xml:space="preserve"> Inputs!K$41</f>
        <v>98.8</v>
      </c>
      <c r="L16" s="177">
        <f xml:space="preserve"> Inputs!L$41</f>
        <v>100.1</v>
      </c>
      <c r="M16" s="177">
        <f xml:space="preserve"> Inputs!M$41</f>
        <v>100.3</v>
      </c>
      <c r="N16" s="177">
        <f xml:space="preserve"> Inputs!N$41</f>
        <v>101.6</v>
      </c>
      <c r="O16" s="177">
        <f xml:space="preserve"> Inputs!O$41</f>
        <v>104.4</v>
      </c>
      <c r="P16" s="177">
        <f xml:space="preserve"> Inputs!P$41</f>
        <v>106.68977</v>
      </c>
      <c r="Q16" s="177">
        <f xml:space="preserve"> Inputs!Q$41</f>
        <v>108.871487681</v>
      </c>
      <c r="R16" s="177">
        <f xml:space="preserve"> Inputs!R$41</f>
        <v>111.15778892230099</v>
      </c>
      <c r="S16" s="177">
        <f xml:space="preserve"> Inputs!S$41</f>
        <v>113.38094470074702</v>
      </c>
      <c r="T16" s="177">
        <f xml:space="preserve"> Inputs!T$41</f>
        <v>115.7619445394627</v>
      </c>
      <c r="U16" s="177">
        <f xml:space="preserve"> Inputs!U$41</f>
        <v>118.07718343025196</v>
      </c>
    </row>
    <row r="17" spans="1:21" s="149" customFormat="1" outlineLevel="2">
      <c r="A17" s="163"/>
      <c r="B17" s="163"/>
      <c r="C17" s="164"/>
      <c r="D17" s="165"/>
      <c r="E17" s="177" t="str">
        <f xml:space="preserve"> Inputs!E$42</f>
        <v>Consumer Price Index for November</v>
      </c>
      <c r="F17" s="177">
        <f xml:space="preserve"> Inputs!F$42</f>
        <v>0</v>
      </c>
      <c r="G17" s="177" t="str">
        <f xml:space="preserve"> Inputs!G$42</f>
        <v>index</v>
      </c>
      <c r="H17" s="177">
        <f xml:space="preserve"> Inputs!H$42</f>
        <v>0</v>
      </c>
      <c r="I17" s="177">
        <f xml:space="preserve"> Inputs!I$42</f>
        <v>0</v>
      </c>
      <c r="J17" s="177">
        <f xml:space="preserve"> Inputs!J$42</f>
        <v>97</v>
      </c>
      <c r="K17" s="177">
        <f xml:space="preserve"> Inputs!K$42</f>
        <v>98.8</v>
      </c>
      <c r="L17" s="177">
        <f xml:space="preserve"> Inputs!L$42</f>
        <v>99.9</v>
      </c>
      <c r="M17" s="177">
        <f xml:space="preserve"> Inputs!M$42</f>
        <v>100.3</v>
      </c>
      <c r="N17" s="177">
        <f xml:space="preserve"> Inputs!N$42</f>
        <v>101.8</v>
      </c>
      <c r="O17" s="177">
        <f xml:space="preserve"> Inputs!O$42</f>
        <v>104.7</v>
      </c>
      <c r="P17" s="177">
        <f xml:space="preserve"> Inputs!P$42</f>
        <v>106.88593750000001</v>
      </c>
      <c r="Q17" s="177">
        <f xml:space="preserve"> Inputs!Q$42</f>
        <v>109.0571416075</v>
      </c>
      <c r="R17" s="177">
        <f xml:space="preserve"> Inputs!R$42</f>
        <v>111.3473415812575</v>
      </c>
      <c r="S17" s="177">
        <f xml:space="preserve"> Inputs!S$42</f>
        <v>113.57428841288265</v>
      </c>
      <c r="T17" s="177">
        <f xml:space="preserve"> Inputs!T$42</f>
        <v>115.95934846955318</v>
      </c>
      <c r="U17" s="177">
        <f xml:space="preserve"> Inputs!U$42</f>
        <v>118.27853543894425</v>
      </c>
    </row>
    <row r="18" spans="1:21" s="149" customFormat="1" outlineLevel="2">
      <c r="A18" s="163"/>
      <c r="B18" s="163"/>
      <c r="C18" s="164"/>
      <c r="D18" s="165"/>
      <c r="E18" s="177" t="str">
        <f xml:space="preserve"> Inputs!E$43</f>
        <v>Consumer Price Index for December</v>
      </c>
      <c r="F18" s="177">
        <f xml:space="preserve"> Inputs!F$43</f>
        <v>0</v>
      </c>
      <c r="G18" s="177" t="str">
        <f xml:space="preserve"> Inputs!G$43</f>
        <v>index</v>
      </c>
      <c r="H18" s="177">
        <f xml:space="preserve"> Inputs!H$43</f>
        <v>0</v>
      </c>
      <c r="I18" s="177">
        <f xml:space="preserve"> Inputs!I$43</f>
        <v>0</v>
      </c>
      <c r="J18" s="177">
        <f xml:space="preserve"> Inputs!J$43</f>
        <v>97.3</v>
      </c>
      <c r="K18" s="177">
        <f xml:space="preserve"> Inputs!K$43</f>
        <v>99.2</v>
      </c>
      <c r="L18" s="177">
        <f xml:space="preserve"> Inputs!L$43</f>
        <v>99.9</v>
      </c>
      <c r="M18" s="177">
        <f xml:space="preserve"> Inputs!M$43</f>
        <v>100.4</v>
      </c>
      <c r="N18" s="177">
        <f xml:space="preserve"> Inputs!N$43</f>
        <v>102.2</v>
      </c>
      <c r="O18" s="177">
        <f xml:space="preserve"> Inputs!O$43</f>
        <v>105</v>
      </c>
      <c r="P18" s="177">
        <f xml:space="preserve"> Inputs!P$43</f>
        <v>107.17612499999998</v>
      </c>
      <c r="Q18" s="177">
        <f xml:space="preserve"> Inputs!Q$43</f>
        <v>109.3761787875</v>
      </c>
      <c r="R18" s="177">
        <f xml:space="preserve"> Inputs!R$43</f>
        <v>111.67307854203749</v>
      </c>
      <c r="S18" s="177">
        <f xml:space="preserve"> Inputs!S$43</f>
        <v>113.90654011287823</v>
      </c>
      <c r="T18" s="177">
        <f xml:space="preserve"> Inputs!T$43</f>
        <v>116.29857745524866</v>
      </c>
      <c r="U18" s="177">
        <f xml:space="preserve"> Inputs!U$43</f>
        <v>118.62454900435364</v>
      </c>
    </row>
    <row r="19" spans="1:21" s="149" customFormat="1" outlineLevel="2">
      <c r="A19" s="163"/>
      <c r="B19" s="163"/>
      <c r="C19" s="164"/>
      <c r="D19" s="165"/>
      <c r="E19" s="177" t="str">
        <f xml:space="preserve"> Inputs!E$44</f>
        <v>Consumer Price Index for January</v>
      </c>
      <c r="F19" s="177">
        <f xml:space="preserve"> Inputs!F$44</f>
        <v>0</v>
      </c>
      <c r="G19" s="177" t="str">
        <f xml:space="preserve"> Inputs!G$44</f>
        <v>index</v>
      </c>
      <c r="H19" s="177">
        <f xml:space="preserve"> Inputs!H$44</f>
        <v>0</v>
      </c>
      <c r="I19" s="177">
        <f xml:space="preserve"> Inputs!I$44</f>
        <v>0</v>
      </c>
      <c r="J19" s="177">
        <f xml:space="preserve"> Inputs!J$44</f>
        <v>97</v>
      </c>
      <c r="K19" s="177">
        <f xml:space="preserve"> Inputs!K$44</f>
        <v>98.7</v>
      </c>
      <c r="L19" s="177">
        <f xml:space="preserve"> Inputs!L$44</f>
        <v>99.2</v>
      </c>
      <c r="M19" s="177">
        <f xml:space="preserve"> Inputs!M$44</f>
        <v>99.9</v>
      </c>
      <c r="N19" s="177">
        <f xml:space="preserve"> Inputs!N$44</f>
        <v>101.8</v>
      </c>
      <c r="O19" s="177">
        <f xml:space="preserve"> Inputs!O$44</f>
        <v>104.5</v>
      </c>
      <c r="P19" s="177">
        <f xml:space="preserve"> Inputs!P$44</f>
        <v>106.69474999999998</v>
      </c>
      <c r="Q19" s="177">
        <f xml:space="preserve"> Inputs!Q$44</f>
        <v>108.93533974999997</v>
      </c>
      <c r="R19" s="177">
        <f xml:space="preserve"> Inputs!R$44</f>
        <v>111.11404654499997</v>
      </c>
      <c r="S19" s="177">
        <f xml:space="preserve"> Inputs!S$44</f>
        <v>113.44744152244495</v>
      </c>
      <c r="T19" s="177">
        <f xml:space="preserve"> Inputs!T$44</f>
        <v>115.71639035289385</v>
      </c>
      <c r="U19" s="177">
        <f xml:space="preserve"> Inputs!U$44</f>
        <v>118.03071815995173</v>
      </c>
    </row>
    <row r="20" spans="1:21" s="149" customFormat="1" outlineLevel="2">
      <c r="A20" s="163"/>
      <c r="B20" s="163"/>
      <c r="C20" s="164"/>
      <c r="D20" s="165"/>
      <c r="E20" s="177" t="str">
        <f xml:space="preserve"> Inputs!E$45</f>
        <v>Consumer Price Index for February</v>
      </c>
      <c r="F20" s="177">
        <f xml:space="preserve"> Inputs!F$45</f>
        <v>0</v>
      </c>
      <c r="G20" s="177" t="str">
        <f xml:space="preserve"> Inputs!G$45</f>
        <v>index</v>
      </c>
      <c r="H20" s="177">
        <f xml:space="preserve"> Inputs!H$45</f>
        <v>0</v>
      </c>
      <c r="I20" s="177">
        <f xml:space="preserve"> Inputs!I$45</f>
        <v>0</v>
      </c>
      <c r="J20" s="177">
        <f xml:space="preserve"> Inputs!J$45</f>
        <v>97.5</v>
      </c>
      <c r="K20" s="177">
        <f xml:space="preserve"> Inputs!K$45</f>
        <v>99.1</v>
      </c>
      <c r="L20" s="177">
        <f xml:space="preserve"> Inputs!L$45</f>
        <v>99.5</v>
      </c>
      <c r="M20" s="177">
        <f xml:space="preserve"> Inputs!M$45</f>
        <v>100.1</v>
      </c>
      <c r="N20" s="177">
        <f xml:space="preserve"> Inputs!N$45</f>
        <v>102.4</v>
      </c>
      <c r="O20" s="177">
        <f xml:space="preserve"> Inputs!O$45</f>
        <v>104.9</v>
      </c>
      <c r="P20" s="177">
        <f xml:space="preserve"> Inputs!P$45</f>
        <v>107.152175</v>
      </c>
      <c r="Q20" s="177">
        <f xml:space="preserve"> Inputs!Q$45</f>
        <v>109.40237067499999</v>
      </c>
      <c r="R20" s="177">
        <f xml:space="preserve"> Inputs!R$45</f>
        <v>111.59041808849999</v>
      </c>
      <c r="S20" s="177">
        <f xml:space="preserve"> Inputs!S$45</f>
        <v>113.93381686835848</v>
      </c>
      <c r="T20" s="177">
        <f xml:space="preserve"> Inputs!T$45</f>
        <v>116.21249320572565</v>
      </c>
      <c r="U20" s="177">
        <f xml:space="preserve"> Inputs!U$45</f>
        <v>118.53674306984017</v>
      </c>
    </row>
    <row r="21" spans="1:21" s="149" customFormat="1" outlineLevel="2">
      <c r="A21" s="163"/>
      <c r="B21" s="163"/>
      <c r="C21" s="164"/>
      <c r="D21" s="165"/>
      <c r="E21" s="177" t="str">
        <f xml:space="preserve"> Inputs!E$46</f>
        <v>Consumer Price Index for March</v>
      </c>
      <c r="F21" s="177">
        <f xml:space="preserve"> Inputs!F$46</f>
        <v>0</v>
      </c>
      <c r="G21" s="177" t="str">
        <f xml:space="preserve"> Inputs!G$46</f>
        <v>index</v>
      </c>
      <c r="H21" s="177">
        <f xml:space="preserve"> Inputs!H$46</f>
        <v>0</v>
      </c>
      <c r="I21" s="177">
        <f xml:space="preserve"> Inputs!I$46</f>
        <v>0</v>
      </c>
      <c r="J21" s="177">
        <f xml:space="preserve"> Inputs!J$46</f>
        <v>97.8</v>
      </c>
      <c r="K21" s="177">
        <f xml:space="preserve"> Inputs!K$46</f>
        <v>99.3</v>
      </c>
      <c r="L21" s="177">
        <f xml:space="preserve"> Inputs!L$46</f>
        <v>99.6</v>
      </c>
      <c r="M21" s="177">
        <f xml:space="preserve"> Inputs!M$46</f>
        <v>100.4</v>
      </c>
      <c r="N21" s="177">
        <f xml:space="preserve"> Inputs!N$46</f>
        <v>102.7</v>
      </c>
      <c r="O21" s="177">
        <f xml:space="preserve"> Inputs!O$46</f>
        <v>105.1</v>
      </c>
      <c r="P21" s="177">
        <f xml:space="preserve"> Inputs!P$46</f>
        <v>107.37371749999998</v>
      </c>
      <c r="Q21" s="177">
        <f xml:space="preserve"> Inputs!Q$46</f>
        <v>109.62856556749998</v>
      </c>
      <c r="R21" s="177">
        <f xml:space="preserve"> Inputs!R$46</f>
        <v>111.82113687884998</v>
      </c>
      <c r="S21" s="177">
        <f xml:space="preserve"> Inputs!S$46</f>
        <v>114.16938075330582</v>
      </c>
      <c r="T21" s="177">
        <f xml:space="preserve"> Inputs!T$46</f>
        <v>116.45276836837193</v>
      </c>
      <c r="U21" s="177">
        <f xml:space="preserve"> Inputs!U$46</f>
        <v>118.78182373573938</v>
      </c>
    </row>
    <row r="22" spans="1:21" ht="4.8" customHeight="1" outlineLevel="1"/>
    <row r="23" spans="1:21" s="160" customFormat="1" outlineLevel="1">
      <c r="A23" s="178"/>
      <c r="B23" s="178"/>
      <c r="C23" s="179"/>
      <c r="D23" s="148"/>
      <c r="E23" s="148" t="str">
        <f xml:space="preserve"> Inputs!E$48</f>
        <v>CPIH: Assumed percentage increase for unpopulated monthly values</v>
      </c>
      <c r="F23" s="148">
        <f xml:space="preserve"> Inputs!F$48</f>
        <v>0</v>
      </c>
      <c r="G23" s="148" t="str">
        <f xml:space="preserve"> Inputs!G$48</f>
        <v>%</v>
      </c>
      <c r="H23" s="148">
        <f xml:space="preserve"> Inputs!H$48</f>
        <v>0</v>
      </c>
      <c r="I23" s="148">
        <f xml:space="preserve"> Inputs!I$48</f>
        <v>0</v>
      </c>
      <c r="J23" s="148">
        <f xml:space="preserve"> Inputs!J$48</f>
        <v>0</v>
      </c>
      <c r="K23" s="148">
        <f xml:space="preserve"> Inputs!K$48</f>
        <v>0</v>
      </c>
      <c r="L23" s="148">
        <f xml:space="preserve"> Inputs!L$48</f>
        <v>0</v>
      </c>
      <c r="M23" s="148">
        <f xml:space="preserve"> Inputs!M$48</f>
        <v>0</v>
      </c>
      <c r="N23" s="148">
        <f xml:space="preserve"> Inputs!N$48</f>
        <v>0</v>
      </c>
      <c r="O23" s="148">
        <f xml:space="preserve"> Inputs!O$48</f>
        <v>0</v>
      </c>
      <c r="P23" s="148">
        <f xml:space="preserve"> Inputs!P$48</f>
        <v>0</v>
      </c>
      <c r="Q23" s="148">
        <f xml:space="preserve"> Inputs!Q$48</f>
        <v>0</v>
      </c>
      <c r="R23" s="148">
        <f xml:space="preserve"> Inputs!R$48</f>
        <v>0</v>
      </c>
      <c r="S23" s="148">
        <f xml:space="preserve"> Inputs!S$48</f>
        <v>0</v>
      </c>
      <c r="T23" s="148">
        <f xml:space="preserve"> Inputs!T$48</f>
        <v>0</v>
      </c>
      <c r="U23" s="148">
        <f xml:space="preserve"> Inputs!U$48</f>
        <v>0</v>
      </c>
    </row>
    <row r="24" spans="1:21" ht="4.8" customHeight="1" outlineLevel="1"/>
    <row r="25" spans="1:21" outlineLevel="1">
      <c r="E25" t="s">
        <v>282</v>
      </c>
      <c r="G25" t="s">
        <v>169</v>
      </c>
      <c r="I25" s="131"/>
      <c r="J25" s="147">
        <f xml:space="preserve"> IF(J10 &gt; 0, J10, I25 * (1 + J$23))</f>
        <v>95.9</v>
      </c>
      <c r="K25" s="147">
        <f t="shared" ref="K25:U25" si="0" xml:space="preserve"> IF(K10 &gt; 0, K10, J25 * (1 + K$23))</f>
        <v>98</v>
      </c>
      <c r="L25" s="147">
        <f t="shared" si="0"/>
        <v>99.6</v>
      </c>
      <c r="M25" s="147">
        <f t="shared" si="0"/>
        <v>99.9</v>
      </c>
      <c r="N25" s="147">
        <f t="shared" si="0"/>
        <v>100.6</v>
      </c>
      <c r="O25" s="147">
        <f t="shared" si="0"/>
        <v>103.2</v>
      </c>
      <c r="P25" s="147">
        <f t="shared" si="0"/>
        <v>105.62246</v>
      </c>
      <c r="Q25" s="147">
        <f t="shared" si="0"/>
        <v>107.80863666</v>
      </c>
      <c r="R25" s="147">
        <f t="shared" si="0"/>
        <v>110.07261802986</v>
      </c>
      <c r="S25" s="147">
        <f t="shared" si="0"/>
        <v>112.2740703904572</v>
      </c>
      <c r="T25" s="147">
        <f t="shared" si="0"/>
        <v>114.63182586865679</v>
      </c>
      <c r="U25" s="147">
        <f t="shared" si="0"/>
        <v>116.92446238602993</v>
      </c>
    </row>
    <row r="26" spans="1:21" outlineLevel="2">
      <c r="E26" t="s">
        <v>283</v>
      </c>
      <c r="G26" t="s">
        <v>169</v>
      </c>
      <c r="I26" s="131"/>
      <c r="J26" s="147">
        <f t="shared" ref="J26:U36" si="1" xml:space="preserve"> IF(J11 &gt; 0, J11, I26 * (1 + J$23))</f>
        <v>95.9</v>
      </c>
      <c r="K26" s="147">
        <f t="shared" si="1"/>
        <v>98.2</v>
      </c>
      <c r="L26" s="147">
        <f t="shared" si="1"/>
        <v>99.6</v>
      </c>
      <c r="M26" s="147">
        <f t="shared" si="1"/>
        <v>100.1</v>
      </c>
      <c r="N26" s="147">
        <f t="shared" si="1"/>
        <v>100.8</v>
      </c>
      <c r="O26" s="147">
        <f t="shared" si="1"/>
        <v>103.5</v>
      </c>
      <c r="P26" s="147">
        <f t="shared" si="1"/>
        <v>105.85691249999998</v>
      </c>
      <c r="Q26" s="147">
        <f t="shared" si="1"/>
        <v>108.05395337374996</v>
      </c>
      <c r="R26" s="147">
        <f t="shared" si="1"/>
        <v>110.3230863945987</v>
      </c>
      <c r="S26" s="147">
        <f t="shared" si="1"/>
        <v>112.52954812249068</v>
      </c>
      <c r="T26" s="147">
        <f t="shared" si="1"/>
        <v>114.89266863306297</v>
      </c>
      <c r="U26" s="147">
        <f t="shared" si="1"/>
        <v>117.19052200572423</v>
      </c>
    </row>
    <row r="27" spans="1:21" outlineLevel="2">
      <c r="E27" t="s">
        <v>284</v>
      </c>
      <c r="G27" t="s">
        <v>169</v>
      </c>
      <c r="I27" s="131"/>
      <c r="J27" s="147">
        <f t="shared" si="1"/>
        <v>95.6</v>
      </c>
      <c r="K27" s="147">
        <f t="shared" si="1"/>
        <v>98</v>
      </c>
      <c r="L27" s="147">
        <f t="shared" si="1"/>
        <v>99.8</v>
      </c>
      <c r="M27" s="147">
        <f t="shared" si="1"/>
        <v>100.1</v>
      </c>
      <c r="N27" s="147">
        <f t="shared" si="1"/>
        <v>101</v>
      </c>
      <c r="O27" s="147">
        <f t="shared" si="1"/>
        <v>103.5</v>
      </c>
      <c r="P27" s="147">
        <f t="shared" si="1"/>
        <v>106.0164625</v>
      </c>
      <c r="Q27" s="147">
        <f t="shared" si="1"/>
        <v>108.160618755</v>
      </c>
      <c r="R27" s="147">
        <f t="shared" si="1"/>
        <v>110.431991748855</v>
      </c>
      <c r="S27" s="147">
        <f t="shared" si="1"/>
        <v>112.6406315838321</v>
      </c>
      <c r="T27" s="147">
        <f t="shared" si="1"/>
        <v>115.00608484709257</v>
      </c>
      <c r="U27" s="147">
        <f t="shared" si="1"/>
        <v>117.30620654403442</v>
      </c>
    </row>
    <row r="28" spans="1:21" outlineLevel="2">
      <c r="E28" t="s">
        <v>285</v>
      </c>
      <c r="G28" t="s">
        <v>169</v>
      </c>
      <c r="I28" s="131"/>
      <c r="J28" s="147">
        <f t="shared" si="1"/>
        <v>95.7</v>
      </c>
      <c r="K28" s="147">
        <f t="shared" si="1"/>
        <v>98</v>
      </c>
      <c r="L28" s="147">
        <f t="shared" si="1"/>
        <v>99.6</v>
      </c>
      <c r="M28" s="147">
        <f t="shared" si="1"/>
        <v>100</v>
      </c>
      <c r="N28" s="147">
        <f t="shared" si="1"/>
        <v>100.9</v>
      </c>
      <c r="O28" s="147">
        <f t="shared" si="1"/>
        <v>103.5</v>
      </c>
      <c r="P28" s="147">
        <f t="shared" si="1"/>
        <v>105.94229999999999</v>
      </c>
      <c r="Q28" s="147">
        <f t="shared" si="1"/>
        <v>108.09077116999998</v>
      </c>
      <c r="R28" s="147">
        <f t="shared" si="1"/>
        <v>110.36067736456997</v>
      </c>
      <c r="S28" s="147">
        <f t="shared" si="1"/>
        <v>112.56789091186137</v>
      </c>
      <c r="T28" s="147">
        <f t="shared" si="1"/>
        <v>114.93181662101044</v>
      </c>
      <c r="U28" s="147">
        <f t="shared" si="1"/>
        <v>117.23045295343066</v>
      </c>
    </row>
    <row r="29" spans="1:21" outlineLevel="2">
      <c r="E29" t="s">
        <v>286</v>
      </c>
      <c r="G29" t="s">
        <v>169</v>
      </c>
      <c r="I29" s="131"/>
      <c r="J29" s="147">
        <f t="shared" si="1"/>
        <v>96.1</v>
      </c>
      <c r="K29" s="147">
        <f t="shared" si="1"/>
        <v>98.4</v>
      </c>
      <c r="L29" s="147">
        <f t="shared" si="1"/>
        <v>99.9</v>
      </c>
      <c r="M29" s="147">
        <f t="shared" si="1"/>
        <v>100.3</v>
      </c>
      <c r="N29" s="147">
        <f t="shared" si="1"/>
        <v>101.2</v>
      </c>
      <c r="O29" s="147">
        <f t="shared" si="1"/>
        <v>104</v>
      </c>
      <c r="P29" s="147">
        <f t="shared" si="1"/>
        <v>106.39240000000001</v>
      </c>
      <c r="Q29" s="147">
        <f t="shared" si="1"/>
        <v>108.53983554000001</v>
      </c>
      <c r="R29" s="147">
        <f t="shared" si="1"/>
        <v>110.81917208634</v>
      </c>
      <c r="S29" s="147">
        <f t="shared" si="1"/>
        <v>113.03555552806681</v>
      </c>
      <c r="T29" s="147">
        <f t="shared" si="1"/>
        <v>115.4093021941562</v>
      </c>
      <c r="U29" s="147">
        <f t="shared" si="1"/>
        <v>117.71748823803932</v>
      </c>
    </row>
    <row r="30" spans="1:21" outlineLevel="2">
      <c r="E30" t="s">
        <v>287</v>
      </c>
      <c r="G30" t="s">
        <v>169</v>
      </c>
      <c r="I30" s="131"/>
      <c r="J30" s="147">
        <f t="shared" si="1"/>
        <v>96.4</v>
      </c>
      <c r="K30" s="147">
        <f t="shared" si="1"/>
        <v>98.7</v>
      </c>
      <c r="L30" s="147">
        <f t="shared" si="1"/>
        <v>100</v>
      </c>
      <c r="M30" s="147">
        <f t="shared" si="1"/>
        <v>100.2</v>
      </c>
      <c r="N30" s="147">
        <f t="shared" si="1"/>
        <v>101.5</v>
      </c>
      <c r="O30" s="147">
        <f t="shared" si="1"/>
        <v>104.3</v>
      </c>
      <c r="P30" s="147">
        <f t="shared" si="1"/>
        <v>106.580305</v>
      </c>
      <c r="Q30" s="147">
        <f t="shared" si="1"/>
        <v>108.74598377850002</v>
      </c>
      <c r="R30" s="147">
        <f t="shared" si="1"/>
        <v>111.02964943784851</v>
      </c>
      <c r="S30" s="147">
        <f t="shared" si="1"/>
        <v>113.25024242660548</v>
      </c>
      <c r="T30" s="147">
        <f t="shared" si="1"/>
        <v>115.62849751756418</v>
      </c>
      <c r="U30" s="147">
        <f t="shared" si="1"/>
        <v>117.94106746791547</v>
      </c>
    </row>
    <row r="31" spans="1:21" outlineLevel="2">
      <c r="E31" t="s">
        <v>288</v>
      </c>
      <c r="G31" t="s">
        <v>169</v>
      </c>
      <c r="I31" s="131"/>
      <c r="J31" s="147">
        <f t="shared" si="1"/>
        <v>96.8</v>
      </c>
      <c r="K31" s="147">
        <f t="shared" si="1"/>
        <v>98.8</v>
      </c>
      <c r="L31" s="147">
        <f t="shared" si="1"/>
        <v>100.1</v>
      </c>
      <c r="M31" s="147">
        <f t="shared" si="1"/>
        <v>100.3</v>
      </c>
      <c r="N31" s="147">
        <f t="shared" si="1"/>
        <v>101.6</v>
      </c>
      <c r="O31" s="147">
        <f t="shared" si="1"/>
        <v>104.4</v>
      </c>
      <c r="P31" s="147">
        <f t="shared" si="1"/>
        <v>106.68977</v>
      </c>
      <c r="Q31" s="147">
        <f t="shared" si="1"/>
        <v>108.871487681</v>
      </c>
      <c r="R31" s="147">
        <f t="shared" si="1"/>
        <v>111.15778892230099</v>
      </c>
      <c r="S31" s="147">
        <f t="shared" si="1"/>
        <v>113.38094470074702</v>
      </c>
      <c r="T31" s="147">
        <f t="shared" si="1"/>
        <v>115.7619445394627</v>
      </c>
      <c r="U31" s="147">
        <f t="shared" si="1"/>
        <v>118.07718343025196</v>
      </c>
    </row>
    <row r="32" spans="1:21" outlineLevel="2">
      <c r="E32" t="s">
        <v>289</v>
      </c>
      <c r="G32" t="s">
        <v>169</v>
      </c>
      <c r="I32" s="131"/>
      <c r="J32" s="147">
        <f t="shared" si="1"/>
        <v>97</v>
      </c>
      <c r="K32" s="147">
        <f t="shared" si="1"/>
        <v>98.8</v>
      </c>
      <c r="L32" s="147">
        <f t="shared" si="1"/>
        <v>99.9</v>
      </c>
      <c r="M32" s="147">
        <f t="shared" si="1"/>
        <v>100.3</v>
      </c>
      <c r="N32" s="147">
        <f t="shared" si="1"/>
        <v>101.8</v>
      </c>
      <c r="O32" s="147">
        <f t="shared" si="1"/>
        <v>104.7</v>
      </c>
      <c r="P32" s="147">
        <f t="shared" si="1"/>
        <v>106.88593750000001</v>
      </c>
      <c r="Q32" s="147">
        <f t="shared" si="1"/>
        <v>109.0571416075</v>
      </c>
      <c r="R32" s="147">
        <f t="shared" si="1"/>
        <v>111.3473415812575</v>
      </c>
      <c r="S32" s="147">
        <f t="shared" si="1"/>
        <v>113.57428841288265</v>
      </c>
      <c r="T32" s="147">
        <f t="shared" si="1"/>
        <v>115.95934846955318</v>
      </c>
      <c r="U32" s="147">
        <f t="shared" si="1"/>
        <v>118.27853543894425</v>
      </c>
    </row>
    <row r="33" spans="1:21" outlineLevel="2">
      <c r="E33" t="s">
        <v>290</v>
      </c>
      <c r="G33" t="s">
        <v>169</v>
      </c>
      <c r="I33" s="131"/>
      <c r="J33" s="147">
        <f t="shared" si="1"/>
        <v>97.3</v>
      </c>
      <c r="K33" s="147">
        <f t="shared" si="1"/>
        <v>99.2</v>
      </c>
      <c r="L33" s="147">
        <f t="shared" si="1"/>
        <v>99.9</v>
      </c>
      <c r="M33" s="147">
        <f t="shared" si="1"/>
        <v>100.4</v>
      </c>
      <c r="N33" s="147">
        <f t="shared" si="1"/>
        <v>102.2</v>
      </c>
      <c r="O33" s="147">
        <f t="shared" si="1"/>
        <v>105</v>
      </c>
      <c r="P33" s="147">
        <f t="shared" si="1"/>
        <v>107.17612499999998</v>
      </c>
      <c r="Q33" s="147">
        <f t="shared" si="1"/>
        <v>109.3761787875</v>
      </c>
      <c r="R33" s="147">
        <f t="shared" si="1"/>
        <v>111.67307854203749</v>
      </c>
      <c r="S33" s="147">
        <f t="shared" si="1"/>
        <v>113.90654011287823</v>
      </c>
      <c r="T33" s="147">
        <f t="shared" si="1"/>
        <v>116.29857745524866</v>
      </c>
      <c r="U33" s="147">
        <f t="shared" si="1"/>
        <v>118.62454900435364</v>
      </c>
    </row>
    <row r="34" spans="1:21" outlineLevel="2">
      <c r="E34" t="s">
        <v>291</v>
      </c>
      <c r="G34" t="s">
        <v>169</v>
      </c>
      <c r="I34" s="131"/>
      <c r="J34" s="147">
        <f t="shared" si="1"/>
        <v>97</v>
      </c>
      <c r="K34" s="147">
        <f t="shared" si="1"/>
        <v>98.7</v>
      </c>
      <c r="L34" s="147">
        <f t="shared" si="1"/>
        <v>99.2</v>
      </c>
      <c r="M34" s="147">
        <f t="shared" si="1"/>
        <v>99.9</v>
      </c>
      <c r="N34" s="147">
        <f t="shared" si="1"/>
        <v>101.8</v>
      </c>
      <c r="O34" s="147">
        <f t="shared" si="1"/>
        <v>104.5</v>
      </c>
      <c r="P34" s="147">
        <f t="shared" si="1"/>
        <v>106.69474999999998</v>
      </c>
      <c r="Q34" s="147">
        <f t="shared" si="1"/>
        <v>108.93533974999997</v>
      </c>
      <c r="R34" s="147">
        <f t="shared" si="1"/>
        <v>111.11404654499997</v>
      </c>
      <c r="S34" s="147">
        <f t="shared" si="1"/>
        <v>113.44744152244495</v>
      </c>
      <c r="T34" s="147">
        <f t="shared" si="1"/>
        <v>115.71639035289385</v>
      </c>
      <c r="U34" s="147">
        <f t="shared" si="1"/>
        <v>118.03071815995173</v>
      </c>
    </row>
    <row r="35" spans="1:21" outlineLevel="2">
      <c r="E35" t="s">
        <v>292</v>
      </c>
      <c r="G35" t="s">
        <v>169</v>
      </c>
      <c r="I35" s="131"/>
      <c r="J35" s="147">
        <f t="shared" si="1"/>
        <v>97.5</v>
      </c>
      <c r="K35" s="147">
        <f t="shared" si="1"/>
        <v>99.1</v>
      </c>
      <c r="L35" s="147">
        <f t="shared" si="1"/>
        <v>99.5</v>
      </c>
      <c r="M35" s="147">
        <f t="shared" si="1"/>
        <v>100.1</v>
      </c>
      <c r="N35" s="147">
        <f t="shared" si="1"/>
        <v>102.4</v>
      </c>
      <c r="O35" s="147">
        <f t="shared" si="1"/>
        <v>104.9</v>
      </c>
      <c r="P35" s="147">
        <f t="shared" si="1"/>
        <v>107.152175</v>
      </c>
      <c r="Q35" s="147">
        <f t="shared" si="1"/>
        <v>109.40237067499999</v>
      </c>
      <c r="R35" s="147">
        <f t="shared" si="1"/>
        <v>111.59041808849999</v>
      </c>
      <c r="S35" s="147">
        <f t="shared" si="1"/>
        <v>113.93381686835848</v>
      </c>
      <c r="T35" s="147">
        <f t="shared" si="1"/>
        <v>116.21249320572565</v>
      </c>
      <c r="U35" s="147">
        <f t="shared" si="1"/>
        <v>118.53674306984017</v>
      </c>
    </row>
    <row r="36" spans="1:21" outlineLevel="2">
      <c r="E36" t="s">
        <v>293</v>
      </c>
      <c r="G36" t="s">
        <v>169</v>
      </c>
      <c r="I36" s="131"/>
      <c r="J36" s="147">
        <f t="shared" si="1"/>
        <v>97.8</v>
      </c>
      <c r="K36" s="147">
        <f t="shared" si="1"/>
        <v>99.3</v>
      </c>
      <c r="L36" s="147">
        <f t="shared" si="1"/>
        <v>99.6</v>
      </c>
      <c r="M36" s="147">
        <f t="shared" si="1"/>
        <v>100.4</v>
      </c>
      <c r="N36" s="147">
        <f t="shared" si="1"/>
        <v>102.7</v>
      </c>
      <c r="O36" s="147">
        <f t="shared" si="1"/>
        <v>105.1</v>
      </c>
      <c r="P36" s="147">
        <f t="shared" si="1"/>
        <v>107.37371749999998</v>
      </c>
      <c r="Q36" s="147">
        <f t="shared" si="1"/>
        <v>109.62856556749998</v>
      </c>
      <c r="R36" s="147">
        <f t="shared" si="1"/>
        <v>111.82113687884998</v>
      </c>
      <c r="S36" s="147">
        <f t="shared" si="1"/>
        <v>114.16938075330582</v>
      </c>
      <c r="T36" s="147">
        <f t="shared" si="1"/>
        <v>116.45276836837193</v>
      </c>
      <c r="U36" s="147">
        <f t="shared" si="1"/>
        <v>118.78182373573938</v>
      </c>
    </row>
    <row r="37" spans="1:21" ht="4.8" customHeight="1" outlineLevel="1"/>
    <row r="38" spans="1:21" outlineLevel="1">
      <c r="E38" s="147" t="s">
        <v>294</v>
      </c>
      <c r="F38" s="147"/>
      <c r="G38" s="147" t="s">
        <v>169</v>
      </c>
      <c r="H38" s="147"/>
      <c r="I38" s="147"/>
      <c r="J38" s="147">
        <f t="shared" ref="J38:U38" si="2" xml:space="preserve"> AVERAGE(J25:J36)</f>
        <v>96.583333333333314</v>
      </c>
      <c r="K38" s="147">
        <f t="shared" si="2"/>
        <v>98.600000000000009</v>
      </c>
      <c r="L38" s="147">
        <f t="shared" si="2"/>
        <v>99.72499999999998</v>
      </c>
      <c r="M38" s="147">
        <f t="shared" si="2"/>
        <v>100.16666666666667</v>
      </c>
      <c r="N38" s="147">
        <f t="shared" si="2"/>
        <v>101.54166666666667</v>
      </c>
      <c r="O38" s="147">
        <f t="shared" si="2"/>
        <v>104.21666666666665</v>
      </c>
      <c r="P38" s="147">
        <f t="shared" si="2"/>
        <v>106.53194291666664</v>
      </c>
      <c r="Q38" s="147">
        <f t="shared" si="2"/>
        <v>108.72257361214581</v>
      </c>
      <c r="R38" s="147">
        <f t="shared" si="2"/>
        <v>110.97841713500152</v>
      </c>
      <c r="S38" s="147">
        <f t="shared" si="2"/>
        <v>113.22586261116091</v>
      </c>
      <c r="T38" s="147">
        <f t="shared" si="2"/>
        <v>115.57514317273325</v>
      </c>
      <c r="U38" s="147">
        <f t="shared" si="2"/>
        <v>117.88664603618793</v>
      </c>
    </row>
    <row r="39" spans="1:21" outlineLevel="1">
      <c r="J39" s="177"/>
      <c r="K39" s="177"/>
      <c r="L39" s="177"/>
      <c r="M39" s="177"/>
      <c r="N39" s="177"/>
      <c r="O39" s="177"/>
      <c r="P39" s="177"/>
      <c r="Q39" s="177"/>
      <c r="R39" s="177"/>
      <c r="S39" s="177"/>
      <c r="T39" s="177"/>
      <c r="U39" s="177"/>
    </row>
    <row r="41" spans="1:21" ht="12.75" customHeight="1">
      <c r="A41" s="43" t="s">
        <v>183</v>
      </c>
      <c r="B41" s="43"/>
      <c r="C41" s="44"/>
      <c r="D41" s="43"/>
      <c r="E41" s="43"/>
      <c r="F41" s="43"/>
      <c r="G41" s="43"/>
      <c r="H41" s="43"/>
      <c r="I41" s="43"/>
      <c r="J41" s="43"/>
      <c r="K41" s="43"/>
      <c r="L41" s="43"/>
      <c r="M41" s="43"/>
      <c r="N41" s="43"/>
      <c r="O41" s="43"/>
      <c r="P41" s="43"/>
      <c r="Q41" s="43"/>
      <c r="R41" s="43"/>
      <c r="S41" s="43"/>
      <c r="T41" s="43"/>
      <c r="U41" s="43"/>
    </row>
    <row r="42" spans="1:21" outlineLevel="1"/>
    <row r="43" spans="1:21" outlineLevel="1">
      <c r="B43" s="35" t="s">
        <v>295</v>
      </c>
    </row>
    <row r="44" spans="1:21" s="159" customFormat="1" outlineLevel="1">
      <c r="A44" s="157"/>
      <c r="B44" s="157"/>
      <c r="C44" s="158"/>
      <c r="D44" s="153"/>
      <c r="E44" s="177" t="str">
        <f xml:space="preserve"> Inputs!E$52</f>
        <v>Retail Price Index for April</v>
      </c>
      <c r="F44" s="177">
        <f xml:space="preserve"> Inputs!F$52</f>
        <v>0</v>
      </c>
      <c r="G44" s="177" t="str">
        <f xml:space="preserve"> Inputs!G$52</f>
        <v>index</v>
      </c>
      <c r="H44" s="177">
        <f xml:space="preserve"> Inputs!H$52</f>
        <v>0</v>
      </c>
      <c r="I44" s="177">
        <f xml:space="preserve"> Inputs!I$52</f>
        <v>0</v>
      </c>
      <c r="J44" s="177">
        <f xml:space="preserve"> Inputs!J$52</f>
        <v>242.5</v>
      </c>
      <c r="K44" s="177">
        <f xml:space="preserve"> Inputs!K$52</f>
        <v>249.5</v>
      </c>
      <c r="L44" s="177">
        <f xml:space="preserve"> Inputs!L$52</f>
        <v>255.7</v>
      </c>
      <c r="M44" s="177">
        <f xml:space="preserve"> Inputs!M$52</f>
        <v>258</v>
      </c>
      <c r="N44" s="177">
        <f xml:space="preserve"> Inputs!N$52</f>
        <v>261.39999999999998</v>
      </c>
      <c r="O44" s="177">
        <f xml:space="preserve"> Inputs!O$52</f>
        <v>270.60000000000002</v>
      </c>
      <c r="P44" s="177">
        <f xml:space="preserve"> Inputs!P$52</f>
        <v>279.76499999999999</v>
      </c>
      <c r="Q44" s="177">
        <f xml:space="preserve"> Inputs!Q$52</f>
        <v>288.05750000000006</v>
      </c>
      <c r="R44" s="177">
        <f xml:space="preserve"> Inputs!R$52</f>
        <v>296.69922500000007</v>
      </c>
      <c r="S44" s="177">
        <f xml:space="preserve"> Inputs!S$52</f>
        <v>305.89690097500005</v>
      </c>
      <c r="T44" s="177">
        <f xml:space="preserve"> Inputs!T$52</f>
        <v>315.37970490522503</v>
      </c>
      <c r="U44" s="177">
        <f xml:space="preserve"> Inputs!U$52</f>
        <v>324.84109605238177</v>
      </c>
    </row>
    <row r="45" spans="1:21" s="159" customFormat="1" outlineLevel="2">
      <c r="A45" s="157"/>
      <c r="B45" s="157"/>
      <c r="C45" s="158"/>
      <c r="D45" s="153"/>
      <c r="E45" s="177" t="str">
        <f xml:space="preserve"> Inputs!E$53</f>
        <v>Retail Price Index for May</v>
      </c>
      <c r="F45" s="177">
        <f xml:space="preserve"> Inputs!F$53</f>
        <v>0</v>
      </c>
      <c r="G45" s="177" t="str">
        <f xml:space="preserve"> Inputs!G$53</f>
        <v>index</v>
      </c>
      <c r="H45" s="177">
        <f xml:space="preserve"> Inputs!H$53</f>
        <v>0</v>
      </c>
      <c r="I45" s="177">
        <f xml:space="preserve"> Inputs!I$53</f>
        <v>0</v>
      </c>
      <c r="J45" s="177">
        <f xml:space="preserve"> Inputs!J$53</f>
        <v>242.4</v>
      </c>
      <c r="K45" s="177">
        <f xml:space="preserve"> Inputs!K$53</f>
        <v>250</v>
      </c>
      <c r="L45" s="177">
        <f xml:space="preserve"> Inputs!L$53</f>
        <v>255.9</v>
      </c>
      <c r="M45" s="177">
        <f xml:space="preserve"> Inputs!M$53</f>
        <v>258.5</v>
      </c>
      <c r="N45" s="177">
        <f xml:space="preserve"> Inputs!N$53</f>
        <v>262.10000000000002</v>
      </c>
      <c r="O45" s="177">
        <f xml:space="preserve"> Inputs!O$53</f>
        <v>271.7</v>
      </c>
      <c r="P45" s="177">
        <f xml:space="preserve"> Inputs!P$53</f>
        <v>280.83499999999998</v>
      </c>
      <c r="Q45" s="177">
        <f xml:space="preserve"> Inputs!Q$53</f>
        <v>289.0625</v>
      </c>
      <c r="R45" s="177">
        <f xml:space="preserve"> Inputs!R$53</f>
        <v>297.734375</v>
      </c>
      <c r="S45" s="177">
        <f xml:space="preserve"> Inputs!S$53</f>
        <v>306.96414062499997</v>
      </c>
      <c r="T45" s="177">
        <f xml:space="preserve"> Inputs!T$53</f>
        <v>316.48002898437494</v>
      </c>
      <c r="U45" s="177">
        <f xml:space="preserve"> Inputs!U$53</f>
        <v>325.9744298539062</v>
      </c>
    </row>
    <row r="46" spans="1:21" s="159" customFormat="1" outlineLevel="2">
      <c r="A46" s="157"/>
      <c r="B46" s="157"/>
      <c r="C46" s="158"/>
      <c r="D46" s="153"/>
      <c r="E46" s="177" t="str">
        <f xml:space="preserve"> Inputs!E$54</f>
        <v>Retail Price Index for June</v>
      </c>
      <c r="F46" s="177">
        <f xml:space="preserve"> Inputs!F$54</f>
        <v>0</v>
      </c>
      <c r="G46" s="177" t="str">
        <f xml:space="preserve"> Inputs!G$54</f>
        <v>index</v>
      </c>
      <c r="H46" s="177">
        <f xml:space="preserve"> Inputs!H$54</f>
        <v>0</v>
      </c>
      <c r="I46" s="177">
        <f xml:space="preserve"> Inputs!I$54</f>
        <v>0</v>
      </c>
      <c r="J46" s="177">
        <f xml:space="preserve"> Inputs!J$54</f>
        <v>241.8</v>
      </c>
      <c r="K46" s="177">
        <f xml:space="preserve"> Inputs!K$54</f>
        <v>249.7</v>
      </c>
      <c r="L46" s="177">
        <f xml:space="preserve"> Inputs!L$54</f>
        <v>256.3</v>
      </c>
      <c r="M46" s="177">
        <f xml:space="preserve"> Inputs!M$54</f>
        <v>258.89999999999998</v>
      </c>
      <c r="N46" s="177">
        <f xml:space="preserve"> Inputs!N$54</f>
        <v>263.10000000000002</v>
      </c>
      <c r="O46" s="177">
        <f xml:space="preserve"> Inputs!O$54</f>
        <v>272.3</v>
      </c>
      <c r="P46" s="177">
        <f xml:space="preserve"> Inputs!P$54</f>
        <v>281.91500000000002</v>
      </c>
      <c r="Q46" s="177">
        <f xml:space="preserve"> Inputs!Q$54</f>
        <v>290.03750000000002</v>
      </c>
      <c r="R46" s="177">
        <f xml:space="preserve"> Inputs!R$54</f>
        <v>298.73862500000001</v>
      </c>
      <c r="S46" s="177">
        <f xml:space="preserve"> Inputs!S$54</f>
        <v>307.99952237499997</v>
      </c>
      <c r="T46" s="177">
        <f xml:space="preserve"> Inputs!T$54</f>
        <v>317.54750756862495</v>
      </c>
      <c r="U46" s="177">
        <f xml:space="preserve"> Inputs!U$54</f>
        <v>327.07393279568373</v>
      </c>
    </row>
    <row r="47" spans="1:21" s="159" customFormat="1" outlineLevel="2">
      <c r="A47" s="157"/>
      <c r="B47" s="157"/>
      <c r="C47" s="158"/>
      <c r="D47" s="153"/>
      <c r="E47" s="177" t="str">
        <f xml:space="preserve"> Inputs!E$55</f>
        <v>Retail Price Index for July</v>
      </c>
      <c r="F47" s="177">
        <f xml:space="preserve"> Inputs!F$55</f>
        <v>0</v>
      </c>
      <c r="G47" s="177" t="str">
        <f xml:space="preserve"> Inputs!G$55</f>
        <v>index</v>
      </c>
      <c r="H47" s="177">
        <f xml:space="preserve"> Inputs!H$55</f>
        <v>0</v>
      </c>
      <c r="I47" s="177">
        <f xml:space="preserve"> Inputs!I$55</f>
        <v>0</v>
      </c>
      <c r="J47" s="177">
        <f xml:space="preserve"> Inputs!J$55</f>
        <v>242.1</v>
      </c>
      <c r="K47" s="177">
        <f xml:space="preserve"> Inputs!K$55</f>
        <v>249.7</v>
      </c>
      <c r="L47" s="177">
        <f xml:space="preserve"> Inputs!L$55</f>
        <v>256</v>
      </c>
      <c r="M47" s="177">
        <f xml:space="preserve"> Inputs!M$55</f>
        <v>258.60000000000002</v>
      </c>
      <c r="N47" s="177">
        <f xml:space="preserve"> Inputs!N$55</f>
        <v>263.39999999999998</v>
      </c>
      <c r="O47" s="177">
        <f xml:space="preserve"> Inputs!O$55</f>
        <v>272.89999999999998</v>
      </c>
      <c r="P47" s="177">
        <f xml:space="preserve"> Inputs!P$55</f>
        <v>282.23</v>
      </c>
      <c r="Q47" s="177">
        <f xml:space="preserve"> Inputs!Q$55</f>
        <v>290.38249999999999</v>
      </c>
      <c r="R47" s="177">
        <f xml:space="preserve"> Inputs!R$55</f>
        <v>299.093975</v>
      </c>
      <c r="S47" s="177">
        <f xml:space="preserve"> Inputs!S$55</f>
        <v>308.36588822499999</v>
      </c>
      <c r="T47" s="177">
        <f xml:space="preserve"> Inputs!T$55</f>
        <v>317.92523075997497</v>
      </c>
      <c r="U47" s="177">
        <f xml:space="preserve"> Inputs!U$55</f>
        <v>327.46298768277421</v>
      </c>
    </row>
    <row r="48" spans="1:21" s="159" customFormat="1" outlineLevel="2">
      <c r="A48" s="157"/>
      <c r="B48" s="157"/>
      <c r="C48" s="158"/>
      <c r="D48" s="153"/>
      <c r="E48" s="177" t="str">
        <f xml:space="preserve"> Inputs!E$56</f>
        <v>Retail Price Index for August</v>
      </c>
      <c r="F48" s="177">
        <f xml:space="preserve"> Inputs!F$56</f>
        <v>0</v>
      </c>
      <c r="G48" s="177" t="str">
        <f xml:space="preserve"> Inputs!G$56</f>
        <v>index</v>
      </c>
      <c r="H48" s="177">
        <f xml:space="preserve"> Inputs!H$56</f>
        <v>0</v>
      </c>
      <c r="I48" s="177">
        <f xml:space="preserve"> Inputs!I$56</f>
        <v>0</v>
      </c>
      <c r="J48" s="177">
        <f xml:space="preserve"> Inputs!J$56</f>
        <v>243</v>
      </c>
      <c r="K48" s="177">
        <f xml:space="preserve"> Inputs!K$56</f>
        <v>251</v>
      </c>
      <c r="L48" s="177">
        <f xml:space="preserve"> Inputs!L$56</f>
        <v>257</v>
      </c>
      <c r="M48" s="177">
        <f xml:space="preserve"> Inputs!M$56</f>
        <v>259.8</v>
      </c>
      <c r="N48" s="177">
        <f xml:space="preserve"> Inputs!N$56</f>
        <v>264.39999999999998</v>
      </c>
      <c r="O48" s="177">
        <f xml:space="preserve"> Inputs!O$56</f>
        <v>274.7</v>
      </c>
      <c r="P48" s="177">
        <f xml:space="preserve"> Inputs!P$56</f>
        <v>283.88499999999999</v>
      </c>
      <c r="Q48" s="177">
        <f xml:space="preserve"> Inputs!Q$56</f>
        <v>292.04750000000001</v>
      </c>
      <c r="R48" s="177">
        <f xml:space="preserve"> Inputs!R$56</f>
        <v>300.80892500000004</v>
      </c>
      <c r="S48" s="177">
        <f xml:space="preserve"> Inputs!S$56</f>
        <v>310.13400167500004</v>
      </c>
      <c r="T48" s="177">
        <f xml:space="preserve"> Inputs!T$56</f>
        <v>319.74815572692501</v>
      </c>
      <c r="U48" s="177">
        <f xml:space="preserve"> Inputs!U$56</f>
        <v>329.34060039873276</v>
      </c>
    </row>
    <row r="49" spans="1:21" s="159" customFormat="1" outlineLevel="2">
      <c r="A49" s="157"/>
      <c r="B49" s="157"/>
      <c r="C49" s="158"/>
      <c r="D49" s="153"/>
      <c r="E49" s="177" t="str">
        <f xml:space="preserve"> Inputs!E$57</f>
        <v>Retail Price Index for September</v>
      </c>
      <c r="F49" s="177">
        <f xml:space="preserve"> Inputs!F$57</f>
        <v>0</v>
      </c>
      <c r="G49" s="177" t="str">
        <f xml:space="preserve"> Inputs!G$57</f>
        <v>index</v>
      </c>
      <c r="H49" s="177">
        <f xml:space="preserve"> Inputs!H$57</f>
        <v>0</v>
      </c>
      <c r="I49" s="177">
        <f xml:space="preserve"> Inputs!I$57</f>
        <v>0</v>
      </c>
      <c r="J49" s="177">
        <f xml:space="preserve"> Inputs!J$57</f>
        <v>244.2</v>
      </c>
      <c r="K49" s="177">
        <f xml:space="preserve"> Inputs!K$57</f>
        <v>251.9</v>
      </c>
      <c r="L49" s="177">
        <f xml:space="preserve"> Inputs!L$57</f>
        <v>257.60000000000002</v>
      </c>
      <c r="M49" s="177">
        <f xml:space="preserve"> Inputs!M$57</f>
        <v>259.60000000000002</v>
      </c>
      <c r="N49" s="177">
        <f xml:space="preserve"> Inputs!N$57</f>
        <v>264.89999999999998</v>
      </c>
      <c r="O49" s="177">
        <f xml:space="preserve"> Inputs!O$57</f>
        <v>275.10000000000002</v>
      </c>
      <c r="P49" s="177">
        <f xml:space="preserve"> Inputs!P$57</f>
        <v>284.1875</v>
      </c>
      <c r="Q49" s="177">
        <f xml:space="preserve"> Inputs!Q$57</f>
        <v>292.38249999999999</v>
      </c>
      <c r="R49" s="177">
        <f xml:space="preserve"> Inputs!R$57</f>
        <v>301.153975</v>
      </c>
      <c r="S49" s="177">
        <f xml:space="preserve"> Inputs!S$57</f>
        <v>310.48974822499997</v>
      </c>
      <c r="T49" s="177">
        <f xml:space="preserve"> Inputs!T$57</f>
        <v>320.11493041997494</v>
      </c>
      <c r="U49" s="177">
        <f xml:space="preserve"> Inputs!U$57</f>
        <v>329.71837833257422</v>
      </c>
    </row>
    <row r="50" spans="1:21" s="159" customFormat="1" outlineLevel="2">
      <c r="A50" s="157"/>
      <c r="B50" s="157"/>
      <c r="C50" s="158"/>
      <c r="D50" s="153"/>
      <c r="E50" s="177" t="str">
        <f xml:space="preserve"> Inputs!E$58</f>
        <v>Retail Price Index for October</v>
      </c>
      <c r="F50" s="177">
        <f xml:space="preserve"> Inputs!F$58</f>
        <v>0</v>
      </c>
      <c r="G50" s="177" t="str">
        <f xml:space="preserve"> Inputs!G$58</f>
        <v>index</v>
      </c>
      <c r="H50" s="177">
        <f xml:space="preserve"> Inputs!H$58</f>
        <v>0</v>
      </c>
      <c r="I50" s="177">
        <f xml:space="preserve"> Inputs!I$58</f>
        <v>0</v>
      </c>
      <c r="J50" s="177">
        <f xml:space="preserve"> Inputs!J$58</f>
        <v>245.6</v>
      </c>
      <c r="K50" s="177">
        <f xml:space="preserve"> Inputs!K$58</f>
        <v>251.9</v>
      </c>
      <c r="L50" s="177">
        <f xml:space="preserve"> Inputs!L$58</f>
        <v>257.7</v>
      </c>
      <c r="M50" s="177">
        <f xml:space="preserve"> Inputs!M$58</f>
        <v>259.5</v>
      </c>
      <c r="N50" s="177">
        <f xml:space="preserve"> Inputs!N$58</f>
        <v>264.8</v>
      </c>
      <c r="O50" s="177">
        <f xml:space="preserve"> Inputs!O$58</f>
        <v>275.3</v>
      </c>
      <c r="P50" s="177">
        <f xml:space="preserve"> Inputs!P$58</f>
        <v>284.25</v>
      </c>
      <c r="Q50" s="177">
        <f xml:space="preserve"> Inputs!Q$58</f>
        <v>292.42500000000001</v>
      </c>
      <c r="R50" s="177">
        <f xml:space="preserve"> Inputs!R$58</f>
        <v>301.19775000000004</v>
      </c>
      <c r="S50" s="177">
        <f xml:space="preserve"> Inputs!S$58</f>
        <v>310.53488025000001</v>
      </c>
      <c r="T50" s="177">
        <f xml:space="preserve"> Inputs!T$58</f>
        <v>320.16146153774997</v>
      </c>
      <c r="U50" s="177">
        <f xml:space="preserve"> Inputs!U$58</f>
        <v>329.76630538388247</v>
      </c>
    </row>
    <row r="51" spans="1:21" s="159" customFormat="1" outlineLevel="2">
      <c r="A51" s="157"/>
      <c r="B51" s="157"/>
      <c r="C51" s="158"/>
      <c r="D51" s="153"/>
      <c r="E51" s="177" t="str">
        <f xml:space="preserve"> Inputs!E$59</f>
        <v>Retail Price Index for November</v>
      </c>
      <c r="F51" s="177">
        <f xml:space="preserve"> Inputs!F$59</f>
        <v>0</v>
      </c>
      <c r="G51" s="177" t="str">
        <f xml:space="preserve"> Inputs!G$59</f>
        <v>index</v>
      </c>
      <c r="H51" s="177">
        <f xml:space="preserve"> Inputs!H$59</f>
        <v>0</v>
      </c>
      <c r="I51" s="177">
        <f xml:space="preserve"> Inputs!I$59</f>
        <v>0</v>
      </c>
      <c r="J51" s="177">
        <f xml:space="preserve"> Inputs!J$59</f>
        <v>245.6</v>
      </c>
      <c r="K51" s="177">
        <f xml:space="preserve"> Inputs!K$59</f>
        <v>252.1</v>
      </c>
      <c r="L51" s="177">
        <f xml:space="preserve"> Inputs!L$59</f>
        <v>257.10000000000002</v>
      </c>
      <c r="M51" s="177">
        <f xml:space="preserve"> Inputs!M$59</f>
        <v>259.8</v>
      </c>
      <c r="N51" s="177">
        <f xml:space="preserve"> Inputs!N$59</f>
        <v>265.5</v>
      </c>
      <c r="O51" s="177">
        <f xml:space="preserve"> Inputs!O$59</f>
        <v>275.8</v>
      </c>
      <c r="P51" s="177">
        <f xml:space="preserve"> Inputs!P$59</f>
        <v>284.48749999999995</v>
      </c>
      <c r="Q51" s="177">
        <f xml:space="preserve"> Inputs!Q$59</f>
        <v>292.74</v>
      </c>
      <c r="R51" s="177">
        <f xml:space="preserve"> Inputs!R$59</f>
        <v>301.5222</v>
      </c>
      <c r="S51" s="177">
        <f xml:space="preserve"> Inputs!S$59</f>
        <v>310.86938819999995</v>
      </c>
      <c r="T51" s="177">
        <f xml:space="preserve"> Inputs!T$59</f>
        <v>320.50633923419991</v>
      </c>
      <c r="U51" s="177">
        <f xml:space="preserve"> Inputs!U$59</f>
        <v>330.12152941122594</v>
      </c>
    </row>
    <row r="52" spans="1:21" s="159" customFormat="1" outlineLevel="2">
      <c r="A52" s="157"/>
      <c r="B52" s="157"/>
      <c r="C52" s="158"/>
      <c r="D52" s="153"/>
      <c r="E52" s="177" t="str">
        <f xml:space="preserve"> Inputs!E$60</f>
        <v>Retail Price Index for December</v>
      </c>
      <c r="F52" s="177">
        <f xml:space="preserve"> Inputs!F$60</f>
        <v>0</v>
      </c>
      <c r="G52" s="177" t="str">
        <f xml:space="preserve"> Inputs!G$60</f>
        <v>index</v>
      </c>
      <c r="H52" s="177">
        <f xml:space="preserve"> Inputs!H$60</f>
        <v>0</v>
      </c>
      <c r="I52" s="177">
        <f xml:space="preserve"> Inputs!I$60</f>
        <v>0</v>
      </c>
      <c r="J52" s="177">
        <f xml:space="preserve"> Inputs!J$60</f>
        <v>246.8</v>
      </c>
      <c r="K52" s="177">
        <f xml:space="preserve"> Inputs!K$60</f>
        <v>253.4</v>
      </c>
      <c r="L52" s="177">
        <f xml:space="preserve"> Inputs!L$60</f>
        <v>257.5</v>
      </c>
      <c r="M52" s="177">
        <f xml:space="preserve"> Inputs!M$60</f>
        <v>260.60000000000002</v>
      </c>
      <c r="N52" s="177">
        <f xml:space="preserve"> Inputs!N$60</f>
        <v>267.10000000000002</v>
      </c>
      <c r="O52" s="177">
        <f xml:space="preserve"> Inputs!O$60</f>
        <v>278.10000000000002</v>
      </c>
      <c r="P52" s="177">
        <f xml:space="preserve"> Inputs!P$60</f>
        <v>286.51499999999999</v>
      </c>
      <c r="Q52" s="177">
        <f xml:space="preserve"> Inputs!Q$60</f>
        <v>294.83750000000009</v>
      </c>
      <c r="R52" s="177">
        <f xml:space="preserve"> Inputs!R$60</f>
        <v>303.68262500000009</v>
      </c>
      <c r="S52" s="177">
        <f xml:space="preserve"> Inputs!S$60</f>
        <v>313.09678637500008</v>
      </c>
      <c r="T52" s="177">
        <f xml:space="preserve"> Inputs!T$60</f>
        <v>322.80278675262508</v>
      </c>
      <c r="U52" s="177">
        <f xml:space="preserve"> Inputs!U$60</f>
        <v>332.48687035520385</v>
      </c>
    </row>
    <row r="53" spans="1:21" s="159" customFormat="1" outlineLevel="2">
      <c r="A53" s="157"/>
      <c r="B53" s="157"/>
      <c r="C53" s="158"/>
      <c r="D53" s="153"/>
      <c r="E53" s="177" t="str">
        <f xml:space="preserve"> Inputs!E$61</f>
        <v>Retail Price Index for January</v>
      </c>
      <c r="F53" s="177">
        <f xml:space="preserve"> Inputs!F$61</f>
        <v>0</v>
      </c>
      <c r="G53" s="177" t="str">
        <f xml:space="preserve"> Inputs!G$61</f>
        <v>index</v>
      </c>
      <c r="H53" s="177">
        <f xml:space="preserve"> Inputs!H$61</f>
        <v>0</v>
      </c>
      <c r="I53" s="177">
        <f xml:space="preserve"> Inputs!I$61</f>
        <v>0</v>
      </c>
      <c r="J53" s="177">
        <f xml:space="preserve"> Inputs!J$61</f>
        <v>245.8</v>
      </c>
      <c r="K53" s="177">
        <f xml:space="preserve"> Inputs!K$61</f>
        <v>252.6</v>
      </c>
      <c r="L53" s="177">
        <f xml:space="preserve"> Inputs!L$61</f>
        <v>255.4</v>
      </c>
      <c r="M53" s="177">
        <f xml:space="preserve"> Inputs!M$61</f>
        <v>258.8</v>
      </c>
      <c r="N53" s="177">
        <f xml:space="preserve"> Inputs!N$61</f>
        <v>265.5</v>
      </c>
      <c r="O53" s="177">
        <f xml:space="preserve"> Inputs!O$61</f>
        <v>276</v>
      </c>
      <c r="P53" s="177">
        <f xml:space="preserve"> Inputs!P$61</f>
        <v>284.17250000000001</v>
      </c>
      <c r="Q53" s="177">
        <f xml:space="preserve"> Inputs!Q$61</f>
        <v>292.697675</v>
      </c>
      <c r="R53" s="177">
        <f xml:space="preserve"> Inputs!R$61</f>
        <v>301.77130292499999</v>
      </c>
      <c r="S53" s="177">
        <f xml:space="preserve"> Inputs!S$61</f>
        <v>311.12621331567499</v>
      </c>
      <c r="T53" s="177">
        <f xml:space="preserve"> Inputs!T$61</f>
        <v>320.45999971514527</v>
      </c>
      <c r="U53" s="177">
        <f xml:space="preserve"> Inputs!U$61</f>
        <v>330.07379970659963</v>
      </c>
    </row>
    <row r="54" spans="1:21" s="159" customFormat="1" outlineLevel="2">
      <c r="A54" s="157"/>
      <c r="B54" s="157"/>
      <c r="C54" s="158"/>
      <c r="D54" s="153"/>
      <c r="E54" s="177" t="str">
        <f xml:space="preserve"> Inputs!E$62</f>
        <v>Retail Price Index for February</v>
      </c>
      <c r="F54" s="177">
        <f xml:space="preserve"> Inputs!F$62</f>
        <v>0</v>
      </c>
      <c r="G54" s="177" t="str">
        <f xml:space="preserve"> Inputs!G$62</f>
        <v>index</v>
      </c>
      <c r="H54" s="177">
        <f xml:space="preserve"> Inputs!H$62</f>
        <v>0</v>
      </c>
      <c r="I54" s="177">
        <f xml:space="preserve"> Inputs!I$62</f>
        <v>0</v>
      </c>
      <c r="J54" s="177">
        <f xml:space="preserve"> Inputs!J$62</f>
        <v>247.6</v>
      </c>
      <c r="K54" s="177">
        <f xml:space="preserve"> Inputs!K$62</f>
        <v>254.2</v>
      </c>
      <c r="L54" s="177">
        <f xml:space="preserve"> Inputs!L$62</f>
        <v>256.7</v>
      </c>
      <c r="M54" s="177">
        <f xml:space="preserve"> Inputs!M$62</f>
        <v>260</v>
      </c>
      <c r="N54" s="177">
        <f xml:space="preserve"> Inputs!N$62</f>
        <v>268.39999999999998</v>
      </c>
      <c r="O54" s="177">
        <f xml:space="preserve"> Inputs!O$62</f>
        <v>278.10000000000002</v>
      </c>
      <c r="P54" s="177">
        <f xml:space="preserve"> Inputs!P$62</f>
        <v>286.3075</v>
      </c>
      <c r="Q54" s="177">
        <f xml:space="preserve"> Inputs!Q$62</f>
        <v>294.896725</v>
      </c>
      <c r="R54" s="177">
        <f xml:space="preserve"> Inputs!R$62</f>
        <v>304.03852347499998</v>
      </c>
      <c r="S54" s="177">
        <f xml:space="preserve"> Inputs!S$62</f>
        <v>313.46371770272498</v>
      </c>
      <c r="T54" s="177">
        <f xml:space="preserve"> Inputs!T$62</f>
        <v>322.86762923380672</v>
      </c>
      <c r="U54" s="177">
        <f xml:space="preserve"> Inputs!U$62</f>
        <v>332.55365811082095</v>
      </c>
    </row>
    <row r="55" spans="1:21" s="159" customFormat="1" outlineLevel="2">
      <c r="A55" s="157"/>
      <c r="B55" s="157"/>
      <c r="C55" s="158"/>
      <c r="D55" s="153"/>
      <c r="E55" s="177" t="str">
        <f xml:space="preserve"> Inputs!E$63</f>
        <v>Retail Price Index for March</v>
      </c>
      <c r="F55" s="177">
        <f xml:space="preserve"> Inputs!F$63</f>
        <v>0</v>
      </c>
      <c r="G55" s="177" t="str">
        <f xml:space="preserve"> Inputs!G$63</f>
        <v>index</v>
      </c>
      <c r="H55" s="177">
        <f xml:space="preserve"> Inputs!H$63</f>
        <v>0</v>
      </c>
      <c r="I55" s="177">
        <f xml:space="preserve"> Inputs!I$63</f>
        <v>0</v>
      </c>
      <c r="J55" s="177">
        <f xml:space="preserve"> Inputs!J$63</f>
        <v>248.7</v>
      </c>
      <c r="K55" s="177">
        <f xml:space="preserve"> Inputs!K$63</f>
        <v>254.8</v>
      </c>
      <c r="L55" s="177">
        <f xml:space="preserve"> Inputs!L$63</f>
        <v>257.10000000000002</v>
      </c>
      <c r="M55" s="177">
        <f xml:space="preserve"> Inputs!M$63</f>
        <v>261.10000000000002</v>
      </c>
      <c r="N55" s="177">
        <f xml:space="preserve"> Inputs!N$63</f>
        <v>269.3</v>
      </c>
      <c r="O55" s="177">
        <f xml:space="preserve"> Inputs!O$63</f>
        <v>278.3</v>
      </c>
      <c r="P55" s="177">
        <f xml:space="preserve"> Inputs!P$63</f>
        <v>286.77499999999998</v>
      </c>
      <c r="Q55" s="177">
        <f xml:space="preserve"> Inputs!Q$63</f>
        <v>295.37824999999998</v>
      </c>
      <c r="R55" s="177">
        <f xml:space="preserve"> Inputs!R$63</f>
        <v>304.53497574999994</v>
      </c>
      <c r="S55" s="177">
        <f xml:space="preserve"> Inputs!S$63</f>
        <v>313.97555999824993</v>
      </c>
      <c r="T55" s="177">
        <f xml:space="preserve"> Inputs!T$63</f>
        <v>323.39482679819741</v>
      </c>
      <c r="U55" s="177">
        <f xml:space="preserve"> Inputs!U$63</f>
        <v>333.09667160214332</v>
      </c>
    </row>
    <row r="56" spans="1:21" ht="4.8" customHeight="1" outlineLevel="1"/>
    <row r="57" spans="1:21" s="149" customFormat="1" outlineLevel="1">
      <c r="A57" s="163"/>
      <c r="B57" s="163"/>
      <c r="C57" s="164"/>
      <c r="D57" s="165"/>
      <c r="E57" s="148" t="str">
        <f xml:space="preserve"> Inputs!E$65</f>
        <v>RPI: Assumed percentage increase for unpopulated monthly values</v>
      </c>
      <c r="F57" s="148">
        <f xml:space="preserve"> Inputs!F$65</f>
        <v>0</v>
      </c>
      <c r="G57" s="148" t="str">
        <f xml:space="preserve"> Inputs!G$65</f>
        <v>%</v>
      </c>
      <c r="H57" s="148">
        <f xml:space="preserve"> Inputs!H$65</f>
        <v>0</v>
      </c>
      <c r="I57" s="148">
        <f xml:space="preserve"> Inputs!I$65</f>
        <v>0</v>
      </c>
      <c r="J57" s="148">
        <f xml:space="preserve"> Inputs!J$65</f>
        <v>0</v>
      </c>
      <c r="K57" s="148">
        <f xml:space="preserve"> Inputs!K$65</f>
        <v>0</v>
      </c>
      <c r="L57" s="148">
        <f xml:space="preserve"> Inputs!L$65</f>
        <v>0</v>
      </c>
      <c r="M57" s="148">
        <f xml:space="preserve"> Inputs!M$65</f>
        <v>0</v>
      </c>
      <c r="N57" s="148">
        <f xml:space="preserve"> Inputs!N$65</f>
        <v>0</v>
      </c>
      <c r="O57" s="148">
        <f xml:space="preserve"> Inputs!O$65</f>
        <v>0</v>
      </c>
      <c r="P57" s="148">
        <f xml:space="preserve"> Inputs!P$65</f>
        <v>0</v>
      </c>
      <c r="Q57" s="148">
        <f xml:space="preserve"> Inputs!Q$65</f>
        <v>0</v>
      </c>
      <c r="R57" s="148">
        <f xml:space="preserve"> Inputs!R$65</f>
        <v>0</v>
      </c>
      <c r="S57" s="148">
        <f xml:space="preserve"> Inputs!S$65</f>
        <v>0</v>
      </c>
      <c r="T57" s="148">
        <f xml:space="preserve"> Inputs!T$65</f>
        <v>0</v>
      </c>
      <c r="U57" s="148">
        <f xml:space="preserve"> Inputs!U$65</f>
        <v>0</v>
      </c>
    </row>
    <row r="58" spans="1:21" ht="4.8" customHeight="1" outlineLevel="1"/>
    <row r="59" spans="1:21" outlineLevel="1">
      <c r="E59" t="s">
        <v>296</v>
      </c>
      <c r="G59" t="s">
        <v>169</v>
      </c>
      <c r="I59" s="131"/>
      <c r="J59" s="147">
        <f xml:space="preserve"> IF(J44 &gt; 0, J44, I59 * (1 + J$57))</f>
        <v>242.5</v>
      </c>
      <c r="K59" s="147">
        <f t="shared" ref="K59:U59" si="3" xml:space="preserve"> IF(K44 &gt; 0, K44, J59 * (1 + K$57))</f>
        <v>249.5</v>
      </c>
      <c r="L59" s="147">
        <f t="shared" si="3"/>
        <v>255.7</v>
      </c>
      <c r="M59" s="147">
        <f t="shared" si="3"/>
        <v>258</v>
      </c>
      <c r="N59" s="147">
        <f t="shared" si="3"/>
        <v>261.39999999999998</v>
      </c>
      <c r="O59" s="147">
        <f t="shared" si="3"/>
        <v>270.60000000000002</v>
      </c>
      <c r="P59" s="147">
        <f t="shared" si="3"/>
        <v>279.76499999999999</v>
      </c>
      <c r="Q59" s="147">
        <f t="shared" si="3"/>
        <v>288.05750000000006</v>
      </c>
      <c r="R59" s="147">
        <f t="shared" si="3"/>
        <v>296.69922500000007</v>
      </c>
      <c r="S59" s="147">
        <f t="shared" si="3"/>
        <v>305.89690097500005</v>
      </c>
      <c r="T59" s="147">
        <f t="shared" si="3"/>
        <v>315.37970490522503</v>
      </c>
      <c r="U59" s="147">
        <f t="shared" si="3"/>
        <v>324.84109605238177</v>
      </c>
    </row>
    <row r="60" spans="1:21" outlineLevel="2">
      <c r="E60" t="s">
        <v>297</v>
      </c>
      <c r="G60" t="s">
        <v>169</v>
      </c>
      <c r="I60" s="131"/>
      <c r="J60" s="147">
        <f t="shared" ref="J60:U60" si="4" xml:space="preserve"> IF(J45 &gt; 0, J45, I60 * (1 + J$57))</f>
        <v>242.4</v>
      </c>
      <c r="K60" s="147">
        <f t="shared" si="4"/>
        <v>250</v>
      </c>
      <c r="L60" s="147">
        <f t="shared" si="4"/>
        <v>255.9</v>
      </c>
      <c r="M60" s="147">
        <f t="shared" si="4"/>
        <v>258.5</v>
      </c>
      <c r="N60" s="147">
        <f t="shared" si="4"/>
        <v>262.10000000000002</v>
      </c>
      <c r="O60" s="147">
        <f t="shared" si="4"/>
        <v>271.7</v>
      </c>
      <c r="P60" s="147">
        <f t="shared" si="4"/>
        <v>280.83499999999998</v>
      </c>
      <c r="Q60" s="147">
        <f t="shared" si="4"/>
        <v>289.0625</v>
      </c>
      <c r="R60" s="147">
        <f t="shared" si="4"/>
        <v>297.734375</v>
      </c>
      <c r="S60" s="147">
        <f t="shared" si="4"/>
        <v>306.96414062499997</v>
      </c>
      <c r="T60" s="147">
        <f t="shared" si="4"/>
        <v>316.48002898437494</v>
      </c>
      <c r="U60" s="147">
        <f t="shared" si="4"/>
        <v>325.9744298539062</v>
      </c>
    </row>
    <row r="61" spans="1:21" outlineLevel="2">
      <c r="E61" t="s">
        <v>298</v>
      </c>
      <c r="G61" t="s">
        <v>169</v>
      </c>
      <c r="I61" s="131"/>
      <c r="J61" s="147">
        <f t="shared" ref="J61:U61" si="5" xml:space="preserve"> IF(J46 &gt; 0, J46, I61 * (1 + J$57))</f>
        <v>241.8</v>
      </c>
      <c r="K61" s="147">
        <f t="shared" si="5"/>
        <v>249.7</v>
      </c>
      <c r="L61" s="147">
        <f t="shared" si="5"/>
        <v>256.3</v>
      </c>
      <c r="M61" s="147">
        <f t="shared" si="5"/>
        <v>258.89999999999998</v>
      </c>
      <c r="N61" s="147">
        <f t="shared" si="5"/>
        <v>263.10000000000002</v>
      </c>
      <c r="O61" s="147">
        <f t="shared" si="5"/>
        <v>272.3</v>
      </c>
      <c r="P61" s="147">
        <f t="shared" si="5"/>
        <v>281.91500000000002</v>
      </c>
      <c r="Q61" s="147">
        <f t="shared" si="5"/>
        <v>290.03750000000002</v>
      </c>
      <c r="R61" s="147">
        <f t="shared" si="5"/>
        <v>298.73862500000001</v>
      </c>
      <c r="S61" s="147">
        <f t="shared" si="5"/>
        <v>307.99952237499997</v>
      </c>
      <c r="T61" s="147">
        <f t="shared" si="5"/>
        <v>317.54750756862495</v>
      </c>
      <c r="U61" s="147">
        <f t="shared" si="5"/>
        <v>327.07393279568373</v>
      </c>
    </row>
    <row r="62" spans="1:21" outlineLevel="2">
      <c r="E62" t="s">
        <v>299</v>
      </c>
      <c r="G62" t="s">
        <v>169</v>
      </c>
      <c r="I62" s="131"/>
      <c r="J62" s="147">
        <f t="shared" ref="J62:U62" si="6" xml:space="preserve"> IF(J47 &gt; 0, J47, I62 * (1 + J$57))</f>
        <v>242.1</v>
      </c>
      <c r="K62" s="147">
        <f t="shared" si="6"/>
        <v>249.7</v>
      </c>
      <c r="L62" s="147">
        <f t="shared" si="6"/>
        <v>256</v>
      </c>
      <c r="M62" s="147">
        <f t="shared" si="6"/>
        <v>258.60000000000002</v>
      </c>
      <c r="N62" s="147">
        <f t="shared" si="6"/>
        <v>263.39999999999998</v>
      </c>
      <c r="O62" s="147">
        <f t="shared" si="6"/>
        <v>272.89999999999998</v>
      </c>
      <c r="P62" s="147">
        <f t="shared" si="6"/>
        <v>282.23</v>
      </c>
      <c r="Q62" s="147">
        <f t="shared" si="6"/>
        <v>290.38249999999999</v>
      </c>
      <c r="R62" s="147">
        <f t="shared" si="6"/>
        <v>299.093975</v>
      </c>
      <c r="S62" s="147">
        <f t="shared" si="6"/>
        <v>308.36588822499999</v>
      </c>
      <c r="T62" s="147">
        <f t="shared" si="6"/>
        <v>317.92523075997497</v>
      </c>
      <c r="U62" s="147">
        <f t="shared" si="6"/>
        <v>327.46298768277421</v>
      </c>
    </row>
    <row r="63" spans="1:21" outlineLevel="2">
      <c r="E63" t="s">
        <v>300</v>
      </c>
      <c r="G63" t="s">
        <v>169</v>
      </c>
      <c r="I63" s="131"/>
      <c r="J63" s="147">
        <f t="shared" ref="J63:U63" si="7" xml:space="preserve"> IF(J48 &gt; 0, J48, I63 * (1 + J$57))</f>
        <v>243</v>
      </c>
      <c r="K63" s="147">
        <f t="shared" si="7"/>
        <v>251</v>
      </c>
      <c r="L63" s="147">
        <f t="shared" si="7"/>
        <v>257</v>
      </c>
      <c r="M63" s="147">
        <f t="shared" si="7"/>
        <v>259.8</v>
      </c>
      <c r="N63" s="147">
        <f t="shared" si="7"/>
        <v>264.39999999999998</v>
      </c>
      <c r="O63" s="147">
        <f t="shared" si="7"/>
        <v>274.7</v>
      </c>
      <c r="P63" s="147">
        <f t="shared" si="7"/>
        <v>283.88499999999999</v>
      </c>
      <c r="Q63" s="147">
        <f t="shared" si="7"/>
        <v>292.04750000000001</v>
      </c>
      <c r="R63" s="147">
        <f t="shared" si="7"/>
        <v>300.80892500000004</v>
      </c>
      <c r="S63" s="147">
        <f t="shared" si="7"/>
        <v>310.13400167500004</v>
      </c>
      <c r="T63" s="147">
        <f t="shared" si="7"/>
        <v>319.74815572692501</v>
      </c>
      <c r="U63" s="147">
        <f t="shared" si="7"/>
        <v>329.34060039873276</v>
      </c>
    </row>
    <row r="64" spans="1:21" outlineLevel="2">
      <c r="E64" t="s">
        <v>301</v>
      </c>
      <c r="G64" t="s">
        <v>169</v>
      </c>
      <c r="I64" s="131"/>
      <c r="J64" s="147">
        <f t="shared" ref="J64:U64" si="8" xml:space="preserve"> IF(J49 &gt; 0, J49, I64 * (1 + J$57))</f>
        <v>244.2</v>
      </c>
      <c r="K64" s="147">
        <f t="shared" si="8"/>
        <v>251.9</v>
      </c>
      <c r="L64" s="147">
        <f t="shared" si="8"/>
        <v>257.60000000000002</v>
      </c>
      <c r="M64" s="147">
        <f t="shared" si="8"/>
        <v>259.60000000000002</v>
      </c>
      <c r="N64" s="147">
        <f t="shared" si="8"/>
        <v>264.89999999999998</v>
      </c>
      <c r="O64" s="147">
        <f t="shared" si="8"/>
        <v>275.10000000000002</v>
      </c>
      <c r="P64" s="147">
        <f t="shared" si="8"/>
        <v>284.1875</v>
      </c>
      <c r="Q64" s="147">
        <f t="shared" si="8"/>
        <v>292.38249999999999</v>
      </c>
      <c r="R64" s="147">
        <f t="shared" si="8"/>
        <v>301.153975</v>
      </c>
      <c r="S64" s="147">
        <f t="shared" si="8"/>
        <v>310.48974822499997</v>
      </c>
      <c r="T64" s="147">
        <f t="shared" si="8"/>
        <v>320.11493041997494</v>
      </c>
      <c r="U64" s="147">
        <f t="shared" si="8"/>
        <v>329.71837833257422</v>
      </c>
    </row>
    <row r="65" spans="1:21" outlineLevel="2">
      <c r="E65" t="s">
        <v>302</v>
      </c>
      <c r="G65" t="s">
        <v>169</v>
      </c>
      <c r="I65" s="131"/>
      <c r="J65" s="147">
        <f t="shared" ref="J65:U65" si="9" xml:space="preserve"> IF(J50 &gt; 0, J50, I65 * (1 + J$57))</f>
        <v>245.6</v>
      </c>
      <c r="K65" s="147">
        <f t="shared" si="9"/>
        <v>251.9</v>
      </c>
      <c r="L65" s="147">
        <f t="shared" si="9"/>
        <v>257.7</v>
      </c>
      <c r="M65" s="147">
        <f t="shared" si="9"/>
        <v>259.5</v>
      </c>
      <c r="N65" s="147">
        <f t="shared" si="9"/>
        <v>264.8</v>
      </c>
      <c r="O65" s="147">
        <f t="shared" si="9"/>
        <v>275.3</v>
      </c>
      <c r="P65" s="147">
        <f t="shared" si="9"/>
        <v>284.25</v>
      </c>
      <c r="Q65" s="147">
        <f t="shared" si="9"/>
        <v>292.42500000000001</v>
      </c>
      <c r="R65" s="147">
        <f t="shared" si="9"/>
        <v>301.19775000000004</v>
      </c>
      <c r="S65" s="147">
        <f t="shared" si="9"/>
        <v>310.53488025000001</v>
      </c>
      <c r="T65" s="147">
        <f t="shared" si="9"/>
        <v>320.16146153774997</v>
      </c>
      <c r="U65" s="147">
        <f t="shared" si="9"/>
        <v>329.76630538388247</v>
      </c>
    </row>
    <row r="66" spans="1:21" outlineLevel="2">
      <c r="E66" t="s">
        <v>303</v>
      </c>
      <c r="G66" t="s">
        <v>169</v>
      </c>
      <c r="I66" s="131"/>
      <c r="J66" s="147">
        <f t="shared" ref="J66:U66" si="10" xml:space="preserve"> IF(J51 &gt; 0, J51, I66 * (1 + J$57))</f>
        <v>245.6</v>
      </c>
      <c r="K66" s="147">
        <f t="shared" si="10"/>
        <v>252.1</v>
      </c>
      <c r="L66" s="147">
        <f t="shared" si="10"/>
        <v>257.10000000000002</v>
      </c>
      <c r="M66" s="147">
        <f t="shared" si="10"/>
        <v>259.8</v>
      </c>
      <c r="N66" s="147">
        <f t="shared" si="10"/>
        <v>265.5</v>
      </c>
      <c r="O66" s="147">
        <f t="shared" si="10"/>
        <v>275.8</v>
      </c>
      <c r="P66" s="147">
        <f t="shared" si="10"/>
        <v>284.48749999999995</v>
      </c>
      <c r="Q66" s="147">
        <f t="shared" si="10"/>
        <v>292.74</v>
      </c>
      <c r="R66" s="147">
        <f t="shared" si="10"/>
        <v>301.5222</v>
      </c>
      <c r="S66" s="147">
        <f t="shared" si="10"/>
        <v>310.86938819999995</v>
      </c>
      <c r="T66" s="147">
        <f t="shared" si="10"/>
        <v>320.50633923419991</v>
      </c>
      <c r="U66" s="147">
        <f t="shared" si="10"/>
        <v>330.12152941122594</v>
      </c>
    </row>
    <row r="67" spans="1:21" outlineLevel="2">
      <c r="E67" t="s">
        <v>304</v>
      </c>
      <c r="G67" t="s">
        <v>169</v>
      </c>
      <c r="I67" s="131"/>
      <c r="J67" s="147">
        <f t="shared" ref="J67:U67" si="11" xml:space="preserve"> IF(J52 &gt; 0, J52, I67 * (1 + J$57))</f>
        <v>246.8</v>
      </c>
      <c r="K67" s="147">
        <f t="shared" si="11"/>
        <v>253.4</v>
      </c>
      <c r="L67" s="147">
        <f t="shared" si="11"/>
        <v>257.5</v>
      </c>
      <c r="M67" s="147">
        <f t="shared" si="11"/>
        <v>260.60000000000002</v>
      </c>
      <c r="N67" s="147">
        <f t="shared" si="11"/>
        <v>267.10000000000002</v>
      </c>
      <c r="O67" s="147">
        <f t="shared" si="11"/>
        <v>278.10000000000002</v>
      </c>
      <c r="P67" s="147">
        <f t="shared" si="11"/>
        <v>286.51499999999999</v>
      </c>
      <c r="Q67" s="147">
        <f t="shared" si="11"/>
        <v>294.83750000000009</v>
      </c>
      <c r="R67" s="147">
        <f t="shared" si="11"/>
        <v>303.68262500000009</v>
      </c>
      <c r="S67" s="147">
        <f t="shared" si="11"/>
        <v>313.09678637500008</v>
      </c>
      <c r="T67" s="147">
        <f t="shared" si="11"/>
        <v>322.80278675262508</v>
      </c>
      <c r="U67" s="147">
        <f t="shared" si="11"/>
        <v>332.48687035520385</v>
      </c>
    </row>
    <row r="68" spans="1:21" outlineLevel="2">
      <c r="E68" t="s">
        <v>305</v>
      </c>
      <c r="G68" t="s">
        <v>169</v>
      </c>
      <c r="I68" s="131"/>
      <c r="J68" s="147">
        <f t="shared" ref="J68:U68" si="12" xml:space="preserve"> IF(J53 &gt; 0, J53, I68 * (1 + J$57))</f>
        <v>245.8</v>
      </c>
      <c r="K68" s="147">
        <f t="shared" si="12"/>
        <v>252.6</v>
      </c>
      <c r="L68" s="147">
        <f t="shared" si="12"/>
        <v>255.4</v>
      </c>
      <c r="M68" s="147">
        <f t="shared" si="12"/>
        <v>258.8</v>
      </c>
      <c r="N68" s="147">
        <f t="shared" si="12"/>
        <v>265.5</v>
      </c>
      <c r="O68" s="147">
        <f t="shared" si="12"/>
        <v>276</v>
      </c>
      <c r="P68" s="147">
        <f t="shared" si="12"/>
        <v>284.17250000000001</v>
      </c>
      <c r="Q68" s="147">
        <f t="shared" si="12"/>
        <v>292.697675</v>
      </c>
      <c r="R68" s="147">
        <f t="shared" si="12"/>
        <v>301.77130292499999</v>
      </c>
      <c r="S68" s="147">
        <f t="shared" si="12"/>
        <v>311.12621331567499</v>
      </c>
      <c r="T68" s="147">
        <f t="shared" si="12"/>
        <v>320.45999971514527</v>
      </c>
      <c r="U68" s="147">
        <f t="shared" si="12"/>
        <v>330.07379970659963</v>
      </c>
    </row>
    <row r="69" spans="1:21" outlineLevel="2">
      <c r="E69" t="s">
        <v>306</v>
      </c>
      <c r="G69" t="s">
        <v>169</v>
      </c>
      <c r="I69" s="131"/>
      <c r="J69" s="147">
        <f t="shared" ref="J69:U69" si="13" xml:space="preserve"> IF(J54 &gt; 0, J54, I69 * (1 + J$57))</f>
        <v>247.6</v>
      </c>
      <c r="K69" s="147">
        <f t="shared" si="13"/>
        <v>254.2</v>
      </c>
      <c r="L69" s="147">
        <f t="shared" si="13"/>
        <v>256.7</v>
      </c>
      <c r="M69" s="147">
        <f t="shared" si="13"/>
        <v>260</v>
      </c>
      <c r="N69" s="147">
        <f t="shared" si="13"/>
        <v>268.39999999999998</v>
      </c>
      <c r="O69" s="147">
        <f t="shared" si="13"/>
        <v>278.10000000000002</v>
      </c>
      <c r="P69" s="147">
        <f t="shared" si="13"/>
        <v>286.3075</v>
      </c>
      <c r="Q69" s="147">
        <f t="shared" si="13"/>
        <v>294.896725</v>
      </c>
      <c r="R69" s="147">
        <f t="shared" si="13"/>
        <v>304.03852347499998</v>
      </c>
      <c r="S69" s="147">
        <f t="shared" si="13"/>
        <v>313.46371770272498</v>
      </c>
      <c r="T69" s="147">
        <f t="shared" si="13"/>
        <v>322.86762923380672</v>
      </c>
      <c r="U69" s="147">
        <f t="shared" si="13"/>
        <v>332.55365811082095</v>
      </c>
    </row>
    <row r="70" spans="1:21" outlineLevel="2">
      <c r="E70" t="s">
        <v>307</v>
      </c>
      <c r="G70" t="s">
        <v>169</v>
      </c>
      <c r="I70" s="131"/>
      <c r="J70" s="147">
        <f t="shared" ref="J70:U70" si="14" xml:space="preserve"> IF(J55 &gt; 0, J55, I70 * (1 + J$57))</f>
        <v>248.7</v>
      </c>
      <c r="K70" s="147">
        <f t="shared" si="14"/>
        <v>254.8</v>
      </c>
      <c r="L70" s="147">
        <f t="shared" si="14"/>
        <v>257.10000000000002</v>
      </c>
      <c r="M70" s="147">
        <f t="shared" si="14"/>
        <v>261.10000000000002</v>
      </c>
      <c r="N70" s="147">
        <f t="shared" si="14"/>
        <v>269.3</v>
      </c>
      <c r="O70" s="147">
        <f t="shared" si="14"/>
        <v>278.3</v>
      </c>
      <c r="P70" s="147">
        <f t="shared" si="14"/>
        <v>286.77499999999998</v>
      </c>
      <c r="Q70" s="147">
        <f t="shared" si="14"/>
        <v>295.37824999999998</v>
      </c>
      <c r="R70" s="147">
        <f t="shared" si="14"/>
        <v>304.53497574999994</v>
      </c>
      <c r="S70" s="147">
        <f t="shared" si="14"/>
        <v>313.97555999824993</v>
      </c>
      <c r="T70" s="147">
        <f t="shared" si="14"/>
        <v>323.39482679819741</v>
      </c>
      <c r="U70" s="147">
        <f t="shared" si="14"/>
        <v>333.09667160214332</v>
      </c>
    </row>
    <row r="71" spans="1:21" ht="4.8" customHeight="1" outlineLevel="1"/>
    <row r="72" spans="1:21" outlineLevel="1">
      <c r="E72" s="147" t="s">
        <v>308</v>
      </c>
      <c r="F72" s="147"/>
      <c r="G72" s="147" t="s">
        <v>169</v>
      </c>
      <c r="H72" s="147"/>
      <c r="I72" s="147"/>
      <c r="J72" s="147">
        <f t="shared" ref="J72:U72" si="15" xml:space="preserve"> AVERAGE(J59:J70)</f>
        <v>244.67499999999998</v>
      </c>
      <c r="K72" s="147">
        <f t="shared" si="15"/>
        <v>251.73333333333335</v>
      </c>
      <c r="L72" s="147">
        <f t="shared" si="15"/>
        <v>256.66666666666669</v>
      </c>
      <c r="M72" s="147">
        <f t="shared" si="15"/>
        <v>259.43333333333334</v>
      </c>
      <c r="N72" s="147">
        <f t="shared" si="15"/>
        <v>264.99166666666673</v>
      </c>
      <c r="O72" s="147">
        <f t="shared" si="15"/>
        <v>274.90833333333336</v>
      </c>
      <c r="P72" s="147">
        <f t="shared" si="15"/>
        <v>283.77708333333334</v>
      </c>
      <c r="Q72" s="147">
        <f t="shared" si="15"/>
        <v>292.07876250000004</v>
      </c>
      <c r="R72" s="147">
        <f t="shared" si="15"/>
        <v>300.91470642916664</v>
      </c>
      <c r="S72" s="147">
        <f t="shared" si="15"/>
        <v>310.24306232847078</v>
      </c>
      <c r="T72" s="147">
        <f t="shared" si="15"/>
        <v>319.78238346973535</v>
      </c>
      <c r="U72" s="147">
        <f t="shared" si="15"/>
        <v>329.37585497382742</v>
      </c>
    </row>
    <row r="73" spans="1:21" outlineLevel="1">
      <c r="J73" s="177"/>
      <c r="K73" s="177"/>
      <c r="L73" s="177"/>
      <c r="M73" s="177"/>
      <c r="N73" s="177"/>
      <c r="O73" s="177"/>
      <c r="P73" s="177"/>
      <c r="Q73" s="177"/>
      <c r="R73" s="177"/>
      <c r="S73" s="177"/>
      <c r="T73" s="177"/>
      <c r="U73" s="177"/>
    </row>
    <row r="75" spans="1:21" ht="12.75" customHeight="1">
      <c r="A75" s="43" t="s">
        <v>309</v>
      </c>
      <c r="B75" s="43"/>
      <c r="C75" s="44"/>
      <c r="D75" s="43"/>
      <c r="E75" s="43"/>
      <c r="F75" s="43"/>
      <c r="G75" s="43"/>
      <c r="H75" s="43"/>
      <c r="I75" s="43"/>
      <c r="J75" s="43"/>
      <c r="K75" s="43"/>
      <c r="L75" s="43"/>
      <c r="M75" s="43"/>
      <c r="N75" s="43"/>
      <c r="O75" s="43"/>
      <c r="P75" s="43"/>
      <c r="Q75" s="43"/>
      <c r="R75" s="43"/>
      <c r="S75" s="43"/>
      <c r="T75" s="43"/>
      <c r="U75" s="43"/>
    </row>
    <row r="76" spans="1:21" outlineLevel="1"/>
    <row r="77" spans="1:21" outlineLevel="1">
      <c r="B77" s="35" t="s">
        <v>310</v>
      </c>
    </row>
    <row r="78" spans="1:21" s="140" customFormat="1" outlineLevel="1">
      <c r="A78" s="175"/>
      <c r="B78" s="175"/>
      <c r="C78" s="176"/>
      <c r="D78" s="18"/>
      <c r="E78" s="174" t="str">
        <f xml:space="preserve"> Inputs!E$69</f>
        <v>Year reference for FYA base price 1</v>
      </c>
      <c r="F78" s="174">
        <f xml:space="preserve"> Inputs!F$69</f>
        <v>2013</v>
      </c>
      <c r="G78" s="174" t="str">
        <f xml:space="preserve"> Inputs!G$69</f>
        <v>year #</v>
      </c>
    </row>
    <row r="79" spans="1:21" outlineLevel="1">
      <c r="E79" s="174" t="str">
        <f xml:space="preserve"> Inputs!E$72</f>
        <v>Year reference for FYE end price</v>
      </c>
      <c r="F79" s="174">
        <f xml:space="preserve"> Inputs!F$72</f>
        <v>2020</v>
      </c>
      <c r="G79" s="174" t="str">
        <f xml:space="preserve"> Inputs!G$72</f>
        <v>year #</v>
      </c>
    </row>
    <row r="80" spans="1:21" s="159" customFormat="1" outlineLevel="1">
      <c r="A80" s="157"/>
      <c r="B80" s="157"/>
      <c r="C80" s="158"/>
      <c r="D80" s="153"/>
      <c r="E80" s="39" t="str">
        <f t="shared" ref="E80:U80" si="16" xml:space="preserve"> E$72</f>
        <v>RPI: Financial year average - index</v>
      </c>
      <c r="F80" s="39">
        <f t="shared" si="16"/>
        <v>0</v>
      </c>
      <c r="G80" s="39" t="str">
        <f t="shared" si="16"/>
        <v>index</v>
      </c>
      <c r="H80" s="39">
        <f t="shared" si="16"/>
        <v>0</v>
      </c>
      <c r="I80" s="39">
        <f t="shared" si="16"/>
        <v>0</v>
      </c>
      <c r="J80" s="39">
        <f t="shared" si="16"/>
        <v>244.67499999999998</v>
      </c>
      <c r="K80" s="39">
        <f t="shared" si="16"/>
        <v>251.73333333333335</v>
      </c>
      <c r="L80" s="39">
        <f t="shared" si="16"/>
        <v>256.66666666666669</v>
      </c>
      <c r="M80" s="39">
        <f t="shared" si="16"/>
        <v>259.43333333333334</v>
      </c>
      <c r="N80" s="39">
        <f t="shared" si="16"/>
        <v>264.99166666666673</v>
      </c>
      <c r="O80" s="39">
        <f t="shared" si="16"/>
        <v>274.90833333333336</v>
      </c>
      <c r="P80" s="39">
        <f t="shared" si="16"/>
        <v>283.77708333333334</v>
      </c>
      <c r="Q80" s="39">
        <f t="shared" si="16"/>
        <v>292.07876250000004</v>
      </c>
      <c r="R80" s="39">
        <f t="shared" si="16"/>
        <v>300.91470642916664</v>
      </c>
      <c r="S80" s="39">
        <f t="shared" si="16"/>
        <v>310.24306232847078</v>
      </c>
      <c r="T80" s="39">
        <f t="shared" si="16"/>
        <v>319.78238346973535</v>
      </c>
      <c r="U80" s="39">
        <f t="shared" si="16"/>
        <v>329.37585497382742</v>
      </c>
    </row>
    <row r="81" spans="1:21" s="159" customFormat="1" outlineLevel="1">
      <c r="A81" s="157"/>
      <c r="B81" s="157"/>
      <c r="C81" s="158"/>
      <c r="D81" s="153"/>
      <c r="E81" s="39" t="str">
        <f t="shared" ref="E81:U81" si="17" xml:space="preserve"> E$70</f>
        <v>RPI: March - index</v>
      </c>
      <c r="F81" s="39">
        <f t="shared" si="17"/>
        <v>0</v>
      </c>
      <c r="G81" s="39" t="str">
        <f t="shared" si="17"/>
        <v>index</v>
      </c>
      <c r="H81" s="39">
        <f t="shared" si="17"/>
        <v>0</v>
      </c>
      <c r="I81" s="39">
        <f t="shared" si="17"/>
        <v>0</v>
      </c>
      <c r="J81" s="39">
        <f t="shared" si="17"/>
        <v>248.7</v>
      </c>
      <c r="K81" s="39">
        <f t="shared" si="17"/>
        <v>254.8</v>
      </c>
      <c r="L81" s="39">
        <f t="shared" si="17"/>
        <v>257.10000000000002</v>
      </c>
      <c r="M81" s="39">
        <f t="shared" si="17"/>
        <v>261.10000000000002</v>
      </c>
      <c r="N81" s="39">
        <f t="shared" si="17"/>
        <v>269.3</v>
      </c>
      <c r="O81" s="39">
        <f t="shared" si="17"/>
        <v>278.3</v>
      </c>
      <c r="P81" s="39">
        <f t="shared" si="17"/>
        <v>286.77499999999998</v>
      </c>
      <c r="Q81" s="39">
        <f t="shared" si="17"/>
        <v>295.37824999999998</v>
      </c>
      <c r="R81" s="39">
        <f t="shared" si="17"/>
        <v>304.53497574999994</v>
      </c>
      <c r="S81" s="39">
        <f t="shared" si="17"/>
        <v>313.97555999824993</v>
      </c>
      <c r="T81" s="39">
        <f t="shared" si="17"/>
        <v>323.39482679819741</v>
      </c>
      <c r="U81" s="39">
        <f t="shared" si="17"/>
        <v>333.09667160214332</v>
      </c>
    </row>
    <row r="82" spans="1:21" s="190" customFormat="1" outlineLevel="1">
      <c r="A82" s="187"/>
      <c r="B82" s="187"/>
      <c r="C82" s="188"/>
      <c r="D82" s="189"/>
      <c r="E82" s="189" t="str">
        <f xml:space="preserve"> "RPI inflate from " &amp; F78 &amp; " FYA to " &amp; F79 &amp; " FYE"</f>
        <v>RPI inflate from 2013 FYA to 2020 FYE</v>
      </c>
      <c r="F82" s="189">
        <f xml:space="preserve"> INDEX($J81:$U81, 1, MATCH($F79,$J$4:$U$4)) / INDEX($J80:$U80, 1, MATCH($F78,$J$4:$U$4))</f>
        <v>1.2072269336875447</v>
      </c>
      <c r="G82" s="189" t="s">
        <v>311</v>
      </c>
      <c r="H82" s="189"/>
      <c r="I82" s="189"/>
      <c r="J82" s="189"/>
      <c r="K82" s="189"/>
      <c r="L82" s="189"/>
      <c r="M82" s="189"/>
      <c r="N82" s="189"/>
      <c r="O82" s="189"/>
      <c r="P82" s="189"/>
      <c r="Q82" s="189"/>
      <c r="R82" s="189"/>
      <c r="S82" s="189"/>
      <c r="T82" s="189"/>
      <c r="U82" s="189"/>
    </row>
    <row r="83" spans="1:21" s="190" customFormat="1" outlineLevel="1">
      <c r="A83" s="187"/>
      <c r="B83" s="187"/>
      <c r="C83" s="188"/>
      <c r="D83" s="189"/>
      <c r="E83" s="189"/>
      <c r="F83" s="189"/>
      <c r="G83" s="189"/>
      <c r="H83" s="189"/>
      <c r="I83" s="189"/>
      <c r="J83" s="189"/>
      <c r="K83" s="189"/>
      <c r="L83" s="189"/>
      <c r="M83" s="189"/>
      <c r="N83" s="189"/>
      <c r="O83" s="189"/>
      <c r="P83" s="189"/>
      <c r="Q83" s="189"/>
      <c r="R83" s="189"/>
      <c r="S83" s="189"/>
      <c r="T83" s="189"/>
      <c r="U83" s="189"/>
    </row>
    <row r="84" spans="1:21" outlineLevel="1">
      <c r="B84" s="35" t="s">
        <v>312</v>
      </c>
    </row>
    <row r="85" spans="1:21" s="140" customFormat="1" outlineLevel="1">
      <c r="A85" s="175"/>
      <c r="B85" s="175"/>
      <c r="C85" s="176"/>
      <c r="D85" s="18"/>
      <c r="E85" s="174" t="str">
        <f xml:space="preserve"> Inputs!E$70</f>
        <v>Year reference for FYA base price 2</v>
      </c>
      <c r="F85" s="174">
        <f xml:space="preserve"> Inputs!F$70</f>
        <v>2018</v>
      </c>
      <c r="G85" s="174" t="str">
        <f xml:space="preserve"> Inputs!G$70</f>
        <v>year #</v>
      </c>
    </row>
    <row r="86" spans="1:21" outlineLevel="1">
      <c r="E86" s="174" t="str">
        <f xml:space="preserve"> Inputs!E$72</f>
        <v>Year reference for FYE end price</v>
      </c>
      <c r="F86" s="174">
        <f xml:space="preserve"> Inputs!F$72</f>
        <v>2020</v>
      </c>
      <c r="G86" s="174" t="str">
        <f xml:space="preserve"> Inputs!G$72</f>
        <v>year #</v>
      </c>
    </row>
    <row r="87" spans="1:21" s="159" customFormat="1" outlineLevel="1">
      <c r="A87" s="157"/>
      <c r="B87" s="157"/>
      <c r="C87" s="158"/>
      <c r="D87" s="153"/>
      <c r="E87" s="39" t="str">
        <f t="shared" ref="E87:U87" si="18" xml:space="preserve"> E$72</f>
        <v>RPI: Financial year average - index</v>
      </c>
      <c r="F87" s="39">
        <f t="shared" si="18"/>
        <v>0</v>
      </c>
      <c r="G87" s="39" t="str">
        <f t="shared" si="18"/>
        <v>index</v>
      </c>
      <c r="H87" s="39">
        <f t="shared" si="18"/>
        <v>0</v>
      </c>
      <c r="I87" s="39">
        <f t="shared" si="18"/>
        <v>0</v>
      </c>
      <c r="J87" s="39">
        <f t="shared" si="18"/>
        <v>244.67499999999998</v>
      </c>
      <c r="K87" s="39">
        <f t="shared" si="18"/>
        <v>251.73333333333335</v>
      </c>
      <c r="L87" s="39">
        <f t="shared" si="18"/>
        <v>256.66666666666669</v>
      </c>
      <c r="M87" s="39">
        <f t="shared" si="18"/>
        <v>259.43333333333334</v>
      </c>
      <c r="N87" s="39">
        <f t="shared" si="18"/>
        <v>264.99166666666673</v>
      </c>
      <c r="O87" s="39">
        <f t="shared" si="18"/>
        <v>274.90833333333336</v>
      </c>
      <c r="P87" s="39">
        <f t="shared" si="18"/>
        <v>283.77708333333334</v>
      </c>
      <c r="Q87" s="39">
        <f t="shared" si="18"/>
        <v>292.07876250000004</v>
      </c>
      <c r="R87" s="39">
        <f t="shared" si="18"/>
        <v>300.91470642916664</v>
      </c>
      <c r="S87" s="39">
        <f t="shared" si="18"/>
        <v>310.24306232847078</v>
      </c>
      <c r="T87" s="39">
        <f t="shared" si="18"/>
        <v>319.78238346973535</v>
      </c>
      <c r="U87" s="39">
        <f t="shared" si="18"/>
        <v>329.37585497382742</v>
      </c>
    </row>
    <row r="88" spans="1:21" s="159" customFormat="1" outlineLevel="1">
      <c r="A88" s="157"/>
      <c r="B88" s="157"/>
      <c r="C88" s="158"/>
      <c r="D88" s="153"/>
      <c r="E88" s="39" t="str">
        <f t="shared" ref="E88:U88" si="19" xml:space="preserve"> E$70</f>
        <v>RPI: March - index</v>
      </c>
      <c r="F88" s="39">
        <f t="shared" si="19"/>
        <v>0</v>
      </c>
      <c r="G88" s="39" t="str">
        <f t="shared" si="19"/>
        <v>index</v>
      </c>
      <c r="H88" s="39">
        <f t="shared" si="19"/>
        <v>0</v>
      </c>
      <c r="I88" s="39">
        <f t="shared" si="19"/>
        <v>0</v>
      </c>
      <c r="J88" s="39">
        <f t="shared" si="19"/>
        <v>248.7</v>
      </c>
      <c r="K88" s="39">
        <f t="shared" si="19"/>
        <v>254.8</v>
      </c>
      <c r="L88" s="39">
        <f t="shared" si="19"/>
        <v>257.10000000000002</v>
      </c>
      <c r="M88" s="39">
        <f t="shared" si="19"/>
        <v>261.10000000000002</v>
      </c>
      <c r="N88" s="39">
        <f t="shared" si="19"/>
        <v>269.3</v>
      </c>
      <c r="O88" s="39">
        <f t="shared" si="19"/>
        <v>278.3</v>
      </c>
      <c r="P88" s="39">
        <f t="shared" si="19"/>
        <v>286.77499999999998</v>
      </c>
      <c r="Q88" s="39">
        <f t="shared" si="19"/>
        <v>295.37824999999998</v>
      </c>
      <c r="R88" s="39">
        <f t="shared" si="19"/>
        <v>304.53497574999994</v>
      </c>
      <c r="S88" s="39">
        <f t="shared" si="19"/>
        <v>313.97555999824993</v>
      </c>
      <c r="T88" s="39">
        <f t="shared" si="19"/>
        <v>323.39482679819741</v>
      </c>
      <c r="U88" s="39">
        <f t="shared" si="19"/>
        <v>333.09667160214332</v>
      </c>
    </row>
    <row r="89" spans="1:21" s="190" customFormat="1" outlineLevel="1">
      <c r="A89" s="187"/>
      <c r="B89" s="187"/>
      <c r="C89" s="188"/>
      <c r="D89" s="189"/>
      <c r="E89" s="189" t="str">
        <f xml:space="preserve"> "RPI inflate from " &amp; F85 &amp; " FYA to " &amp; F86 &amp; " FYE"</f>
        <v>RPI inflate from 2018 FYA to 2020 FYE</v>
      </c>
      <c r="F89" s="189">
        <f xml:space="preserve"> INDEX($J88:$U88, 1, MATCH($F86,$J$4:$U$4)) / INDEX($J87:$U87, 1, MATCH($F85,$J$4:$U$4))</f>
        <v>1.0744608808996936</v>
      </c>
      <c r="G89" s="189" t="s">
        <v>311</v>
      </c>
      <c r="H89" s="189"/>
      <c r="I89" s="189"/>
      <c r="J89" s="189"/>
      <c r="K89" s="189"/>
      <c r="L89" s="189"/>
      <c r="M89" s="189"/>
      <c r="N89" s="189"/>
      <c r="O89" s="189"/>
      <c r="P89" s="189"/>
      <c r="Q89" s="189"/>
      <c r="R89" s="189"/>
      <c r="S89" s="189"/>
      <c r="T89" s="189"/>
      <c r="U89" s="189"/>
    </row>
    <row r="90" spans="1:21" outlineLevel="1"/>
    <row r="91" spans="1:21" outlineLevel="1">
      <c r="B91" s="35" t="s">
        <v>313</v>
      </c>
    </row>
    <row r="92" spans="1:21" s="140" customFormat="1" outlineLevel="1">
      <c r="A92" s="175"/>
      <c r="B92" s="175"/>
      <c r="C92" s="176"/>
      <c r="D92" s="18"/>
      <c r="E92" s="174" t="str">
        <f xml:space="preserve"> Inputs!E$71</f>
        <v>Year reference for FYE base price</v>
      </c>
      <c r="F92" s="174">
        <f xml:space="preserve"> Inputs!F$71</f>
        <v>2018</v>
      </c>
      <c r="G92" s="174" t="str">
        <f xml:space="preserve"> Inputs!G$71</f>
        <v>year #</v>
      </c>
    </row>
    <row r="93" spans="1:21" outlineLevel="1">
      <c r="E93" s="174" t="str">
        <f xml:space="preserve"> Inputs!E$72</f>
        <v>Year reference for FYE end price</v>
      </c>
      <c r="F93" s="174">
        <f xml:space="preserve"> Inputs!F$72</f>
        <v>2020</v>
      </c>
      <c r="G93" s="174" t="str">
        <f xml:space="preserve"> Inputs!G$72</f>
        <v>year #</v>
      </c>
    </row>
    <row r="94" spans="1:21" s="159" customFormat="1" outlineLevel="1">
      <c r="A94" s="157"/>
      <c r="B94" s="157"/>
      <c r="C94" s="158"/>
      <c r="D94" s="153"/>
      <c r="E94" s="39" t="str">
        <f t="shared" ref="E94:U94" si="20" xml:space="preserve"> E$70</f>
        <v>RPI: March - index</v>
      </c>
      <c r="F94" s="39">
        <f t="shared" si="20"/>
        <v>0</v>
      </c>
      <c r="G94" s="39" t="str">
        <f t="shared" si="20"/>
        <v>index</v>
      </c>
      <c r="H94" s="39">
        <f t="shared" si="20"/>
        <v>0</v>
      </c>
      <c r="I94" s="39">
        <f t="shared" si="20"/>
        <v>0</v>
      </c>
      <c r="J94" s="39">
        <f t="shared" si="20"/>
        <v>248.7</v>
      </c>
      <c r="K94" s="39">
        <f t="shared" si="20"/>
        <v>254.8</v>
      </c>
      <c r="L94" s="39">
        <f t="shared" si="20"/>
        <v>257.10000000000002</v>
      </c>
      <c r="M94" s="39">
        <f t="shared" si="20"/>
        <v>261.10000000000002</v>
      </c>
      <c r="N94" s="39">
        <f t="shared" si="20"/>
        <v>269.3</v>
      </c>
      <c r="O94" s="39">
        <f t="shared" si="20"/>
        <v>278.3</v>
      </c>
      <c r="P94" s="39">
        <f t="shared" si="20"/>
        <v>286.77499999999998</v>
      </c>
      <c r="Q94" s="39">
        <f t="shared" si="20"/>
        <v>295.37824999999998</v>
      </c>
      <c r="R94" s="39">
        <f t="shared" si="20"/>
        <v>304.53497574999994</v>
      </c>
      <c r="S94" s="39">
        <f t="shared" si="20"/>
        <v>313.97555999824993</v>
      </c>
      <c r="T94" s="39">
        <f t="shared" si="20"/>
        <v>323.39482679819741</v>
      </c>
      <c r="U94" s="39">
        <f t="shared" si="20"/>
        <v>333.09667160214332</v>
      </c>
    </row>
    <row r="95" spans="1:21" s="190" customFormat="1" outlineLevel="1">
      <c r="A95" s="187"/>
      <c r="B95" s="187"/>
      <c r="C95" s="188"/>
      <c r="D95" s="189"/>
      <c r="E95" s="189" t="str">
        <f xml:space="preserve"> "RPI inflate from " &amp; F92 &amp; " FYE to " &amp; F93 &amp; " FYE"</f>
        <v>RPI inflate from 2018 FYE to 2020 FYE</v>
      </c>
      <c r="F95" s="189">
        <f xml:space="preserve"> INDEX($J94:$U94, 1, MATCH($F93,$J$4:$U$4)) / INDEX($J94:$U94, 1, MATCH($F92,$J$4:$U$4))</f>
        <v>1.0613663312971613</v>
      </c>
      <c r="G95" s="189" t="s">
        <v>311</v>
      </c>
      <c r="H95" s="189"/>
      <c r="I95" s="189"/>
      <c r="J95" s="189"/>
      <c r="K95" s="189"/>
      <c r="L95" s="189"/>
      <c r="M95" s="189"/>
      <c r="N95" s="189"/>
      <c r="O95" s="189"/>
      <c r="P95" s="189"/>
      <c r="Q95" s="189"/>
      <c r="R95" s="189"/>
      <c r="S95" s="189"/>
      <c r="T95" s="189"/>
      <c r="U95" s="189"/>
    </row>
    <row r="96" spans="1:21" outlineLevel="1"/>
    <row r="98" spans="1:21" ht="12.75" customHeight="1">
      <c r="A98" s="43" t="s">
        <v>314</v>
      </c>
      <c r="B98" s="43"/>
      <c r="C98" s="44"/>
      <c r="D98" s="43"/>
      <c r="E98" s="43"/>
      <c r="F98" s="43"/>
      <c r="G98" s="43"/>
      <c r="H98" s="43"/>
      <c r="I98" s="43"/>
      <c r="J98" s="43"/>
      <c r="K98" s="43"/>
      <c r="L98" s="43"/>
      <c r="M98" s="43"/>
      <c r="N98" s="43"/>
      <c r="O98" s="43"/>
      <c r="P98" s="43"/>
      <c r="Q98" s="43"/>
      <c r="R98" s="43"/>
      <c r="S98" s="43"/>
      <c r="T98" s="43"/>
      <c r="U98" s="43"/>
    </row>
    <row r="99" spans="1:21" outlineLevel="1"/>
    <row r="100" spans="1:21" outlineLevel="1">
      <c r="E100" s="243" t="str">
        <f xml:space="preserve"> Inputs!E$76</f>
        <v>Year reference for FYE base price</v>
      </c>
      <c r="F100" s="243">
        <f xml:space="preserve"> Inputs!F$76</f>
        <v>2020</v>
      </c>
      <c r="G100" s="243" t="str">
        <f xml:space="preserve"> Inputs!G$76</f>
        <v>year #</v>
      </c>
    </row>
    <row r="101" spans="1:21" outlineLevel="1">
      <c r="E101" s="243" t="str">
        <f xml:space="preserve"> Inputs!E$77</f>
        <v>Year reference for FYA end price</v>
      </c>
      <c r="F101" s="243">
        <f xml:space="preserve"> Inputs!F$77</f>
        <v>2018</v>
      </c>
      <c r="G101" s="243" t="str">
        <f xml:space="preserve"> Inputs!G$77</f>
        <v>year #</v>
      </c>
    </row>
    <row r="102" spans="1:21" s="244" customFormat="1" outlineLevel="1">
      <c r="A102" s="271"/>
      <c r="B102" s="271"/>
      <c r="C102" s="272"/>
      <c r="D102" s="245"/>
      <c r="E102" s="273" t="str">
        <f xml:space="preserve"> Inputs!E$78</f>
        <v>Year reference for FYE base price - IFRS 16</v>
      </c>
      <c r="F102" s="273">
        <f xml:space="preserve"> Inputs!F$78</f>
        <v>2018</v>
      </c>
      <c r="G102" s="273" t="str">
        <f xml:space="preserve"> Inputs!G$78</f>
        <v>year #</v>
      </c>
    </row>
    <row r="103" spans="1:21" s="159" customFormat="1" outlineLevel="1">
      <c r="A103" s="157"/>
      <c r="B103" s="157"/>
      <c r="C103" s="158"/>
      <c r="D103" s="153"/>
      <c r="E103" s="39" t="str">
        <f xml:space="preserve"> E$36</f>
        <v>CPIH: March - index</v>
      </c>
      <c r="F103" s="39">
        <f t="shared" ref="F103:U103" si="21" xml:space="preserve"> F$36</f>
        <v>0</v>
      </c>
      <c r="G103" s="39" t="str">
        <f t="shared" si="21"/>
        <v>index</v>
      </c>
      <c r="H103" s="39">
        <f t="shared" si="21"/>
        <v>0</v>
      </c>
      <c r="I103" s="39">
        <f t="shared" si="21"/>
        <v>0</v>
      </c>
      <c r="J103" s="39">
        <f t="shared" si="21"/>
        <v>97.8</v>
      </c>
      <c r="K103" s="39">
        <f t="shared" si="21"/>
        <v>99.3</v>
      </c>
      <c r="L103" s="39">
        <f t="shared" si="21"/>
        <v>99.6</v>
      </c>
      <c r="M103" s="39">
        <f t="shared" si="21"/>
        <v>100.4</v>
      </c>
      <c r="N103" s="39">
        <f t="shared" si="21"/>
        <v>102.7</v>
      </c>
      <c r="O103" s="39">
        <f t="shared" si="21"/>
        <v>105.1</v>
      </c>
      <c r="P103" s="39">
        <f t="shared" si="21"/>
        <v>107.37371749999998</v>
      </c>
      <c r="Q103" s="39">
        <f t="shared" si="21"/>
        <v>109.62856556749998</v>
      </c>
      <c r="R103" s="39">
        <f t="shared" si="21"/>
        <v>111.82113687884998</v>
      </c>
      <c r="S103" s="39">
        <f t="shared" si="21"/>
        <v>114.16938075330582</v>
      </c>
      <c r="T103" s="39">
        <f t="shared" si="21"/>
        <v>116.45276836837193</v>
      </c>
      <c r="U103" s="39">
        <f t="shared" si="21"/>
        <v>118.78182373573938</v>
      </c>
    </row>
    <row r="104" spans="1:21" outlineLevel="1">
      <c r="E104" s="167" t="str">
        <f t="shared" ref="E104:U104" si="22" xml:space="preserve"> E$38</f>
        <v>CPIH: Financial year average - index</v>
      </c>
      <c r="F104" s="167">
        <f t="shared" si="22"/>
        <v>0</v>
      </c>
      <c r="G104" s="167" t="str">
        <f t="shared" si="22"/>
        <v>index</v>
      </c>
      <c r="H104" s="167">
        <f t="shared" si="22"/>
        <v>0</v>
      </c>
      <c r="I104" s="167">
        <f t="shared" si="22"/>
        <v>0</v>
      </c>
      <c r="J104" s="167">
        <f t="shared" si="22"/>
        <v>96.583333333333314</v>
      </c>
      <c r="K104" s="167">
        <f t="shared" si="22"/>
        <v>98.600000000000009</v>
      </c>
      <c r="L104" s="167">
        <f t="shared" si="22"/>
        <v>99.72499999999998</v>
      </c>
      <c r="M104" s="167">
        <f t="shared" si="22"/>
        <v>100.16666666666667</v>
      </c>
      <c r="N104" s="167">
        <f t="shared" si="22"/>
        <v>101.54166666666667</v>
      </c>
      <c r="O104" s="167">
        <f t="shared" si="22"/>
        <v>104.21666666666665</v>
      </c>
      <c r="P104" s="167">
        <f t="shared" si="22"/>
        <v>106.53194291666664</v>
      </c>
      <c r="Q104" s="167">
        <f t="shared" si="22"/>
        <v>108.72257361214581</v>
      </c>
      <c r="R104" s="167">
        <f t="shared" si="22"/>
        <v>110.97841713500152</v>
      </c>
      <c r="S104" s="167">
        <f t="shared" si="22"/>
        <v>113.22586261116091</v>
      </c>
      <c r="T104" s="167">
        <f t="shared" si="22"/>
        <v>115.57514317273325</v>
      </c>
      <c r="U104" s="167">
        <f t="shared" si="22"/>
        <v>117.88664603618793</v>
      </c>
    </row>
    <row r="105" spans="1:21" s="190" customFormat="1" outlineLevel="1">
      <c r="A105" s="187"/>
      <c r="B105" s="187"/>
      <c r="C105" s="188"/>
      <c r="D105" s="189"/>
      <c r="E105" s="189" t="str">
        <f xml:space="preserve"> "CPIH deflate from " &amp; F100 &amp; " FYE to " &amp; F101 &amp; " FYA"</f>
        <v>CPIH deflate from 2020 FYE to 2018 FYA</v>
      </c>
      <c r="F105" s="189">
        <f xml:space="preserve"> INDEX($J104:$U104, 1, MATCH($F101,$J$4:$U$4)) / INDEX($J103:$U103, 1, MATCH($F100,$J$4:$U$4))</f>
        <v>0.95063422682930998</v>
      </c>
      <c r="G105" s="189" t="s">
        <v>311</v>
      </c>
      <c r="H105" s="189"/>
      <c r="I105" s="189"/>
      <c r="J105" s="189"/>
      <c r="K105" s="189"/>
      <c r="L105" s="189"/>
      <c r="M105" s="189"/>
      <c r="N105" s="189"/>
      <c r="O105" s="189"/>
      <c r="P105" s="189"/>
      <c r="Q105" s="189"/>
      <c r="R105" s="189"/>
      <c r="S105" s="189"/>
      <c r="T105" s="189"/>
      <c r="U105" s="189"/>
    </row>
    <row r="106" spans="1:21" s="190" customFormat="1" outlineLevel="1">
      <c r="A106" s="187"/>
      <c r="B106" s="187"/>
      <c r="C106" s="188"/>
      <c r="D106" s="189"/>
      <c r="E106" s="189" t="str">
        <f xml:space="preserve"> "CPIH deflate from " &amp; F100 &amp; " FYE to " &amp; F101 &amp; " FYE"</f>
        <v>CPIH deflate from 2020 FYE to 2018 FYE</v>
      </c>
      <c r="F106" s="189">
        <f xml:space="preserve"> INDEX($J103:$U103, 1, MATCH($F101,$J$4:$U$4)) / INDEX($J103:$U103, 1, MATCH($F100,$J$4:$U$4))</f>
        <v>0.95869173746771619</v>
      </c>
      <c r="G106" s="189" t="s">
        <v>311</v>
      </c>
      <c r="H106" s="189"/>
      <c r="I106" s="189"/>
      <c r="J106" s="189"/>
      <c r="K106" s="189"/>
      <c r="L106" s="189"/>
      <c r="M106" s="189"/>
      <c r="N106" s="189"/>
      <c r="O106" s="189"/>
      <c r="P106" s="189"/>
      <c r="Q106" s="189"/>
      <c r="R106" s="189"/>
      <c r="S106" s="189"/>
      <c r="T106" s="189"/>
      <c r="U106" s="189"/>
    </row>
    <row r="107" spans="1:21" s="270" customFormat="1" outlineLevel="1">
      <c r="A107" s="267"/>
      <c r="B107" s="267"/>
      <c r="C107" s="268"/>
      <c r="D107" s="269"/>
      <c r="E107" s="269" t="s">
        <v>315</v>
      </c>
      <c r="F107" s="269">
        <f xml:space="preserve"> INDEX($J104:$U104, 1, MATCH($F101,$J$4:$U$4)) / INDEX($J103:$U103, 1, MATCH($F102,$J$4:$U$4))</f>
        <v>0.99159530605772273</v>
      </c>
      <c r="G107" s="269" t="s">
        <v>311</v>
      </c>
      <c r="H107" s="244"/>
      <c r="I107" s="269"/>
      <c r="J107" s="269"/>
      <c r="K107" s="269"/>
      <c r="L107" s="269"/>
      <c r="M107" s="269"/>
      <c r="N107" s="269"/>
      <c r="O107" s="269"/>
      <c r="P107" s="269"/>
      <c r="Q107" s="269"/>
      <c r="R107" s="269"/>
      <c r="S107" s="269"/>
      <c r="T107" s="269"/>
      <c r="U107" s="269"/>
    </row>
    <row r="108" spans="1:21" outlineLevel="1"/>
  </sheetData>
  <conditionalFormatting sqref="F1:G1">
    <cfRule type="expression" dxfId="16" priority="1">
      <formula xml:space="preserve"> $F$1 = "Notionalised"</formula>
    </cfRule>
  </conditionalFormatting>
  <printOptions headings="1"/>
  <pageMargins left="0.74803149606299213" right="0.74803149606299213" top="0.98425196850393704" bottom="0.98425196850393704" header="0.51181102362204722" footer="0.51181102362204722"/>
  <pageSetup paperSize="8" scale="69" fitToHeight="0" orientation="landscape"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3" stopIfTrue="1" operator="equal" id="{EA842CFA-0DC5-4422-BCDB-5DEF253B82F9}">
            <xm:f>Inputs!$F$21</xm:f>
            <x14:dxf>
              <fill>
                <patternFill>
                  <bgColor indexed="44"/>
                </patternFill>
              </fill>
            </x14:dxf>
          </x14:cfRule>
          <x14:cfRule type="cellIs" priority="4" stopIfTrue="1" operator="equal" id="{A6B8BACE-9918-465D-A81A-41F23FDB7895}">
            <xm:f>Inputs!$F$20</xm:f>
            <x14:dxf>
              <fill>
                <patternFill>
                  <bgColor indexed="47"/>
                </patternFill>
              </fill>
            </x14:dxf>
          </x14:cfRule>
          <xm:sqref>J3:U3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outlinePr summaryBelow="0" summaryRight="0"/>
    <pageSetUpPr fitToPage="1"/>
  </sheetPr>
  <dimension ref="A1:U437"/>
  <sheetViews>
    <sheetView showGridLines="0" defaultGridColor="0" colorId="22" zoomScale="80" workbookViewId="0">
      <pane xSplit="9" ySplit="5" topLeftCell="J80" activePane="bottomRight" state="frozen"/>
      <selection pane="topRight" activeCell="E106" sqref="E106"/>
      <selection pane="bottomLeft" activeCell="E106" sqref="E106"/>
      <selection pane="bottomRight" activeCell="F129" sqref="F129"/>
    </sheetView>
  </sheetViews>
  <sheetFormatPr defaultColWidth="0" defaultRowHeight="13.2" outlineLevelRow="1"/>
  <cols>
    <col min="1" max="2" width="1.21875" style="35" customWidth="1"/>
    <col min="3" max="3" width="1.21875" style="34" customWidth="1"/>
    <col min="4" max="4" width="1.21875" style="4" customWidth="1"/>
    <col min="5" max="5" width="143.44140625" bestFit="1" customWidth="1"/>
    <col min="6" max="6" width="12.77734375" customWidth="1"/>
    <col min="7" max="7" width="11.77734375" customWidth="1"/>
    <col min="8" max="8" width="15.77734375" customWidth="1"/>
    <col min="9" max="9" width="2.77734375" customWidth="1"/>
    <col min="10" max="21" width="12.77734375" customWidth="1"/>
    <col min="22" max="16384" width="9.21875" hidden="1"/>
  </cols>
  <sheetData>
    <row r="1" spans="1:21" ht="24.6">
      <c r="A1" s="22" t="str">
        <f ca="1" xml:space="preserve"> RIGHT(CELL("filename", $A$1), LEN(CELL("filename", $A$1)) - SEARCH("]", CELL("filename", $A$1)))</f>
        <v>Calc</v>
      </c>
      <c r="B1" s="22"/>
      <c r="C1" s="23"/>
      <c r="D1" s="36"/>
      <c r="E1" s="36"/>
      <c r="F1" s="143"/>
      <c r="G1" s="144"/>
      <c r="H1" s="139"/>
      <c r="I1" s="36"/>
      <c r="J1" s="88"/>
      <c r="K1" s="36"/>
      <c r="L1" s="36"/>
      <c r="M1" s="36"/>
      <c r="N1" s="36"/>
      <c r="O1" s="36"/>
      <c r="P1" s="36"/>
      <c r="Q1" s="36"/>
      <c r="R1" s="36"/>
      <c r="S1" s="36"/>
      <c r="T1" s="36"/>
      <c r="U1" s="36"/>
    </row>
    <row r="2" spans="1:21" ht="12.75" customHeight="1">
      <c r="E2" s="4" t="str">
        <f xml:space="preserve"> Time!E$25</f>
        <v>Model period ending</v>
      </c>
      <c r="F2" s="133"/>
      <c r="G2" s="133"/>
      <c r="H2" s="4"/>
      <c r="I2" s="4"/>
      <c r="J2" s="3">
        <f xml:space="preserve"> Time!J$25</f>
        <v>41364</v>
      </c>
      <c r="K2" s="3">
        <f xml:space="preserve"> Time!K$25</f>
        <v>41729</v>
      </c>
      <c r="L2" s="3">
        <f xml:space="preserve"> Time!L$25</f>
        <v>42094</v>
      </c>
      <c r="M2" s="3">
        <f xml:space="preserve"> Time!M$25</f>
        <v>42460</v>
      </c>
      <c r="N2" s="3">
        <f xml:space="preserve"> Time!N$25</f>
        <v>42825</v>
      </c>
      <c r="O2" s="3">
        <f xml:space="preserve"> Time!O$25</f>
        <v>43190</v>
      </c>
      <c r="P2" s="3">
        <f xml:space="preserve"> Time!P$25</f>
        <v>43555</v>
      </c>
      <c r="Q2" s="3">
        <f xml:space="preserve"> Time!Q$25</f>
        <v>43921</v>
      </c>
      <c r="R2" s="3">
        <f xml:space="preserve"> Time!R$25</f>
        <v>44286</v>
      </c>
      <c r="S2" s="3">
        <f xml:space="preserve"> Time!S$25</f>
        <v>44651</v>
      </c>
      <c r="T2" s="3">
        <f xml:space="preserve"> Time!T$25</f>
        <v>45016</v>
      </c>
      <c r="U2" s="3">
        <f xml:space="preserve"> Time!U$25</f>
        <v>45382</v>
      </c>
    </row>
    <row r="3" spans="1:21" ht="12.75" customHeight="1">
      <c r="E3" s="4" t="str">
        <f xml:space="preserve"> Time!E$80</f>
        <v>Timeline label</v>
      </c>
      <c r="F3" s="26"/>
      <c r="G3" s="26"/>
      <c r="H3" s="4"/>
      <c r="I3" s="4"/>
      <c r="J3" s="124" t="str">
        <f xml:space="preserve"> Time!J$80</f>
        <v>Pre-Fcst</v>
      </c>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row>
    <row r="4" spans="1:21" ht="12.75" customHeight="1">
      <c r="D4" s="288"/>
      <c r="E4" s="4" t="str">
        <f xml:space="preserve"> Time!E$103</f>
        <v>Financial year ending</v>
      </c>
      <c r="F4" s="26"/>
      <c r="G4" s="26"/>
      <c r="H4" s="4"/>
      <c r="I4" s="4"/>
      <c r="J4" s="24">
        <f xml:space="preserve"> Time!J$103</f>
        <v>2013</v>
      </c>
      <c r="K4" s="24">
        <f xml:space="preserve"> Time!K$103</f>
        <v>2014</v>
      </c>
      <c r="L4" s="24">
        <f xml:space="preserve"> Time!L$103</f>
        <v>2015</v>
      </c>
      <c r="M4" s="24">
        <f xml:space="preserve"> Time!M$103</f>
        <v>2016</v>
      </c>
      <c r="N4" s="24">
        <f xml:space="preserve"> Time!N$103</f>
        <v>2017</v>
      </c>
      <c r="O4" s="24">
        <f xml:space="preserve"> Time!O$103</f>
        <v>2018</v>
      </c>
      <c r="P4" s="24">
        <f xml:space="preserve"> Time!P$103</f>
        <v>2019</v>
      </c>
      <c r="Q4" s="24">
        <f xml:space="preserve"> Time!Q$103</f>
        <v>2020</v>
      </c>
      <c r="R4" s="24">
        <f xml:space="preserve"> Time!R$103</f>
        <v>2021</v>
      </c>
      <c r="S4" s="24">
        <f xml:space="preserve"> Time!S$103</f>
        <v>2022</v>
      </c>
      <c r="T4" s="24">
        <f xml:space="preserve"> Time!T$103</f>
        <v>2023</v>
      </c>
      <c r="U4" s="24">
        <f xml:space="preserve"> Time!U$103</f>
        <v>2024</v>
      </c>
    </row>
    <row r="5" spans="1:21" ht="12.75" customHeight="1">
      <c r="E5" s="4" t="str">
        <f xml:space="preserve"> Time!E$10</f>
        <v>Model column counter</v>
      </c>
      <c r="F5" s="38" t="s">
        <v>135</v>
      </c>
      <c r="G5" s="35" t="s">
        <v>136</v>
      </c>
      <c r="H5" s="38" t="s">
        <v>137</v>
      </c>
      <c r="I5" s="4"/>
      <c r="J5" s="4">
        <f xml:space="preserve"> Time!J$10</f>
        <v>1</v>
      </c>
      <c r="K5" s="4">
        <f xml:space="preserve"> Time!K$10</f>
        <v>2</v>
      </c>
      <c r="L5" s="4">
        <f xml:space="preserve"> Time!L$10</f>
        <v>3</v>
      </c>
      <c r="M5" s="4">
        <f xml:space="preserve"> Time!M$10</f>
        <v>4</v>
      </c>
      <c r="N5" s="4">
        <f xml:space="preserve"> Time!N$10</f>
        <v>5</v>
      </c>
      <c r="O5" s="4">
        <f xml:space="preserve"> Time!O$10</f>
        <v>6</v>
      </c>
      <c r="P5" s="4">
        <f xml:space="preserve"> Time!P$10</f>
        <v>7</v>
      </c>
      <c r="Q5" s="4">
        <f xml:space="preserve"> Time!Q$10</f>
        <v>8</v>
      </c>
      <c r="R5" s="4">
        <f xml:space="preserve"> Time!R$10</f>
        <v>9</v>
      </c>
      <c r="S5" s="4">
        <f xml:space="preserve"> Time!S$10</f>
        <v>10</v>
      </c>
      <c r="T5" s="4">
        <f xml:space="preserve"> Time!T$10</f>
        <v>11</v>
      </c>
      <c r="U5" s="4">
        <f xml:space="preserve"> Time!U$10</f>
        <v>12</v>
      </c>
    </row>
    <row r="6" spans="1:21">
      <c r="D6" s="288"/>
    </row>
    <row r="7" spans="1:21" ht="12.75" customHeight="1">
      <c r="A7" s="43" t="s">
        <v>316</v>
      </c>
      <c r="B7" s="43"/>
      <c r="C7" s="44"/>
      <c r="D7" s="43"/>
      <c r="E7" s="43"/>
      <c r="F7" s="43"/>
      <c r="G7" s="43"/>
      <c r="H7" s="43"/>
      <c r="I7" s="43"/>
      <c r="J7" s="43"/>
      <c r="K7" s="43"/>
      <c r="L7" s="43"/>
      <c r="M7" s="43"/>
      <c r="N7" s="43"/>
      <c r="O7" s="43"/>
      <c r="P7" s="43"/>
      <c r="Q7" s="43"/>
      <c r="R7" s="43"/>
      <c r="S7" s="43"/>
      <c r="T7" s="43"/>
      <c r="U7" s="43"/>
    </row>
    <row r="8" spans="1:21" outlineLevel="1"/>
    <row r="9" spans="1:21" outlineLevel="1">
      <c r="B9" s="35" t="s">
        <v>317</v>
      </c>
    </row>
    <row r="10" spans="1:21" s="185" customFormat="1" outlineLevel="1">
      <c r="A10" s="163"/>
      <c r="B10" s="163"/>
      <c r="C10" s="164"/>
      <c r="D10" s="165"/>
      <c r="E10" s="169" t="str">
        <f xml:space="preserve"> Inputs!E$85</f>
        <v>Wholesale water closing RCV at 31 March 2020 (from PR14 FD)</v>
      </c>
      <c r="F10" s="169">
        <f xml:space="preserve"> Inputs!F$85</f>
        <v>0</v>
      </c>
      <c r="G10" s="169" t="str">
        <f xml:space="preserve"> Inputs!G$85</f>
        <v>£m</v>
      </c>
      <c r="H10" s="165"/>
      <c r="I10" s="165"/>
      <c r="J10" s="165"/>
      <c r="K10" s="165"/>
      <c r="L10" s="165"/>
      <c r="M10" s="165"/>
      <c r="N10" s="165"/>
      <c r="O10" s="165"/>
      <c r="P10" s="165"/>
      <c r="Q10" s="165"/>
      <c r="R10" s="165"/>
      <c r="S10" s="165"/>
      <c r="T10" s="165"/>
      <c r="U10" s="165"/>
    </row>
    <row r="11" spans="1:21" s="185" customFormat="1" outlineLevel="1">
      <c r="A11" s="163"/>
      <c r="B11" s="163"/>
      <c r="C11" s="164"/>
      <c r="D11" s="165"/>
      <c r="E11" s="169" t="str">
        <f xml:space="preserve"> Inputs!E$86</f>
        <v>Water ~ Total Adjustment RCV carry forward to PR19</v>
      </c>
      <c r="F11" s="169">
        <f xml:space="preserve"> Inputs!F$86</f>
        <v>15.466515581959101</v>
      </c>
      <c r="G11" s="169" t="str">
        <f xml:space="preserve"> Inputs!G$86</f>
        <v>£m</v>
      </c>
      <c r="H11" s="165"/>
      <c r="I11" s="165"/>
      <c r="J11" s="165"/>
      <c r="K11" s="165"/>
      <c r="L11" s="165"/>
      <c r="M11" s="165"/>
      <c r="N11" s="165"/>
      <c r="O11" s="165"/>
      <c r="P11" s="165"/>
      <c r="Q11" s="165"/>
      <c r="R11" s="165"/>
      <c r="S11" s="165"/>
      <c r="T11" s="165"/>
      <c r="U11" s="165"/>
    </row>
    <row r="12" spans="1:21" s="185" customFormat="1" outlineLevel="1">
      <c r="A12" s="163"/>
      <c r="B12" s="163"/>
      <c r="C12" s="164"/>
      <c r="D12" s="165"/>
      <c r="E12" s="169" t="str">
        <f xml:space="preserve"> Inputs!E$87</f>
        <v>Water ~ CIS RCV inflation correction</v>
      </c>
      <c r="F12" s="169">
        <f xml:space="preserve"> Inputs!F$87</f>
        <v>-84.163689887076103</v>
      </c>
      <c r="G12" s="169" t="str">
        <f xml:space="preserve"> Inputs!G$87</f>
        <v>£m</v>
      </c>
      <c r="H12" s="165"/>
      <c r="I12" s="165"/>
      <c r="J12" s="165"/>
      <c r="K12" s="165"/>
      <c r="L12" s="165"/>
      <c r="M12" s="165"/>
      <c r="N12" s="165"/>
      <c r="O12" s="165"/>
      <c r="P12" s="165"/>
      <c r="Q12" s="165"/>
      <c r="R12" s="165"/>
      <c r="S12" s="165"/>
      <c r="T12" s="165"/>
      <c r="U12" s="165"/>
    </row>
    <row r="13" spans="1:21" s="185" customFormat="1" outlineLevel="1">
      <c r="A13" s="163"/>
      <c r="B13" s="163"/>
      <c r="C13" s="164"/>
      <c r="D13" s="165"/>
      <c r="E13" s="169" t="str">
        <f xml:space="preserve"> Inputs!E$88</f>
        <v>Net performance payment / (penalty) applied to RCV for end of period ODI adjustments ~ Water resources</v>
      </c>
      <c r="F13" s="169">
        <f xml:space="preserve"> Inputs!F$88</f>
        <v>0</v>
      </c>
      <c r="G13" s="169" t="str">
        <f xml:space="preserve"> Inputs!G$88</f>
        <v>£m</v>
      </c>
      <c r="H13" s="165"/>
      <c r="I13" s="165"/>
      <c r="J13" s="165"/>
      <c r="K13" s="165"/>
      <c r="L13" s="165"/>
      <c r="M13" s="165"/>
      <c r="N13" s="165"/>
      <c r="O13" s="165"/>
      <c r="P13" s="165"/>
      <c r="Q13" s="165"/>
      <c r="R13" s="165"/>
      <c r="S13" s="165"/>
      <c r="T13" s="165"/>
      <c r="U13" s="165"/>
    </row>
    <row r="14" spans="1:21" s="185" customFormat="1" outlineLevel="1">
      <c r="A14" s="163"/>
      <c r="B14" s="163"/>
      <c r="C14" s="164"/>
      <c r="D14" s="165"/>
      <c r="E14" s="169" t="str">
        <f xml:space="preserve"> Inputs!E$89</f>
        <v>Net performance payment / (penalty) applied to RCV for end of period ODI adjustments ~ Water network plus</v>
      </c>
      <c r="F14" s="169">
        <f xml:space="preserve"> Inputs!F$89</f>
        <v>0</v>
      </c>
      <c r="G14" s="169" t="str">
        <f xml:space="preserve"> Inputs!G$89</f>
        <v>£m</v>
      </c>
      <c r="H14" s="165"/>
      <c r="I14" s="165"/>
      <c r="J14" s="165"/>
      <c r="K14" s="165"/>
      <c r="L14" s="165"/>
      <c r="M14" s="165"/>
      <c r="N14" s="165"/>
      <c r="O14" s="165"/>
      <c r="P14" s="165"/>
      <c r="Q14" s="165"/>
      <c r="R14" s="165"/>
      <c r="S14" s="165"/>
      <c r="T14" s="165"/>
      <c r="U14" s="165"/>
    </row>
    <row r="15" spans="1:21" s="185" customFormat="1" outlineLevel="1">
      <c r="A15" s="163"/>
      <c r="B15" s="163"/>
      <c r="C15" s="164"/>
      <c r="D15" s="165"/>
      <c r="E15" s="169" t="str">
        <f xml:space="preserve"> Inputs!E$90</f>
        <v>Water: RCV adjustment from totex menu model</v>
      </c>
      <c r="F15" s="169">
        <f xml:space="preserve"> Inputs!F$90</f>
        <v>224.94000834756318</v>
      </c>
      <c r="G15" s="169" t="str">
        <f xml:space="preserve"> Inputs!G$90</f>
        <v>£m</v>
      </c>
      <c r="H15" s="165"/>
      <c r="I15" s="165"/>
      <c r="J15" s="165"/>
      <c r="K15" s="165"/>
      <c r="L15" s="165"/>
      <c r="M15" s="165"/>
      <c r="N15" s="165"/>
      <c r="O15" s="165"/>
      <c r="P15" s="165"/>
      <c r="Q15" s="165"/>
      <c r="R15" s="165"/>
      <c r="S15" s="165"/>
      <c r="T15" s="165"/>
      <c r="U15" s="165"/>
    </row>
    <row r="16" spans="1:21" ht="4.8" customHeight="1" outlineLevel="1"/>
    <row r="17" spans="1:21" s="152" customFormat="1" outlineLevel="1">
      <c r="A17" s="191"/>
      <c r="B17" s="191"/>
      <c r="C17" s="192"/>
      <c r="D17" s="193"/>
      <c r="E17" s="194" t="str">
        <f xml:space="preserve"> Indexation!E$82</f>
        <v>RPI inflate from 2013 FYA to 2020 FYE</v>
      </c>
      <c r="F17" s="194">
        <f xml:space="preserve"> Indexation!F$82</f>
        <v>1.2072269336875447</v>
      </c>
      <c r="G17" s="194" t="str">
        <f xml:space="preserve"> Indexation!G$82</f>
        <v>factor</v>
      </c>
      <c r="H17" s="194"/>
      <c r="I17" s="194"/>
      <c r="J17" s="194"/>
      <c r="K17" s="194"/>
      <c r="L17" s="194"/>
      <c r="M17" s="194"/>
      <c r="N17" s="194"/>
      <c r="O17" s="194"/>
      <c r="P17" s="194"/>
      <c r="Q17" s="194"/>
      <c r="R17" s="194"/>
      <c r="S17" s="194"/>
      <c r="T17" s="194"/>
      <c r="U17" s="194"/>
    </row>
    <row r="18" spans="1:21" ht="4.8" customHeight="1" outlineLevel="1"/>
    <row r="19" spans="1:21" s="4" customFormat="1" outlineLevel="1">
      <c r="A19" s="35"/>
      <c r="B19" s="35"/>
      <c r="C19" s="34"/>
      <c r="E19" s="167" t="str">
        <f t="shared" ref="E19:E24" si="0" xml:space="preserve"> E10 &amp; " at 2020 FYE price base"</f>
        <v>Wholesale water closing RCV at 31 March 2020 (from PR14 FD) at 2020 FYE price base</v>
      </c>
      <c r="F19" s="167">
        <f t="shared" ref="F19:F24" si="1" xml:space="preserve"> F10 * F$17</f>
        <v>0</v>
      </c>
      <c r="G19" s="167" t="s">
        <v>208</v>
      </c>
    </row>
    <row r="20" spans="1:21" outlineLevel="1">
      <c r="E20" s="167" t="str">
        <f t="shared" si="0"/>
        <v>Water ~ Total Adjustment RCV carry forward to PR19 at 2020 FYE price base</v>
      </c>
      <c r="F20" s="167">
        <f t="shared" si="1"/>
        <v>18.671594180839115</v>
      </c>
      <c r="G20" s="167" t="s">
        <v>208</v>
      </c>
    </row>
    <row r="21" spans="1:21" outlineLevel="1">
      <c r="E21" s="167" t="str">
        <f t="shared" si="0"/>
        <v>Water ~ CIS RCV inflation correction at 2020 FYE price base</v>
      </c>
      <c r="F21" s="167">
        <f t="shared" si="1"/>
        <v>-101.6046732702043</v>
      </c>
      <c r="G21" s="167" t="s">
        <v>208</v>
      </c>
    </row>
    <row r="22" spans="1:21" outlineLevel="1">
      <c r="E22" s="167" t="str">
        <f t="shared" si="0"/>
        <v>Net performance payment / (penalty) applied to RCV for end of period ODI adjustments ~ Water resources at 2020 FYE price base</v>
      </c>
      <c r="F22" s="167">
        <f t="shared" si="1"/>
        <v>0</v>
      </c>
      <c r="G22" s="167" t="s">
        <v>208</v>
      </c>
    </row>
    <row r="23" spans="1:21" s="244" customFormat="1" outlineLevel="1">
      <c r="A23" s="35"/>
      <c r="B23" s="35"/>
      <c r="C23" s="34"/>
      <c r="D23" s="4"/>
      <c r="E23" s="167" t="str">
        <f t="shared" si="0"/>
        <v>Net performance payment / (penalty) applied to RCV for end of period ODI adjustments ~ Water network plus at 2020 FYE price base</v>
      </c>
      <c r="F23" s="167">
        <f t="shared" si="1"/>
        <v>0</v>
      </c>
      <c r="G23" s="167" t="s">
        <v>208</v>
      </c>
      <c r="H23"/>
      <c r="I23"/>
      <c r="J23"/>
      <c r="K23"/>
      <c r="L23"/>
      <c r="M23"/>
      <c r="N23"/>
      <c r="O23"/>
      <c r="P23"/>
      <c r="Q23"/>
      <c r="R23"/>
      <c r="S23"/>
      <c r="T23"/>
      <c r="U23"/>
    </row>
    <row r="24" spans="1:21" outlineLevel="1">
      <c r="E24" s="167" t="str">
        <f t="shared" si="0"/>
        <v>Water: RCV adjustment from totex menu model at 2020 FYE price base</v>
      </c>
      <c r="F24" s="167">
        <f t="shared" si="1"/>
        <v>271.55363654107941</v>
      </c>
      <c r="G24" s="167" t="s">
        <v>208</v>
      </c>
    </row>
    <row r="25" spans="1:21" outlineLevel="1">
      <c r="E25" s="169"/>
      <c r="F25" s="169"/>
      <c r="G25" s="169"/>
    </row>
    <row r="26" spans="1:21" s="185" customFormat="1" outlineLevel="1">
      <c r="A26" s="163"/>
      <c r="B26" s="163"/>
      <c r="C26" s="164"/>
      <c r="D26" s="165"/>
      <c r="E26" s="169" t="str">
        <f xml:space="preserve"> Inputs!E$91</f>
        <v>Water ~ Other adjustment to wholesale RCV</v>
      </c>
      <c r="F26" s="169">
        <f xml:space="preserve"> Inputs!F$91</f>
        <v>0</v>
      </c>
      <c r="G26" s="169" t="str">
        <f xml:space="preserve"> Inputs!G$91</f>
        <v>£m</v>
      </c>
      <c r="H26" s="165"/>
      <c r="I26" s="165"/>
      <c r="J26" s="165"/>
      <c r="K26" s="165"/>
      <c r="L26" s="165"/>
      <c r="M26" s="165"/>
      <c r="N26" s="165"/>
      <c r="O26" s="165"/>
      <c r="P26" s="165"/>
      <c r="Q26" s="165"/>
      <c r="R26" s="165"/>
      <c r="S26" s="165"/>
      <c r="T26" s="165"/>
      <c r="U26" s="165"/>
    </row>
    <row r="27" spans="1:21" s="186" customFormat="1" outlineLevel="1">
      <c r="A27" s="163"/>
      <c r="B27" s="163"/>
      <c r="C27" s="164"/>
      <c r="D27" s="165"/>
      <c r="E27" s="169" t="str">
        <f xml:space="preserve"> Inputs!E$92</f>
        <v>Water ~ NPV effect of 50% of proceeds from disposals of interest in land</v>
      </c>
      <c r="F27" s="169">
        <f xml:space="preserve"> Inputs!F$92</f>
        <v>-31.324917168356915</v>
      </c>
      <c r="G27" s="169" t="str">
        <f xml:space="preserve"> Inputs!G$92</f>
        <v>£m</v>
      </c>
      <c r="H27" s="165"/>
      <c r="I27" s="165"/>
      <c r="J27" s="165"/>
      <c r="K27" s="165"/>
      <c r="L27" s="165"/>
      <c r="M27" s="165"/>
      <c r="N27" s="165"/>
      <c r="O27" s="165"/>
      <c r="P27" s="165"/>
      <c r="Q27" s="165"/>
      <c r="R27" s="165"/>
      <c r="S27" s="165"/>
      <c r="T27" s="165"/>
      <c r="U27" s="165"/>
    </row>
    <row r="28" spans="1:21" ht="4.8" customHeight="1" outlineLevel="1"/>
    <row r="29" spans="1:21" s="152" customFormat="1" outlineLevel="1">
      <c r="A29" s="191"/>
      <c r="B29" s="191"/>
      <c r="C29" s="192"/>
      <c r="D29" s="193"/>
      <c r="E29" s="194" t="str">
        <f xml:space="preserve"> Indexation!E$95</f>
        <v>RPI inflate from 2018 FYE to 2020 FYE</v>
      </c>
      <c r="F29" s="194">
        <f xml:space="preserve"> Indexation!F$95</f>
        <v>1.0613663312971613</v>
      </c>
      <c r="G29" s="194" t="str">
        <f xml:space="preserve"> Indexation!G$95</f>
        <v>factor</v>
      </c>
      <c r="H29" s="194"/>
    </row>
    <row r="30" spans="1:21" s="152" customFormat="1" outlineLevel="1">
      <c r="A30" s="191"/>
      <c r="B30" s="191"/>
      <c r="C30" s="192"/>
      <c r="D30" s="193"/>
      <c r="E30" s="194" t="str">
        <f xml:space="preserve"> Indexation!E$89</f>
        <v>RPI inflate from 2018 FYA to 2020 FYE</v>
      </c>
      <c r="F30" s="194">
        <f xml:space="preserve"> Indexation!F$89</f>
        <v>1.0744608808996936</v>
      </c>
      <c r="G30" s="194" t="str">
        <f xml:space="preserve"> Indexation!G$89</f>
        <v>factor</v>
      </c>
      <c r="H30" s="194"/>
    </row>
    <row r="31" spans="1:21" ht="4.8" customHeight="1" outlineLevel="1"/>
    <row r="32" spans="1:21" s="147" customFormat="1" outlineLevel="1">
      <c r="A32" s="35"/>
      <c r="B32" s="35"/>
      <c r="C32" s="34"/>
      <c r="D32" s="4"/>
      <c r="E32" s="167" t="str">
        <f xml:space="preserve"> E26 &amp; " at 2020 FYE price base"</f>
        <v>Water ~ Other adjustment to wholesale RCV at 2020 FYE price base</v>
      </c>
      <c r="F32" s="167">
        <f xml:space="preserve"> F26 * F29</f>
        <v>0</v>
      </c>
      <c r="G32" s="167" t="s">
        <v>208</v>
      </c>
      <c r="H32"/>
      <c r="I32" s="4"/>
      <c r="J32" s="4"/>
      <c r="K32" s="4"/>
      <c r="L32" s="4"/>
      <c r="M32" s="4"/>
      <c r="N32" s="4"/>
      <c r="O32" s="4"/>
      <c r="P32" s="4"/>
      <c r="Q32" s="4"/>
      <c r="R32" s="4"/>
      <c r="S32" s="4"/>
      <c r="T32" s="4"/>
      <c r="U32" s="4"/>
    </row>
    <row r="33" spans="1:21" s="147" customFormat="1" outlineLevel="1">
      <c r="A33" s="35"/>
      <c r="B33" s="35"/>
      <c r="C33" s="34"/>
      <c r="D33" s="4"/>
      <c r="E33" s="167" t="str">
        <f xml:space="preserve"> E27 &amp; " at 2020 FYE price base"</f>
        <v>Water ~ NPV effect of 50% of proceeds from disposals of interest in land at 2020 FYE price base</v>
      </c>
      <c r="F33" s="167">
        <f xml:space="preserve"> F27 * F30</f>
        <v>-33.65739809482271</v>
      </c>
      <c r="G33" s="167" t="s">
        <v>208</v>
      </c>
      <c r="H33" s="4"/>
      <c r="I33" s="4"/>
      <c r="J33" s="4"/>
      <c r="K33" s="4"/>
      <c r="L33" s="4"/>
      <c r="M33" s="4"/>
      <c r="N33" s="4"/>
      <c r="O33" s="4"/>
      <c r="P33" s="4"/>
      <c r="Q33" s="4"/>
      <c r="R33" s="4"/>
      <c r="S33" s="4"/>
      <c r="T33" s="4"/>
      <c r="U33" s="4"/>
    </row>
    <row r="34" spans="1:21" s="147" customFormat="1" outlineLevel="1">
      <c r="H34" s="9"/>
      <c r="I34" s="9"/>
      <c r="J34" s="9"/>
      <c r="K34" s="9"/>
      <c r="L34" s="9"/>
      <c r="M34" s="9"/>
      <c r="N34" s="9"/>
      <c r="O34" s="9"/>
      <c r="P34" s="9"/>
      <c r="Q34" s="9"/>
      <c r="R34" s="9"/>
      <c r="S34" s="9"/>
      <c r="T34" s="9"/>
      <c r="U34" s="9"/>
    </row>
    <row r="35" spans="1:21" s="147" customFormat="1" outlineLevel="1">
      <c r="A35" s="35"/>
      <c r="B35" s="35"/>
      <c r="C35" s="34" t="s">
        <v>318</v>
      </c>
      <c r="D35" s="4"/>
      <c r="H35" s="9"/>
      <c r="I35" s="9"/>
      <c r="J35" s="9"/>
      <c r="K35" s="9"/>
      <c r="L35" s="9"/>
      <c r="M35" s="9"/>
      <c r="N35" s="9"/>
      <c r="O35" s="9"/>
      <c r="P35" s="9"/>
      <c r="Q35" s="9"/>
      <c r="R35" s="9"/>
      <c r="S35" s="9"/>
      <c r="T35" s="9"/>
      <c r="U35" s="9"/>
    </row>
    <row r="36" spans="1:21" s="147" customFormat="1" outlineLevel="1">
      <c r="A36" s="35"/>
      <c r="B36" s="35"/>
      <c r="C36" s="34"/>
      <c r="D36" s="4"/>
      <c r="E36" s="147" t="str">
        <f xml:space="preserve"> E$19</f>
        <v>Wholesale water closing RCV at 31 March 2020 (from PR14 FD) at 2020 FYE price base</v>
      </c>
      <c r="F36" s="147">
        <f t="shared" ref="F36:G36" si="2" xml:space="preserve"> F$19</f>
        <v>0</v>
      </c>
      <c r="G36" s="147" t="str">
        <f t="shared" si="2"/>
        <v>£m</v>
      </c>
      <c r="H36" s="9"/>
      <c r="I36" s="9"/>
      <c r="J36" s="9"/>
      <c r="K36" s="9"/>
      <c r="L36" s="9"/>
      <c r="M36" s="9"/>
      <c r="N36" s="9"/>
      <c r="O36" s="9"/>
      <c r="P36" s="9"/>
      <c r="Q36" s="9"/>
      <c r="R36" s="9"/>
      <c r="S36" s="9"/>
      <c r="T36" s="9"/>
      <c r="U36" s="9"/>
    </row>
    <row r="37" spans="1:21" s="147" customFormat="1" outlineLevel="1">
      <c r="A37" s="35"/>
      <c r="B37" s="35"/>
      <c r="C37" s="34"/>
      <c r="D37" s="4"/>
      <c r="E37" s="147" t="str">
        <f xml:space="preserve"> E$20</f>
        <v>Water ~ Total Adjustment RCV carry forward to PR19 at 2020 FYE price base</v>
      </c>
      <c r="F37" s="147">
        <f t="shared" ref="F37:G37" si="3" xml:space="preserve"> F$20</f>
        <v>18.671594180839115</v>
      </c>
      <c r="G37" s="147" t="str">
        <f t="shared" si="3"/>
        <v>£m</v>
      </c>
      <c r="H37" s="9"/>
      <c r="I37" s="9"/>
      <c r="J37" s="9"/>
      <c r="K37" s="9"/>
      <c r="L37" s="9"/>
      <c r="M37" s="9"/>
      <c r="N37" s="9"/>
      <c r="O37" s="9"/>
      <c r="P37" s="9"/>
      <c r="Q37" s="9"/>
      <c r="R37" s="9"/>
      <c r="S37" s="9"/>
      <c r="T37" s="9"/>
      <c r="U37" s="9"/>
    </row>
    <row r="38" spans="1:21" s="147" customFormat="1" outlineLevel="1">
      <c r="A38" s="35"/>
      <c r="B38" s="35"/>
      <c r="C38" s="34"/>
      <c r="D38" s="4"/>
      <c r="E38" s="147" t="str">
        <f xml:space="preserve"> E$21</f>
        <v>Water ~ CIS RCV inflation correction at 2020 FYE price base</v>
      </c>
      <c r="F38" s="147">
        <f t="shared" ref="F38:G38" si="4" xml:space="preserve"> F$21</f>
        <v>-101.6046732702043</v>
      </c>
      <c r="G38" s="147" t="str">
        <f t="shared" si="4"/>
        <v>£m</v>
      </c>
      <c r="H38" s="9"/>
      <c r="I38" s="9"/>
      <c r="J38" s="9"/>
      <c r="K38" s="9"/>
      <c r="L38" s="9"/>
      <c r="M38" s="9"/>
      <c r="N38" s="9"/>
      <c r="O38" s="9"/>
      <c r="P38" s="9"/>
      <c r="Q38" s="9"/>
      <c r="R38" s="9"/>
      <c r="S38" s="9"/>
      <c r="T38" s="9"/>
      <c r="U38" s="9"/>
    </row>
    <row r="39" spans="1:21" s="147" customFormat="1" outlineLevel="1">
      <c r="A39" s="35"/>
      <c r="B39" s="35"/>
      <c r="C39" s="34"/>
      <c r="D39" s="4"/>
      <c r="E39" s="147" t="str">
        <f xml:space="preserve"> E$33</f>
        <v>Water ~ NPV effect of 50% of proceeds from disposals of interest in land at 2020 FYE price base</v>
      </c>
      <c r="F39" s="147">
        <f t="shared" ref="F39:G39" si="5" xml:space="preserve"> F$33</f>
        <v>-33.65739809482271</v>
      </c>
      <c r="G39" s="147" t="str">
        <f t="shared" si="5"/>
        <v>£m</v>
      </c>
      <c r="H39" s="9"/>
      <c r="I39" s="9"/>
      <c r="J39" s="9"/>
      <c r="K39" s="9"/>
      <c r="L39" s="9"/>
      <c r="M39" s="9"/>
      <c r="N39" s="9"/>
      <c r="O39" s="9"/>
      <c r="P39" s="9"/>
      <c r="Q39" s="9"/>
      <c r="R39" s="9"/>
      <c r="S39" s="9"/>
      <c r="T39" s="9"/>
      <c r="U39" s="9"/>
    </row>
    <row r="40" spans="1:21" s="147" customFormat="1" outlineLevel="1">
      <c r="A40" s="35"/>
      <c r="B40" s="35"/>
      <c r="C40" s="34"/>
      <c r="D40" s="4"/>
      <c r="E40" s="147" t="str">
        <f xml:space="preserve"> E$22</f>
        <v>Net performance payment / (penalty) applied to RCV for end of period ODI adjustments ~ Water resources at 2020 FYE price base</v>
      </c>
      <c r="F40" s="147">
        <f t="shared" ref="F40:G40" si="6" xml:space="preserve"> F$22</f>
        <v>0</v>
      </c>
      <c r="G40" s="147" t="str">
        <f t="shared" si="6"/>
        <v>£m</v>
      </c>
      <c r="H40" s="9"/>
      <c r="I40" s="9"/>
      <c r="J40" s="9"/>
      <c r="K40" s="9"/>
      <c r="L40" s="9"/>
      <c r="M40" s="9"/>
      <c r="N40" s="9"/>
      <c r="O40" s="9"/>
      <c r="P40" s="9"/>
      <c r="Q40" s="9"/>
      <c r="R40" s="9"/>
      <c r="S40" s="9"/>
      <c r="T40" s="9"/>
      <c r="U40" s="9"/>
    </row>
    <row r="41" spans="1:21" s="246" customFormat="1" outlineLevel="1">
      <c r="A41" s="35"/>
      <c r="B41" s="35"/>
      <c r="C41" s="34"/>
      <c r="D41" s="4"/>
      <c r="E41" s="147" t="str">
        <f xml:space="preserve"> E$23</f>
        <v>Net performance payment / (penalty) applied to RCV for end of period ODI adjustments ~ Water network plus at 2020 FYE price base</v>
      </c>
      <c r="F41" s="147">
        <f t="shared" ref="F41:G41" si="7" xml:space="preserve"> F$23</f>
        <v>0</v>
      </c>
      <c r="G41" s="147" t="str">
        <f t="shared" si="7"/>
        <v>£m</v>
      </c>
      <c r="H41" s="9"/>
      <c r="I41" s="9"/>
      <c r="J41" s="9"/>
      <c r="K41" s="9"/>
      <c r="L41" s="9"/>
      <c r="M41" s="9"/>
      <c r="N41" s="9"/>
      <c r="O41" s="9"/>
      <c r="P41" s="9"/>
      <c r="Q41" s="9"/>
      <c r="R41" s="9"/>
      <c r="S41" s="9"/>
      <c r="T41" s="9"/>
      <c r="U41" s="9"/>
    </row>
    <row r="42" spans="1:21" s="147" customFormat="1" outlineLevel="1">
      <c r="A42" s="35"/>
      <c r="B42" s="35"/>
      <c r="C42" s="34"/>
      <c r="D42" s="4"/>
      <c r="E42" s="147" t="str">
        <f xml:space="preserve"> E$24</f>
        <v>Water: RCV adjustment from totex menu model at 2020 FYE price base</v>
      </c>
      <c r="F42" s="147">
        <f t="shared" ref="F42:G42" si="8" xml:space="preserve"> F$24</f>
        <v>271.55363654107941</v>
      </c>
      <c r="G42" s="147" t="str">
        <f t="shared" si="8"/>
        <v>£m</v>
      </c>
      <c r="H42" s="9"/>
      <c r="I42" s="9"/>
      <c r="J42" s="9"/>
      <c r="K42" s="9"/>
      <c r="L42" s="9"/>
      <c r="M42" s="9"/>
      <c r="N42" s="9"/>
      <c r="O42" s="9"/>
      <c r="P42" s="9"/>
      <c r="Q42" s="9"/>
      <c r="R42" s="9"/>
      <c r="S42" s="9"/>
      <c r="T42" s="9"/>
      <c r="U42" s="9"/>
    </row>
    <row r="43" spans="1:21" s="147" customFormat="1" outlineLevel="1">
      <c r="A43" s="35"/>
      <c r="B43" s="35"/>
      <c r="C43" s="34"/>
      <c r="D43" s="4"/>
      <c r="E43" s="147" t="str">
        <f xml:space="preserve"> E$32</f>
        <v>Water ~ Other adjustment to wholesale RCV at 2020 FYE price base</v>
      </c>
      <c r="F43" s="147">
        <f t="shared" ref="F43:G43" si="9" xml:space="preserve"> F$32</f>
        <v>0</v>
      </c>
      <c r="G43" s="147" t="str">
        <f t="shared" si="9"/>
        <v>£m</v>
      </c>
      <c r="H43" s="9"/>
      <c r="I43" s="9"/>
      <c r="J43" s="9"/>
      <c r="K43" s="9"/>
      <c r="L43" s="9"/>
      <c r="M43" s="9"/>
      <c r="N43" s="9"/>
      <c r="O43" s="9"/>
      <c r="P43" s="9"/>
      <c r="Q43" s="9"/>
      <c r="R43" s="9"/>
      <c r="S43" s="9"/>
      <c r="T43" s="9"/>
      <c r="U43" s="9"/>
    </row>
    <row r="44" spans="1:21" ht="4.8" customHeight="1" outlineLevel="1"/>
    <row r="45" spans="1:21" s="152" customFormat="1" outlineLevel="1">
      <c r="A45" s="191"/>
      <c r="B45" s="191"/>
      <c r="C45" s="192"/>
      <c r="D45" s="193"/>
      <c r="E45" s="194" t="str">
        <f xml:space="preserve"> Indexation!E$106</f>
        <v>CPIH deflate from 2020 FYE to 2018 FYE</v>
      </c>
      <c r="F45" s="194">
        <f xml:space="preserve"> Indexation!F$106</f>
        <v>0.95869173746771619</v>
      </c>
      <c r="G45" s="194" t="str">
        <f xml:space="preserve"> Indexation!G$106</f>
        <v>factor</v>
      </c>
    </row>
    <row r="46" spans="1:21" ht="4.8" customHeight="1" outlineLevel="1"/>
    <row r="47" spans="1:21" s="147" customFormat="1" outlineLevel="1">
      <c r="A47" s="35"/>
      <c r="B47" s="35"/>
      <c r="C47" s="34"/>
      <c r="D47" s="4"/>
      <c r="E47" s="197" t="s">
        <v>319</v>
      </c>
      <c r="F47" s="197">
        <f t="shared" ref="F47:F54" si="10" xml:space="preserve"> F36 * F$45</f>
        <v>0</v>
      </c>
      <c r="G47" s="197" t="s">
        <v>208</v>
      </c>
      <c r="H47" s="9"/>
      <c r="I47" s="9"/>
      <c r="J47" s="9"/>
      <c r="K47" s="9"/>
      <c r="L47" s="9"/>
      <c r="M47" s="9"/>
      <c r="N47" s="9"/>
      <c r="O47" s="9"/>
      <c r="P47" s="9"/>
      <c r="Q47" s="9"/>
      <c r="R47" s="9"/>
      <c r="S47" s="9"/>
      <c r="T47" s="9"/>
      <c r="U47" s="9"/>
    </row>
    <row r="48" spans="1:21" s="206" customFormat="1" outlineLevel="1">
      <c r="A48" s="171"/>
      <c r="B48" s="171"/>
      <c r="C48" s="172"/>
      <c r="D48" s="173"/>
      <c r="E48" s="197" t="s">
        <v>320</v>
      </c>
      <c r="F48" s="197">
        <f t="shared" si="10"/>
        <v>17.900303066520749</v>
      </c>
      <c r="G48" s="197" t="s">
        <v>208</v>
      </c>
      <c r="H48" s="173"/>
      <c r="I48" s="173"/>
      <c r="J48" s="173"/>
      <c r="K48" s="173"/>
      <c r="L48" s="173"/>
      <c r="M48" s="173"/>
      <c r="N48" s="173"/>
      <c r="O48" s="173"/>
      <c r="P48" s="173"/>
      <c r="Q48" s="173"/>
      <c r="R48" s="173"/>
      <c r="S48" s="173"/>
      <c r="T48" s="173"/>
      <c r="U48" s="173"/>
    </row>
    <row r="49" spans="1:21" s="206" customFormat="1" outlineLevel="1">
      <c r="A49" s="171"/>
      <c r="B49" s="171"/>
      <c r="C49" s="172"/>
      <c r="D49" s="173"/>
      <c r="E49" s="299" t="s">
        <v>321</v>
      </c>
      <c r="F49" s="197">
        <f t="shared" si="10"/>
        <v>-97.407560752251783</v>
      </c>
      <c r="G49" s="197" t="s">
        <v>208</v>
      </c>
      <c r="H49" s="173"/>
      <c r="I49" s="173"/>
      <c r="J49" s="173"/>
      <c r="K49" s="173"/>
      <c r="L49" s="173"/>
      <c r="M49" s="173"/>
      <c r="N49" s="173"/>
      <c r="O49" s="173"/>
      <c r="P49" s="173"/>
      <c r="Q49" s="173"/>
      <c r="R49" s="173"/>
      <c r="S49" s="173"/>
      <c r="T49" s="173"/>
      <c r="U49" s="173"/>
    </row>
    <row r="50" spans="1:21" s="206" customFormat="1" outlineLevel="1">
      <c r="A50" s="171"/>
      <c r="B50" s="171"/>
      <c r="C50" s="172"/>
      <c r="D50" s="173"/>
      <c r="E50" s="197" t="s">
        <v>322</v>
      </c>
      <c r="F50" s="197">
        <f t="shared" si="10"/>
        <v>-32.267069458168187</v>
      </c>
      <c r="G50" s="197" t="s">
        <v>208</v>
      </c>
      <c r="H50" s="173"/>
      <c r="I50" s="173"/>
      <c r="J50" s="173"/>
      <c r="K50" s="173"/>
      <c r="L50" s="173"/>
      <c r="M50" s="173"/>
      <c r="N50" s="173"/>
      <c r="O50" s="173"/>
      <c r="P50" s="173"/>
      <c r="Q50" s="173"/>
      <c r="R50" s="173"/>
      <c r="S50" s="173"/>
      <c r="T50" s="173"/>
      <c r="U50" s="173"/>
    </row>
    <row r="51" spans="1:21" s="206" customFormat="1" outlineLevel="1">
      <c r="A51" s="171"/>
      <c r="B51" s="171"/>
      <c r="C51" s="172"/>
      <c r="D51" s="173"/>
      <c r="E51" s="197" t="s">
        <v>323</v>
      </c>
      <c r="F51" s="197">
        <f t="shared" si="10"/>
        <v>0</v>
      </c>
      <c r="G51" s="197" t="s">
        <v>208</v>
      </c>
      <c r="H51" s="173"/>
      <c r="I51" s="173"/>
      <c r="J51" s="173"/>
      <c r="K51" s="173"/>
      <c r="L51" s="173"/>
      <c r="M51" s="173"/>
      <c r="N51" s="173"/>
      <c r="O51" s="173"/>
      <c r="P51" s="173"/>
      <c r="Q51" s="173"/>
      <c r="R51" s="173"/>
      <c r="S51" s="173"/>
      <c r="T51" s="173"/>
      <c r="U51" s="173"/>
    </row>
    <row r="52" spans="1:21" s="247" customFormat="1" outlineLevel="1">
      <c r="A52" s="171"/>
      <c r="B52" s="171"/>
      <c r="C52" s="172"/>
      <c r="D52" s="173"/>
      <c r="E52" s="197" t="s">
        <v>324</v>
      </c>
      <c r="F52" s="197">
        <f t="shared" si="10"/>
        <v>0</v>
      </c>
      <c r="G52" s="197" t="s">
        <v>208</v>
      </c>
      <c r="H52" s="173"/>
      <c r="I52" s="173"/>
      <c r="J52" s="173"/>
      <c r="K52" s="173"/>
      <c r="L52" s="173"/>
      <c r="M52" s="173"/>
      <c r="N52" s="173"/>
      <c r="O52" s="173"/>
      <c r="P52" s="173"/>
      <c r="Q52" s="173"/>
      <c r="R52" s="173"/>
      <c r="S52" s="173"/>
      <c r="T52" s="173"/>
      <c r="U52" s="173"/>
    </row>
    <row r="53" spans="1:21" s="206" customFormat="1" outlineLevel="1">
      <c r="A53" s="171"/>
      <c r="B53" s="171"/>
      <c r="C53" s="172"/>
      <c r="D53" s="173"/>
      <c r="E53" s="197" t="s">
        <v>325</v>
      </c>
      <c r="F53" s="197">
        <f t="shared" si="10"/>
        <v>260.33622763124413</v>
      </c>
      <c r="G53" s="197" t="s">
        <v>208</v>
      </c>
      <c r="H53" s="173"/>
      <c r="I53" s="173"/>
      <c r="J53" s="173"/>
      <c r="K53" s="173"/>
      <c r="L53" s="173"/>
      <c r="M53" s="173"/>
      <c r="N53" s="173"/>
      <c r="O53" s="173"/>
      <c r="P53" s="173"/>
      <c r="Q53" s="173"/>
      <c r="R53" s="173"/>
      <c r="S53" s="173"/>
      <c r="T53" s="173"/>
      <c r="U53" s="173"/>
    </row>
    <row r="54" spans="1:21" s="206" customFormat="1" outlineLevel="1">
      <c r="A54" s="171"/>
      <c r="B54" s="171"/>
      <c r="C54" s="172"/>
      <c r="D54" s="173"/>
      <c r="E54" s="197" t="s">
        <v>326</v>
      </c>
      <c r="F54" s="197">
        <f t="shared" si="10"/>
        <v>0</v>
      </c>
      <c r="G54" s="197" t="s">
        <v>208</v>
      </c>
      <c r="H54" s="173"/>
      <c r="I54" s="173"/>
      <c r="J54" s="173"/>
      <c r="K54" s="173"/>
      <c r="L54" s="173"/>
      <c r="M54" s="173"/>
      <c r="N54" s="173"/>
      <c r="O54" s="173"/>
      <c r="P54" s="173"/>
      <c r="Q54" s="173"/>
      <c r="R54" s="173"/>
      <c r="S54" s="173"/>
      <c r="T54" s="173"/>
      <c r="U54" s="173"/>
    </row>
    <row r="55" spans="1:21" s="197" customFormat="1" outlineLevel="1">
      <c r="A55" s="171"/>
      <c r="B55" s="171"/>
      <c r="C55" s="172"/>
      <c r="D55" s="173"/>
      <c r="E55" s="198" t="s">
        <v>327</v>
      </c>
      <c r="F55" s="198">
        <f>SUM(F47:F54)</f>
        <v>148.5619004873449</v>
      </c>
      <c r="G55" s="198" t="s">
        <v>208</v>
      </c>
      <c r="H55" s="173"/>
      <c r="I55" s="173"/>
      <c r="J55" s="173"/>
      <c r="K55" s="173"/>
      <c r="L55" s="173"/>
      <c r="M55" s="173"/>
      <c r="N55" s="173"/>
      <c r="O55" s="173"/>
      <c r="P55" s="173"/>
      <c r="Q55" s="173"/>
      <c r="R55" s="173"/>
      <c r="S55" s="173"/>
      <c r="T55" s="173"/>
      <c r="U55" s="173"/>
    </row>
    <row r="56" spans="1:21" s="147" customFormat="1" outlineLevel="1">
      <c r="A56" s="35"/>
      <c r="B56" s="35"/>
      <c r="C56" s="34"/>
      <c r="D56" s="4"/>
      <c r="H56" s="9"/>
      <c r="I56" s="9"/>
      <c r="J56" s="9"/>
      <c r="K56" s="9"/>
      <c r="L56" s="9"/>
      <c r="M56" s="9"/>
      <c r="N56" s="9"/>
      <c r="O56" s="9"/>
      <c r="P56" s="9"/>
      <c r="Q56" s="9"/>
      <c r="R56" s="9"/>
      <c r="S56" s="9"/>
      <c r="T56" s="9"/>
      <c r="U56" s="9"/>
    </row>
    <row r="57" spans="1:21" s="147" customFormat="1" outlineLevel="1">
      <c r="A57" s="35"/>
      <c r="B57" s="35"/>
      <c r="C57" s="34" t="s">
        <v>328</v>
      </c>
      <c r="D57" s="4"/>
      <c r="H57" s="9"/>
      <c r="I57" s="9"/>
      <c r="J57" s="9"/>
      <c r="K57" s="9"/>
      <c r="L57" s="9"/>
      <c r="M57" s="9"/>
      <c r="N57" s="9"/>
      <c r="O57" s="9"/>
      <c r="P57" s="9"/>
      <c r="Q57" s="9"/>
      <c r="R57" s="9"/>
      <c r="S57" s="9"/>
      <c r="T57" s="9"/>
      <c r="U57" s="9"/>
    </row>
    <row r="58" spans="1:21" s="147" customFormat="1" outlineLevel="1">
      <c r="A58" s="35"/>
      <c r="B58" s="35"/>
      <c r="C58" s="34"/>
      <c r="D58" s="4"/>
      <c r="E58" s="147" t="str">
        <f xml:space="preserve"> E$20</f>
        <v>Water ~ Total Adjustment RCV carry forward to PR19 at 2020 FYE price base</v>
      </c>
      <c r="F58" s="147">
        <f t="shared" ref="F58:G58" si="11" xml:space="preserve"> F$20</f>
        <v>18.671594180839115</v>
      </c>
      <c r="G58" s="147" t="str">
        <f t="shared" si="11"/>
        <v>£m</v>
      </c>
      <c r="H58" s="9"/>
      <c r="I58" s="9"/>
      <c r="J58" s="9"/>
      <c r="K58" s="9"/>
      <c r="L58" s="9"/>
      <c r="M58" s="9"/>
      <c r="N58" s="9"/>
      <c r="O58" s="9"/>
      <c r="P58" s="9"/>
      <c r="Q58" s="9"/>
      <c r="R58" s="9"/>
      <c r="S58" s="9"/>
      <c r="T58" s="9"/>
      <c r="U58" s="9"/>
    </row>
    <row r="59" spans="1:21" s="147" customFormat="1" outlineLevel="1">
      <c r="A59" s="35"/>
      <c r="B59" s="35"/>
      <c r="C59" s="34"/>
      <c r="D59" s="4"/>
      <c r="E59" s="147" t="str">
        <f xml:space="preserve"> E$21</f>
        <v>Water ~ CIS RCV inflation correction at 2020 FYE price base</v>
      </c>
      <c r="F59" s="147">
        <f t="shared" ref="F59:G59" si="12" xml:space="preserve"> F$21</f>
        <v>-101.6046732702043</v>
      </c>
      <c r="G59" s="147" t="str">
        <f t="shared" si="12"/>
        <v>£m</v>
      </c>
      <c r="H59" s="9"/>
      <c r="I59" s="9"/>
      <c r="J59" s="9"/>
      <c r="K59" s="9"/>
      <c r="L59" s="9"/>
      <c r="M59" s="9"/>
      <c r="N59" s="9"/>
      <c r="O59" s="9"/>
      <c r="P59" s="9"/>
      <c r="Q59" s="9"/>
      <c r="R59" s="9"/>
      <c r="S59" s="9"/>
      <c r="T59" s="9"/>
      <c r="U59" s="9"/>
    </row>
    <row r="60" spans="1:21" s="147" customFormat="1" outlineLevel="1">
      <c r="A60" s="35"/>
      <c r="B60" s="35"/>
      <c r="C60" s="34"/>
      <c r="D60" s="4"/>
      <c r="E60" s="147" t="str">
        <f xml:space="preserve"> E$33</f>
        <v>Water ~ NPV effect of 50% of proceeds from disposals of interest in land at 2020 FYE price base</v>
      </c>
      <c r="F60" s="147">
        <f t="shared" ref="F60:G60" si="13" xml:space="preserve"> F$33</f>
        <v>-33.65739809482271</v>
      </c>
      <c r="G60" s="147" t="str">
        <f t="shared" si="13"/>
        <v>£m</v>
      </c>
      <c r="H60" s="9"/>
      <c r="I60" s="9"/>
      <c r="J60" s="9"/>
      <c r="K60" s="9"/>
      <c r="L60" s="9"/>
      <c r="M60" s="9"/>
      <c r="N60" s="9"/>
      <c r="O60" s="9"/>
      <c r="P60" s="9"/>
      <c r="Q60" s="9"/>
      <c r="R60" s="9"/>
      <c r="S60" s="9"/>
      <c r="T60" s="9"/>
      <c r="U60" s="9"/>
    </row>
    <row r="61" spans="1:21" s="147" customFormat="1" outlineLevel="1">
      <c r="A61" s="35"/>
      <c r="B61" s="35"/>
      <c r="C61" s="34"/>
      <c r="D61" s="4"/>
      <c r="E61" s="147" t="str">
        <f xml:space="preserve"> E$22</f>
        <v>Net performance payment / (penalty) applied to RCV for end of period ODI adjustments ~ Water resources at 2020 FYE price base</v>
      </c>
      <c r="F61" s="147">
        <f t="shared" ref="F61:G61" si="14" xml:space="preserve"> F$22</f>
        <v>0</v>
      </c>
      <c r="G61" s="147" t="str">
        <f t="shared" si="14"/>
        <v>£m</v>
      </c>
      <c r="H61" s="9"/>
      <c r="I61" s="9"/>
      <c r="J61" s="9"/>
      <c r="K61" s="9"/>
      <c r="L61" s="9"/>
      <c r="M61" s="9"/>
      <c r="N61" s="9"/>
      <c r="O61" s="9"/>
      <c r="P61" s="9"/>
      <c r="Q61" s="9"/>
      <c r="R61" s="9"/>
      <c r="S61" s="9"/>
      <c r="T61" s="9"/>
      <c r="U61" s="9"/>
    </row>
    <row r="62" spans="1:21" s="246" customFormat="1" outlineLevel="1">
      <c r="A62" s="35"/>
      <c r="B62" s="35"/>
      <c r="C62" s="34"/>
      <c r="D62" s="4"/>
      <c r="E62" s="147" t="str">
        <f xml:space="preserve"> E$23</f>
        <v>Net performance payment / (penalty) applied to RCV for end of period ODI adjustments ~ Water network plus at 2020 FYE price base</v>
      </c>
      <c r="F62" s="147">
        <f t="shared" ref="F62:G62" si="15" xml:space="preserve"> F$23</f>
        <v>0</v>
      </c>
      <c r="G62" s="147" t="str">
        <f t="shared" si="15"/>
        <v>£m</v>
      </c>
      <c r="H62" s="9"/>
      <c r="I62" s="9"/>
      <c r="J62" s="9"/>
      <c r="K62" s="9"/>
      <c r="L62" s="9"/>
      <c r="M62" s="9"/>
      <c r="N62" s="9"/>
      <c r="O62" s="9"/>
      <c r="P62" s="9"/>
      <c r="Q62" s="9"/>
      <c r="R62" s="9"/>
      <c r="S62" s="9"/>
      <c r="T62" s="9"/>
      <c r="U62" s="9"/>
    </row>
    <row r="63" spans="1:21" s="147" customFormat="1" outlineLevel="1">
      <c r="A63" s="35"/>
      <c r="B63" s="35"/>
      <c r="C63" s="34"/>
      <c r="D63" s="4"/>
      <c r="E63" s="147" t="str">
        <f xml:space="preserve"> E$24</f>
        <v>Water: RCV adjustment from totex menu model at 2020 FYE price base</v>
      </c>
      <c r="F63" s="147">
        <f t="shared" ref="F63:G63" si="16" xml:space="preserve"> F$24</f>
        <v>271.55363654107941</v>
      </c>
      <c r="G63" s="147" t="str">
        <f t="shared" si="16"/>
        <v>£m</v>
      </c>
      <c r="H63" s="9"/>
      <c r="I63" s="9"/>
      <c r="J63" s="9"/>
      <c r="K63" s="9"/>
      <c r="L63" s="9"/>
      <c r="M63" s="9"/>
      <c r="N63" s="9"/>
      <c r="O63" s="9"/>
      <c r="P63" s="9"/>
      <c r="Q63" s="9"/>
      <c r="R63" s="9"/>
      <c r="S63" s="9"/>
      <c r="T63" s="9"/>
      <c r="U63" s="9"/>
    </row>
    <row r="64" spans="1:21" s="147" customFormat="1" outlineLevel="1">
      <c r="A64" s="35"/>
      <c r="B64" s="35"/>
      <c r="C64" s="34"/>
      <c r="D64" s="4"/>
      <c r="E64" s="147" t="str">
        <f xml:space="preserve"> E$32</f>
        <v>Water ~ Other adjustment to wholesale RCV at 2020 FYE price base</v>
      </c>
      <c r="F64" s="147">
        <f t="shared" ref="F64:G64" si="17" xml:space="preserve"> F$32</f>
        <v>0</v>
      </c>
      <c r="G64" s="147" t="str">
        <f t="shared" si="17"/>
        <v>£m</v>
      </c>
      <c r="H64" s="9"/>
      <c r="I64" s="9"/>
      <c r="J64" s="9"/>
      <c r="K64" s="9"/>
      <c r="L64" s="9"/>
      <c r="M64" s="9"/>
      <c r="N64" s="9"/>
      <c r="O64" s="9"/>
      <c r="P64" s="9"/>
      <c r="Q64" s="9"/>
      <c r="R64" s="9"/>
      <c r="S64" s="9"/>
      <c r="T64" s="9"/>
      <c r="U64" s="9"/>
    </row>
    <row r="65" spans="1:21" ht="4.8" customHeight="1" outlineLevel="1"/>
    <row r="66" spans="1:21" s="152" customFormat="1" outlineLevel="1">
      <c r="A66" s="191"/>
      <c r="B66" s="191"/>
      <c r="C66" s="192"/>
      <c r="D66" s="193"/>
      <c r="E66" s="194" t="str">
        <f xml:space="preserve"> Indexation!E$105</f>
        <v>CPIH deflate from 2020 FYE to 2018 FYA</v>
      </c>
      <c r="F66" s="194">
        <f xml:space="preserve"> Indexation!F$105</f>
        <v>0.95063422682930998</v>
      </c>
      <c r="G66" s="194" t="str">
        <f xml:space="preserve"> Indexation!G$105</f>
        <v>factor</v>
      </c>
    </row>
    <row r="67" spans="1:21" ht="4.8" customHeight="1" outlineLevel="1"/>
    <row r="68" spans="1:21" s="206" customFormat="1" outlineLevel="1">
      <c r="A68" s="171"/>
      <c r="B68" s="171"/>
      <c r="C68" s="172"/>
      <c r="D68" s="173"/>
      <c r="E68" s="197" t="s">
        <v>329</v>
      </c>
      <c r="F68" s="197">
        <f t="shared" ref="F68:F74" si="18" xml:space="preserve"> F58 * F$66</f>
        <v>17.749856497772637</v>
      </c>
      <c r="G68" s="197" t="s">
        <v>208</v>
      </c>
      <c r="H68" s="173"/>
      <c r="I68" s="173"/>
      <c r="J68" s="173"/>
      <c r="K68" s="173"/>
      <c r="L68" s="173"/>
      <c r="M68" s="173"/>
      <c r="N68" s="173"/>
      <c r="O68" s="173"/>
      <c r="P68" s="173"/>
      <c r="Q68" s="173"/>
      <c r="R68" s="173"/>
      <c r="S68" s="173"/>
      <c r="T68" s="173"/>
      <c r="U68" s="173"/>
    </row>
    <row r="69" spans="1:21" s="206" customFormat="1" outlineLevel="1">
      <c r="A69" s="171"/>
      <c r="B69" s="171"/>
      <c r="C69" s="172"/>
      <c r="D69" s="173"/>
      <c r="E69" s="299" t="s">
        <v>330</v>
      </c>
      <c r="F69" s="197">
        <f t="shared" si="18"/>
        <v>-96.588880016465325</v>
      </c>
      <c r="G69" s="197" t="s">
        <v>208</v>
      </c>
      <c r="H69" s="173"/>
      <c r="I69" s="173"/>
      <c r="J69" s="173"/>
      <c r="K69" s="173"/>
      <c r="L69" s="173"/>
      <c r="M69" s="173"/>
      <c r="N69" s="173"/>
      <c r="O69" s="173"/>
      <c r="P69" s="173"/>
      <c r="Q69" s="173"/>
      <c r="R69" s="173"/>
      <c r="S69" s="173"/>
      <c r="T69" s="173"/>
      <c r="U69" s="173"/>
    </row>
    <row r="70" spans="1:21" s="206" customFormat="1" outlineLevel="1">
      <c r="A70" s="171"/>
      <c r="B70" s="171"/>
      <c r="C70" s="172"/>
      <c r="D70" s="173"/>
      <c r="E70" s="197" t="s">
        <v>331</v>
      </c>
      <c r="F70" s="197">
        <f t="shared" si="18"/>
        <v>-31.99587461495808</v>
      </c>
      <c r="G70" s="197" t="s">
        <v>208</v>
      </c>
      <c r="H70" s="173"/>
      <c r="I70" s="173"/>
      <c r="J70" s="173"/>
      <c r="K70" s="173"/>
      <c r="L70" s="173"/>
      <c r="M70" s="173"/>
      <c r="N70" s="173"/>
      <c r="O70" s="173"/>
      <c r="P70" s="173"/>
      <c r="Q70" s="173"/>
      <c r="R70" s="173"/>
      <c r="S70" s="173"/>
      <c r="T70" s="173"/>
      <c r="U70" s="173"/>
    </row>
    <row r="71" spans="1:21" s="206" customFormat="1" outlineLevel="1">
      <c r="A71" s="171"/>
      <c r="B71" s="171"/>
      <c r="C71" s="172"/>
      <c r="D71" s="173"/>
      <c r="E71" s="197" t="s">
        <v>332</v>
      </c>
      <c r="F71" s="197">
        <f t="shared" si="18"/>
        <v>0</v>
      </c>
      <c r="G71" s="197" t="s">
        <v>208</v>
      </c>
      <c r="H71" s="173"/>
      <c r="I71" s="173"/>
      <c r="J71" s="173"/>
      <c r="K71" s="173"/>
      <c r="L71" s="173"/>
      <c r="M71" s="173"/>
      <c r="N71" s="173"/>
      <c r="O71" s="173"/>
      <c r="P71" s="173"/>
      <c r="Q71" s="173"/>
      <c r="R71" s="173"/>
      <c r="S71" s="173"/>
      <c r="T71" s="173"/>
      <c r="U71" s="173"/>
    </row>
    <row r="72" spans="1:21" s="247" customFormat="1" outlineLevel="1">
      <c r="A72" s="171"/>
      <c r="B72" s="171"/>
      <c r="C72" s="172"/>
      <c r="D72" s="173"/>
      <c r="E72" s="197" t="s">
        <v>333</v>
      </c>
      <c r="F72" s="197">
        <f t="shared" si="18"/>
        <v>0</v>
      </c>
      <c r="G72" s="197" t="s">
        <v>208</v>
      </c>
      <c r="H72" s="173"/>
      <c r="I72" s="173"/>
      <c r="J72" s="173"/>
      <c r="K72" s="173"/>
      <c r="L72" s="173"/>
      <c r="M72" s="173"/>
      <c r="N72" s="173"/>
      <c r="O72" s="173"/>
      <c r="P72" s="173"/>
      <c r="Q72" s="173"/>
      <c r="R72" s="173"/>
      <c r="S72" s="173"/>
      <c r="T72" s="173"/>
      <c r="U72" s="173"/>
    </row>
    <row r="73" spans="1:21" s="206" customFormat="1" outlineLevel="1">
      <c r="A73" s="171"/>
      <c r="B73" s="171"/>
      <c r="C73" s="172"/>
      <c r="D73" s="173"/>
      <c r="E73" s="197" t="s">
        <v>334</v>
      </c>
      <c r="F73" s="197">
        <f t="shared" si="18"/>
        <v>258.14818131591647</v>
      </c>
      <c r="G73" s="197" t="s">
        <v>208</v>
      </c>
      <c r="H73" s="173"/>
      <c r="I73" s="173"/>
      <c r="J73" s="173"/>
      <c r="K73" s="173"/>
      <c r="L73" s="173"/>
      <c r="M73" s="173"/>
      <c r="N73" s="173"/>
      <c r="O73" s="173"/>
      <c r="P73" s="173"/>
      <c r="Q73" s="173"/>
      <c r="R73" s="173"/>
      <c r="S73" s="173"/>
      <c r="T73" s="173"/>
      <c r="U73" s="173"/>
    </row>
    <row r="74" spans="1:21" s="206" customFormat="1" outlineLevel="1">
      <c r="A74" s="171"/>
      <c r="B74" s="171"/>
      <c r="C74" s="172"/>
      <c r="D74" s="173"/>
      <c r="E74" s="197" t="s">
        <v>335</v>
      </c>
      <c r="F74" s="197">
        <f t="shared" si="18"/>
        <v>0</v>
      </c>
      <c r="G74" s="197" t="s">
        <v>208</v>
      </c>
      <c r="H74" s="173"/>
      <c r="I74" s="173"/>
      <c r="J74" s="173"/>
      <c r="K74" s="173"/>
      <c r="L74" s="173"/>
      <c r="M74" s="173"/>
      <c r="N74" s="173"/>
      <c r="O74" s="173"/>
      <c r="P74" s="173"/>
      <c r="Q74" s="173"/>
      <c r="R74" s="173"/>
      <c r="S74" s="173"/>
      <c r="T74" s="173"/>
      <c r="U74" s="173"/>
    </row>
    <row r="75" spans="1:21" s="206" customFormat="1" outlineLevel="1">
      <c r="A75" s="171"/>
      <c r="B75" s="171"/>
      <c r="C75" s="172"/>
      <c r="D75" s="173"/>
      <c r="E75" s="197"/>
      <c r="F75" s="197"/>
      <c r="G75" s="197"/>
      <c r="H75" s="173"/>
      <c r="I75" s="173"/>
      <c r="J75" s="173"/>
      <c r="K75" s="173"/>
      <c r="L75" s="173"/>
      <c r="M75" s="173"/>
      <c r="N75" s="173"/>
      <c r="O75" s="173"/>
      <c r="P75" s="173"/>
      <c r="Q75" s="173"/>
      <c r="R75" s="173"/>
      <c r="S75" s="173"/>
      <c r="T75" s="173"/>
      <c r="U75" s="173"/>
    </row>
    <row r="76" spans="1:21" s="206" customFormat="1" outlineLevel="1">
      <c r="A76" s="171"/>
      <c r="B76" s="275"/>
      <c r="C76" s="272" t="s">
        <v>336</v>
      </c>
      <c r="D76" s="276"/>
      <c r="E76" s="265"/>
      <c r="F76" s="265"/>
      <c r="G76" s="265"/>
      <c r="H76" s="173"/>
      <c r="I76" s="173"/>
      <c r="J76" s="173"/>
      <c r="K76" s="173"/>
      <c r="L76" s="173"/>
      <c r="M76" s="173"/>
      <c r="N76" s="173"/>
      <c r="O76" s="173"/>
      <c r="P76" s="173"/>
      <c r="Q76" s="173"/>
      <c r="R76" s="173"/>
      <c r="S76" s="173"/>
      <c r="T76" s="173"/>
      <c r="U76" s="173"/>
    </row>
    <row r="77" spans="1:21" s="206" customFormat="1" outlineLevel="1">
      <c r="A77" s="171"/>
      <c r="B77" s="275"/>
      <c r="C77" s="277"/>
      <c r="D77" s="276"/>
      <c r="E77" s="278" t="str">
        <f xml:space="preserve"> Inputs!E$99</f>
        <v>Water resources IFRS16 RCV adjustment</v>
      </c>
      <c r="F77" s="278">
        <f xml:space="preserve"> Inputs!F$99</f>
        <v>0</v>
      </c>
      <c r="G77" s="278" t="str">
        <f xml:space="preserve"> Inputs!G$99</f>
        <v>£m</v>
      </c>
      <c r="H77" s="173"/>
      <c r="I77" s="173"/>
      <c r="J77" s="173"/>
      <c r="K77" s="173"/>
      <c r="L77" s="173"/>
      <c r="M77" s="173"/>
      <c r="N77" s="173"/>
      <c r="O77" s="173"/>
      <c r="P77" s="173"/>
      <c r="Q77" s="173"/>
      <c r="R77" s="173"/>
      <c r="S77" s="173"/>
      <c r="T77" s="173"/>
      <c r="U77" s="173"/>
    </row>
    <row r="78" spans="1:21" s="206" customFormat="1" outlineLevel="1">
      <c r="A78" s="171"/>
      <c r="B78" s="275"/>
      <c r="C78" s="277"/>
      <c r="D78" s="276"/>
      <c r="E78" s="278" t="str">
        <f xml:space="preserve"> Inputs!E$100</f>
        <v>Water network plus IFRS16 RCV adjustment</v>
      </c>
      <c r="F78" s="278">
        <f xml:space="preserve"> Inputs!F$100</f>
        <v>0</v>
      </c>
      <c r="G78" s="278" t="str">
        <f xml:space="preserve"> Inputs!G$100</f>
        <v>£m</v>
      </c>
      <c r="H78" s="173"/>
      <c r="I78" s="173"/>
      <c r="J78" s="173"/>
      <c r="K78" s="173"/>
      <c r="L78" s="173"/>
      <c r="M78" s="173"/>
      <c r="N78" s="173"/>
      <c r="O78" s="173"/>
      <c r="P78" s="173"/>
      <c r="Q78" s="173"/>
      <c r="R78" s="173"/>
      <c r="S78" s="173"/>
      <c r="T78" s="173"/>
      <c r="U78" s="173"/>
    </row>
    <row r="79" spans="1:21" ht="4.8" customHeight="1" outlineLevel="1">
      <c r="B79" s="271"/>
      <c r="C79" s="272"/>
      <c r="D79" s="245"/>
      <c r="E79" s="244"/>
      <c r="F79" s="244"/>
      <c r="G79" s="244"/>
    </row>
    <row r="80" spans="1:21" s="152" customFormat="1" outlineLevel="1">
      <c r="A80" s="191"/>
      <c r="B80" s="279"/>
      <c r="C80" s="280"/>
      <c r="D80" s="281"/>
      <c r="E80" s="282" t="str">
        <f xml:space="preserve"> Indexation!E$107</f>
        <v>CPIH deflate from 2018 FYE to 2018 FYA - IFRS 16</v>
      </c>
      <c r="F80" s="282">
        <f xml:space="preserve"> Indexation!F$107</f>
        <v>0.99159530605772273</v>
      </c>
      <c r="G80" s="282" t="str">
        <f xml:space="preserve"> Indexation!G$107</f>
        <v>factor</v>
      </c>
    </row>
    <row r="81" spans="1:21" ht="4.8" customHeight="1" outlineLevel="1">
      <c r="B81" s="271"/>
      <c r="C81" s="272"/>
      <c r="D81" s="245"/>
      <c r="E81" s="244"/>
      <c r="F81" s="244"/>
      <c r="G81" s="244"/>
    </row>
    <row r="82" spans="1:21" s="206" customFormat="1" outlineLevel="1">
      <c r="A82" s="171"/>
      <c r="B82" s="275"/>
      <c r="C82" s="277"/>
      <c r="D82" s="276"/>
      <c r="E82" s="265" t="s">
        <v>337</v>
      </c>
      <c r="F82" s="265">
        <f xml:space="preserve"> F77 * F$80</f>
        <v>0</v>
      </c>
      <c r="G82" s="265" t="s">
        <v>208</v>
      </c>
      <c r="H82" s="173"/>
      <c r="I82" s="173"/>
      <c r="J82" s="173"/>
      <c r="K82" s="173"/>
      <c r="L82" s="173"/>
      <c r="M82" s="173"/>
      <c r="N82" s="173"/>
      <c r="O82" s="173"/>
      <c r="P82" s="173"/>
      <c r="Q82" s="173"/>
      <c r="R82" s="173"/>
      <c r="S82" s="173"/>
      <c r="T82" s="173"/>
      <c r="U82" s="173"/>
    </row>
    <row r="83" spans="1:21" s="206" customFormat="1" outlineLevel="1">
      <c r="A83" s="171"/>
      <c r="B83" s="275"/>
      <c r="C83" s="277"/>
      <c r="D83" s="276"/>
      <c r="E83" s="265" t="s">
        <v>338</v>
      </c>
      <c r="F83" s="265">
        <f xml:space="preserve"> F78 * F$80</f>
        <v>0</v>
      </c>
      <c r="G83" s="265" t="s">
        <v>208</v>
      </c>
      <c r="H83" s="173"/>
      <c r="I83" s="173"/>
      <c r="J83" s="173"/>
      <c r="K83" s="173"/>
      <c r="L83" s="173"/>
      <c r="M83" s="173"/>
      <c r="N83" s="173"/>
      <c r="O83" s="173"/>
      <c r="P83" s="173"/>
      <c r="Q83" s="173"/>
      <c r="R83" s="173"/>
      <c r="S83" s="173"/>
      <c r="T83" s="173"/>
      <c r="U83" s="173"/>
    </row>
    <row r="84" spans="1:21" outlineLevel="1">
      <c r="E84" s="169"/>
      <c r="F84" s="169"/>
      <c r="G84" s="169"/>
    </row>
    <row r="85" spans="1:21" s="147" customFormat="1" outlineLevel="1">
      <c r="A85" s="35"/>
      <c r="B85" s="35" t="s">
        <v>339</v>
      </c>
      <c r="C85" s="34"/>
      <c r="D85" s="4"/>
      <c r="H85" s="9"/>
      <c r="I85" s="9"/>
      <c r="J85" s="9"/>
      <c r="K85" s="9"/>
      <c r="L85" s="9"/>
      <c r="M85" s="9"/>
      <c r="N85" s="9"/>
      <c r="O85" s="9"/>
      <c r="P85" s="9"/>
      <c r="Q85" s="9"/>
      <c r="R85" s="9"/>
      <c r="S85" s="9"/>
      <c r="T85" s="9"/>
      <c r="U85" s="9"/>
    </row>
    <row r="86" spans="1:21" s="166" customFormat="1" outlineLevel="1">
      <c r="A86" s="150"/>
      <c r="B86" s="150"/>
      <c r="C86" s="151"/>
      <c r="D86" s="39"/>
      <c r="E86" s="39" t="str">
        <f t="shared" ref="E86:G86" si="19" xml:space="preserve"> E$19</f>
        <v>Wholesale water closing RCV at 31 March 2020 (from PR14 FD) at 2020 FYE price base</v>
      </c>
      <c r="F86" s="39">
        <f t="shared" si="19"/>
        <v>0</v>
      </c>
      <c r="G86" s="39" t="str">
        <f t="shared" si="19"/>
        <v>£m</v>
      </c>
      <c r="H86" s="177"/>
      <c r="I86" s="177"/>
      <c r="J86" s="177"/>
      <c r="K86" s="177"/>
      <c r="L86" s="177"/>
      <c r="M86" s="177"/>
      <c r="N86" s="177"/>
      <c r="O86" s="177"/>
      <c r="P86" s="177"/>
      <c r="Q86" s="177"/>
      <c r="R86" s="177"/>
      <c r="S86" s="177"/>
      <c r="T86" s="177"/>
      <c r="U86" s="177"/>
    </row>
    <row r="87" spans="1:21" s="166" customFormat="1" outlineLevel="1">
      <c r="A87" s="150"/>
      <c r="B87" s="150"/>
      <c r="C87" s="151"/>
      <c r="D87" s="39"/>
      <c r="E87" s="39" t="str">
        <f xml:space="preserve"> E$20</f>
        <v>Water ~ Total Adjustment RCV carry forward to PR19 at 2020 FYE price base</v>
      </c>
      <c r="F87" s="39">
        <f xml:space="preserve"> F$20</f>
        <v>18.671594180839115</v>
      </c>
      <c r="G87" s="39" t="str">
        <f xml:space="preserve"> G$20</f>
        <v>£m</v>
      </c>
      <c r="H87" s="177"/>
      <c r="I87" s="177"/>
      <c r="J87" s="177"/>
      <c r="K87" s="177"/>
      <c r="L87" s="177"/>
      <c r="M87" s="177"/>
      <c r="N87" s="177"/>
      <c r="O87" s="177"/>
      <c r="P87" s="177"/>
      <c r="Q87" s="177"/>
      <c r="R87" s="177"/>
      <c r="S87" s="177"/>
      <c r="T87" s="177"/>
      <c r="U87" s="177"/>
    </row>
    <row r="88" spans="1:21" s="166" customFormat="1" outlineLevel="1">
      <c r="A88" s="150"/>
      <c r="B88" s="150"/>
      <c r="C88" s="151"/>
      <c r="D88" s="39"/>
      <c r="E88" s="39" t="str">
        <f xml:space="preserve"> E$21</f>
        <v>Water ~ CIS RCV inflation correction at 2020 FYE price base</v>
      </c>
      <c r="F88" s="39">
        <f xml:space="preserve"> F$21</f>
        <v>-101.6046732702043</v>
      </c>
      <c r="G88" s="39" t="str">
        <f xml:space="preserve"> G$21</f>
        <v>£m</v>
      </c>
      <c r="H88" s="177"/>
      <c r="I88" s="177"/>
      <c r="J88" s="177"/>
      <c r="K88" s="177"/>
      <c r="L88" s="177"/>
      <c r="M88" s="177"/>
      <c r="N88" s="177"/>
      <c r="O88" s="177"/>
      <c r="P88" s="177"/>
      <c r="Q88" s="177"/>
      <c r="R88" s="177"/>
      <c r="S88" s="177"/>
      <c r="T88" s="177"/>
      <c r="U88" s="177"/>
    </row>
    <row r="89" spans="1:21" s="166" customFormat="1" outlineLevel="1">
      <c r="A89" s="150"/>
      <c r="B89" s="150"/>
      <c r="C89" s="151"/>
      <c r="D89" s="39"/>
      <c r="E89" s="39" t="str">
        <f xml:space="preserve"> E$22</f>
        <v>Net performance payment / (penalty) applied to RCV for end of period ODI adjustments ~ Water resources at 2020 FYE price base</v>
      </c>
      <c r="F89" s="39">
        <f xml:space="preserve"> F$22</f>
        <v>0</v>
      </c>
      <c r="G89" s="39" t="str">
        <f xml:space="preserve"> G$22</f>
        <v>£m</v>
      </c>
      <c r="H89" s="177"/>
      <c r="I89" s="177"/>
      <c r="J89" s="177"/>
      <c r="K89" s="177"/>
      <c r="L89" s="177"/>
      <c r="M89" s="177"/>
      <c r="N89" s="177"/>
      <c r="O89" s="177"/>
      <c r="P89" s="177"/>
      <c r="Q89" s="177"/>
      <c r="R89" s="177"/>
      <c r="S89" s="177"/>
      <c r="T89" s="177"/>
      <c r="U89" s="177"/>
    </row>
    <row r="90" spans="1:21" s="248" customFormat="1" outlineLevel="1">
      <c r="A90" s="150"/>
      <c r="B90" s="150"/>
      <c r="C90" s="151"/>
      <c r="D90" s="39"/>
      <c r="E90" s="39" t="str">
        <f xml:space="preserve"> E$23</f>
        <v>Net performance payment / (penalty) applied to RCV for end of period ODI adjustments ~ Water network plus at 2020 FYE price base</v>
      </c>
      <c r="F90" s="39">
        <f t="shared" ref="F90:G90" si="20" xml:space="preserve"> F$23</f>
        <v>0</v>
      </c>
      <c r="G90" s="39" t="str">
        <f t="shared" si="20"/>
        <v>£m</v>
      </c>
      <c r="H90" s="177"/>
      <c r="I90" s="177"/>
      <c r="J90" s="177"/>
      <c r="K90" s="177"/>
      <c r="L90" s="177"/>
      <c r="M90" s="177"/>
      <c r="N90" s="177"/>
      <c r="O90" s="177"/>
      <c r="P90" s="177"/>
      <c r="Q90" s="177"/>
      <c r="R90" s="177"/>
      <c r="S90" s="177"/>
      <c r="T90" s="177"/>
      <c r="U90" s="177"/>
    </row>
    <row r="91" spans="1:21" s="166" customFormat="1" outlineLevel="1">
      <c r="A91" s="150"/>
      <c r="B91" s="150"/>
      <c r="C91" s="151"/>
      <c r="D91" s="39"/>
      <c r="E91" s="39" t="str">
        <f xml:space="preserve"> E$24</f>
        <v>Water: RCV adjustment from totex menu model at 2020 FYE price base</v>
      </c>
      <c r="F91" s="39">
        <f xml:space="preserve"> F$24</f>
        <v>271.55363654107941</v>
      </c>
      <c r="G91" s="39" t="str">
        <f xml:space="preserve"> G$24</f>
        <v>£m</v>
      </c>
      <c r="H91" s="177"/>
      <c r="I91" s="177"/>
      <c r="J91" s="177"/>
      <c r="K91" s="177"/>
      <c r="L91" s="177"/>
      <c r="M91" s="177"/>
      <c r="N91" s="177"/>
      <c r="O91" s="177"/>
      <c r="P91" s="177"/>
      <c r="Q91" s="177"/>
      <c r="R91" s="177"/>
      <c r="S91" s="177"/>
      <c r="T91" s="177"/>
      <c r="U91" s="177"/>
    </row>
    <row r="92" spans="1:21" s="166" customFormat="1" outlineLevel="1">
      <c r="A92" s="150"/>
      <c r="B92" s="150"/>
      <c r="C92" s="151"/>
      <c r="D92" s="39"/>
      <c r="E92" s="39" t="str">
        <f t="shared" ref="E92:G92" si="21" xml:space="preserve"> E$32</f>
        <v>Water ~ Other adjustment to wholesale RCV at 2020 FYE price base</v>
      </c>
      <c r="F92" s="39">
        <f t="shared" si="21"/>
        <v>0</v>
      </c>
      <c r="G92" s="39" t="str">
        <f t="shared" si="21"/>
        <v>£m</v>
      </c>
      <c r="H92" s="177"/>
      <c r="I92" s="177"/>
      <c r="J92" s="177"/>
      <c r="K92" s="177"/>
      <c r="L92" s="177"/>
      <c r="M92" s="177"/>
      <c r="N92" s="177"/>
      <c r="O92" s="177"/>
      <c r="P92" s="177"/>
      <c r="Q92" s="177"/>
      <c r="R92" s="177"/>
      <c r="S92" s="177"/>
      <c r="T92" s="177"/>
      <c r="U92" s="177"/>
    </row>
    <row r="93" spans="1:21" s="166" customFormat="1" outlineLevel="1">
      <c r="A93" s="150"/>
      <c r="B93" s="150"/>
      <c r="C93" s="151"/>
      <c r="D93" s="39"/>
      <c r="E93" s="39" t="str">
        <f xml:space="preserve"> E$33</f>
        <v>Water ~ NPV effect of 50% of proceeds from disposals of interest in land at 2020 FYE price base</v>
      </c>
      <c r="F93" s="39">
        <f xml:space="preserve"> F$33</f>
        <v>-33.65739809482271</v>
      </c>
      <c r="G93" s="39" t="str">
        <f xml:space="preserve"> G$33</f>
        <v>£m</v>
      </c>
      <c r="H93" s="177"/>
      <c r="I93" s="177"/>
      <c r="J93" s="177"/>
      <c r="K93" s="177"/>
      <c r="L93" s="177"/>
      <c r="M93" s="177"/>
      <c r="N93" s="177"/>
      <c r="O93" s="177"/>
      <c r="P93" s="177"/>
      <c r="Q93" s="177"/>
      <c r="R93" s="177"/>
      <c r="S93" s="177"/>
      <c r="T93" s="177"/>
      <c r="U93" s="177"/>
    </row>
    <row r="94" spans="1:21" s="167" customFormat="1" outlineLevel="1">
      <c r="A94" s="35"/>
      <c r="B94" s="35"/>
      <c r="C94" s="34"/>
      <c r="D94" s="4"/>
      <c r="E94" s="250" t="s">
        <v>339</v>
      </c>
      <c r="F94" s="250">
        <f>SUM(F86:F93)</f>
        <v>154.96315935689154</v>
      </c>
      <c r="G94" s="250" t="s">
        <v>208</v>
      </c>
      <c r="H94" s="4"/>
      <c r="I94" s="4"/>
      <c r="J94" s="4"/>
      <c r="K94" s="4"/>
      <c r="L94" s="4"/>
      <c r="M94" s="4"/>
      <c r="N94" s="4"/>
      <c r="O94" s="4"/>
      <c r="P94" s="4"/>
      <c r="Q94" s="4"/>
      <c r="R94" s="4"/>
      <c r="S94" s="4"/>
      <c r="T94" s="4"/>
      <c r="U94" s="4"/>
    </row>
    <row r="95" spans="1:21" s="147" customFormat="1" outlineLevel="1">
      <c r="A95" s="35"/>
      <c r="B95" s="35"/>
      <c r="C95" s="34"/>
      <c r="D95" s="4"/>
      <c r="G95" s="167"/>
      <c r="H95" s="9"/>
      <c r="I95" s="9"/>
      <c r="J95" s="9"/>
      <c r="K95" s="9"/>
      <c r="L95" s="9"/>
      <c r="M95" s="9"/>
      <c r="N95" s="9"/>
      <c r="O95" s="9"/>
      <c r="P95" s="9"/>
      <c r="Q95" s="9"/>
      <c r="R95" s="9"/>
      <c r="S95" s="9"/>
      <c r="T95" s="9"/>
      <c r="U95" s="9"/>
    </row>
    <row r="96" spans="1:21" s="147" customFormat="1" outlineLevel="1">
      <c r="A96" s="35"/>
      <c r="B96" s="35" t="s">
        <v>120</v>
      </c>
      <c r="C96" s="34"/>
      <c r="D96" s="4"/>
      <c r="G96" s="167"/>
      <c r="H96" s="9"/>
      <c r="I96" s="9"/>
      <c r="J96" s="9"/>
      <c r="K96" s="9"/>
      <c r="L96" s="9"/>
      <c r="M96" s="9"/>
      <c r="N96" s="9"/>
      <c r="O96" s="9"/>
      <c r="P96" s="9"/>
      <c r="Q96" s="9"/>
      <c r="R96" s="9"/>
      <c r="S96" s="9"/>
      <c r="T96" s="9"/>
      <c r="U96" s="9"/>
    </row>
    <row r="97" spans="1:21" outlineLevel="1">
      <c r="E97" s="39" t="str">
        <f t="shared" ref="E97:G97" si="22" xml:space="preserve"> E$94</f>
        <v>Total wholesale water RCV at 31 March 2020 post midnight adjustments before allocation to price control units at 2020 FYE price base</v>
      </c>
      <c r="F97" s="39">
        <f t="shared" si="22"/>
        <v>154.96315935689154</v>
      </c>
      <c r="G97" s="39" t="str">
        <f t="shared" si="22"/>
        <v>£m</v>
      </c>
    </row>
    <row r="98" spans="1:21" s="185" customFormat="1" outlineLevel="1">
      <c r="A98" s="163"/>
      <c r="B98" s="163"/>
      <c r="C98" s="164"/>
      <c r="D98" s="165"/>
      <c r="E98" s="183" t="str">
        <f xml:space="preserve"> Inputs!E$96</f>
        <v>Water resources % of total wholesale water RCV ~ 31 March 2020</v>
      </c>
      <c r="F98" s="183">
        <f xml:space="preserve"> Inputs!F$96</f>
        <v>0</v>
      </c>
      <c r="G98" s="183" t="str">
        <f xml:space="preserve"> Inputs!G$96</f>
        <v>%</v>
      </c>
      <c r="H98" s="165"/>
      <c r="I98" s="165"/>
      <c r="J98" s="165"/>
      <c r="K98" s="165"/>
      <c r="L98" s="165"/>
      <c r="M98" s="165"/>
      <c r="N98" s="165"/>
      <c r="O98" s="165"/>
      <c r="P98" s="165"/>
      <c r="Q98" s="165"/>
      <c r="R98" s="165"/>
      <c r="S98" s="165"/>
      <c r="T98" s="165"/>
      <c r="U98" s="165"/>
    </row>
    <row r="99" spans="1:21" s="245" customFormat="1" outlineLevel="1">
      <c r="A99" s="35"/>
      <c r="B99" s="35"/>
      <c r="C99" s="34"/>
      <c r="D99" s="4"/>
      <c r="E99" s="249" t="str">
        <f xml:space="preserve"> E$89</f>
        <v>Net performance payment / (penalty) applied to RCV for end of period ODI adjustments ~ Water resources at 2020 FYE price base</v>
      </c>
      <c r="F99" s="166">
        <f t="shared" ref="F99:G99" si="23" xml:space="preserve"> F$89</f>
        <v>0</v>
      </c>
      <c r="G99" s="249" t="str">
        <f t="shared" si="23"/>
        <v>£m</v>
      </c>
      <c r="H99" s="4"/>
      <c r="I99" s="4"/>
      <c r="J99" s="4"/>
      <c r="K99" s="4"/>
      <c r="L99" s="4"/>
      <c r="M99" s="4"/>
      <c r="N99" s="4"/>
      <c r="O99" s="4"/>
      <c r="P99" s="4"/>
      <c r="Q99" s="4"/>
      <c r="R99" s="4"/>
      <c r="S99" s="4"/>
      <c r="T99" s="4"/>
      <c r="U99" s="4"/>
    </row>
    <row r="100" spans="1:21" outlineLevel="1">
      <c r="E100" s="166" t="str">
        <f xml:space="preserve"> E$90</f>
        <v>Net performance payment / (penalty) applied to RCV for end of period ODI adjustments ~ Water network plus at 2020 FYE price base</v>
      </c>
      <c r="F100" s="166">
        <f t="shared" ref="F100:G100" si="24" xml:space="preserve"> F$90</f>
        <v>0</v>
      </c>
      <c r="G100" s="166" t="str">
        <f t="shared" si="24"/>
        <v>£m</v>
      </c>
    </row>
    <row r="101" spans="1:21" outlineLevel="1">
      <c r="E101" s="166" t="s">
        <v>340</v>
      </c>
      <c r="F101" s="166">
        <f xml:space="preserve"> (F97 - F99 - F100) * F98 + F99</f>
        <v>0</v>
      </c>
      <c r="G101" s="166" t="s">
        <v>208</v>
      </c>
    </row>
    <row r="102" spans="1:21" outlineLevel="1">
      <c r="E102" s="166"/>
      <c r="F102" s="166"/>
      <c r="G102" s="166"/>
    </row>
    <row r="103" spans="1:21" outlineLevel="1">
      <c r="E103" s="39" t="str">
        <f t="shared" ref="E103:G103" si="25" xml:space="preserve"> E$101</f>
        <v>Water resources opening RCV at 2020 FYE price base</v>
      </c>
      <c r="F103" s="39">
        <f t="shared" si="25"/>
        <v>0</v>
      </c>
      <c r="G103" s="39" t="str">
        <f t="shared" si="25"/>
        <v>£m</v>
      </c>
    </row>
    <row r="104" spans="1:21" s="185" customFormat="1" outlineLevel="1">
      <c r="A104" s="163"/>
      <c r="B104" s="163"/>
      <c r="C104" s="164"/>
      <c r="D104" s="165"/>
      <c r="E104" s="183" t="str">
        <f xml:space="preserve"> Inputs!E$94</f>
        <v>% of RCV to index by RPI - water services</v>
      </c>
      <c r="F104" s="183">
        <f xml:space="preserve"> Inputs!F$94</f>
        <v>0.5</v>
      </c>
      <c r="G104" s="183" t="str">
        <f xml:space="preserve"> Inputs!G$94</f>
        <v>%</v>
      </c>
      <c r="H104" s="165"/>
      <c r="I104" s="165"/>
      <c r="J104" s="165"/>
      <c r="K104" s="165"/>
      <c r="L104" s="165"/>
      <c r="M104" s="165"/>
      <c r="N104" s="165"/>
      <c r="O104" s="165"/>
      <c r="P104" s="165"/>
      <c r="Q104" s="165"/>
      <c r="R104" s="165"/>
      <c r="S104" s="165"/>
      <c r="T104" s="165"/>
      <c r="U104" s="165"/>
    </row>
    <row r="105" spans="1:21" outlineLevel="1">
      <c r="E105" s="166" t="s">
        <v>341</v>
      </c>
      <c r="F105" s="166">
        <f xml:space="preserve"> F103 * F104</f>
        <v>0</v>
      </c>
      <c r="G105" s="166" t="s">
        <v>208</v>
      </c>
    </row>
    <row r="106" spans="1:21" outlineLevel="1">
      <c r="E106" s="166"/>
      <c r="F106" s="166"/>
      <c r="G106" s="166"/>
    </row>
    <row r="107" spans="1:21" outlineLevel="1">
      <c r="E107" s="39" t="str">
        <f t="shared" ref="E107:G107" si="26" xml:space="preserve"> E$101</f>
        <v>Water resources opening RCV at 2020 FYE price base</v>
      </c>
      <c r="F107" s="39">
        <f t="shared" si="26"/>
        <v>0</v>
      </c>
      <c r="G107" s="39" t="str">
        <f t="shared" si="26"/>
        <v>£m</v>
      </c>
    </row>
    <row r="108" spans="1:21" s="185" customFormat="1" outlineLevel="1">
      <c r="A108" s="163"/>
      <c r="B108" s="163"/>
      <c r="C108" s="164"/>
      <c r="D108" s="165"/>
      <c r="E108" s="183" t="str">
        <f xml:space="preserve"> Inputs!E$94</f>
        <v>% of RCV to index by RPI - water services</v>
      </c>
      <c r="F108" s="183">
        <f xml:space="preserve"> Inputs!F$94</f>
        <v>0.5</v>
      </c>
      <c r="G108" s="183" t="str">
        <f xml:space="preserve"> Inputs!G$94</f>
        <v>%</v>
      </c>
      <c r="H108" s="165"/>
      <c r="I108" s="165"/>
      <c r="J108" s="165"/>
      <c r="K108" s="165"/>
      <c r="L108" s="165"/>
      <c r="M108" s="165"/>
      <c r="N108" s="165"/>
      <c r="O108" s="165"/>
      <c r="P108" s="165"/>
      <c r="Q108" s="165"/>
      <c r="R108" s="165"/>
      <c r="S108" s="165"/>
      <c r="T108" s="165"/>
      <c r="U108" s="165"/>
    </row>
    <row r="109" spans="1:21" outlineLevel="1">
      <c r="E109" s="39" t="s">
        <v>342</v>
      </c>
      <c r="F109" s="166">
        <f xml:space="preserve"> F107 * (1 - F108)</f>
        <v>0</v>
      </c>
      <c r="G109" s="166" t="s">
        <v>208</v>
      </c>
    </row>
    <row r="110" spans="1:21" outlineLevel="1">
      <c r="E110" s="166"/>
      <c r="F110" s="166"/>
      <c r="G110" s="166"/>
    </row>
    <row r="111" spans="1:21" outlineLevel="1">
      <c r="E111" s="39" t="str">
        <f t="shared" ref="E111:G111" si="27" xml:space="preserve"> E$105</f>
        <v>Water resources RPI linked RCV at 2020 FYE price base</v>
      </c>
      <c r="F111" s="39">
        <f t="shared" si="27"/>
        <v>0</v>
      </c>
      <c r="G111" s="39" t="str">
        <f t="shared" si="27"/>
        <v>£m</v>
      </c>
    </row>
    <row r="112" spans="1:21" outlineLevel="1">
      <c r="E112" s="39" t="str">
        <f t="shared" ref="E112:G112" si="28" xml:space="preserve"> E$109</f>
        <v>Water resources CPIH linked RCV at 2020 FYE price base</v>
      </c>
      <c r="F112" s="39">
        <f t="shared" si="28"/>
        <v>0</v>
      </c>
      <c r="G112" s="39" t="str">
        <f t="shared" si="28"/>
        <v>£m</v>
      </c>
    </row>
    <row r="113" spans="1:21" ht="4.8" customHeight="1" outlineLevel="1"/>
    <row r="114" spans="1:21" s="152" customFormat="1" outlineLevel="1">
      <c r="A114" s="191"/>
      <c r="B114" s="191"/>
      <c r="C114" s="192"/>
      <c r="D114" s="193"/>
      <c r="E114" s="194" t="str">
        <f xml:space="preserve"> Indexation!E$105</f>
        <v>CPIH deflate from 2020 FYE to 2018 FYA</v>
      </c>
      <c r="F114" s="194">
        <f xml:space="preserve"> Indexation!F$105</f>
        <v>0.95063422682930998</v>
      </c>
      <c r="G114" s="194" t="str">
        <f xml:space="preserve"> Indexation!G$105</f>
        <v>factor</v>
      </c>
    </row>
    <row r="115" spans="1:21" ht="4.8" customHeight="1" outlineLevel="1"/>
    <row r="116" spans="1:21" outlineLevel="1">
      <c r="E116" s="245" t="s">
        <v>343</v>
      </c>
      <c r="F116" s="283">
        <f xml:space="preserve"> F111 * F$114</f>
        <v>0</v>
      </c>
      <c r="G116" s="4" t="s">
        <v>208</v>
      </c>
    </row>
    <row r="117" spans="1:21" s="173" customFormat="1" outlineLevel="1">
      <c r="A117" s="171"/>
      <c r="B117" s="171"/>
      <c r="C117" s="172"/>
      <c r="E117" s="245" t="s">
        <v>344</v>
      </c>
      <c r="F117" s="283">
        <f xml:space="preserve"> F112 * F$114</f>
        <v>0</v>
      </c>
      <c r="G117" s="4" t="s">
        <v>208</v>
      </c>
    </row>
    <row r="118" spans="1:21" outlineLevel="1">
      <c r="E118" s="166"/>
      <c r="F118" s="166"/>
      <c r="G118" s="166"/>
    </row>
    <row r="119" spans="1:21" s="173" customFormat="1" outlineLevel="1">
      <c r="A119" s="171"/>
      <c r="B119" s="171"/>
      <c r="C119" s="277"/>
      <c r="D119" s="276"/>
      <c r="E119" s="245" t="str">
        <f>E82</f>
        <v>Water resources IFRS16 RCV adjustment at 2017-18 FYA CPIH deflated price base</v>
      </c>
      <c r="F119" s="245">
        <f>F82</f>
        <v>0</v>
      </c>
      <c r="G119" s="245" t="str">
        <f t="shared" ref="G119" si="29">G82</f>
        <v>£m</v>
      </c>
    </row>
    <row r="120" spans="1:21" s="185" customFormat="1" outlineLevel="1">
      <c r="A120" s="163"/>
      <c r="B120" s="163"/>
      <c r="C120" s="284"/>
      <c r="E120" s="285" t="str">
        <f xml:space="preserve"> Inputs!E$94</f>
        <v>% of RCV to index by RPI - water services</v>
      </c>
      <c r="F120" s="285">
        <f xml:space="preserve"> Inputs!F$94</f>
        <v>0.5</v>
      </c>
      <c r="G120" s="285" t="str">
        <f xml:space="preserve"> Inputs!G$94</f>
        <v>%</v>
      </c>
      <c r="H120" s="165"/>
      <c r="I120" s="165"/>
      <c r="J120" s="165"/>
      <c r="K120" s="165"/>
      <c r="L120" s="165"/>
      <c r="M120" s="165"/>
      <c r="N120" s="165"/>
      <c r="O120" s="165"/>
      <c r="P120" s="165"/>
      <c r="Q120" s="165"/>
      <c r="R120" s="165"/>
      <c r="S120" s="165"/>
      <c r="T120" s="165"/>
      <c r="U120" s="165"/>
    </row>
    <row r="121" spans="1:21" outlineLevel="1">
      <c r="C121" s="272"/>
      <c r="D121" s="245"/>
      <c r="E121" s="248" t="s">
        <v>345</v>
      </c>
      <c r="F121" s="248">
        <f xml:space="preserve"> F119 * F120</f>
        <v>0</v>
      </c>
      <c r="G121" s="248" t="s">
        <v>208</v>
      </c>
    </row>
    <row r="122" spans="1:21" outlineLevel="1">
      <c r="C122" s="272"/>
      <c r="D122" s="245"/>
      <c r="E122" s="248"/>
      <c r="F122" s="248"/>
      <c r="G122" s="248"/>
    </row>
    <row r="123" spans="1:21" s="173" customFormat="1" outlineLevel="1">
      <c r="A123" s="171"/>
      <c r="B123" s="171"/>
      <c r="C123" s="277"/>
      <c r="D123" s="276"/>
      <c r="E123" s="245" t="str">
        <f t="shared" ref="E123" si="30">E82</f>
        <v>Water resources IFRS16 RCV adjustment at 2017-18 FYA CPIH deflated price base</v>
      </c>
      <c r="F123" s="245">
        <f>F82</f>
        <v>0</v>
      </c>
      <c r="G123" s="245" t="str">
        <f t="shared" ref="G123" si="31">G82</f>
        <v>£m</v>
      </c>
    </row>
    <row r="124" spans="1:21" s="185" customFormat="1" outlineLevel="1">
      <c r="A124" s="163"/>
      <c r="B124" s="163"/>
      <c r="C124" s="284"/>
      <c r="E124" s="285" t="str">
        <f xml:space="preserve"> Inputs!E$94</f>
        <v>% of RCV to index by RPI - water services</v>
      </c>
      <c r="F124" s="285">
        <f xml:space="preserve"> Inputs!F$94</f>
        <v>0.5</v>
      </c>
      <c r="G124" s="285" t="str">
        <f xml:space="preserve"> Inputs!G$94</f>
        <v>%</v>
      </c>
      <c r="H124" s="165"/>
      <c r="I124" s="165"/>
      <c r="J124" s="165"/>
      <c r="K124" s="165"/>
      <c r="L124" s="165"/>
      <c r="M124" s="165"/>
      <c r="N124" s="165"/>
      <c r="O124" s="165"/>
      <c r="P124" s="165"/>
      <c r="Q124" s="165"/>
      <c r="R124" s="165"/>
      <c r="S124" s="165"/>
      <c r="T124" s="165"/>
      <c r="U124" s="165"/>
    </row>
    <row r="125" spans="1:21" outlineLevel="1">
      <c r="C125" s="272"/>
      <c r="D125" s="245"/>
      <c r="E125" s="248" t="s">
        <v>346</v>
      </c>
      <c r="F125" s="248">
        <f xml:space="preserve"> F123 * (1 - F124)</f>
        <v>0</v>
      </c>
      <c r="G125" s="248" t="s">
        <v>208</v>
      </c>
    </row>
    <row r="126" spans="1:21" ht="4.8" customHeight="1" outlineLevel="1">
      <c r="C126" s="272"/>
      <c r="D126" s="245"/>
      <c r="E126" s="244"/>
      <c r="F126" s="244"/>
      <c r="G126" s="244"/>
    </row>
    <row r="127" spans="1:21" ht="12.75" customHeight="1" outlineLevel="1">
      <c r="C127" s="272"/>
      <c r="D127" s="245"/>
      <c r="E127" s="244" t="str">
        <f>E116</f>
        <v>Water resources 2020 RCV RPI inflated ~ 1 April (opening balance excluding IFRS16 adjustment) at 2017-18 CPIH deflated price base</v>
      </c>
      <c r="F127" s="244">
        <f t="shared" ref="F127:G127" si="32">F116</f>
        <v>0</v>
      </c>
      <c r="G127" s="244" t="str">
        <f t="shared" si="32"/>
        <v>£m</v>
      </c>
    </row>
    <row r="128" spans="1:21" ht="12.75" customHeight="1" outlineLevel="1">
      <c r="C128" s="272"/>
      <c r="D128" s="245"/>
      <c r="E128" s="244" t="str">
        <f>E121</f>
        <v>Water resources IFRS16 adjustment RPI inflated RCV at 2017-18 FYA CPIH deflated price base</v>
      </c>
      <c r="F128" s="244">
        <f t="shared" ref="F128:G128" si="33">F121</f>
        <v>0</v>
      </c>
      <c r="G128" s="244" t="str">
        <f t="shared" si="33"/>
        <v>£m</v>
      </c>
    </row>
    <row r="129" spans="1:21" outlineLevel="1">
      <c r="E129" s="173" t="s">
        <v>347</v>
      </c>
      <c r="F129" s="286">
        <f xml:space="preserve"> F127 + F128</f>
        <v>0</v>
      </c>
      <c r="G129" s="173" t="s">
        <v>208</v>
      </c>
    </row>
    <row r="130" spans="1:21" outlineLevel="1">
      <c r="E130" s="166"/>
      <c r="F130" s="166"/>
      <c r="G130" s="166"/>
    </row>
    <row r="131" spans="1:21" ht="12.75" customHeight="1" outlineLevel="1">
      <c r="C131" s="272"/>
      <c r="D131" s="245"/>
      <c r="E131" s="244" t="str">
        <f>E117</f>
        <v>Water resources 2020 RCV CPIH inflated ~ 1 April (opening balance excluding IFRS16 adjustment) at 2017-18 CPIH deflated price base</v>
      </c>
      <c r="F131" s="244">
        <f>F117</f>
        <v>0</v>
      </c>
      <c r="G131" s="244" t="str">
        <f>G117</f>
        <v>£m</v>
      </c>
    </row>
    <row r="132" spans="1:21" ht="12.75" customHeight="1" outlineLevel="1">
      <c r="C132" s="272"/>
      <c r="D132" s="245"/>
      <c r="E132" s="244" t="str">
        <f>E125</f>
        <v>Water resources IFRS16 adjustment CPIH inflated RCV at 2017-18 FYA CPIH deflated price base</v>
      </c>
      <c r="F132" s="244">
        <f t="shared" ref="F132:G132" si="34">F125</f>
        <v>0</v>
      </c>
      <c r="G132" s="244" t="str">
        <f t="shared" si="34"/>
        <v>£m</v>
      </c>
    </row>
    <row r="133" spans="1:21" s="173" customFormat="1" outlineLevel="1">
      <c r="A133" s="171"/>
      <c r="B133" s="171"/>
      <c r="C133" s="172"/>
      <c r="E133" s="173" t="s">
        <v>348</v>
      </c>
      <c r="F133" s="286">
        <f xml:space="preserve"> F131 + F132</f>
        <v>0</v>
      </c>
      <c r="G133" s="173" t="s">
        <v>208</v>
      </c>
    </row>
    <row r="134" spans="1:21" outlineLevel="1">
      <c r="E134" s="166"/>
      <c r="F134" s="166"/>
      <c r="G134" s="166"/>
    </row>
    <row r="135" spans="1:21" outlineLevel="1">
      <c r="B135" s="35" t="s">
        <v>349</v>
      </c>
      <c r="E135" s="166"/>
      <c r="F135" s="166"/>
      <c r="G135" s="166"/>
    </row>
    <row r="136" spans="1:21" outlineLevel="1">
      <c r="E136" s="39" t="str">
        <f t="shared" ref="E136:G136" si="35" xml:space="preserve"> E$94</f>
        <v>Total wholesale water RCV at 31 March 2020 post midnight adjustments before allocation to price control units at 2020 FYE price base</v>
      </c>
      <c r="F136" s="39">
        <f t="shared" si="35"/>
        <v>154.96315935689154</v>
      </c>
      <c r="G136" s="39" t="str">
        <f t="shared" si="35"/>
        <v>£m</v>
      </c>
    </row>
    <row r="137" spans="1:21" s="185" customFormat="1" outlineLevel="1">
      <c r="A137" s="163"/>
      <c r="B137" s="163"/>
      <c r="C137" s="164"/>
      <c r="D137" s="165"/>
      <c r="E137" s="183" t="str">
        <f xml:space="preserve"> Inputs!E$97</f>
        <v>Water network plus % of total wholesale water RCV ~ 31 March 2020</v>
      </c>
      <c r="F137" s="183">
        <f xml:space="preserve"> Inputs!F$97</f>
        <v>1</v>
      </c>
      <c r="G137" s="183" t="str">
        <f xml:space="preserve"> Inputs!G$97</f>
        <v>%</v>
      </c>
      <c r="H137" s="165"/>
      <c r="I137" s="165"/>
      <c r="J137" s="165"/>
      <c r="K137" s="165"/>
      <c r="L137" s="165"/>
      <c r="M137" s="165"/>
      <c r="N137" s="165"/>
      <c r="O137" s="165"/>
      <c r="P137" s="165"/>
      <c r="Q137" s="165"/>
      <c r="R137" s="165"/>
      <c r="S137" s="165"/>
      <c r="T137" s="165"/>
      <c r="U137" s="165"/>
    </row>
    <row r="138" spans="1:21" s="245" customFormat="1" outlineLevel="1">
      <c r="A138" s="35"/>
      <c r="B138" s="35"/>
      <c r="C138" s="34"/>
      <c r="D138" s="4"/>
      <c r="E138" s="249" t="str">
        <f xml:space="preserve"> E$89</f>
        <v>Net performance payment / (penalty) applied to RCV for end of period ODI adjustments ~ Water resources at 2020 FYE price base</v>
      </c>
      <c r="F138" s="166">
        <f t="shared" ref="F138:G138" si="36" xml:space="preserve"> F$89</f>
        <v>0</v>
      </c>
      <c r="G138" s="249" t="str">
        <f t="shared" si="36"/>
        <v>£m</v>
      </c>
      <c r="H138" s="4"/>
      <c r="I138" s="4"/>
      <c r="J138" s="4"/>
      <c r="K138" s="4"/>
      <c r="L138" s="4"/>
      <c r="M138" s="4"/>
      <c r="N138" s="4"/>
      <c r="O138" s="4"/>
      <c r="P138" s="4"/>
      <c r="Q138" s="4"/>
      <c r="R138" s="4"/>
      <c r="S138" s="4"/>
      <c r="T138" s="4"/>
      <c r="U138" s="4"/>
    </row>
    <row r="139" spans="1:21" outlineLevel="1">
      <c r="E139" s="166" t="str">
        <f xml:space="preserve"> E$90</f>
        <v>Net performance payment / (penalty) applied to RCV for end of period ODI adjustments ~ Water network plus at 2020 FYE price base</v>
      </c>
      <c r="F139" s="166">
        <f t="shared" ref="F139:G139" si="37" xml:space="preserve"> F$90</f>
        <v>0</v>
      </c>
      <c r="G139" s="166" t="str">
        <f t="shared" si="37"/>
        <v>£m</v>
      </c>
    </row>
    <row r="140" spans="1:21" outlineLevel="1">
      <c r="E140" s="166" t="s">
        <v>350</v>
      </c>
      <c r="F140" s="166">
        <f xml:space="preserve"> (F136 - F138 - F139) * F137 + F139</f>
        <v>154.96315935689154</v>
      </c>
      <c r="G140" s="166" t="s">
        <v>208</v>
      </c>
    </row>
    <row r="141" spans="1:21" outlineLevel="1">
      <c r="E141" s="166"/>
      <c r="F141" s="166"/>
      <c r="G141" s="166"/>
    </row>
    <row r="142" spans="1:21" outlineLevel="1">
      <c r="E142" s="39" t="str">
        <f t="shared" ref="E142:G142" si="38" xml:space="preserve"> E$140</f>
        <v>Water network plus opening RCV at 2020 FYE price base</v>
      </c>
      <c r="F142" s="39">
        <f t="shared" si="38"/>
        <v>154.96315935689154</v>
      </c>
      <c r="G142" s="39" t="str">
        <f t="shared" si="38"/>
        <v>£m</v>
      </c>
    </row>
    <row r="143" spans="1:21" s="185" customFormat="1" outlineLevel="1">
      <c r="A143" s="163"/>
      <c r="B143" s="163"/>
      <c r="C143" s="164"/>
      <c r="D143" s="165"/>
      <c r="E143" s="183" t="str">
        <f xml:space="preserve"> Inputs!E$94</f>
        <v>% of RCV to index by RPI - water services</v>
      </c>
      <c r="F143" s="183">
        <f xml:space="preserve"> Inputs!F$94</f>
        <v>0.5</v>
      </c>
      <c r="G143" s="183" t="str">
        <f xml:space="preserve"> Inputs!G$94</f>
        <v>%</v>
      </c>
      <c r="H143" s="165"/>
      <c r="I143" s="165"/>
      <c r="J143" s="165"/>
      <c r="K143" s="165"/>
      <c r="L143" s="165"/>
      <c r="M143" s="165"/>
      <c r="N143" s="165"/>
      <c r="O143" s="165"/>
      <c r="P143" s="165"/>
      <c r="Q143" s="165"/>
      <c r="R143" s="165"/>
      <c r="S143" s="165"/>
      <c r="T143" s="165"/>
      <c r="U143" s="165"/>
    </row>
    <row r="144" spans="1:21" outlineLevel="1">
      <c r="E144" s="166" t="s">
        <v>351</v>
      </c>
      <c r="F144" s="166">
        <f xml:space="preserve"> F142 * F143</f>
        <v>77.481579678445769</v>
      </c>
      <c r="G144" s="166" t="s">
        <v>208</v>
      </c>
    </row>
    <row r="145" spans="1:21" outlineLevel="1">
      <c r="E145" s="166"/>
      <c r="F145" s="166"/>
      <c r="G145" s="166"/>
    </row>
    <row r="146" spans="1:21" outlineLevel="1">
      <c r="E146" s="39" t="str">
        <f t="shared" ref="E146:G146" si="39" xml:space="preserve"> E$140</f>
        <v>Water network plus opening RCV at 2020 FYE price base</v>
      </c>
      <c r="F146" s="39">
        <f t="shared" si="39"/>
        <v>154.96315935689154</v>
      </c>
      <c r="G146" s="39" t="str">
        <f t="shared" si="39"/>
        <v>£m</v>
      </c>
    </row>
    <row r="147" spans="1:21" s="185" customFormat="1" outlineLevel="1">
      <c r="A147" s="163"/>
      <c r="B147" s="163"/>
      <c r="C147" s="164"/>
      <c r="D147" s="165"/>
      <c r="E147" s="183" t="str">
        <f xml:space="preserve"> Inputs!E$94</f>
        <v>% of RCV to index by RPI - water services</v>
      </c>
      <c r="F147" s="183">
        <f xml:space="preserve"> Inputs!F$94</f>
        <v>0.5</v>
      </c>
      <c r="G147" s="183" t="str">
        <f xml:space="preserve"> Inputs!G$94</f>
        <v>%</v>
      </c>
      <c r="H147" s="165"/>
      <c r="I147" s="165"/>
      <c r="J147" s="165"/>
      <c r="K147" s="165"/>
      <c r="L147" s="165"/>
      <c r="M147" s="165"/>
      <c r="N147" s="165"/>
      <c r="O147" s="165"/>
      <c r="P147" s="165"/>
      <c r="Q147" s="165"/>
      <c r="R147" s="165"/>
      <c r="S147" s="165"/>
      <c r="T147" s="165"/>
      <c r="U147" s="165"/>
    </row>
    <row r="148" spans="1:21" outlineLevel="1">
      <c r="E148" s="39" t="s">
        <v>352</v>
      </c>
      <c r="F148" s="166">
        <f xml:space="preserve"> F146 * (1 - F147)</f>
        <v>77.481579678445769</v>
      </c>
      <c r="G148" s="166" t="s">
        <v>208</v>
      </c>
    </row>
    <row r="149" spans="1:21" outlineLevel="1">
      <c r="E149" s="166"/>
      <c r="F149" s="166"/>
      <c r="G149" s="166"/>
    </row>
    <row r="150" spans="1:21" outlineLevel="1">
      <c r="E150" s="39" t="str">
        <f t="shared" ref="E150:G150" si="40" xml:space="preserve"> E$144</f>
        <v>Water network plus RPI linked RCV at 2020 FYE price base</v>
      </c>
      <c r="F150" s="39">
        <f xml:space="preserve"> F$144</f>
        <v>77.481579678445769</v>
      </c>
      <c r="G150" s="39" t="str">
        <f t="shared" si="40"/>
        <v>£m</v>
      </c>
    </row>
    <row r="151" spans="1:21" outlineLevel="1">
      <c r="E151" s="39" t="str">
        <f t="shared" ref="E151:G151" si="41" xml:space="preserve"> E$148</f>
        <v>Water network plus CPIH linked RCV at 2020 FYE price base</v>
      </c>
      <c r="F151" s="39">
        <f t="shared" si="41"/>
        <v>77.481579678445769</v>
      </c>
      <c r="G151" s="39" t="str">
        <f t="shared" si="41"/>
        <v>£m</v>
      </c>
    </row>
    <row r="152" spans="1:21" ht="4.8" customHeight="1" outlineLevel="1"/>
    <row r="153" spans="1:21" s="152" customFormat="1" outlineLevel="1">
      <c r="A153" s="191"/>
      <c r="B153" s="191"/>
      <c r="C153" s="192"/>
      <c r="D153" s="193"/>
      <c r="E153" s="194" t="str">
        <f xml:space="preserve"> Indexation!E$105</f>
        <v>CPIH deflate from 2020 FYE to 2018 FYA</v>
      </c>
      <c r="F153" s="194">
        <f xml:space="preserve"> Indexation!F$105</f>
        <v>0.95063422682930998</v>
      </c>
      <c r="G153" s="194" t="str">
        <f xml:space="preserve"> Indexation!G$105</f>
        <v>factor</v>
      </c>
    </row>
    <row r="154" spans="1:21" ht="4.8" customHeight="1" outlineLevel="1"/>
    <row r="155" spans="1:21" ht="12.75" customHeight="1" outlineLevel="1">
      <c r="E155" s="244" t="s">
        <v>353</v>
      </c>
      <c r="F155">
        <f xml:space="preserve"> F150 * F$153</f>
        <v>73.656641591132868</v>
      </c>
      <c r="G155" t="s">
        <v>208</v>
      </c>
    </row>
    <row r="156" spans="1:21" ht="12.75" customHeight="1" outlineLevel="1">
      <c r="E156" s="244" t="s">
        <v>354</v>
      </c>
      <c r="F156">
        <f xml:space="preserve"> F151 * F$153</f>
        <v>73.656641591132868</v>
      </c>
      <c r="G156" t="s">
        <v>208</v>
      </c>
    </row>
    <row r="157" spans="1:21" ht="12.75" customHeight="1" outlineLevel="1"/>
    <row r="158" spans="1:21" s="173" customFormat="1" outlineLevel="1">
      <c r="A158" s="171"/>
      <c r="B158" s="171"/>
      <c r="C158" s="277"/>
      <c r="D158" s="276"/>
      <c r="E158" s="245" t="str">
        <f>E83</f>
        <v>Water network plus IFRS16 RCV adjustment at 2017-18 FYA CPIH deflated price base</v>
      </c>
      <c r="F158" s="245">
        <f>F83</f>
        <v>0</v>
      </c>
      <c r="G158" s="245" t="str">
        <f>G83</f>
        <v>£m</v>
      </c>
    </row>
    <row r="159" spans="1:21" s="185" customFormat="1" outlineLevel="1">
      <c r="A159" s="163"/>
      <c r="B159" s="163"/>
      <c r="C159" s="284"/>
      <c r="E159" s="285" t="str">
        <f xml:space="preserve"> Inputs!E$94</f>
        <v>% of RCV to index by RPI - water services</v>
      </c>
      <c r="F159" s="285">
        <f xml:space="preserve"> Inputs!F$94</f>
        <v>0.5</v>
      </c>
      <c r="G159" s="285" t="str">
        <f xml:space="preserve"> Inputs!G$94</f>
        <v>%</v>
      </c>
      <c r="H159" s="165"/>
      <c r="I159" s="165"/>
      <c r="J159" s="165"/>
      <c r="K159" s="165"/>
      <c r="L159" s="165"/>
      <c r="M159" s="165"/>
      <c r="N159" s="165"/>
      <c r="O159" s="165"/>
      <c r="P159" s="165"/>
      <c r="Q159" s="165"/>
      <c r="R159" s="165"/>
      <c r="S159" s="165"/>
      <c r="T159" s="165"/>
      <c r="U159" s="165"/>
    </row>
    <row r="160" spans="1:21" outlineLevel="1">
      <c r="C160" s="272"/>
      <c r="D160" s="245"/>
      <c r="E160" s="248" t="s">
        <v>355</v>
      </c>
      <c r="F160" s="248">
        <f xml:space="preserve"> F158 * F159</f>
        <v>0</v>
      </c>
      <c r="G160" s="248" t="s">
        <v>208</v>
      </c>
    </row>
    <row r="161" spans="1:21" outlineLevel="1">
      <c r="C161" s="272"/>
      <c r="D161" s="245"/>
      <c r="E161" s="248"/>
      <c r="F161" s="248"/>
      <c r="G161" s="248"/>
    </row>
    <row r="162" spans="1:21" s="173" customFormat="1" outlineLevel="1">
      <c r="A162" s="171"/>
      <c r="B162" s="171"/>
      <c r="C162" s="277"/>
      <c r="D162" s="276"/>
      <c r="E162" s="245" t="str">
        <f>E83</f>
        <v>Water network plus IFRS16 RCV adjustment at 2017-18 FYA CPIH deflated price base</v>
      </c>
      <c r="F162" s="245">
        <f t="shared" ref="F162:G162" si="42">F83</f>
        <v>0</v>
      </c>
      <c r="G162" s="245" t="str">
        <f t="shared" si="42"/>
        <v>£m</v>
      </c>
    </row>
    <row r="163" spans="1:21" s="185" customFormat="1" outlineLevel="1">
      <c r="A163" s="163"/>
      <c r="B163" s="163"/>
      <c r="C163" s="284"/>
      <c r="E163" s="285" t="str">
        <f xml:space="preserve"> Inputs!E$94</f>
        <v>% of RCV to index by RPI - water services</v>
      </c>
      <c r="F163" s="285">
        <f xml:space="preserve"> Inputs!F$94</f>
        <v>0.5</v>
      </c>
      <c r="G163" s="285" t="str">
        <f xml:space="preserve"> Inputs!G$94</f>
        <v>%</v>
      </c>
      <c r="H163" s="165"/>
      <c r="I163" s="165"/>
      <c r="J163" s="165"/>
      <c r="K163" s="165"/>
      <c r="L163" s="165"/>
      <c r="M163" s="165"/>
      <c r="N163" s="165"/>
      <c r="O163" s="165"/>
      <c r="P163" s="165"/>
      <c r="Q163" s="165"/>
      <c r="R163" s="165"/>
      <c r="S163" s="165"/>
      <c r="T163" s="165"/>
      <c r="U163" s="165"/>
    </row>
    <row r="164" spans="1:21" outlineLevel="1">
      <c r="C164" s="272"/>
      <c r="D164" s="245"/>
      <c r="E164" s="248" t="s">
        <v>356</v>
      </c>
      <c r="F164" s="248">
        <f xml:space="preserve"> F162 * (1 - F163)</f>
        <v>0</v>
      </c>
      <c r="G164" s="248" t="s">
        <v>208</v>
      </c>
    </row>
    <row r="165" spans="1:21" ht="4.8" customHeight="1" outlineLevel="1">
      <c r="C165" s="272"/>
      <c r="D165" s="245"/>
      <c r="E165" s="244"/>
      <c r="F165" s="244"/>
      <c r="G165" s="244"/>
    </row>
    <row r="166" spans="1:21" ht="12.75" customHeight="1" outlineLevel="1">
      <c r="C166" s="272"/>
      <c r="D166" s="245"/>
      <c r="E166" s="244" t="str">
        <f>E155</f>
        <v>Water network plus RCV RPI inflated ~ 1 April (opening balance excluding IFRS16 adjustment) at 2017-18 CPIH deflated price base</v>
      </c>
      <c r="F166" s="244">
        <f t="shared" ref="F166:G166" si="43">F155</f>
        <v>73.656641591132868</v>
      </c>
      <c r="G166" s="244" t="str">
        <f t="shared" si="43"/>
        <v>£m</v>
      </c>
    </row>
    <row r="167" spans="1:21" ht="12.75" customHeight="1" outlineLevel="1">
      <c r="C167" s="272"/>
      <c r="D167" s="245"/>
      <c r="E167" s="244" t="str">
        <f>E160</f>
        <v>Water network plus IFRS16 adjustment RPI inflated RCV at 2017-18 FYA CPIH deflated price base</v>
      </c>
      <c r="F167" s="244">
        <f t="shared" ref="F167:G167" si="44">F160</f>
        <v>0</v>
      </c>
      <c r="G167" s="244" t="str">
        <f t="shared" si="44"/>
        <v>£m</v>
      </c>
    </row>
    <row r="168" spans="1:21" outlineLevel="1">
      <c r="E168" s="173" t="s">
        <v>357</v>
      </c>
      <c r="F168" s="286">
        <f xml:space="preserve"> F166 + F167</f>
        <v>73.656641591132868</v>
      </c>
      <c r="G168" s="173" t="s">
        <v>208</v>
      </c>
    </row>
    <row r="169" spans="1:21" s="4" customFormat="1" outlineLevel="1">
      <c r="A169" s="35"/>
      <c r="B169" s="35"/>
      <c r="C169" s="34"/>
    </row>
    <row r="170" spans="1:21" s="4" customFormat="1" outlineLevel="1">
      <c r="A170" s="35"/>
      <c r="B170" s="35"/>
      <c r="C170" s="272"/>
      <c r="D170" s="245"/>
      <c r="E170" s="245" t="str">
        <f>E156</f>
        <v>Water network plus RCV CPIH inflated ~ 1 April (opening balance excluding IFRS16 adjustment) at 2017-18 CPIH deflated price base</v>
      </c>
      <c r="F170" s="245">
        <f t="shared" ref="F170:G170" si="45">F156</f>
        <v>73.656641591132868</v>
      </c>
      <c r="G170" s="245" t="str">
        <f t="shared" si="45"/>
        <v>£m</v>
      </c>
    </row>
    <row r="171" spans="1:21" s="4" customFormat="1" outlineLevel="1">
      <c r="A171" s="35"/>
      <c r="B171" s="35"/>
      <c r="C171" s="272"/>
      <c r="D171" s="245"/>
      <c r="E171" s="245" t="str">
        <f>E164</f>
        <v>Water network plus IFRS16 adjustment CPIH inflated RCV at 2017-18 FYA CPIH deflated price base</v>
      </c>
      <c r="F171" s="245">
        <f t="shared" ref="F171:G171" si="46">F164</f>
        <v>0</v>
      </c>
      <c r="G171" s="245" t="str">
        <f t="shared" si="46"/>
        <v>£m</v>
      </c>
    </row>
    <row r="172" spans="1:21" outlineLevel="1">
      <c r="E172" s="173" t="s">
        <v>358</v>
      </c>
      <c r="F172" s="286">
        <f xml:space="preserve"> F170 + F171</f>
        <v>73.656641591132868</v>
      </c>
      <c r="G172" s="173" t="s">
        <v>208</v>
      </c>
    </row>
    <row r="173" spans="1:21" outlineLevel="1"/>
    <row r="175" spans="1:21" ht="12.75" customHeight="1">
      <c r="A175" s="43" t="s">
        <v>359</v>
      </c>
      <c r="B175" s="43"/>
      <c r="C175" s="44"/>
      <c r="D175" s="43"/>
      <c r="E175" s="43"/>
      <c r="F175" s="43"/>
      <c r="G175" s="43"/>
      <c r="H175" s="43"/>
      <c r="I175" s="43"/>
      <c r="J175" s="43"/>
      <c r="K175" s="43"/>
      <c r="L175" s="43"/>
      <c r="M175" s="43"/>
      <c r="N175" s="43"/>
      <c r="O175" s="43"/>
      <c r="P175" s="43"/>
      <c r="Q175" s="43"/>
      <c r="R175" s="43"/>
      <c r="S175" s="43"/>
      <c r="T175" s="43"/>
      <c r="U175" s="43"/>
    </row>
    <row r="176" spans="1:21" outlineLevel="1"/>
    <row r="177" spans="1:21" outlineLevel="1">
      <c r="B177" s="35" t="s">
        <v>360</v>
      </c>
    </row>
    <row r="178" spans="1:21" s="185" customFormat="1" outlineLevel="1">
      <c r="A178" s="163"/>
      <c r="B178" s="163"/>
      <c r="C178" s="164"/>
      <c r="D178" s="165"/>
      <c r="E178" s="169" t="str">
        <f xml:space="preserve"> Inputs!E$104</f>
        <v>Wholesale wastewater closing RCV at 31 March 2020 in 2012-13 prices (PR14 FD)</v>
      </c>
      <c r="F178" s="169">
        <f xml:space="preserve"> Inputs!F$104</f>
        <v>0</v>
      </c>
      <c r="G178" s="169" t="str">
        <f xml:space="preserve"> Inputs!G$104</f>
        <v>£m</v>
      </c>
      <c r="H178" s="165"/>
      <c r="I178" s="165"/>
      <c r="J178" s="165"/>
      <c r="K178" s="165"/>
      <c r="L178" s="165"/>
      <c r="M178" s="165"/>
      <c r="N178" s="165"/>
      <c r="O178" s="165"/>
      <c r="P178" s="165"/>
      <c r="Q178" s="165"/>
      <c r="R178" s="165"/>
      <c r="S178" s="165"/>
      <c r="T178" s="165"/>
      <c r="U178" s="165"/>
    </row>
    <row r="179" spans="1:21" s="185" customFormat="1" outlineLevel="1">
      <c r="A179" s="163"/>
      <c r="B179" s="163"/>
      <c r="C179" s="164"/>
      <c r="D179" s="165"/>
      <c r="E179" s="169" t="str">
        <f xml:space="preserve"> Inputs!E$105</f>
        <v>Wastewater ~ Total Adjustment RCV carry forward to PR19</v>
      </c>
      <c r="F179" s="169">
        <f xml:space="preserve"> Inputs!F$105</f>
        <v>-6.7258755460731896</v>
      </c>
      <c r="G179" s="169" t="str">
        <f xml:space="preserve"> Inputs!G$105</f>
        <v>£m</v>
      </c>
      <c r="H179" s="165"/>
      <c r="I179" s="165"/>
      <c r="J179" s="165"/>
      <c r="K179" s="165"/>
      <c r="L179" s="165"/>
      <c r="M179" s="165"/>
      <c r="N179" s="165"/>
      <c r="O179" s="165"/>
      <c r="P179" s="165"/>
      <c r="Q179" s="165"/>
      <c r="R179" s="165"/>
      <c r="S179" s="165"/>
      <c r="T179" s="165"/>
      <c r="U179" s="165"/>
    </row>
    <row r="180" spans="1:21" s="185" customFormat="1" outlineLevel="1">
      <c r="A180" s="163"/>
      <c r="B180" s="163"/>
      <c r="C180" s="164"/>
      <c r="D180" s="165"/>
      <c r="E180" s="169" t="str">
        <f xml:space="preserve"> Inputs!E$106</f>
        <v>Wastewater ~ CIS RCV inflation correction</v>
      </c>
      <c r="F180" s="169">
        <f xml:space="preserve"> Inputs!F$106</f>
        <v>-158.59878057175399</v>
      </c>
      <c r="G180" s="169" t="str">
        <f xml:space="preserve"> Inputs!G$106</f>
        <v>£m</v>
      </c>
      <c r="H180" s="165"/>
      <c r="I180" s="165"/>
      <c r="J180" s="165"/>
      <c r="K180" s="165"/>
      <c r="L180" s="165"/>
      <c r="M180" s="165"/>
      <c r="N180" s="165"/>
      <c r="O180" s="165"/>
      <c r="P180" s="165"/>
      <c r="Q180" s="165"/>
      <c r="R180" s="165"/>
      <c r="S180" s="165"/>
      <c r="T180" s="165"/>
      <c r="U180" s="165"/>
    </row>
    <row r="181" spans="1:21" s="185" customFormat="1" outlineLevel="1">
      <c r="A181" s="163"/>
      <c r="B181" s="163"/>
      <c r="C181" s="164"/>
      <c r="D181" s="165"/>
      <c r="E181" s="169" t="str">
        <f xml:space="preserve"> Inputs!E$107</f>
        <v>Net performance payment / (penalty) applied to RCV for end of period ODI adjustments ~ Wastewater network plus</v>
      </c>
      <c r="F181" s="169">
        <f xml:space="preserve"> Inputs!F$107</f>
        <v>0</v>
      </c>
      <c r="G181" s="169" t="str">
        <f xml:space="preserve"> Inputs!G$107</f>
        <v>£m</v>
      </c>
      <c r="H181" s="165"/>
      <c r="I181" s="165"/>
      <c r="J181" s="165"/>
      <c r="K181" s="165"/>
      <c r="L181" s="165"/>
      <c r="M181" s="165"/>
      <c r="N181" s="165"/>
      <c r="O181" s="165"/>
      <c r="P181" s="165"/>
      <c r="Q181" s="165"/>
      <c r="R181" s="165"/>
      <c r="S181" s="165"/>
      <c r="T181" s="165"/>
      <c r="U181" s="165"/>
    </row>
    <row r="182" spans="1:21" s="185" customFormat="1" outlineLevel="1">
      <c r="A182" s="163"/>
      <c r="B182" s="163"/>
      <c r="C182" s="164"/>
      <c r="D182" s="165"/>
      <c r="E182" s="169" t="str">
        <f xml:space="preserve"> Inputs!E$108</f>
        <v>Wastewater: RCV adjustment from totex menu model</v>
      </c>
      <c r="F182" s="169">
        <f xml:space="preserve"> Inputs!F$108</f>
        <v>98.795616749537203</v>
      </c>
      <c r="G182" s="169" t="str">
        <f xml:space="preserve"> Inputs!G$108</f>
        <v>£m</v>
      </c>
      <c r="H182" s="165"/>
      <c r="I182" s="165"/>
      <c r="J182" s="165"/>
      <c r="K182" s="165"/>
      <c r="L182" s="165"/>
      <c r="M182" s="165"/>
      <c r="N182" s="165"/>
      <c r="O182" s="165"/>
      <c r="P182" s="165"/>
      <c r="Q182" s="165"/>
      <c r="R182" s="165"/>
      <c r="S182" s="165"/>
      <c r="T182" s="165"/>
      <c r="U182" s="165"/>
    </row>
    <row r="183" spans="1:21" ht="4.8" customHeight="1" outlineLevel="1"/>
    <row r="184" spans="1:21" s="152" customFormat="1" outlineLevel="1">
      <c r="A184" s="191"/>
      <c r="B184" s="191"/>
      <c r="C184" s="192"/>
      <c r="D184" s="193"/>
      <c r="E184" s="194" t="str">
        <f xml:space="preserve"> Indexation!E$82</f>
        <v>RPI inflate from 2013 FYA to 2020 FYE</v>
      </c>
      <c r="F184" s="194">
        <f xml:space="preserve"> Indexation!F$82</f>
        <v>1.2072269336875447</v>
      </c>
      <c r="G184" s="194" t="str">
        <f xml:space="preserve"> Indexation!G$82</f>
        <v>factor</v>
      </c>
      <c r="H184" s="194"/>
      <c r="I184" s="194"/>
      <c r="J184" s="194"/>
      <c r="K184" s="194"/>
      <c r="L184" s="194"/>
      <c r="M184" s="194"/>
      <c r="N184" s="194"/>
      <c r="O184" s="194"/>
      <c r="P184" s="194"/>
      <c r="Q184" s="194"/>
      <c r="R184" s="194"/>
      <c r="S184" s="194"/>
      <c r="T184" s="194"/>
      <c r="U184" s="194"/>
    </row>
    <row r="185" spans="1:21" ht="4.8" customHeight="1" outlineLevel="1"/>
    <row r="186" spans="1:21" s="4" customFormat="1" outlineLevel="1">
      <c r="A186" s="35"/>
      <c r="B186" s="35"/>
      <c r="C186" s="34"/>
      <c r="E186" s="167" t="str">
        <f xml:space="preserve"> E178 &amp; " at 2020 FYE price base"</f>
        <v>Wholesale wastewater closing RCV at 31 March 2020 in 2012-13 prices (PR14 FD) at 2020 FYE price base</v>
      </c>
      <c r="F186" s="167">
        <f xml:space="preserve"> F178 * F$184</f>
        <v>0</v>
      </c>
      <c r="G186" s="167" t="s">
        <v>208</v>
      </c>
    </row>
    <row r="187" spans="1:21" outlineLevel="1">
      <c r="E187" s="167" t="str">
        <f xml:space="preserve"> E179 &amp; " at 2020 FYE price base"</f>
        <v>Wastewater ~ Total Adjustment RCV carry forward to PR19 at 2020 FYE price base</v>
      </c>
      <c r="F187" s="167">
        <f xml:space="preserve"> F179 * F$184</f>
        <v>-8.1196581118499775</v>
      </c>
      <c r="G187" s="167" t="s">
        <v>208</v>
      </c>
    </row>
    <row r="188" spans="1:21" outlineLevel="1">
      <c r="E188" s="167" t="str">
        <f xml:space="preserve"> E180 &amp; " at 2020 FYE price base"</f>
        <v>Wastewater ~ CIS RCV inflation correction at 2020 FYE price base</v>
      </c>
      <c r="F188" s="167">
        <f xml:space="preserve"> F180 * F$184</f>
        <v>-191.46471955622232</v>
      </c>
      <c r="G188" s="167" t="s">
        <v>208</v>
      </c>
    </row>
    <row r="189" spans="1:21" outlineLevel="1">
      <c r="E189" s="167" t="str">
        <f xml:space="preserve"> E181 &amp; " at 2020 FYE price base"</f>
        <v>Net performance payment / (penalty) applied to RCV for end of period ODI adjustments ~ Wastewater network plus at 2020 FYE price base</v>
      </c>
      <c r="F189" s="167">
        <f xml:space="preserve"> F181 * F$184</f>
        <v>0</v>
      </c>
      <c r="G189" s="167" t="s">
        <v>208</v>
      </c>
    </row>
    <row r="190" spans="1:21" outlineLevel="1">
      <c r="E190" s="167" t="str">
        <f xml:space="preserve"> E182 &amp; " at 2020 FYE price base"</f>
        <v>Wastewater: RCV adjustment from totex menu model at 2020 FYE price base</v>
      </c>
      <c r="F190" s="167">
        <f xml:space="preserve"> F182 * F$184</f>
        <v>119.26872947031363</v>
      </c>
      <c r="G190" s="167" t="s">
        <v>208</v>
      </c>
    </row>
    <row r="191" spans="1:21" outlineLevel="1">
      <c r="E191" s="169"/>
      <c r="F191" s="169"/>
      <c r="G191" s="169"/>
    </row>
    <row r="192" spans="1:21" outlineLevel="1">
      <c r="E192" s="169" t="str">
        <f xml:space="preserve"> Inputs!E$114</f>
        <v>Bioresources RCV (prior to midnight adjustments) 31 March 2020</v>
      </c>
      <c r="F192" s="169">
        <f xml:space="preserve"> Inputs!F$114</f>
        <v>0</v>
      </c>
      <c r="G192" s="169" t="str">
        <f xml:space="preserve"> Inputs!G$114</f>
        <v>£m</v>
      </c>
    </row>
    <row r="193" spans="1:21" s="185" customFormat="1" outlineLevel="1">
      <c r="A193" s="163"/>
      <c r="B193" s="163"/>
      <c r="C193" s="164"/>
      <c r="D193" s="165"/>
      <c r="E193" s="169" t="str">
        <f xml:space="preserve"> Inputs!E$109</f>
        <v>Wastewater ~ Other adjustment to wholesale RCV</v>
      </c>
      <c r="F193" s="169">
        <f xml:space="preserve"> Inputs!F$109</f>
        <v>-160.07584775672893</v>
      </c>
      <c r="G193" s="169" t="str">
        <f xml:space="preserve"> Inputs!G$109</f>
        <v>£m</v>
      </c>
      <c r="H193" s="165"/>
      <c r="I193" s="165"/>
      <c r="J193" s="165"/>
      <c r="K193" s="165"/>
      <c r="L193" s="165"/>
      <c r="M193" s="165"/>
      <c r="N193" s="165"/>
      <c r="O193" s="165"/>
      <c r="P193" s="165"/>
      <c r="Q193" s="165"/>
      <c r="R193" s="165"/>
      <c r="S193" s="165"/>
      <c r="T193" s="165"/>
      <c r="U193" s="165"/>
    </row>
    <row r="194" spans="1:21" s="186" customFormat="1" outlineLevel="1">
      <c r="A194" s="163"/>
      <c r="B194" s="163"/>
      <c r="C194" s="164"/>
      <c r="D194" s="165"/>
      <c r="E194" s="169" t="str">
        <f xml:space="preserve"> Inputs!E$110</f>
        <v>Wastewater ~ NPV effect of 50% of proceeds from disposals of interest in land</v>
      </c>
      <c r="F194" s="169">
        <f xml:space="preserve"> Inputs!F$110</f>
        <v>-20.593756645077832</v>
      </c>
      <c r="G194" s="169" t="str">
        <f xml:space="preserve"> Inputs!G$110</f>
        <v>£m</v>
      </c>
      <c r="H194" s="165"/>
      <c r="I194" s="165"/>
      <c r="J194" s="165"/>
      <c r="K194" s="165"/>
      <c r="L194" s="165"/>
      <c r="M194" s="165"/>
      <c r="N194" s="165"/>
      <c r="O194" s="165"/>
      <c r="P194" s="165"/>
      <c r="Q194" s="165"/>
      <c r="R194" s="165"/>
      <c r="S194" s="165"/>
      <c r="T194" s="165"/>
      <c r="U194" s="165"/>
    </row>
    <row r="195" spans="1:21" ht="4.8" customHeight="1" outlineLevel="1"/>
    <row r="196" spans="1:21" s="152" customFormat="1" outlineLevel="1">
      <c r="A196" s="191"/>
      <c r="B196" s="191"/>
      <c r="C196" s="192"/>
      <c r="D196" s="193"/>
      <c r="E196" s="194" t="str">
        <f xml:space="preserve"> Indexation!E$95</f>
        <v>RPI inflate from 2018 FYE to 2020 FYE</v>
      </c>
      <c r="F196" s="194">
        <f xml:space="preserve"> Indexation!F$95</f>
        <v>1.0613663312971613</v>
      </c>
      <c r="G196" s="194" t="str">
        <f xml:space="preserve"> Indexation!G$95</f>
        <v>factor</v>
      </c>
      <c r="H196" s="194"/>
    </row>
    <row r="197" spans="1:21" s="152" customFormat="1" outlineLevel="1">
      <c r="A197" s="191"/>
      <c r="B197" s="191"/>
      <c r="C197" s="192"/>
      <c r="D197" s="193"/>
      <c r="E197" s="194" t="str">
        <f xml:space="preserve"> Indexation!E$89</f>
        <v>RPI inflate from 2018 FYA to 2020 FYE</v>
      </c>
      <c r="F197" s="194">
        <f xml:space="preserve"> Indexation!F$89</f>
        <v>1.0744608808996936</v>
      </c>
      <c r="G197" s="194" t="str">
        <f xml:space="preserve"> Indexation!G$89</f>
        <v>factor</v>
      </c>
      <c r="H197" s="194"/>
    </row>
    <row r="198" spans="1:21" ht="4.8" customHeight="1" outlineLevel="1"/>
    <row r="199" spans="1:21" s="147" customFormat="1" outlineLevel="1">
      <c r="A199" s="35"/>
      <c r="B199" s="35"/>
      <c r="C199" s="34"/>
      <c r="D199" s="4"/>
      <c r="E199" s="167" t="str">
        <f xml:space="preserve"> E192 &amp; " at 2020 FYE price base"</f>
        <v>Bioresources RCV (prior to midnight adjustments) 31 March 2020 at 2020 FYE price base</v>
      </c>
      <c r="F199" s="167">
        <f xml:space="preserve"> F192 * F196</f>
        <v>0</v>
      </c>
      <c r="G199" s="167" t="s">
        <v>208</v>
      </c>
      <c r="H199"/>
      <c r="I199" s="4"/>
      <c r="J199" s="4"/>
      <c r="K199" s="4"/>
      <c r="L199" s="4"/>
      <c r="M199" s="4"/>
      <c r="N199" s="4"/>
      <c r="O199" s="4"/>
      <c r="P199" s="4"/>
      <c r="Q199" s="4"/>
      <c r="R199" s="4"/>
      <c r="S199" s="4"/>
      <c r="T199" s="4"/>
      <c r="U199" s="4"/>
    </row>
    <row r="200" spans="1:21" s="147" customFormat="1" outlineLevel="1">
      <c r="A200" s="35"/>
      <c r="B200" s="35"/>
      <c r="C200" s="34"/>
      <c r="D200" s="4"/>
      <c r="E200" s="167" t="str">
        <f xml:space="preserve"> E193 &amp; " at 2020 FYE price base"</f>
        <v>Wastewater ~ Other adjustment to wholesale RCV at 2020 FYE price base</v>
      </c>
      <c r="F200" s="167">
        <f xml:space="preserve"> F193 * F196</f>
        <v>-169.89911526284232</v>
      </c>
      <c r="G200" s="167" t="s">
        <v>208</v>
      </c>
      <c r="H200"/>
      <c r="I200" s="4"/>
      <c r="J200" s="4"/>
      <c r="K200" s="4"/>
      <c r="L200" s="4"/>
      <c r="M200" s="4"/>
      <c r="N200" s="4"/>
      <c r="O200" s="4"/>
      <c r="P200" s="4"/>
      <c r="Q200" s="4"/>
      <c r="R200" s="4"/>
      <c r="S200" s="4"/>
      <c r="T200" s="4"/>
      <c r="U200" s="4"/>
    </row>
    <row r="201" spans="1:21" s="147" customFormat="1" outlineLevel="1">
      <c r="A201" s="35"/>
      <c r="B201" s="35"/>
      <c r="C201" s="34"/>
      <c r="D201" s="4"/>
      <c r="E201" s="167" t="str">
        <f xml:space="preserve"> E194 &amp; " at 2020 FYE price base"</f>
        <v>Wastewater ~ NPV effect of 50% of proceeds from disposals of interest in land at 2020 FYE price base</v>
      </c>
      <c r="F201" s="167">
        <f xml:space="preserve"> F194 * F197</f>
        <v>-22.127185905904245</v>
      </c>
      <c r="G201" s="167" t="s">
        <v>208</v>
      </c>
      <c r="H201" s="4"/>
      <c r="I201" s="4"/>
      <c r="J201" s="4"/>
      <c r="K201" s="4"/>
      <c r="L201" s="4"/>
      <c r="M201" s="4"/>
      <c r="N201" s="4"/>
      <c r="O201" s="4"/>
      <c r="P201" s="4"/>
      <c r="Q201" s="4"/>
      <c r="R201" s="4"/>
      <c r="S201" s="4"/>
      <c r="T201" s="4"/>
      <c r="U201" s="4"/>
    </row>
    <row r="202" spans="1:21" s="147" customFormat="1" outlineLevel="1">
      <c r="H202" s="9"/>
      <c r="I202" s="9"/>
      <c r="J202" s="9"/>
      <c r="K202" s="9"/>
      <c r="L202" s="9"/>
      <c r="M202" s="9"/>
      <c r="N202" s="9"/>
      <c r="O202" s="9"/>
      <c r="P202" s="9"/>
      <c r="Q202" s="9"/>
      <c r="R202" s="9"/>
      <c r="S202" s="9"/>
      <c r="T202" s="9"/>
      <c r="U202" s="9"/>
    </row>
    <row r="203" spans="1:21" s="147" customFormat="1" outlineLevel="1">
      <c r="A203" s="35"/>
      <c r="B203" s="35"/>
      <c r="C203" s="34" t="s">
        <v>318</v>
      </c>
      <c r="D203" s="4"/>
      <c r="H203" s="9"/>
      <c r="I203" s="9"/>
      <c r="J203" s="9"/>
      <c r="K203" s="9"/>
      <c r="L203" s="9"/>
      <c r="M203" s="9"/>
      <c r="N203" s="9"/>
      <c r="O203" s="9"/>
      <c r="P203" s="9"/>
      <c r="Q203" s="9"/>
      <c r="R203" s="9"/>
      <c r="S203" s="9"/>
      <c r="T203" s="9"/>
      <c r="U203" s="9"/>
    </row>
    <row r="204" spans="1:21" s="147" customFormat="1" outlineLevel="1">
      <c r="A204" s="35"/>
      <c r="B204" s="35"/>
      <c r="C204" s="34"/>
      <c r="D204" s="4"/>
      <c r="E204" s="147" t="str">
        <f xml:space="preserve"> E$186</f>
        <v>Wholesale wastewater closing RCV at 31 March 2020 in 2012-13 prices (PR14 FD) at 2020 FYE price base</v>
      </c>
      <c r="F204" s="147">
        <f t="shared" ref="F204:G204" si="47" xml:space="preserve"> F$186</f>
        <v>0</v>
      </c>
      <c r="G204" s="147" t="str">
        <f t="shared" si="47"/>
        <v>£m</v>
      </c>
      <c r="H204" s="9"/>
      <c r="I204" s="9"/>
      <c r="J204" s="9"/>
      <c r="K204" s="9"/>
      <c r="L204" s="9"/>
      <c r="M204" s="9"/>
      <c r="N204" s="9"/>
      <c r="O204" s="9"/>
      <c r="P204" s="9"/>
      <c r="Q204" s="9"/>
      <c r="R204" s="9"/>
      <c r="S204" s="9"/>
      <c r="T204" s="9"/>
      <c r="U204" s="9"/>
    </row>
    <row r="205" spans="1:21" s="147" customFormat="1" outlineLevel="1">
      <c r="A205" s="35"/>
      <c r="B205" s="35"/>
      <c r="C205" s="34"/>
      <c r="D205" s="4"/>
      <c r="E205" s="147" t="str">
        <f t="shared" ref="E205:G205" si="48" xml:space="preserve"> E$187</f>
        <v>Wastewater ~ Total Adjustment RCV carry forward to PR19 at 2020 FYE price base</v>
      </c>
      <c r="F205" s="147">
        <f t="shared" si="48"/>
        <v>-8.1196581118499775</v>
      </c>
      <c r="G205" s="147" t="str">
        <f t="shared" si="48"/>
        <v>£m</v>
      </c>
      <c r="H205" s="9"/>
      <c r="I205" s="9"/>
      <c r="J205" s="9"/>
      <c r="K205" s="9"/>
      <c r="L205" s="9"/>
      <c r="M205" s="9"/>
      <c r="N205" s="9"/>
      <c r="O205" s="9"/>
      <c r="P205" s="9"/>
      <c r="Q205" s="9"/>
      <c r="R205" s="9"/>
      <c r="S205" s="9"/>
      <c r="T205" s="9"/>
      <c r="U205" s="9"/>
    </row>
    <row r="206" spans="1:21" s="147" customFormat="1" outlineLevel="1">
      <c r="A206" s="35"/>
      <c r="B206" s="35"/>
      <c r="C206" s="34"/>
      <c r="D206" s="4"/>
      <c r="E206" s="147" t="str">
        <f t="shared" ref="E206:G206" si="49" xml:space="preserve"> E$188</f>
        <v>Wastewater ~ CIS RCV inflation correction at 2020 FYE price base</v>
      </c>
      <c r="F206" s="147">
        <f t="shared" si="49"/>
        <v>-191.46471955622232</v>
      </c>
      <c r="G206" s="147" t="str">
        <f t="shared" si="49"/>
        <v>£m</v>
      </c>
      <c r="H206" s="9"/>
      <c r="I206" s="9"/>
      <c r="J206" s="9"/>
      <c r="K206" s="9"/>
      <c r="L206" s="9"/>
      <c r="M206" s="9"/>
      <c r="N206" s="9"/>
      <c r="O206" s="9"/>
      <c r="P206" s="9"/>
      <c r="Q206" s="9"/>
      <c r="R206" s="9"/>
      <c r="S206" s="9"/>
      <c r="T206" s="9"/>
      <c r="U206" s="9"/>
    </row>
    <row r="207" spans="1:21" s="147" customFormat="1" outlineLevel="1">
      <c r="A207" s="35"/>
      <c r="B207" s="35"/>
      <c r="C207" s="34"/>
      <c r="D207" s="4"/>
      <c r="E207" s="147" t="str">
        <f t="shared" ref="E207:G207" si="50" xml:space="preserve"> E$201</f>
        <v>Wastewater ~ NPV effect of 50% of proceeds from disposals of interest in land at 2020 FYE price base</v>
      </c>
      <c r="F207" s="147">
        <f t="shared" si="50"/>
        <v>-22.127185905904245</v>
      </c>
      <c r="G207" s="147" t="str">
        <f t="shared" si="50"/>
        <v>£m</v>
      </c>
      <c r="H207" s="9"/>
      <c r="I207" s="9"/>
      <c r="J207" s="9"/>
      <c r="K207" s="9"/>
      <c r="L207" s="9"/>
      <c r="M207" s="9"/>
      <c r="N207" s="9"/>
      <c r="O207" s="9"/>
      <c r="P207" s="9"/>
      <c r="Q207" s="9"/>
      <c r="R207" s="9"/>
      <c r="S207" s="9"/>
      <c r="T207" s="9"/>
      <c r="U207" s="9"/>
    </row>
    <row r="208" spans="1:21" s="147" customFormat="1" outlineLevel="1">
      <c r="A208" s="35"/>
      <c r="B208" s="35"/>
      <c r="C208" s="34"/>
      <c r="D208" s="4"/>
      <c r="E208" s="147" t="str">
        <f t="shared" ref="E208:G208" si="51" xml:space="preserve"> E$189</f>
        <v>Net performance payment / (penalty) applied to RCV for end of period ODI adjustments ~ Wastewater network plus at 2020 FYE price base</v>
      </c>
      <c r="F208" s="147">
        <f t="shared" si="51"/>
        <v>0</v>
      </c>
      <c r="G208" s="147" t="str">
        <f t="shared" si="51"/>
        <v>£m</v>
      </c>
      <c r="H208" s="9"/>
      <c r="I208" s="9"/>
      <c r="J208" s="9"/>
      <c r="K208" s="9"/>
      <c r="L208" s="9"/>
      <c r="M208" s="9"/>
      <c r="N208" s="9"/>
      <c r="O208" s="9"/>
      <c r="P208" s="9"/>
      <c r="Q208" s="9"/>
      <c r="R208" s="9"/>
      <c r="S208" s="9"/>
      <c r="T208" s="9"/>
      <c r="U208" s="9"/>
    </row>
    <row r="209" spans="1:21" s="147" customFormat="1" outlineLevel="1">
      <c r="A209" s="35"/>
      <c r="B209" s="35"/>
      <c r="C209" s="34"/>
      <c r="D209" s="4"/>
      <c r="E209" s="147" t="str">
        <f t="shared" ref="E209:G209" si="52" xml:space="preserve"> E$190</f>
        <v>Wastewater: RCV adjustment from totex menu model at 2020 FYE price base</v>
      </c>
      <c r="F209" s="147">
        <f t="shared" si="52"/>
        <v>119.26872947031363</v>
      </c>
      <c r="G209" s="147" t="str">
        <f t="shared" si="52"/>
        <v>£m</v>
      </c>
      <c r="H209" s="9"/>
      <c r="I209" s="9"/>
      <c r="J209" s="9"/>
      <c r="K209" s="9"/>
      <c r="L209" s="9"/>
      <c r="M209" s="9"/>
      <c r="N209" s="9"/>
      <c r="O209" s="9"/>
      <c r="P209" s="9"/>
      <c r="Q209" s="9"/>
      <c r="R209" s="9"/>
      <c r="S209" s="9"/>
      <c r="T209" s="9"/>
      <c r="U209" s="9"/>
    </row>
    <row r="210" spans="1:21" s="147" customFormat="1" outlineLevel="1">
      <c r="A210" s="35"/>
      <c r="B210" s="35"/>
      <c r="C210" s="34"/>
      <c r="D210" s="4"/>
      <c r="E210" s="147" t="str">
        <f t="shared" ref="E210:G210" si="53" xml:space="preserve"> E$200</f>
        <v>Wastewater ~ Other adjustment to wholesale RCV at 2020 FYE price base</v>
      </c>
      <c r="F210" s="147">
        <f t="shared" si="53"/>
        <v>-169.89911526284232</v>
      </c>
      <c r="G210" s="147" t="str">
        <f t="shared" si="53"/>
        <v>£m</v>
      </c>
      <c r="H210" s="9"/>
      <c r="I210" s="9"/>
      <c r="J210" s="9"/>
      <c r="K210" s="9"/>
      <c r="L210" s="9"/>
      <c r="M210" s="9"/>
      <c r="N210" s="9"/>
      <c r="O210" s="9"/>
      <c r="P210" s="9"/>
      <c r="Q210" s="9"/>
      <c r="R210" s="9"/>
      <c r="S210" s="9"/>
      <c r="T210" s="9"/>
      <c r="U210" s="9"/>
    </row>
    <row r="211" spans="1:21" ht="4.8" customHeight="1" outlineLevel="1"/>
    <row r="212" spans="1:21" s="152" customFormat="1" outlineLevel="1">
      <c r="A212" s="191"/>
      <c r="B212" s="191"/>
      <c r="C212" s="192"/>
      <c r="D212" s="193"/>
      <c r="E212" s="194" t="str">
        <f xml:space="preserve"> Indexation!E$106</f>
        <v>CPIH deflate from 2020 FYE to 2018 FYE</v>
      </c>
      <c r="F212" s="194">
        <f xml:space="preserve"> Indexation!F$106</f>
        <v>0.95869173746771619</v>
      </c>
      <c r="G212" s="194" t="str">
        <f xml:space="preserve"> Indexation!G$106</f>
        <v>factor</v>
      </c>
    </row>
    <row r="213" spans="1:21" ht="4.8" customHeight="1" outlineLevel="1"/>
    <row r="214" spans="1:21" outlineLevel="1">
      <c r="E214" s="197" t="s">
        <v>361</v>
      </c>
      <c r="F214" s="197">
        <f t="shared" ref="F214:F220" si="54" xml:space="preserve"> F204 * F$212</f>
        <v>0</v>
      </c>
      <c r="G214" s="197" t="s">
        <v>208</v>
      </c>
    </row>
    <row r="215" spans="1:21" s="206" customFormat="1" outlineLevel="1">
      <c r="A215" s="171"/>
      <c r="B215" s="171"/>
      <c r="C215" s="172"/>
      <c r="D215" s="173"/>
      <c r="E215" s="197" t="s">
        <v>362</v>
      </c>
      <c r="F215" s="197">
        <f t="shared" si="54"/>
        <v>-7.784249142893291</v>
      </c>
      <c r="G215" s="197" t="s">
        <v>208</v>
      </c>
      <c r="H215" s="173"/>
      <c r="I215" s="173"/>
      <c r="J215" s="173"/>
      <c r="K215" s="173"/>
      <c r="L215" s="173"/>
      <c r="M215" s="173"/>
      <c r="N215" s="173"/>
      <c r="O215" s="173"/>
      <c r="P215" s="173"/>
      <c r="Q215" s="173"/>
      <c r="R215" s="173"/>
      <c r="S215" s="173"/>
      <c r="T215" s="173"/>
      <c r="U215" s="173"/>
    </row>
    <row r="216" spans="1:21" s="206" customFormat="1" outlineLevel="1">
      <c r="A216" s="171"/>
      <c r="B216" s="171"/>
      <c r="C216" s="172"/>
      <c r="D216" s="173"/>
      <c r="E216" s="299" t="s">
        <v>363</v>
      </c>
      <c r="F216" s="197">
        <f t="shared" si="54"/>
        <v>-183.55564465512379</v>
      </c>
      <c r="G216" s="197" t="s">
        <v>208</v>
      </c>
      <c r="H216" s="173"/>
      <c r="I216" s="173"/>
      <c r="J216" s="173"/>
      <c r="K216" s="173"/>
      <c r="L216" s="173"/>
      <c r="M216" s="173"/>
      <c r="N216" s="173"/>
      <c r="O216" s="173"/>
      <c r="P216" s="173"/>
      <c r="Q216" s="173"/>
      <c r="R216" s="173"/>
      <c r="S216" s="173"/>
      <c r="T216" s="173"/>
      <c r="U216" s="173"/>
    </row>
    <row r="217" spans="1:21" s="206" customFormat="1" outlineLevel="1">
      <c r="A217" s="171"/>
      <c r="B217" s="171"/>
      <c r="C217" s="172"/>
      <c r="D217" s="173"/>
      <c r="E217" s="197" t="s">
        <v>364</v>
      </c>
      <c r="F217" s="197">
        <f t="shared" si="54"/>
        <v>-21.213150301402504</v>
      </c>
      <c r="G217" s="197" t="s">
        <v>208</v>
      </c>
      <c r="H217" s="173"/>
      <c r="I217" s="173"/>
      <c r="J217" s="173"/>
      <c r="K217" s="173"/>
      <c r="L217" s="173"/>
      <c r="M217" s="173"/>
      <c r="N217" s="173"/>
      <c r="O217" s="173"/>
      <c r="P217" s="173"/>
      <c r="Q217" s="173"/>
      <c r="R217" s="173"/>
      <c r="S217" s="173"/>
      <c r="T217" s="173"/>
      <c r="U217" s="173"/>
    </row>
    <row r="218" spans="1:21" s="206" customFormat="1" outlineLevel="1">
      <c r="A218" s="171"/>
      <c r="B218" s="171"/>
      <c r="C218" s="172"/>
      <c r="D218" s="173"/>
      <c r="E218" s="197" t="s">
        <v>365</v>
      </c>
      <c r="F218" s="197">
        <f t="shared" si="54"/>
        <v>0</v>
      </c>
      <c r="G218" s="197" t="s">
        <v>208</v>
      </c>
      <c r="H218" s="173"/>
      <c r="I218" s="173"/>
      <c r="J218" s="173"/>
      <c r="K218" s="173"/>
      <c r="L218" s="173"/>
      <c r="M218" s="173"/>
      <c r="N218" s="173"/>
      <c r="O218" s="173"/>
      <c r="P218" s="173"/>
      <c r="Q218" s="173"/>
      <c r="R218" s="173"/>
      <c r="S218" s="173"/>
      <c r="T218" s="173"/>
      <c r="U218" s="173"/>
    </row>
    <row r="219" spans="1:21" s="206" customFormat="1" outlineLevel="1">
      <c r="A219" s="171"/>
      <c r="B219" s="171"/>
      <c r="C219" s="172"/>
      <c r="D219" s="173"/>
      <c r="E219" s="197" t="s">
        <v>366</v>
      </c>
      <c r="F219" s="197">
        <f t="shared" si="54"/>
        <v>114.34194548146198</v>
      </c>
      <c r="G219" s="197" t="s">
        <v>208</v>
      </c>
      <c r="H219" s="173"/>
      <c r="I219" s="173"/>
      <c r="J219" s="173"/>
      <c r="K219" s="173"/>
      <c r="L219" s="173"/>
      <c r="M219" s="173"/>
      <c r="N219" s="173"/>
      <c r="O219" s="173"/>
      <c r="P219" s="173"/>
      <c r="Q219" s="173"/>
      <c r="R219" s="173"/>
      <c r="S219" s="173"/>
      <c r="T219" s="173"/>
      <c r="U219" s="173"/>
    </row>
    <row r="220" spans="1:21" s="206" customFormat="1" outlineLevel="1">
      <c r="A220" s="171"/>
      <c r="B220" s="171"/>
      <c r="C220" s="172"/>
      <c r="D220" s="173"/>
      <c r="E220" s="197" t="s">
        <v>367</v>
      </c>
      <c r="F220" s="197">
        <f t="shared" si="54"/>
        <v>-162.88087800556207</v>
      </c>
      <c r="G220" s="197" t="s">
        <v>208</v>
      </c>
      <c r="H220" s="173"/>
      <c r="I220" s="173"/>
      <c r="J220" s="173"/>
      <c r="K220" s="173"/>
      <c r="L220" s="173"/>
      <c r="M220" s="173"/>
      <c r="N220" s="173"/>
      <c r="O220" s="173"/>
      <c r="P220" s="173"/>
      <c r="Q220" s="173"/>
      <c r="R220" s="173"/>
      <c r="S220" s="173"/>
      <c r="T220" s="173"/>
      <c r="U220" s="173"/>
    </row>
    <row r="221" spans="1:21" s="197" customFormat="1" outlineLevel="1">
      <c r="A221" s="171"/>
      <c r="B221" s="171"/>
      <c r="C221" s="172"/>
      <c r="D221" s="173"/>
      <c r="E221" s="198" t="s">
        <v>368</v>
      </c>
      <c r="F221" s="198">
        <f>SUM(F214:F220)</f>
        <v>-261.09197662351966</v>
      </c>
      <c r="G221" s="198" t="s">
        <v>208</v>
      </c>
      <c r="H221" s="173"/>
      <c r="I221" s="173"/>
      <c r="J221" s="173"/>
      <c r="K221" s="173"/>
      <c r="L221" s="173"/>
      <c r="M221" s="173"/>
      <c r="N221" s="173"/>
      <c r="O221" s="173"/>
      <c r="P221" s="173"/>
      <c r="Q221" s="173"/>
      <c r="R221" s="173"/>
      <c r="S221" s="173"/>
      <c r="T221" s="173"/>
      <c r="U221" s="173"/>
    </row>
    <row r="222" spans="1:21" s="147" customFormat="1" outlineLevel="1">
      <c r="A222" s="35"/>
      <c r="B222" s="35"/>
      <c r="C222" s="34"/>
      <c r="D222" s="4"/>
      <c r="H222" s="9"/>
      <c r="I222" s="9"/>
      <c r="J222" s="9"/>
      <c r="K222" s="9"/>
      <c r="L222" s="9"/>
      <c r="M222" s="9"/>
      <c r="N222" s="9"/>
      <c r="O222" s="9"/>
      <c r="P222" s="9"/>
      <c r="Q222" s="9"/>
      <c r="R222" s="9"/>
      <c r="S222" s="9"/>
      <c r="T222" s="9"/>
      <c r="U222" s="9"/>
    </row>
    <row r="223" spans="1:21" s="147" customFormat="1" outlineLevel="1">
      <c r="A223" s="35"/>
      <c r="B223" s="35"/>
      <c r="C223" s="34" t="s">
        <v>328</v>
      </c>
      <c r="D223" s="4"/>
      <c r="H223" s="9"/>
      <c r="I223" s="9"/>
      <c r="J223" s="9"/>
      <c r="K223" s="9"/>
      <c r="L223" s="9"/>
      <c r="M223" s="9"/>
      <c r="N223" s="9"/>
      <c r="O223" s="9"/>
      <c r="P223" s="9"/>
      <c r="Q223" s="9"/>
      <c r="R223" s="9"/>
      <c r="S223" s="9"/>
      <c r="T223" s="9"/>
      <c r="U223" s="9"/>
    </row>
    <row r="224" spans="1:21" s="147" customFormat="1" outlineLevel="1">
      <c r="A224" s="35"/>
      <c r="B224" s="35"/>
      <c r="C224" s="34"/>
      <c r="D224" s="4"/>
      <c r="E224" s="147" t="str">
        <f t="shared" ref="E224:G224" si="55" xml:space="preserve"> E$187</f>
        <v>Wastewater ~ Total Adjustment RCV carry forward to PR19 at 2020 FYE price base</v>
      </c>
      <c r="F224" s="147">
        <f t="shared" si="55"/>
        <v>-8.1196581118499775</v>
      </c>
      <c r="G224" s="147" t="str">
        <f t="shared" si="55"/>
        <v>£m</v>
      </c>
      <c r="H224" s="9"/>
      <c r="I224" s="9"/>
      <c r="J224" s="9"/>
      <c r="K224" s="9"/>
      <c r="L224" s="9"/>
      <c r="M224" s="9"/>
      <c r="N224" s="9"/>
      <c r="O224" s="9"/>
      <c r="P224" s="9"/>
      <c r="Q224" s="9"/>
      <c r="R224" s="9"/>
      <c r="S224" s="9"/>
      <c r="T224" s="9"/>
      <c r="U224" s="9"/>
    </row>
    <row r="225" spans="1:21" s="147" customFormat="1" outlineLevel="1">
      <c r="A225" s="35"/>
      <c r="B225" s="35"/>
      <c r="C225" s="34"/>
      <c r="D225" s="4"/>
      <c r="E225" s="147" t="str">
        <f t="shared" ref="E225:G225" si="56" xml:space="preserve"> E$188</f>
        <v>Wastewater ~ CIS RCV inflation correction at 2020 FYE price base</v>
      </c>
      <c r="F225" s="147">
        <f t="shared" si="56"/>
        <v>-191.46471955622232</v>
      </c>
      <c r="G225" s="147" t="str">
        <f t="shared" si="56"/>
        <v>£m</v>
      </c>
      <c r="H225" s="9"/>
      <c r="I225" s="9"/>
      <c r="J225" s="9"/>
      <c r="K225" s="9"/>
      <c r="L225" s="9"/>
      <c r="M225" s="9"/>
      <c r="N225" s="9"/>
      <c r="O225" s="9"/>
      <c r="P225" s="9"/>
      <c r="Q225" s="9"/>
      <c r="R225" s="9"/>
      <c r="S225" s="9"/>
      <c r="T225" s="9"/>
      <c r="U225" s="9"/>
    </row>
    <row r="226" spans="1:21" s="147" customFormat="1" outlineLevel="1">
      <c r="A226" s="35"/>
      <c r="B226" s="35"/>
      <c r="C226" s="34"/>
      <c r="D226" s="4"/>
      <c r="E226" s="147" t="str">
        <f t="shared" ref="E226:G226" si="57" xml:space="preserve"> E$201</f>
        <v>Wastewater ~ NPV effect of 50% of proceeds from disposals of interest in land at 2020 FYE price base</v>
      </c>
      <c r="F226" s="147">
        <f t="shared" si="57"/>
        <v>-22.127185905904245</v>
      </c>
      <c r="G226" s="147" t="str">
        <f t="shared" si="57"/>
        <v>£m</v>
      </c>
      <c r="H226" s="9"/>
      <c r="I226" s="9"/>
      <c r="J226" s="9"/>
      <c r="K226" s="9"/>
      <c r="L226" s="9"/>
      <c r="M226" s="9"/>
      <c r="N226" s="9"/>
      <c r="O226" s="9"/>
      <c r="P226" s="9"/>
      <c r="Q226" s="9"/>
      <c r="R226" s="9"/>
      <c r="S226" s="9"/>
      <c r="T226" s="9"/>
      <c r="U226" s="9"/>
    </row>
    <row r="227" spans="1:21" s="147" customFormat="1" outlineLevel="1">
      <c r="A227" s="35"/>
      <c r="B227" s="35"/>
      <c r="C227" s="34"/>
      <c r="D227" s="4"/>
      <c r="E227" s="147" t="str">
        <f t="shared" ref="E227:G227" si="58" xml:space="preserve"> E$189</f>
        <v>Net performance payment / (penalty) applied to RCV for end of period ODI adjustments ~ Wastewater network plus at 2020 FYE price base</v>
      </c>
      <c r="F227" s="147">
        <f t="shared" si="58"/>
        <v>0</v>
      </c>
      <c r="G227" s="147" t="str">
        <f t="shared" si="58"/>
        <v>£m</v>
      </c>
      <c r="H227" s="9"/>
      <c r="I227" s="9"/>
      <c r="J227" s="9"/>
      <c r="K227" s="9"/>
      <c r="L227" s="9"/>
      <c r="M227" s="9"/>
      <c r="N227" s="9"/>
      <c r="O227" s="9"/>
      <c r="P227" s="9"/>
      <c r="Q227" s="9"/>
      <c r="R227" s="9"/>
      <c r="S227" s="9"/>
      <c r="T227" s="9"/>
      <c r="U227" s="9"/>
    </row>
    <row r="228" spans="1:21" s="147" customFormat="1" outlineLevel="1">
      <c r="A228" s="35"/>
      <c r="B228" s="35"/>
      <c r="C228" s="34"/>
      <c r="D228" s="4"/>
      <c r="E228" s="147" t="str">
        <f t="shared" ref="E228:G228" si="59" xml:space="preserve"> E$190</f>
        <v>Wastewater: RCV adjustment from totex menu model at 2020 FYE price base</v>
      </c>
      <c r="F228" s="147">
        <f t="shared" si="59"/>
        <v>119.26872947031363</v>
      </c>
      <c r="G228" s="147" t="str">
        <f t="shared" si="59"/>
        <v>£m</v>
      </c>
      <c r="H228" s="9"/>
      <c r="I228" s="9"/>
      <c r="J228" s="9"/>
      <c r="K228" s="9"/>
      <c r="L228" s="9"/>
      <c r="M228" s="9"/>
      <c r="N228" s="9"/>
      <c r="O228" s="9"/>
      <c r="P228" s="9"/>
      <c r="Q228" s="9"/>
      <c r="R228" s="9"/>
      <c r="S228" s="9"/>
      <c r="T228" s="9"/>
      <c r="U228" s="9"/>
    </row>
    <row r="229" spans="1:21" s="147" customFormat="1" outlineLevel="1">
      <c r="A229" s="35"/>
      <c r="B229" s="35"/>
      <c r="C229" s="34"/>
      <c r="D229" s="4"/>
      <c r="E229" s="147" t="str">
        <f t="shared" ref="E229:G229" si="60" xml:space="preserve"> E$200</f>
        <v>Wastewater ~ Other adjustment to wholesale RCV at 2020 FYE price base</v>
      </c>
      <c r="F229" s="147">
        <f t="shared" si="60"/>
        <v>-169.89911526284232</v>
      </c>
      <c r="G229" s="147" t="str">
        <f t="shared" si="60"/>
        <v>£m</v>
      </c>
      <c r="H229" s="9"/>
      <c r="I229" s="9"/>
      <c r="J229" s="9"/>
      <c r="K229" s="9"/>
      <c r="L229" s="9"/>
      <c r="M229" s="9"/>
      <c r="N229" s="9"/>
      <c r="O229" s="9"/>
      <c r="P229" s="9"/>
      <c r="Q229" s="9"/>
      <c r="R229" s="9"/>
      <c r="S229" s="9"/>
      <c r="T229" s="9"/>
      <c r="U229" s="9"/>
    </row>
    <row r="230" spans="1:21" ht="4.8" customHeight="1" outlineLevel="1"/>
    <row r="231" spans="1:21" s="152" customFormat="1" outlineLevel="1">
      <c r="A231" s="191"/>
      <c r="B231" s="191"/>
      <c r="C231" s="192"/>
      <c r="D231" s="193"/>
      <c r="E231" s="194" t="str">
        <f xml:space="preserve"> Indexation!E$105</f>
        <v>CPIH deflate from 2020 FYE to 2018 FYA</v>
      </c>
      <c r="F231" s="194">
        <f xml:space="preserve"> Indexation!F$105</f>
        <v>0.95063422682930998</v>
      </c>
      <c r="G231" s="194" t="str">
        <f xml:space="preserve"> Indexation!G$105</f>
        <v>factor</v>
      </c>
    </row>
    <row r="232" spans="1:21" ht="4.8" customHeight="1" outlineLevel="1"/>
    <row r="233" spans="1:21" s="206" customFormat="1" outlineLevel="1">
      <c r="A233" s="171"/>
      <c r="B233" s="171"/>
      <c r="C233" s="172"/>
      <c r="D233" s="173"/>
      <c r="E233" s="197" t="s">
        <v>369</v>
      </c>
      <c r="F233" s="197">
        <f t="shared" ref="F233:F238" si="61" xml:space="preserve"> F224 * F$231</f>
        <v>-7.7188249112768386</v>
      </c>
      <c r="G233" s="197" t="s">
        <v>208</v>
      </c>
      <c r="H233" s="173"/>
      <c r="I233" s="173"/>
      <c r="J233" s="173"/>
      <c r="K233" s="173"/>
      <c r="L233" s="173"/>
      <c r="M233" s="173"/>
      <c r="N233" s="173"/>
      <c r="O233" s="173"/>
      <c r="P233" s="173"/>
      <c r="Q233" s="173"/>
      <c r="R233" s="173"/>
      <c r="S233" s="173"/>
      <c r="T233" s="173"/>
      <c r="U233" s="173"/>
    </row>
    <row r="234" spans="1:21" s="206" customFormat="1" outlineLevel="1">
      <c r="A234" s="171"/>
      <c r="B234" s="171"/>
      <c r="C234" s="172"/>
      <c r="D234" s="173"/>
      <c r="E234" s="299" t="s">
        <v>370</v>
      </c>
      <c r="F234" s="197">
        <f t="shared" si="61"/>
        <v>-182.01291564042006</v>
      </c>
      <c r="G234" s="197" t="s">
        <v>208</v>
      </c>
      <c r="H234" s="173"/>
      <c r="I234" s="173"/>
      <c r="J234" s="173"/>
      <c r="K234" s="173"/>
      <c r="L234" s="173"/>
      <c r="M234" s="173"/>
      <c r="N234" s="173"/>
      <c r="O234" s="173"/>
      <c r="P234" s="173"/>
      <c r="Q234" s="173"/>
      <c r="R234" s="173"/>
      <c r="S234" s="173"/>
      <c r="T234" s="173"/>
      <c r="U234" s="173"/>
    </row>
    <row r="235" spans="1:21" s="206" customFormat="1" outlineLevel="1">
      <c r="A235" s="171"/>
      <c r="B235" s="171"/>
      <c r="C235" s="172"/>
      <c r="D235" s="173"/>
      <c r="E235" s="197" t="s">
        <v>371</v>
      </c>
      <c r="F235" s="197">
        <f t="shared" si="61"/>
        <v>-21.034860265567687</v>
      </c>
      <c r="G235" s="197" t="s">
        <v>208</v>
      </c>
      <c r="H235" s="173"/>
      <c r="I235" s="173"/>
      <c r="J235" s="173"/>
      <c r="K235" s="173"/>
      <c r="L235" s="173"/>
      <c r="M235" s="173"/>
      <c r="N235" s="173"/>
      <c r="O235" s="173"/>
      <c r="P235" s="173"/>
      <c r="Q235" s="173"/>
      <c r="R235" s="173"/>
      <c r="S235" s="173"/>
      <c r="T235" s="173"/>
      <c r="U235" s="173"/>
    </row>
    <row r="236" spans="1:21" s="206" customFormat="1" outlineLevel="1">
      <c r="A236" s="171"/>
      <c r="B236" s="171"/>
      <c r="C236" s="172"/>
      <c r="D236" s="173"/>
      <c r="E236" s="197" t="s">
        <v>372</v>
      </c>
      <c r="F236" s="197">
        <f t="shared" si="61"/>
        <v>0</v>
      </c>
      <c r="G236" s="197" t="s">
        <v>208</v>
      </c>
      <c r="H236" s="173"/>
      <c r="I236" s="173"/>
      <c r="J236" s="173"/>
      <c r="K236" s="173"/>
      <c r="L236" s="173"/>
      <c r="M236" s="173"/>
      <c r="N236" s="173"/>
      <c r="O236" s="173"/>
      <c r="P236" s="173"/>
      <c r="Q236" s="173"/>
      <c r="R236" s="173"/>
      <c r="S236" s="173"/>
      <c r="T236" s="173"/>
      <c r="U236" s="173"/>
    </row>
    <row r="237" spans="1:21" s="206" customFormat="1" outlineLevel="1">
      <c r="A237" s="171"/>
      <c r="B237" s="171"/>
      <c r="C237" s="172"/>
      <c r="D237" s="173"/>
      <c r="E237" s="197" t="s">
        <v>373</v>
      </c>
      <c r="F237" s="197">
        <f t="shared" si="61"/>
        <v>113.38093642492574</v>
      </c>
      <c r="G237" s="197" t="s">
        <v>208</v>
      </c>
      <c r="H237" s="173"/>
      <c r="I237" s="173"/>
      <c r="J237" s="173"/>
      <c r="K237" s="173"/>
      <c r="L237" s="173"/>
      <c r="M237" s="173"/>
      <c r="N237" s="173"/>
      <c r="O237" s="173"/>
      <c r="P237" s="173"/>
      <c r="Q237" s="173"/>
      <c r="R237" s="173"/>
      <c r="S237" s="173"/>
      <c r="T237" s="173"/>
      <c r="U237" s="173"/>
    </row>
    <row r="238" spans="1:21" s="206" customFormat="1" outlineLevel="1">
      <c r="A238" s="171"/>
      <c r="B238" s="171"/>
      <c r="C238" s="172"/>
      <c r="D238" s="173"/>
      <c r="E238" s="197" t="s">
        <v>374</v>
      </c>
      <c r="F238" s="197">
        <f t="shared" si="61"/>
        <v>-161.51191407687591</v>
      </c>
      <c r="G238" s="197" t="s">
        <v>208</v>
      </c>
      <c r="H238" s="173"/>
      <c r="I238" s="173"/>
      <c r="J238" s="173"/>
      <c r="K238" s="173"/>
      <c r="L238" s="173"/>
      <c r="M238" s="173"/>
      <c r="N238" s="173"/>
      <c r="O238" s="173"/>
      <c r="P238" s="173"/>
      <c r="Q238" s="173"/>
      <c r="R238" s="173"/>
      <c r="S238" s="173"/>
      <c r="T238" s="173"/>
      <c r="U238" s="173"/>
    </row>
    <row r="239" spans="1:21" s="206" customFormat="1" outlineLevel="1">
      <c r="A239" s="171"/>
      <c r="B239" s="171"/>
      <c r="C239" s="172"/>
      <c r="D239" s="173"/>
      <c r="E239" s="197"/>
      <c r="F239" s="197"/>
      <c r="G239" s="197"/>
      <c r="H239" s="173"/>
      <c r="I239" s="173"/>
      <c r="J239" s="173"/>
      <c r="K239" s="173"/>
      <c r="L239" s="173"/>
      <c r="M239" s="173"/>
      <c r="N239" s="173"/>
      <c r="O239" s="173"/>
      <c r="P239" s="173"/>
      <c r="Q239" s="173"/>
      <c r="R239" s="173"/>
      <c r="S239" s="173"/>
      <c r="T239" s="173"/>
      <c r="U239" s="173"/>
    </row>
    <row r="240" spans="1:21" s="147" customFormat="1" outlineLevel="1">
      <c r="A240" s="35"/>
      <c r="B240" s="309"/>
      <c r="C240" s="300"/>
      <c r="D240" s="301"/>
      <c r="E240" s="302" t="str">
        <f>E199</f>
        <v>Bioresources RCV (prior to midnight adjustments) 31 March 2020 at 2020 FYE price base</v>
      </c>
      <c r="F240" s="302">
        <f t="shared" ref="F240:G240" si="62">F199</f>
        <v>0</v>
      </c>
      <c r="G240" s="302" t="str">
        <f t="shared" si="62"/>
        <v>£m</v>
      </c>
      <c r="H240" s="9"/>
      <c r="I240" s="9"/>
      <c r="J240" s="9"/>
      <c r="K240" s="9"/>
      <c r="L240" s="9"/>
      <c r="M240" s="9"/>
      <c r="N240" s="9"/>
      <c r="O240" s="9"/>
      <c r="P240" s="9"/>
      <c r="Q240" s="9"/>
      <c r="R240" s="9"/>
      <c r="S240" s="9"/>
      <c r="T240" s="9"/>
      <c r="U240" s="9"/>
    </row>
    <row r="241" spans="1:21" ht="4.8" customHeight="1" outlineLevel="1">
      <c r="B241" s="309"/>
      <c r="C241" s="300"/>
      <c r="D241" s="301"/>
      <c r="E241" s="303"/>
      <c r="F241" s="303"/>
      <c r="G241" s="303"/>
    </row>
    <row r="242" spans="1:21" s="152" customFormat="1" outlineLevel="1">
      <c r="A242" s="191"/>
      <c r="B242" s="310"/>
      <c r="C242" s="304"/>
      <c r="D242" s="305"/>
      <c r="E242" s="306" t="str">
        <f xml:space="preserve"> Indexation!E$105</f>
        <v>CPIH deflate from 2020 FYE to 2018 FYA</v>
      </c>
      <c r="F242" s="306">
        <f xml:space="preserve"> Indexation!F$105</f>
        <v>0.95063422682930998</v>
      </c>
      <c r="G242" s="306" t="str">
        <f xml:space="preserve"> Indexation!G$105</f>
        <v>factor</v>
      </c>
    </row>
    <row r="243" spans="1:21" ht="4.8" customHeight="1" outlineLevel="1">
      <c r="B243" s="309"/>
      <c r="C243" s="300"/>
      <c r="D243" s="301"/>
      <c r="E243" s="303"/>
      <c r="F243" s="303"/>
      <c r="G243" s="303"/>
    </row>
    <row r="244" spans="1:21" s="197" customFormat="1" outlineLevel="1">
      <c r="A244" s="171"/>
      <c r="B244" s="311"/>
      <c r="C244" s="307"/>
      <c r="D244" s="308"/>
      <c r="E244" s="299" t="s">
        <v>375</v>
      </c>
      <c r="F244" s="299">
        <f xml:space="preserve"> F240 * F$242</f>
        <v>0</v>
      </c>
      <c r="G244" s="299" t="s">
        <v>208</v>
      </c>
      <c r="H244" s="173"/>
      <c r="I244" s="173"/>
      <c r="J244" s="173"/>
      <c r="K244" s="173"/>
      <c r="L244" s="173"/>
      <c r="M244" s="173"/>
      <c r="N244" s="173"/>
      <c r="O244" s="173"/>
      <c r="P244" s="173"/>
      <c r="Q244" s="173"/>
      <c r="R244" s="173"/>
      <c r="S244" s="173"/>
      <c r="T244" s="173"/>
      <c r="U244" s="173"/>
    </row>
    <row r="245" spans="1:21" s="197" customFormat="1" outlineLevel="1">
      <c r="A245" s="171"/>
      <c r="B245" s="171"/>
      <c r="C245" s="172"/>
      <c r="D245" s="173"/>
      <c r="H245" s="173"/>
      <c r="I245" s="173"/>
      <c r="J245" s="173"/>
      <c r="K245" s="173"/>
      <c r="L245" s="173"/>
      <c r="M245" s="173"/>
      <c r="N245" s="173"/>
      <c r="O245" s="173"/>
      <c r="P245" s="173"/>
      <c r="Q245" s="173"/>
      <c r="R245" s="173"/>
      <c r="S245" s="173"/>
      <c r="T245" s="173"/>
      <c r="U245" s="173"/>
    </row>
    <row r="246" spans="1:21" s="206" customFormat="1" outlineLevel="1">
      <c r="A246" s="171"/>
      <c r="B246" s="275"/>
      <c r="C246" s="272" t="s">
        <v>336</v>
      </c>
      <c r="D246" s="276"/>
      <c r="E246" s="265"/>
      <c r="F246" s="265"/>
      <c r="G246" s="265"/>
      <c r="H246" s="173"/>
      <c r="I246" s="173"/>
      <c r="J246" s="173"/>
      <c r="K246" s="173"/>
      <c r="L246" s="173"/>
      <c r="M246" s="173"/>
      <c r="N246" s="173"/>
      <c r="O246" s="173"/>
      <c r="P246" s="173"/>
      <c r="Q246" s="173"/>
      <c r="R246" s="173"/>
      <c r="S246" s="173"/>
      <c r="T246" s="173"/>
      <c r="U246" s="173"/>
    </row>
    <row r="247" spans="1:21" s="206" customFormat="1" outlineLevel="1">
      <c r="A247" s="171"/>
      <c r="B247" s="275"/>
      <c r="C247" s="277"/>
      <c r="D247" s="276"/>
      <c r="E247" s="278" t="str">
        <f xml:space="preserve"> Inputs!E$116</f>
        <v>Bioresources IFRS16 RCV adjustment</v>
      </c>
      <c r="F247" s="278">
        <f xml:space="preserve"> Inputs!F$116</f>
        <v>0</v>
      </c>
      <c r="G247" s="278" t="str">
        <f xml:space="preserve"> Inputs!G$116</f>
        <v>£m</v>
      </c>
      <c r="H247" s="173"/>
      <c r="I247" s="173"/>
      <c r="J247" s="173"/>
      <c r="K247" s="173"/>
      <c r="L247" s="173"/>
      <c r="M247" s="173"/>
      <c r="N247" s="173"/>
      <c r="O247" s="173"/>
      <c r="P247" s="173"/>
      <c r="Q247" s="173"/>
      <c r="R247" s="173"/>
      <c r="S247" s="173"/>
      <c r="T247" s="173"/>
      <c r="U247" s="173"/>
    </row>
    <row r="248" spans="1:21" s="206" customFormat="1" outlineLevel="1">
      <c r="A248" s="171"/>
      <c r="B248" s="275"/>
      <c r="C248" s="277"/>
      <c r="D248" s="276"/>
      <c r="E248" s="278" t="str">
        <f xml:space="preserve"> Inputs!E$117</f>
        <v>Wastewater network plus IFRS16 RCV adjustment</v>
      </c>
      <c r="F248" s="278">
        <f xml:space="preserve"> Inputs!F$117</f>
        <v>0</v>
      </c>
      <c r="G248" s="278" t="str">
        <f xml:space="preserve"> Inputs!G$117</f>
        <v>£m</v>
      </c>
      <c r="H248" s="173"/>
      <c r="I248" s="173"/>
      <c r="J248" s="173"/>
      <c r="K248" s="173"/>
      <c r="L248" s="173"/>
      <c r="M248" s="173"/>
      <c r="N248" s="173"/>
      <c r="O248" s="173"/>
      <c r="P248" s="173"/>
      <c r="Q248" s="173"/>
      <c r="R248" s="173"/>
      <c r="S248" s="173"/>
      <c r="T248" s="173"/>
      <c r="U248" s="173"/>
    </row>
    <row r="249" spans="1:21" ht="4.8" customHeight="1" outlineLevel="1">
      <c r="B249" s="271"/>
      <c r="C249" s="272"/>
      <c r="D249" s="245"/>
      <c r="E249" s="244"/>
      <c r="F249" s="244"/>
      <c r="G249" s="244"/>
    </row>
    <row r="250" spans="1:21" s="152" customFormat="1" outlineLevel="1">
      <c r="A250" s="191"/>
      <c r="B250" s="279"/>
      <c r="C250" s="280"/>
      <c r="D250" s="281"/>
      <c r="E250" s="282" t="str">
        <f xml:space="preserve"> Indexation!E$107</f>
        <v>CPIH deflate from 2018 FYE to 2018 FYA - IFRS 16</v>
      </c>
      <c r="F250" s="282">
        <f xml:space="preserve"> Indexation!F$107</f>
        <v>0.99159530605772273</v>
      </c>
      <c r="G250" s="282" t="str">
        <f xml:space="preserve"> Indexation!G$107</f>
        <v>factor</v>
      </c>
    </row>
    <row r="251" spans="1:21" ht="4.8" customHeight="1" outlineLevel="1">
      <c r="B251" s="271"/>
      <c r="C251" s="272"/>
      <c r="D251" s="245"/>
      <c r="E251" s="244"/>
      <c r="F251" s="244"/>
      <c r="G251" s="244"/>
    </row>
    <row r="252" spans="1:21" s="206" customFormat="1" outlineLevel="1">
      <c r="A252" s="171"/>
      <c r="B252" s="275"/>
      <c r="C252" s="277"/>
      <c r="D252" s="276"/>
      <c r="E252" s="265" t="s">
        <v>376</v>
      </c>
      <c r="F252" s="265">
        <f xml:space="preserve"> F247 * F$250</f>
        <v>0</v>
      </c>
      <c r="G252" s="265" t="s">
        <v>208</v>
      </c>
      <c r="H252" s="173"/>
      <c r="I252" s="173"/>
      <c r="J252" s="173"/>
      <c r="K252" s="173"/>
      <c r="L252" s="173"/>
      <c r="M252" s="173"/>
      <c r="N252" s="173"/>
      <c r="O252" s="173"/>
      <c r="P252" s="173"/>
      <c r="Q252" s="173"/>
      <c r="R252" s="173"/>
      <c r="S252" s="173"/>
      <c r="T252" s="173"/>
      <c r="U252" s="173"/>
    </row>
    <row r="253" spans="1:21" s="206" customFormat="1" outlineLevel="1">
      <c r="A253" s="171"/>
      <c r="B253" s="275"/>
      <c r="C253" s="277"/>
      <c r="D253" s="276"/>
      <c r="E253" s="265" t="s">
        <v>377</v>
      </c>
      <c r="F253" s="265">
        <f xml:space="preserve"> F248 * F$250</f>
        <v>0</v>
      </c>
      <c r="G253" s="265" t="s">
        <v>208</v>
      </c>
      <c r="H253" s="173"/>
      <c r="I253" s="173"/>
      <c r="J253" s="173"/>
      <c r="K253" s="173"/>
      <c r="L253" s="173"/>
      <c r="M253" s="173"/>
      <c r="N253" s="173"/>
      <c r="O253" s="173"/>
      <c r="P253" s="173"/>
      <c r="Q253" s="173"/>
      <c r="R253" s="173"/>
      <c r="S253" s="173"/>
      <c r="T253" s="173"/>
      <c r="U253" s="173"/>
    </row>
    <row r="254" spans="1:21" outlineLevel="1">
      <c r="E254" s="169"/>
      <c r="F254" s="169"/>
      <c r="G254" s="169"/>
    </row>
    <row r="255" spans="1:21" s="147" customFormat="1" outlineLevel="1">
      <c r="A255" s="35"/>
      <c r="B255" s="35" t="s">
        <v>378</v>
      </c>
      <c r="C255" s="34"/>
      <c r="D255" s="4"/>
      <c r="H255" s="9"/>
      <c r="I255" s="9"/>
      <c r="J255" s="9"/>
      <c r="K255" s="9"/>
      <c r="L255" s="9"/>
      <c r="M255" s="9"/>
      <c r="N255" s="9"/>
      <c r="O255" s="9"/>
      <c r="P255" s="9"/>
      <c r="Q255" s="9"/>
      <c r="R255" s="9"/>
      <c r="S255" s="9"/>
      <c r="T255" s="9"/>
      <c r="U255" s="9"/>
    </row>
    <row r="256" spans="1:21" s="166" customFormat="1" outlineLevel="1">
      <c r="A256" s="150"/>
      <c r="B256" s="150"/>
      <c r="C256" s="151"/>
      <c r="D256" s="39"/>
      <c r="E256" s="39" t="str">
        <f t="shared" ref="E256:G256" si="63" xml:space="preserve"> E$186</f>
        <v>Wholesale wastewater closing RCV at 31 March 2020 in 2012-13 prices (PR14 FD) at 2020 FYE price base</v>
      </c>
      <c r="F256" s="39">
        <f t="shared" si="63"/>
        <v>0</v>
      </c>
      <c r="G256" s="39" t="str">
        <f t="shared" si="63"/>
        <v>£m</v>
      </c>
      <c r="H256" s="177"/>
      <c r="I256" s="177"/>
      <c r="J256" s="177"/>
      <c r="K256" s="177"/>
      <c r="L256" s="177"/>
      <c r="M256" s="177"/>
      <c r="N256" s="177"/>
      <c r="O256" s="177"/>
      <c r="P256" s="177"/>
      <c r="Q256" s="177"/>
      <c r="R256" s="177"/>
      <c r="S256" s="177"/>
      <c r="T256" s="177"/>
      <c r="U256" s="177"/>
    </row>
    <row r="257" spans="1:21" s="166" customFormat="1" outlineLevel="1">
      <c r="A257" s="150"/>
      <c r="B257" s="150"/>
      <c r="C257" s="151"/>
      <c r="D257" s="39"/>
      <c r="E257" s="39" t="str">
        <f t="shared" ref="E257:G257" si="64" xml:space="preserve"> E$187</f>
        <v>Wastewater ~ Total Adjustment RCV carry forward to PR19 at 2020 FYE price base</v>
      </c>
      <c r="F257" s="39">
        <f t="shared" si="64"/>
        <v>-8.1196581118499775</v>
      </c>
      <c r="G257" s="39" t="str">
        <f t="shared" si="64"/>
        <v>£m</v>
      </c>
      <c r="H257" s="177"/>
      <c r="I257" s="177"/>
      <c r="J257" s="177"/>
      <c r="K257" s="177"/>
      <c r="L257" s="177"/>
      <c r="M257" s="177"/>
      <c r="N257" s="177"/>
      <c r="O257" s="177"/>
      <c r="P257" s="177"/>
      <c r="Q257" s="177"/>
      <c r="R257" s="177"/>
      <c r="S257" s="177"/>
      <c r="T257" s="177"/>
      <c r="U257" s="177"/>
    </row>
    <row r="258" spans="1:21" s="166" customFormat="1" outlineLevel="1">
      <c r="A258" s="150"/>
      <c r="B258" s="150"/>
      <c r="C258" s="151"/>
      <c r="D258" s="39"/>
      <c r="E258" s="39" t="str">
        <f t="shared" ref="E258:G258" si="65" xml:space="preserve"> E$188</f>
        <v>Wastewater ~ CIS RCV inflation correction at 2020 FYE price base</v>
      </c>
      <c r="F258" s="39">
        <f t="shared" si="65"/>
        <v>-191.46471955622232</v>
      </c>
      <c r="G258" s="39" t="str">
        <f t="shared" si="65"/>
        <v>£m</v>
      </c>
      <c r="H258" s="177"/>
      <c r="I258" s="177"/>
      <c r="J258" s="177"/>
      <c r="K258" s="177"/>
      <c r="L258" s="177"/>
      <c r="M258" s="177"/>
      <c r="N258" s="177"/>
      <c r="O258" s="177"/>
      <c r="P258" s="177"/>
      <c r="Q258" s="177"/>
      <c r="R258" s="177"/>
      <c r="S258" s="177"/>
      <c r="T258" s="177"/>
      <c r="U258" s="177"/>
    </row>
    <row r="259" spans="1:21" s="166" customFormat="1" outlineLevel="1">
      <c r="A259" s="150"/>
      <c r="B259" s="150"/>
      <c r="C259" s="151"/>
      <c r="D259" s="39"/>
      <c r="E259" s="39" t="str">
        <f t="shared" ref="E259:G259" si="66" xml:space="preserve"> E$189</f>
        <v>Net performance payment / (penalty) applied to RCV for end of period ODI adjustments ~ Wastewater network plus at 2020 FYE price base</v>
      </c>
      <c r="F259" s="39">
        <f t="shared" si="66"/>
        <v>0</v>
      </c>
      <c r="G259" s="39" t="str">
        <f t="shared" si="66"/>
        <v>£m</v>
      </c>
      <c r="H259" s="177"/>
      <c r="I259" s="177"/>
      <c r="J259" s="177"/>
      <c r="K259" s="177"/>
      <c r="L259" s="177"/>
      <c r="M259" s="177"/>
      <c r="N259" s="177"/>
      <c r="O259" s="177"/>
      <c r="P259" s="177"/>
      <c r="Q259" s="177"/>
      <c r="R259" s="177"/>
      <c r="S259" s="177"/>
      <c r="T259" s="177"/>
      <c r="U259" s="177"/>
    </row>
    <row r="260" spans="1:21" s="166" customFormat="1" outlineLevel="1">
      <c r="A260" s="150"/>
      <c r="B260" s="150"/>
      <c r="C260" s="151"/>
      <c r="D260" s="39"/>
      <c r="E260" s="39" t="str">
        <f t="shared" ref="E260:G260" si="67" xml:space="preserve"> E$190</f>
        <v>Wastewater: RCV adjustment from totex menu model at 2020 FYE price base</v>
      </c>
      <c r="F260" s="39">
        <f t="shared" si="67"/>
        <v>119.26872947031363</v>
      </c>
      <c r="G260" s="39" t="str">
        <f t="shared" si="67"/>
        <v>£m</v>
      </c>
      <c r="H260" s="177"/>
      <c r="I260" s="177"/>
      <c r="J260" s="177"/>
      <c r="K260" s="177"/>
      <c r="L260" s="177"/>
      <c r="M260" s="177"/>
      <c r="N260" s="177"/>
      <c r="O260" s="177"/>
      <c r="P260" s="177"/>
      <c r="Q260" s="177"/>
      <c r="R260" s="177"/>
      <c r="S260" s="177"/>
      <c r="T260" s="177"/>
      <c r="U260" s="177"/>
    </row>
    <row r="261" spans="1:21" s="166" customFormat="1" outlineLevel="1">
      <c r="A261" s="150"/>
      <c r="B261" s="150"/>
      <c r="C261" s="151"/>
      <c r="D261" s="39"/>
      <c r="E261" s="39" t="str">
        <f t="shared" ref="E261:G261" si="68" xml:space="preserve"> E$200</f>
        <v>Wastewater ~ Other adjustment to wholesale RCV at 2020 FYE price base</v>
      </c>
      <c r="F261" s="39">
        <f t="shared" si="68"/>
        <v>-169.89911526284232</v>
      </c>
      <c r="G261" s="39" t="str">
        <f t="shared" si="68"/>
        <v>£m</v>
      </c>
      <c r="H261" s="177"/>
      <c r="I261" s="177"/>
      <c r="J261" s="177"/>
      <c r="K261" s="177"/>
      <c r="L261" s="177"/>
      <c r="M261" s="177"/>
      <c r="N261" s="177"/>
      <c r="O261" s="177"/>
      <c r="P261" s="177"/>
      <c r="Q261" s="177"/>
      <c r="R261" s="177"/>
      <c r="S261" s="177"/>
      <c r="T261" s="177"/>
      <c r="U261" s="177"/>
    </row>
    <row r="262" spans="1:21" s="166" customFormat="1" outlineLevel="1">
      <c r="A262" s="150"/>
      <c r="B262" s="150"/>
      <c r="C262" s="151"/>
      <c r="D262" s="39"/>
      <c r="E262" s="39" t="str">
        <f t="shared" ref="E262:G262" si="69" xml:space="preserve"> E$201</f>
        <v>Wastewater ~ NPV effect of 50% of proceeds from disposals of interest in land at 2020 FYE price base</v>
      </c>
      <c r="F262" s="39">
        <f t="shared" si="69"/>
        <v>-22.127185905904245</v>
      </c>
      <c r="G262" s="39" t="str">
        <f t="shared" si="69"/>
        <v>£m</v>
      </c>
      <c r="H262" s="177"/>
      <c r="I262" s="177"/>
      <c r="J262" s="177"/>
      <c r="K262" s="177"/>
      <c r="L262" s="177"/>
      <c r="M262" s="177"/>
      <c r="N262" s="177"/>
      <c r="O262" s="177"/>
      <c r="P262" s="177"/>
      <c r="Q262" s="177"/>
      <c r="R262" s="177"/>
      <c r="S262" s="177"/>
      <c r="T262" s="177"/>
      <c r="U262" s="177"/>
    </row>
    <row r="263" spans="1:21" s="167" customFormat="1" outlineLevel="1">
      <c r="A263" s="35"/>
      <c r="B263" s="35"/>
      <c r="C263" s="34"/>
      <c r="D263" s="4"/>
      <c r="E263" s="250" t="s">
        <v>378</v>
      </c>
      <c r="F263" s="250">
        <f>SUM(F256:F262)</f>
        <v>-272.34194936650522</v>
      </c>
      <c r="G263" s="250" t="s">
        <v>208</v>
      </c>
      <c r="H263" s="4"/>
      <c r="I263" s="4"/>
      <c r="J263" s="4"/>
      <c r="K263" s="4"/>
      <c r="L263" s="4"/>
      <c r="M263" s="4"/>
      <c r="N263" s="4"/>
      <c r="O263" s="4"/>
      <c r="P263" s="4"/>
      <c r="Q263" s="4"/>
      <c r="R263" s="4"/>
      <c r="S263" s="4"/>
      <c r="T263" s="4"/>
      <c r="U263" s="4"/>
    </row>
    <row r="264" spans="1:21" s="147" customFormat="1" outlineLevel="1">
      <c r="A264" s="35"/>
      <c r="B264" s="35"/>
      <c r="C264" s="34"/>
      <c r="D264" s="4"/>
      <c r="G264" s="167"/>
      <c r="H264" s="9"/>
      <c r="I264" s="9"/>
      <c r="J264" s="9"/>
      <c r="K264" s="9"/>
      <c r="L264" s="9"/>
      <c r="M264" s="9"/>
      <c r="N264" s="9"/>
      <c r="O264" s="9"/>
      <c r="P264" s="9"/>
      <c r="Q264" s="9"/>
      <c r="R264" s="9"/>
      <c r="S264" s="9"/>
      <c r="T264" s="9"/>
      <c r="U264" s="9"/>
    </row>
    <row r="265" spans="1:21" s="147" customFormat="1" outlineLevel="1">
      <c r="A265" s="35"/>
      <c r="B265" s="35" t="s">
        <v>379</v>
      </c>
      <c r="C265" s="34"/>
      <c r="D265" s="4"/>
      <c r="G265" s="167"/>
      <c r="H265" s="9"/>
      <c r="I265" s="9"/>
      <c r="J265" s="9"/>
      <c r="K265" s="9"/>
      <c r="L265" s="9"/>
      <c r="M265" s="9"/>
      <c r="N265" s="9"/>
      <c r="O265" s="9"/>
      <c r="P265" s="9"/>
      <c r="Q265" s="9"/>
      <c r="R265" s="9"/>
      <c r="S265" s="9"/>
      <c r="T265" s="9"/>
      <c r="U265" s="9"/>
    </row>
    <row r="266" spans="1:21" outlineLevel="1">
      <c r="E266" s="39" t="str">
        <f t="shared" ref="E266:G266" si="70" xml:space="preserve"> E$263</f>
        <v>Total wholesale wastewater RCV at 31 March 2020 post midnight adjustments before allocation to price control units at 2020 FYE price base</v>
      </c>
      <c r="F266" s="39">
        <f t="shared" si="70"/>
        <v>-272.34194936650522</v>
      </c>
      <c r="G266" s="39" t="str">
        <f t="shared" si="70"/>
        <v>£m</v>
      </c>
    </row>
    <row r="267" spans="1:21" s="166" customFormat="1" outlineLevel="1">
      <c r="A267" s="150"/>
      <c r="B267" s="150"/>
      <c r="C267" s="151"/>
      <c r="D267" s="39" t="s">
        <v>380</v>
      </c>
      <c r="E267" s="39" t="str">
        <f xml:space="preserve"> E$199</f>
        <v>Bioresources RCV (prior to midnight adjustments) 31 March 2020 at 2020 FYE price base</v>
      </c>
      <c r="F267" s="39">
        <f t="shared" ref="F267:G267" si="71" xml:space="preserve"> F$199</f>
        <v>0</v>
      </c>
      <c r="G267" s="39" t="str">
        <f t="shared" si="71"/>
        <v>£m</v>
      </c>
    </row>
    <row r="268" spans="1:21" outlineLevel="1">
      <c r="E268" s="166" t="s">
        <v>381</v>
      </c>
      <c r="F268" s="166">
        <f xml:space="preserve"> F266 - F267</f>
        <v>-272.34194936650522</v>
      </c>
      <c r="G268" s="166" t="s">
        <v>208</v>
      </c>
    </row>
    <row r="269" spans="1:21" outlineLevel="1">
      <c r="E269" s="166"/>
      <c r="F269" s="166"/>
      <c r="G269" s="166"/>
    </row>
    <row r="270" spans="1:21" outlineLevel="1">
      <c r="E270" s="39" t="str">
        <f t="shared" ref="E270:G270" si="72" xml:space="preserve"> E$268</f>
        <v>Wastewater network plus opening RCV at 2020 FYE price base</v>
      </c>
      <c r="F270" s="39">
        <f t="shared" si="72"/>
        <v>-272.34194936650522</v>
      </c>
      <c r="G270" s="39" t="str">
        <f t="shared" si="72"/>
        <v>£m</v>
      </c>
    </row>
    <row r="271" spans="1:21" s="185" customFormat="1" outlineLevel="1">
      <c r="A271" s="163"/>
      <c r="B271" s="163"/>
      <c r="C271" s="164"/>
      <c r="D271" s="165"/>
      <c r="E271" s="183" t="str">
        <f xml:space="preserve"> Inputs!E$112</f>
        <v>% of RCV to index by RPI - wastewater services</v>
      </c>
      <c r="F271" s="183">
        <f xml:space="preserve"> Inputs!F$112</f>
        <v>0.5</v>
      </c>
      <c r="G271" s="183" t="str">
        <f xml:space="preserve"> Inputs!G$112</f>
        <v>%</v>
      </c>
      <c r="H271" s="165"/>
      <c r="I271" s="165"/>
      <c r="J271" s="165"/>
      <c r="K271" s="165"/>
      <c r="L271" s="165"/>
      <c r="M271" s="165"/>
      <c r="N271" s="165"/>
      <c r="O271" s="165"/>
      <c r="P271" s="165"/>
      <c r="Q271" s="165"/>
      <c r="R271" s="165"/>
      <c r="S271" s="165"/>
      <c r="T271" s="165"/>
      <c r="U271" s="165"/>
    </row>
    <row r="272" spans="1:21" outlineLevel="1">
      <c r="E272" s="166" t="s">
        <v>382</v>
      </c>
      <c r="F272" s="166">
        <f xml:space="preserve"> F270 * F271</f>
        <v>-136.17097468325261</v>
      </c>
      <c r="G272" s="166" t="s">
        <v>208</v>
      </c>
    </row>
    <row r="273" spans="1:21" outlineLevel="1">
      <c r="E273" s="166"/>
      <c r="F273" s="166"/>
      <c r="G273" s="166"/>
    </row>
    <row r="274" spans="1:21" outlineLevel="1">
      <c r="E274" s="39" t="str">
        <f t="shared" ref="E274:G274" si="73" xml:space="preserve"> E$268</f>
        <v>Wastewater network plus opening RCV at 2020 FYE price base</v>
      </c>
      <c r="F274" s="39">
        <f t="shared" si="73"/>
        <v>-272.34194936650522</v>
      </c>
      <c r="G274" s="39" t="str">
        <f t="shared" si="73"/>
        <v>£m</v>
      </c>
    </row>
    <row r="275" spans="1:21" s="185" customFormat="1" outlineLevel="1">
      <c r="A275" s="163"/>
      <c r="B275" s="163"/>
      <c r="C275" s="164"/>
      <c r="D275" s="165"/>
      <c r="E275" s="183" t="str">
        <f xml:space="preserve"> Inputs!E$112</f>
        <v>% of RCV to index by RPI - wastewater services</v>
      </c>
      <c r="F275" s="183">
        <f xml:space="preserve"> Inputs!F$112</f>
        <v>0.5</v>
      </c>
      <c r="G275" s="183" t="str">
        <f xml:space="preserve"> Inputs!G$112</f>
        <v>%</v>
      </c>
      <c r="H275" s="165"/>
      <c r="I275" s="165"/>
      <c r="J275" s="165"/>
      <c r="K275" s="165"/>
      <c r="L275" s="165"/>
      <c r="M275" s="165"/>
      <c r="N275" s="165"/>
      <c r="O275" s="165"/>
      <c r="P275" s="165"/>
      <c r="Q275" s="165"/>
      <c r="R275" s="165"/>
      <c r="S275" s="165"/>
      <c r="T275" s="165"/>
      <c r="U275" s="165"/>
    </row>
    <row r="276" spans="1:21" outlineLevel="1">
      <c r="E276" s="39" t="s">
        <v>383</v>
      </c>
      <c r="F276" s="166">
        <f xml:space="preserve"> F274 * (1 - F275)</f>
        <v>-136.17097468325261</v>
      </c>
      <c r="G276" s="166" t="s">
        <v>208</v>
      </c>
    </row>
    <row r="277" spans="1:21" outlineLevel="1">
      <c r="E277" s="166"/>
      <c r="F277" s="166"/>
      <c r="G277" s="166"/>
    </row>
    <row r="278" spans="1:21" outlineLevel="1">
      <c r="E278" s="39" t="str">
        <f t="shared" ref="E278:G278" si="74" xml:space="preserve"> E$272</f>
        <v>Wastewater network plus RPI linked RCV at 2020 FYE price base</v>
      </c>
      <c r="F278" s="39">
        <f t="shared" si="74"/>
        <v>-136.17097468325261</v>
      </c>
      <c r="G278" s="39" t="str">
        <f t="shared" si="74"/>
        <v>£m</v>
      </c>
    </row>
    <row r="279" spans="1:21" outlineLevel="1">
      <c r="E279" s="39" t="str">
        <f t="shared" ref="E279:G279" si="75" xml:space="preserve"> E$276</f>
        <v>Wastewater network plus CPIH linked RCV at 2020 FYE price base</v>
      </c>
      <c r="F279" s="39">
        <f t="shared" si="75"/>
        <v>-136.17097468325261</v>
      </c>
      <c r="G279" s="39" t="str">
        <f t="shared" si="75"/>
        <v>£m</v>
      </c>
    </row>
    <row r="280" spans="1:21" ht="4.8" customHeight="1" outlineLevel="1"/>
    <row r="281" spans="1:21" s="152" customFormat="1" outlineLevel="1">
      <c r="A281" s="191"/>
      <c r="B281" s="191"/>
      <c r="C281" s="192"/>
      <c r="D281" s="193"/>
      <c r="E281" s="194" t="str">
        <f xml:space="preserve"> Indexation!E$105</f>
        <v>CPIH deflate from 2020 FYE to 2018 FYA</v>
      </c>
      <c r="F281" s="194">
        <f xml:space="preserve"> Indexation!F$105</f>
        <v>0.95063422682930998</v>
      </c>
      <c r="G281" s="194" t="str">
        <f xml:space="preserve"> Indexation!G$105</f>
        <v>factor</v>
      </c>
    </row>
    <row r="282" spans="1:21" ht="4.8" customHeight="1" outlineLevel="1"/>
    <row r="283" spans="1:21" ht="12.75" customHeight="1" outlineLevel="1">
      <c r="E283" s="244" t="s">
        <v>384</v>
      </c>
      <c r="F283">
        <f xml:space="preserve"> F278 * F$281</f>
        <v>-129.44878923460737</v>
      </c>
      <c r="G283" s="39" t="str">
        <f t="shared" ref="G283" si="76" xml:space="preserve"> G$272</f>
        <v>£m</v>
      </c>
    </row>
    <row r="284" spans="1:21" ht="12.75" customHeight="1" outlineLevel="1">
      <c r="E284" s="244" t="s">
        <v>385</v>
      </c>
      <c r="F284">
        <f xml:space="preserve"> F279 * F$281</f>
        <v>-129.44878923460737</v>
      </c>
      <c r="G284" s="39" t="str">
        <f t="shared" ref="G284" si="77" xml:space="preserve"> G$276</f>
        <v>£m</v>
      </c>
    </row>
    <row r="285" spans="1:21" ht="12.75" customHeight="1" outlineLevel="1"/>
    <row r="286" spans="1:21" s="173" customFormat="1" outlineLevel="1">
      <c r="A286" s="171"/>
      <c r="B286" s="171"/>
      <c r="C286" s="277"/>
      <c r="D286" s="276"/>
      <c r="E286" s="245" t="str">
        <f>E253</f>
        <v>Wastewater network plus IFRS16 RCV adjustment at 2017-18 FYA CPIH deflated price base</v>
      </c>
      <c r="F286" s="245">
        <f>F253</f>
        <v>0</v>
      </c>
      <c r="G286" s="245" t="str">
        <f>G253</f>
        <v>£m</v>
      </c>
    </row>
    <row r="287" spans="1:21" s="185" customFormat="1" outlineLevel="1">
      <c r="A287" s="163"/>
      <c r="B287" s="163"/>
      <c r="C287" s="284"/>
      <c r="E287" s="285" t="str">
        <f xml:space="preserve"> Inputs!E$112</f>
        <v>% of RCV to index by RPI - wastewater services</v>
      </c>
      <c r="F287" s="285">
        <f xml:space="preserve"> Inputs!F$112</f>
        <v>0.5</v>
      </c>
      <c r="G287" s="285" t="str">
        <f xml:space="preserve"> Inputs!G$112</f>
        <v>%</v>
      </c>
      <c r="H287" s="165"/>
      <c r="I287" s="165"/>
      <c r="J287" s="165"/>
      <c r="K287" s="165"/>
      <c r="L287" s="165"/>
      <c r="M287" s="165"/>
      <c r="N287" s="165"/>
      <c r="O287" s="165"/>
      <c r="P287" s="165"/>
      <c r="Q287" s="165"/>
      <c r="R287" s="165"/>
      <c r="S287" s="165"/>
      <c r="T287" s="165"/>
      <c r="U287" s="165"/>
    </row>
    <row r="288" spans="1:21" outlineLevel="1">
      <c r="C288" s="272"/>
      <c r="D288" s="245"/>
      <c r="E288" s="248" t="s">
        <v>386</v>
      </c>
      <c r="F288" s="248">
        <f xml:space="preserve"> F286 * F287</f>
        <v>0</v>
      </c>
      <c r="G288" s="248" t="s">
        <v>208</v>
      </c>
    </row>
    <row r="289" spans="1:21" outlineLevel="1">
      <c r="C289" s="272"/>
      <c r="D289" s="245"/>
      <c r="E289" s="248"/>
      <c r="F289" s="248"/>
      <c r="G289" s="248"/>
    </row>
    <row r="290" spans="1:21" s="173" customFormat="1" outlineLevel="1">
      <c r="A290" s="171"/>
      <c r="B290" s="171"/>
      <c r="C290" s="277"/>
      <c r="D290" s="276"/>
      <c r="E290" s="245" t="str">
        <f>E253</f>
        <v>Wastewater network plus IFRS16 RCV adjustment at 2017-18 FYA CPIH deflated price base</v>
      </c>
      <c r="F290" s="245">
        <f t="shared" ref="F290:G290" si="78">F253</f>
        <v>0</v>
      </c>
      <c r="G290" s="245" t="str">
        <f t="shared" si="78"/>
        <v>£m</v>
      </c>
    </row>
    <row r="291" spans="1:21" s="185" customFormat="1" outlineLevel="1">
      <c r="A291" s="163"/>
      <c r="B291" s="163"/>
      <c r="C291" s="284"/>
      <c r="E291" s="285" t="str">
        <f xml:space="preserve"> Inputs!E$112</f>
        <v>% of RCV to index by RPI - wastewater services</v>
      </c>
      <c r="F291" s="285">
        <f xml:space="preserve"> Inputs!F$112</f>
        <v>0.5</v>
      </c>
      <c r="G291" s="285" t="str">
        <f xml:space="preserve"> Inputs!G$112</f>
        <v>%</v>
      </c>
      <c r="H291" s="165"/>
      <c r="I291" s="165"/>
      <c r="J291" s="165"/>
      <c r="K291" s="165"/>
      <c r="L291" s="165"/>
      <c r="M291" s="165"/>
      <c r="N291" s="165"/>
      <c r="O291" s="165"/>
      <c r="P291" s="165"/>
      <c r="Q291" s="165"/>
      <c r="R291" s="165"/>
      <c r="S291" s="165"/>
      <c r="T291" s="165"/>
      <c r="U291" s="165"/>
    </row>
    <row r="292" spans="1:21" outlineLevel="1">
      <c r="C292" s="272"/>
      <c r="D292" s="245"/>
      <c r="E292" s="248" t="s">
        <v>387</v>
      </c>
      <c r="F292" s="248">
        <f xml:space="preserve"> F290 * (1 - F291)</f>
        <v>0</v>
      </c>
      <c r="G292" s="248" t="s">
        <v>208</v>
      </c>
    </row>
    <row r="293" spans="1:21" ht="4.8" customHeight="1" outlineLevel="1">
      <c r="C293" s="272"/>
      <c r="D293" s="245"/>
      <c r="E293" s="244"/>
      <c r="F293" s="244"/>
      <c r="G293" s="244"/>
    </row>
    <row r="294" spans="1:21" ht="12.75" customHeight="1" outlineLevel="1">
      <c r="C294" s="272"/>
      <c r="D294" s="245"/>
      <c r="E294" s="244" t="str">
        <f>E283</f>
        <v>Wastewater network plus RCV RPI inflated ~ 1 April (opening balance excluding IFRS16 adjustment) at 2017-18 CPIH deflated price base</v>
      </c>
      <c r="F294" s="244">
        <f t="shared" ref="F294:G294" si="79">F283</f>
        <v>-129.44878923460737</v>
      </c>
      <c r="G294" s="244" t="str">
        <f t="shared" si="79"/>
        <v>£m</v>
      </c>
    </row>
    <row r="295" spans="1:21" ht="12.75" customHeight="1" outlineLevel="1">
      <c r="C295" s="272"/>
      <c r="D295" s="245"/>
      <c r="E295" s="244" t="str">
        <f>E288</f>
        <v>Wastewater network plus IFRS16 adjustment RPI inflated RCV at 2017-18 FYA CPIH deflated price base</v>
      </c>
      <c r="F295" s="244">
        <f t="shared" ref="F295:G295" si="80">F288</f>
        <v>0</v>
      </c>
      <c r="G295" s="244" t="str">
        <f t="shared" si="80"/>
        <v>£m</v>
      </c>
    </row>
    <row r="296" spans="1:21" outlineLevel="1">
      <c r="E296" s="173" t="s">
        <v>388</v>
      </c>
      <c r="F296" s="286">
        <f xml:space="preserve"> F294 + F295</f>
        <v>-129.44878923460737</v>
      </c>
      <c r="G296" s="173" t="s">
        <v>208</v>
      </c>
    </row>
    <row r="297" spans="1:21" ht="12.75" customHeight="1" outlineLevel="1"/>
    <row r="298" spans="1:21" ht="12.75" customHeight="1" outlineLevel="1">
      <c r="C298" s="272"/>
      <c r="D298" s="245"/>
      <c r="E298" s="244" t="str">
        <f>E284</f>
        <v>Wastewater network plus RCV CPIH inflated ~ 1 April (opening balance excluding IFRS16 adjustment) at 2017-18 CPIH deflated price base</v>
      </c>
      <c r="F298" s="244">
        <f t="shared" ref="F298:G298" si="81">F284</f>
        <v>-129.44878923460737</v>
      </c>
      <c r="G298" s="244" t="str">
        <f t="shared" si="81"/>
        <v>£m</v>
      </c>
    </row>
    <row r="299" spans="1:21" ht="12.75" customHeight="1" outlineLevel="1">
      <c r="C299" s="272"/>
      <c r="D299" s="245"/>
      <c r="E299" s="244" t="str">
        <f>E292</f>
        <v>Wastewater network plus IFRS16 adjustment CPIH inflated RCV at 2017-18 FYA CPIH deflated price base</v>
      </c>
      <c r="F299" s="244">
        <f t="shared" ref="F299:G299" si="82">F292</f>
        <v>0</v>
      </c>
      <c r="G299" s="244" t="str">
        <f t="shared" si="82"/>
        <v>£m</v>
      </c>
    </row>
    <row r="300" spans="1:21" s="173" customFormat="1" outlineLevel="1">
      <c r="A300" s="171"/>
      <c r="B300" s="171"/>
      <c r="C300" s="172"/>
      <c r="E300" s="173" t="s">
        <v>389</v>
      </c>
      <c r="F300" s="286">
        <f xml:space="preserve"> F298 + F299</f>
        <v>-129.44878923460737</v>
      </c>
      <c r="G300" s="173" t="s">
        <v>208</v>
      </c>
    </row>
    <row r="301" spans="1:21" outlineLevel="1">
      <c r="E301" s="166"/>
      <c r="F301" s="166"/>
      <c r="G301" s="166"/>
    </row>
    <row r="302" spans="1:21" outlineLevel="1">
      <c r="B302" s="35" t="s">
        <v>390</v>
      </c>
      <c r="E302" s="166"/>
      <c r="F302" s="166"/>
      <c r="G302" s="166"/>
    </row>
    <row r="303" spans="1:21" s="166" customFormat="1" outlineLevel="1">
      <c r="A303" s="150"/>
      <c r="B303" s="150"/>
      <c r="C303" s="151"/>
      <c r="D303" s="39"/>
      <c r="E303" s="39" t="str">
        <f xml:space="preserve"> E$199</f>
        <v>Bioresources RCV (prior to midnight adjustments) 31 March 2020 at 2020 FYE price base</v>
      </c>
      <c r="F303" s="39">
        <f t="shared" ref="F303:G303" si="83" xml:space="preserve"> F$199</f>
        <v>0</v>
      </c>
      <c r="G303" s="39" t="str">
        <f t="shared" si="83"/>
        <v>£m</v>
      </c>
    </row>
    <row r="304" spans="1:21" s="185" customFormat="1" outlineLevel="1">
      <c r="A304" s="163"/>
      <c r="B304" s="163"/>
      <c r="C304" s="164"/>
      <c r="D304" s="165"/>
      <c r="E304" s="183" t="str">
        <f xml:space="preserve"> Inputs!E$112</f>
        <v>% of RCV to index by RPI - wastewater services</v>
      </c>
      <c r="F304" s="183">
        <f xml:space="preserve"> Inputs!F$112</f>
        <v>0.5</v>
      </c>
      <c r="G304" s="183" t="str">
        <f xml:space="preserve"> Inputs!G$112</f>
        <v>%</v>
      </c>
      <c r="H304" s="165"/>
      <c r="I304" s="165"/>
      <c r="J304" s="165"/>
      <c r="K304" s="165"/>
      <c r="L304" s="165"/>
      <c r="M304" s="165"/>
      <c r="N304" s="165"/>
      <c r="O304" s="165"/>
      <c r="P304" s="165"/>
      <c r="Q304" s="165"/>
      <c r="R304" s="165"/>
      <c r="S304" s="165"/>
      <c r="T304" s="165"/>
      <c r="U304" s="165"/>
    </row>
    <row r="305" spans="1:21" outlineLevel="1">
      <c r="E305" s="166" t="s">
        <v>391</v>
      </c>
      <c r="F305" s="166">
        <f xml:space="preserve"> F303 * F304</f>
        <v>0</v>
      </c>
      <c r="G305" s="166" t="s">
        <v>208</v>
      </c>
    </row>
    <row r="306" spans="1:21" outlineLevel="1">
      <c r="E306" s="166"/>
      <c r="F306" s="166"/>
      <c r="G306" s="166"/>
    </row>
    <row r="307" spans="1:21" s="166" customFormat="1" outlineLevel="1">
      <c r="A307" s="150"/>
      <c r="B307" s="150"/>
      <c r="C307" s="151"/>
      <c r="D307" s="39"/>
      <c r="E307" s="39" t="str">
        <f xml:space="preserve"> E$199</f>
        <v>Bioresources RCV (prior to midnight adjustments) 31 March 2020 at 2020 FYE price base</v>
      </c>
      <c r="F307" s="39">
        <f t="shared" ref="F307:G307" si="84" xml:space="preserve"> F$199</f>
        <v>0</v>
      </c>
      <c r="G307" s="39" t="str">
        <f t="shared" si="84"/>
        <v>£m</v>
      </c>
    </row>
    <row r="308" spans="1:21" s="185" customFormat="1" outlineLevel="1">
      <c r="A308" s="163"/>
      <c r="B308" s="163"/>
      <c r="C308" s="164"/>
      <c r="D308" s="165"/>
      <c r="E308" s="183" t="str">
        <f xml:space="preserve"> Inputs!E$112</f>
        <v>% of RCV to index by RPI - wastewater services</v>
      </c>
      <c r="F308" s="183">
        <f xml:space="preserve"> Inputs!F$112</f>
        <v>0.5</v>
      </c>
      <c r="G308" s="183" t="str">
        <f xml:space="preserve"> Inputs!G$112</f>
        <v>%</v>
      </c>
      <c r="H308" s="165"/>
      <c r="I308" s="165"/>
      <c r="J308" s="165"/>
      <c r="K308" s="165"/>
      <c r="L308" s="165"/>
      <c r="M308" s="165"/>
      <c r="N308" s="165"/>
      <c r="O308" s="165"/>
      <c r="P308" s="165"/>
      <c r="Q308" s="165"/>
      <c r="R308" s="165"/>
      <c r="S308" s="165"/>
      <c r="T308" s="165"/>
      <c r="U308" s="165"/>
    </row>
    <row r="309" spans="1:21" outlineLevel="1">
      <c r="E309" s="39" t="s">
        <v>392</v>
      </c>
      <c r="F309" s="166">
        <f xml:space="preserve"> F307 * (1 - F308)</f>
        <v>0</v>
      </c>
      <c r="G309" s="166" t="s">
        <v>208</v>
      </c>
    </row>
    <row r="310" spans="1:21" outlineLevel="1">
      <c r="E310" s="166"/>
      <c r="F310" s="166"/>
      <c r="G310" s="166"/>
    </row>
    <row r="311" spans="1:21" outlineLevel="1">
      <c r="E311" s="39" t="str">
        <f t="shared" ref="E311:G311" si="85" xml:space="preserve"> E$305</f>
        <v>Bioresources RPI linked RCV at 2020 FYE price base</v>
      </c>
      <c r="F311" s="39">
        <f xml:space="preserve"> F$305</f>
        <v>0</v>
      </c>
      <c r="G311" s="39" t="str">
        <f t="shared" si="85"/>
        <v>£m</v>
      </c>
    </row>
    <row r="312" spans="1:21" outlineLevel="1">
      <c r="E312" s="39" t="str">
        <f t="shared" ref="E312:G312" si="86" xml:space="preserve"> E$309</f>
        <v>Bioresources CPIH linked RCV at 2020 FYE price base</v>
      </c>
      <c r="F312" s="39">
        <f xml:space="preserve"> F$309</f>
        <v>0</v>
      </c>
      <c r="G312" s="39" t="str">
        <f t="shared" si="86"/>
        <v>£m</v>
      </c>
    </row>
    <row r="313" spans="1:21" ht="4.8" customHeight="1" outlineLevel="1"/>
    <row r="314" spans="1:21" s="152" customFormat="1" outlineLevel="1">
      <c r="A314" s="191"/>
      <c r="B314" s="191"/>
      <c r="C314" s="192"/>
      <c r="D314" s="193"/>
      <c r="E314" s="194" t="str">
        <f xml:space="preserve"> Indexation!E$105</f>
        <v>CPIH deflate from 2020 FYE to 2018 FYA</v>
      </c>
      <c r="F314" s="194">
        <f xml:space="preserve"> Indexation!F$105</f>
        <v>0.95063422682930998</v>
      </c>
      <c r="G314" s="194" t="str">
        <f xml:space="preserve"> Indexation!G$105</f>
        <v>factor</v>
      </c>
    </row>
    <row r="315" spans="1:21" ht="4.8" customHeight="1" outlineLevel="1"/>
    <row r="316" spans="1:21" ht="12.75" customHeight="1" outlineLevel="1">
      <c r="E316" s="244" t="s">
        <v>393</v>
      </c>
      <c r="F316">
        <f xml:space="preserve"> F311 * F$314</f>
        <v>0</v>
      </c>
      <c r="G316" s="39" t="str">
        <f t="shared" ref="G316" si="87" xml:space="preserve"> G$305</f>
        <v>£m</v>
      </c>
    </row>
    <row r="317" spans="1:21" ht="12.75" customHeight="1" outlineLevel="1">
      <c r="E317" s="244" t="s">
        <v>394</v>
      </c>
      <c r="F317">
        <f xml:space="preserve"> F312 * F$314</f>
        <v>0</v>
      </c>
      <c r="G317" s="39" t="str">
        <f t="shared" ref="G317" si="88" xml:space="preserve"> G$309</f>
        <v>£m</v>
      </c>
    </row>
    <row r="318" spans="1:21" ht="12.75" customHeight="1" outlineLevel="1"/>
    <row r="319" spans="1:21" s="173" customFormat="1" outlineLevel="1">
      <c r="A319" s="171"/>
      <c r="B319" s="171"/>
      <c r="C319" s="277"/>
      <c r="D319" s="276"/>
      <c r="E319" s="245" t="str">
        <f>E252</f>
        <v>Bioresources IFRS16 RCV adjustment at 2017-18 FYA CPIH deflated price base</v>
      </c>
      <c r="F319" s="245">
        <f>F252</f>
        <v>0</v>
      </c>
      <c r="G319" s="245" t="str">
        <f>G252</f>
        <v>£m</v>
      </c>
    </row>
    <row r="320" spans="1:21" s="185" customFormat="1" outlineLevel="1">
      <c r="A320" s="163"/>
      <c r="B320" s="163"/>
      <c r="C320" s="284"/>
      <c r="E320" s="285" t="str">
        <f xml:space="preserve"> Inputs!E$112</f>
        <v>% of RCV to index by RPI - wastewater services</v>
      </c>
      <c r="F320" s="285">
        <f xml:space="preserve"> Inputs!F$112</f>
        <v>0.5</v>
      </c>
      <c r="G320" s="285" t="str">
        <f xml:space="preserve"> Inputs!G$112</f>
        <v>%</v>
      </c>
      <c r="H320" s="165"/>
      <c r="I320" s="165"/>
      <c r="J320" s="165"/>
      <c r="K320" s="165"/>
      <c r="L320" s="165"/>
      <c r="M320" s="165"/>
      <c r="N320" s="165"/>
      <c r="O320" s="165"/>
      <c r="P320" s="165"/>
      <c r="Q320" s="165"/>
      <c r="R320" s="165"/>
      <c r="S320" s="165"/>
      <c r="T320" s="165"/>
      <c r="U320" s="165"/>
    </row>
    <row r="321" spans="1:21" outlineLevel="1">
      <c r="C321" s="272"/>
      <c r="D321" s="245"/>
      <c r="E321" s="248" t="s">
        <v>395</v>
      </c>
      <c r="F321" s="248">
        <f xml:space="preserve"> F319 * F320</f>
        <v>0</v>
      </c>
      <c r="G321" s="248" t="s">
        <v>208</v>
      </c>
    </row>
    <row r="322" spans="1:21" outlineLevel="1">
      <c r="C322" s="272"/>
      <c r="D322" s="245"/>
      <c r="E322" s="248"/>
      <c r="F322" s="248"/>
      <c r="G322" s="248"/>
    </row>
    <row r="323" spans="1:21" s="173" customFormat="1" outlineLevel="1">
      <c r="A323" s="171"/>
      <c r="B323" s="171"/>
      <c r="C323" s="277"/>
      <c r="D323" s="276"/>
      <c r="E323" s="245" t="str">
        <f>E252</f>
        <v>Bioresources IFRS16 RCV adjustment at 2017-18 FYA CPIH deflated price base</v>
      </c>
      <c r="F323" s="245">
        <f t="shared" ref="F323:G323" si="89">F252</f>
        <v>0</v>
      </c>
      <c r="G323" s="245" t="str">
        <f t="shared" si="89"/>
        <v>£m</v>
      </c>
    </row>
    <row r="324" spans="1:21" s="185" customFormat="1" outlineLevel="1">
      <c r="A324" s="163"/>
      <c r="B324" s="163"/>
      <c r="C324" s="284"/>
      <c r="E324" s="285" t="str">
        <f xml:space="preserve"> Inputs!E$112</f>
        <v>% of RCV to index by RPI - wastewater services</v>
      </c>
      <c r="F324" s="285">
        <f xml:space="preserve"> Inputs!F$112</f>
        <v>0.5</v>
      </c>
      <c r="G324" s="285" t="str">
        <f xml:space="preserve"> Inputs!G$112</f>
        <v>%</v>
      </c>
      <c r="H324" s="165"/>
      <c r="I324" s="165"/>
      <c r="J324" s="165"/>
      <c r="K324" s="165"/>
      <c r="L324" s="165"/>
      <c r="M324" s="165"/>
      <c r="N324" s="165"/>
      <c r="O324" s="165"/>
      <c r="P324" s="165"/>
      <c r="Q324" s="165"/>
      <c r="R324" s="165"/>
      <c r="S324" s="165"/>
      <c r="T324" s="165"/>
      <c r="U324" s="165"/>
    </row>
    <row r="325" spans="1:21" outlineLevel="1">
      <c r="C325" s="272"/>
      <c r="D325" s="245"/>
      <c r="E325" s="248" t="s">
        <v>396</v>
      </c>
      <c r="F325" s="248">
        <f xml:space="preserve"> F323 * (1 - F324)</f>
        <v>0</v>
      </c>
      <c r="G325" s="248" t="s">
        <v>208</v>
      </c>
    </row>
    <row r="326" spans="1:21" ht="4.8" customHeight="1" outlineLevel="1">
      <c r="C326" s="272"/>
      <c r="D326" s="245"/>
      <c r="E326" s="244"/>
      <c r="F326" s="244"/>
      <c r="G326" s="244"/>
    </row>
    <row r="327" spans="1:21" ht="12.75" customHeight="1" outlineLevel="1">
      <c r="C327" s="272"/>
      <c r="D327" s="245"/>
      <c r="E327" s="244" t="str">
        <f>E316</f>
        <v>Bioresources 2020 RCV RPI inflated ~ 1 April (opening balance excluding IFRS16 adjustment) at 2017-18 CPIH deflated price base</v>
      </c>
      <c r="F327" s="244">
        <f t="shared" ref="F327:G327" si="90">F316</f>
        <v>0</v>
      </c>
      <c r="G327" s="244" t="str">
        <f t="shared" si="90"/>
        <v>£m</v>
      </c>
    </row>
    <row r="328" spans="1:21" ht="12.75" customHeight="1" outlineLevel="1">
      <c r="C328" s="272"/>
      <c r="D328" s="245"/>
      <c r="E328" s="244" t="str">
        <f>E321</f>
        <v>Bioresources IFRS16 adjustment RPI inflated RCV at 2017-18 FYA CPIH deflated price base</v>
      </c>
      <c r="F328" s="244">
        <f t="shared" ref="F328:G328" si="91">F321</f>
        <v>0</v>
      </c>
      <c r="G328" s="244" t="str">
        <f t="shared" si="91"/>
        <v>£m</v>
      </c>
    </row>
    <row r="329" spans="1:21" outlineLevel="1">
      <c r="E329" s="173" t="s">
        <v>397</v>
      </c>
      <c r="F329" s="286">
        <f xml:space="preserve"> F327 + F328</f>
        <v>0</v>
      </c>
      <c r="G329" s="173" t="s">
        <v>208</v>
      </c>
    </row>
    <row r="330" spans="1:21" ht="12.75" customHeight="1" outlineLevel="1"/>
    <row r="331" spans="1:21" ht="12.75" customHeight="1" outlineLevel="1">
      <c r="C331" s="272"/>
      <c r="D331" s="245"/>
      <c r="E331" s="244" t="str">
        <f>E317</f>
        <v>Bioresources 2020 RCV CPIH inflated ~ 1 April (opening balance excluding IFRS16 adjustment) at 2017-18 CPIH deflated price base</v>
      </c>
      <c r="F331" s="244">
        <f t="shared" ref="F331:G331" si="92">F317</f>
        <v>0</v>
      </c>
      <c r="G331" s="244" t="str">
        <f t="shared" si="92"/>
        <v>£m</v>
      </c>
    </row>
    <row r="332" spans="1:21" ht="12.75" customHeight="1" outlineLevel="1">
      <c r="C332" s="272"/>
      <c r="D332" s="245"/>
      <c r="E332" s="244" t="str">
        <f>E325</f>
        <v>Bioresources IFRS16 adjustment CPIH inflated RCV at 2017-18 FYA CPIH deflated price base</v>
      </c>
      <c r="F332" s="244">
        <f t="shared" ref="F332:G332" si="93">F325</f>
        <v>0</v>
      </c>
      <c r="G332" s="244" t="str">
        <f t="shared" si="93"/>
        <v>£m</v>
      </c>
    </row>
    <row r="333" spans="1:21" outlineLevel="1">
      <c r="E333" s="173" t="s">
        <v>398</v>
      </c>
      <c r="F333" s="286">
        <f xml:space="preserve"> F331 + F332</f>
        <v>0</v>
      </c>
      <c r="G333" s="173" t="s">
        <v>208</v>
      </c>
    </row>
    <row r="334" spans="1:21" outlineLevel="1">
      <c r="E334" s="173"/>
      <c r="F334" s="184"/>
      <c r="G334" s="173"/>
    </row>
    <row r="335" spans="1:21">
      <c r="E335" s="173"/>
      <c r="F335" s="184"/>
      <c r="G335" s="173"/>
    </row>
    <row r="336" spans="1:21" ht="12.75" customHeight="1">
      <c r="A336" s="43" t="s">
        <v>399</v>
      </c>
      <c r="B336" s="43"/>
      <c r="C336" s="44"/>
      <c r="D336" s="43"/>
      <c r="E336" s="43"/>
      <c r="F336" s="43"/>
      <c r="G336" s="43"/>
      <c r="H336" s="43"/>
      <c r="I336" s="43"/>
      <c r="J336" s="43"/>
      <c r="K336" s="43"/>
      <c r="L336" s="43"/>
      <c r="M336" s="43"/>
      <c r="N336" s="43"/>
      <c r="O336" s="43"/>
      <c r="P336" s="43"/>
      <c r="Q336" s="43"/>
      <c r="R336" s="43"/>
      <c r="S336" s="43"/>
      <c r="T336" s="43"/>
      <c r="U336" s="43"/>
    </row>
    <row r="337" spans="1:21" outlineLevel="1"/>
    <row r="338" spans="1:21" outlineLevel="1">
      <c r="B338" s="35" t="s">
        <v>400</v>
      </c>
      <c r="E338" s="173"/>
      <c r="F338" s="184"/>
      <c r="G338" s="173"/>
    </row>
    <row r="339" spans="1:21" s="246" customFormat="1" outlineLevel="1">
      <c r="A339" s="35"/>
      <c r="B339" s="35"/>
      <c r="C339" s="34"/>
      <c r="D339" s="4"/>
      <c r="E339" s="169" t="str">
        <f>Inputs!E$121</f>
        <v>Dummy RCV (prior to midnight adjustments) 31 March 2020</v>
      </c>
      <c r="F339" s="169">
        <f>Inputs!F$121</f>
        <v>0</v>
      </c>
      <c r="G339" s="169" t="str">
        <f>Inputs!G$121</f>
        <v>£m</v>
      </c>
      <c r="H339" s="9"/>
      <c r="I339" s="9"/>
      <c r="J339" s="9"/>
      <c r="K339" s="9"/>
      <c r="L339" s="9"/>
      <c r="M339" s="9"/>
      <c r="N339" s="9"/>
      <c r="O339" s="9"/>
      <c r="P339" s="9"/>
      <c r="Q339" s="9"/>
      <c r="R339" s="9"/>
      <c r="S339" s="9"/>
      <c r="T339" s="9"/>
      <c r="U339" s="9"/>
    </row>
    <row r="340" spans="1:21" ht="4.2" customHeight="1" outlineLevel="1"/>
    <row r="341" spans="1:21" s="152" customFormat="1" outlineLevel="1">
      <c r="A341" s="191"/>
      <c r="B341" s="191"/>
      <c r="C341" s="192"/>
      <c r="D341" s="193"/>
      <c r="E341" s="194" t="str">
        <f xml:space="preserve"> Indexation!E$95</f>
        <v>RPI inflate from 2018 FYE to 2020 FYE</v>
      </c>
      <c r="F341" s="194">
        <f xml:space="preserve"> Indexation!F$95</f>
        <v>1.0613663312971613</v>
      </c>
      <c r="G341" s="194" t="str">
        <f xml:space="preserve"> Indexation!G$95</f>
        <v>factor</v>
      </c>
      <c r="H341" s="194"/>
    </row>
    <row r="342" spans="1:21" ht="4.8" customHeight="1" outlineLevel="1"/>
    <row r="343" spans="1:21" s="147" customFormat="1" outlineLevel="1">
      <c r="A343" s="35"/>
      <c r="B343" s="35"/>
      <c r="C343" s="34"/>
      <c r="D343" s="4"/>
      <c r="E343" s="167" t="str">
        <f xml:space="preserve"> E339 &amp; " at 2020 FYE price base"</f>
        <v>Dummy RCV (prior to midnight adjustments) 31 March 2020 at 2020 FYE price base</v>
      </c>
      <c r="F343" s="167">
        <f xml:space="preserve"> F339 * F341</f>
        <v>0</v>
      </c>
      <c r="G343" s="167" t="s">
        <v>208</v>
      </c>
      <c r="H343"/>
      <c r="I343" s="4"/>
      <c r="J343" s="4"/>
      <c r="K343" s="4"/>
      <c r="L343" s="4"/>
      <c r="M343" s="4"/>
      <c r="N343" s="4"/>
      <c r="O343" s="4"/>
      <c r="P343" s="4"/>
      <c r="Q343" s="4"/>
      <c r="R343" s="4"/>
      <c r="S343" s="4"/>
      <c r="T343" s="4"/>
      <c r="U343" s="4"/>
    </row>
    <row r="344" spans="1:21" s="147" customFormat="1" outlineLevel="1">
      <c r="H344" s="9"/>
      <c r="I344" s="9"/>
      <c r="J344" s="9"/>
      <c r="K344" s="9"/>
      <c r="L344" s="9"/>
      <c r="M344" s="9"/>
      <c r="N344" s="9"/>
      <c r="O344" s="9"/>
      <c r="P344" s="9"/>
      <c r="Q344" s="9"/>
      <c r="R344" s="9"/>
      <c r="S344" s="9"/>
      <c r="T344" s="9"/>
      <c r="U344" s="9"/>
    </row>
    <row r="345" spans="1:21" s="185" customFormat="1" outlineLevel="1">
      <c r="A345" s="163"/>
      <c r="B345" s="163"/>
      <c r="C345" s="164"/>
      <c r="D345" s="165"/>
      <c r="E345" s="169" t="str">
        <f xml:space="preserve"> Inputs!E$122</f>
        <v>Net performance payment / (penalty) applied to RCV for end of period ODI adjustments ~ Thames Tideway</v>
      </c>
      <c r="F345" s="169">
        <f xml:space="preserve"> Inputs!F$122</f>
        <v>0</v>
      </c>
      <c r="G345" s="169" t="str">
        <f xml:space="preserve"> Inputs!G$122</f>
        <v>£m</v>
      </c>
      <c r="H345" s="165"/>
      <c r="I345" s="165"/>
      <c r="J345" s="165"/>
      <c r="K345" s="165"/>
      <c r="L345" s="165"/>
      <c r="M345" s="165"/>
      <c r="N345" s="165"/>
      <c r="O345" s="165"/>
      <c r="P345" s="165"/>
      <c r="Q345" s="165"/>
      <c r="R345" s="165"/>
      <c r="S345" s="165"/>
      <c r="T345" s="165"/>
      <c r="U345" s="165"/>
    </row>
    <row r="346" spans="1:21" s="185" customFormat="1" outlineLevel="1">
      <c r="A346" s="163"/>
      <c r="B346" s="163"/>
      <c r="C346" s="164"/>
      <c r="D346" s="165"/>
      <c r="E346" s="322" t="str">
        <f>Inputs!E$123</f>
        <v>Dummy: RCV adjustment from totex menu model</v>
      </c>
      <c r="F346" s="322">
        <f>Inputs!F$123</f>
        <v>-125.08975026148171</v>
      </c>
      <c r="G346" s="322" t="str">
        <f>Inputs!G$123</f>
        <v>£m</v>
      </c>
      <c r="H346" s="165"/>
      <c r="I346" s="165"/>
      <c r="J346" s="165"/>
      <c r="K346" s="165"/>
      <c r="L346" s="165"/>
      <c r="M346" s="165"/>
      <c r="N346" s="165"/>
      <c r="O346" s="165"/>
      <c r="P346" s="165"/>
      <c r="Q346" s="165"/>
      <c r="R346" s="165"/>
      <c r="S346" s="165"/>
      <c r="T346" s="165"/>
      <c r="U346" s="165"/>
    </row>
    <row r="347" spans="1:21" ht="4.8" customHeight="1" outlineLevel="1"/>
    <row r="348" spans="1:21" s="152" customFormat="1" outlineLevel="1">
      <c r="A348" s="191"/>
      <c r="B348" s="191"/>
      <c r="C348" s="192"/>
      <c r="D348" s="193"/>
      <c r="E348" s="194" t="str">
        <f xml:space="preserve"> Indexation!E$82</f>
        <v>RPI inflate from 2013 FYA to 2020 FYE</v>
      </c>
      <c r="F348" s="194">
        <f xml:space="preserve"> Indexation!F$82</f>
        <v>1.2072269336875447</v>
      </c>
      <c r="G348" s="194" t="str">
        <f xml:space="preserve"> Indexation!G$82</f>
        <v>factor</v>
      </c>
      <c r="H348" s="194"/>
      <c r="I348" s="194"/>
      <c r="J348" s="194"/>
      <c r="K348" s="194"/>
      <c r="L348" s="194"/>
      <c r="M348" s="194"/>
      <c r="N348" s="194"/>
      <c r="O348" s="194"/>
      <c r="P348" s="194"/>
      <c r="Q348" s="194"/>
      <c r="R348" s="194"/>
      <c r="S348" s="194"/>
      <c r="T348" s="194"/>
      <c r="U348" s="194"/>
    </row>
    <row r="349" spans="1:21" ht="4.8" customHeight="1" outlineLevel="1"/>
    <row r="350" spans="1:21" s="244" customFormat="1" outlineLevel="1">
      <c r="A350" s="35"/>
      <c r="B350" s="35"/>
      <c r="C350" s="34"/>
      <c r="D350" s="4"/>
      <c r="E350" s="167" t="str">
        <f xml:space="preserve"> E345 &amp; " at 2020 FYE price base"</f>
        <v>Net performance payment / (penalty) applied to RCV for end of period ODI adjustments ~ Thames Tideway at 2020 FYE price base</v>
      </c>
      <c r="F350" s="167">
        <f xml:space="preserve"> F345 * F$348</f>
        <v>0</v>
      </c>
      <c r="G350" s="167" t="s">
        <v>208</v>
      </c>
      <c r="H350"/>
      <c r="I350"/>
      <c r="J350"/>
      <c r="K350"/>
      <c r="L350"/>
      <c r="M350"/>
      <c r="N350"/>
      <c r="O350"/>
      <c r="P350"/>
      <c r="Q350"/>
      <c r="R350"/>
      <c r="S350"/>
      <c r="T350"/>
      <c r="U350"/>
    </row>
    <row r="351" spans="1:21" s="244" customFormat="1" outlineLevel="1">
      <c r="A351" s="35"/>
      <c r="B351" s="35"/>
      <c r="C351" s="34"/>
      <c r="D351" s="4"/>
      <c r="E351" s="323" t="str">
        <f xml:space="preserve"> E346 &amp; " at 2020 FYE price base"</f>
        <v>Dummy: RCV adjustment from totex menu model at 2020 FYE price base</v>
      </c>
      <c r="F351" s="323">
        <f xml:space="preserve"> F346 * F$348</f>
        <v>-151.01171564390933</v>
      </c>
      <c r="G351" s="323" t="s">
        <v>208</v>
      </c>
      <c r="H351"/>
      <c r="I351"/>
      <c r="J351"/>
      <c r="K351"/>
      <c r="L351"/>
      <c r="M351"/>
      <c r="N351"/>
      <c r="O351"/>
      <c r="P351"/>
      <c r="Q351"/>
      <c r="R351"/>
      <c r="S351"/>
      <c r="T351"/>
      <c r="U351"/>
    </row>
    <row r="352" spans="1:21" outlineLevel="1">
      <c r="E352" s="169"/>
      <c r="F352" s="169"/>
      <c r="G352" s="169"/>
    </row>
    <row r="353" spans="1:21" s="185" customFormat="1" outlineLevel="1">
      <c r="A353" s="163"/>
      <c r="B353" s="163"/>
      <c r="C353" s="164"/>
      <c r="D353" s="165"/>
      <c r="E353" s="334" t="str">
        <f>Inputs!E$124</f>
        <v>Dummy ~ Other adjustment to wholesale RCV</v>
      </c>
      <c r="F353" s="334">
        <f>Inputs!F$124</f>
        <v>-26.238316536678578</v>
      </c>
      <c r="G353" s="334" t="str">
        <f>Inputs!G$124</f>
        <v>£m</v>
      </c>
      <c r="H353" s="165"/>
      <c r="I353" s="165"/>
      <c r="J353" s="165"/>
      <c r="K353" s="165"/>
      <c r="L353" s="165"/>
      <c r="M353" s="165"/>
      <c r="N353" s="165"/>
      <c r="O353" s="165"/>
      <c r="P353" s="165"/>
      <c r="Q353" s="165"/>
      <c r="R353" s="165"/>
      <c r="S353" s="165"/>
      <c r="T353" s="165"/>
      <c r="U353" s="165"/>
    </row>
    <row r="354" spans="1:21" s="186" customFormat="1" outlineLevel="1">
      <c r="A354" s="163"/>
      <c r="B354" s="163"/>
      <c r="C354" s="164"/>
      <c r="D354" s="165"/>
      <c r="E354" s="334" t="str">
        <f>Inputs!E$125</f>
        <v>Dummy: NPV effect of 100% of proceeds from disposals of interest in land</v>
      </c>
      <c r="F354" s="334">
        <f>Inputs!F$125</f>
        <v>0</v>
      </c>
      <c r="G354" s="334" t="str">
        <f>Inputs!G$125</f>
        <v>£m</v>
      </c>
      <c r="H354" s="165"/>
      <c r="I354" s="165"/>
      <c r="J354" s="165"/>
      <c r="K354" s="165"/>
      <c r="L354" s="165"/>
      <c r="M354" s="165"/>
      <c r="N354" s="165"/>
      <c r="O354" s="165"/>
      <c r="P354" s="165"/>
      <c r="Q354" s="165"/>
      <c r="R354" s="165"/>
      <c r="S354" s="165"/>
      <c r="T354" s="165"/>
      <c r="U354" s="165"/>
    </row>
    <row r="355" spans="1:21" ht="4.8" customHeight="1" outlineLevel="1">
      <c r="E355" s="331"/>
      <c r="F355" s="331"/>
      <c r="G355" s="331"/>
    </row>
    <row r="356" spans="1:21" s="152" customFormat="1" outlineLevel="1">
      <c r="A356" s="191"/>
      <c r="B356" s="191"/>
      <c r="C356" s="192"/>
      <c r="D356" s="193"/>
      <c r="E356" s="335" t="str">
        <f xml:space="preserve"> Indexation!E$95</f>
        <v>RPI inflate from 2018 FYE to 2020 FYE</v>
      </c>
      <c r="F356" s="335">
        <f xml:space="preserve"> Indexation!F$95</f>
        <v>1.0613663312971613</v>
      </c>
      <c r="G356" s="335" t="str">
        <f xml:space="preserve"> Indexation!G$95</f>
        <v>factor</v>
      </c>
      <c r="H356" s="194"/>
    </row>
    <row r="357" spans="1:21" s="152" customFormat="1" outlineLevel="1">
      <c r="A357" s="191"/>
      <c r="B357" s="191"/>
      <c r="C357" s="192"/>
      <c r="D357" s="193"/>
      <c r="E357" s="335" t="str">
        <f xml:space="preserve"> Indexation!E$89</f>
        <v>RPI inflate from 2018 FYA to 2020 FYE</v>
      </c>
      <c r="F357" s="335">
        <f xml:space="preserve"> Indexation!F$89</f>
        <v>1.0744608808996936</v>
      </c>
      <c r="G357" s="335" t="str">
        <f xml:space="preserve"> Indexation!G$89</f>
        <v>factor</v>
      </c>
      <c r="H357" s="194"/>
    </row>
    <row r="358" spans="1:21" ht="4.8" customHeight="1" outlineLevel="1">
      <c r="E358" s="331"/>
      <c r="F358" s="331"/>
      <c r="G358" s="331"/>
    </row>
    <row r="359" spans="1:21" s="147" customFormat="1" outlineLevel="1">
      <c r="A359" s="35"/>
      <c r="B359" s="35"/>
      <c r="C359" s="34"/>
      <c r="D359" s="4"/>
      <c r="E359" s="336" t="str">
        <f xml:space="preserve"> E353 &amp; " at 2020 FYE price base"</f>
        <v>Dummy ~ Other adjustment to wholesale RCV at 2020 FYE price base</v>
      </c>
      <c r="F359" s="336">
        <f xml:space="preserve"> F353 * F356</f>
        <v>-27.84846576194818</v>
      </c>
      <c r="G359" s="336" t="s">
        <v>208</v>
      </c>
      <c r="H359"/>
      <c r="I359" s="4"/>
      <c r="J359" s="4"/>
      <c r="K359" s="4"/>
      <c r="L359" s="4"/>
      <c r="M359" s="4"/>
      <c r="N359" s="4"/>
      <c r="O359" s="4"/>
      <c r="P359" s="4"/>
      <c r="Q359" s="4"/>
      <c r="R359" s="4"/>
      <c r="S359" s="4"/>
      <c r="T359" s="4"/>
      <c r="U359" s="4"/>
    </row>
    <row r="360" spans="1:21" s="147" customFormat="1" outlineLevel="1">
      <c r="A360" s="35"/>
      <c r="B360" s="35"/>
      <c r="C360" s="34"/>
      <c r="D360" s="4"/>
      <c r="E360" s="336" t="str">
        <f xml:space="preserve"> E354 &amp; " at 2020 FYE price base"</f>
        <v>Dummy: NPV effect of 100% of proceeds from disposals of interest in land at 2020 FYE price base</v>
      </c>
      <c r="F360" s="336">
        <f xml:space="preserve"> F354 * F357</f>
        <v>0</v>
      </c>
      <c r="G360" s="336" t="s">
        <v>208</v>
      </c>
      <c r="H360" s="4"/>
      <c r="I360" s="4"/>
      <c r="J360" s="4"/>
      <c r="K360" s="4"/>
      <c r="L360" s="4"/>
      <c r="M360" s="4"/>
      <c r="N360" s="4"/>
      <c r="O360" s="4"/>
      <c r="P360" s="4"/>
      <c r="Q360" s="4"/>
      <c r="R360" s="4"/>
      <c r="S360" s="4"/>
      <c r="T360" s="4"/>
      <c r="U360" s="4"/>
    </row>
    <row r="361" spans="1:21" s="167" customFormat="1" outlineLevel="1">
      <c r="A361" s="4"/>
      <c r="B361" s="4"/>
      <c r="C361" s="34"/>
      <c r="D361" s="4"/>
      <c r="H361" s="9"/>
      <c r="I361" s="9"/>
      <c r="J361" s="9"/>
      <c r="K361" s="9"/>
      <c r="L361" s="9"/>
      <c r="M361" s="9"/>
      <c r="N361" s="9"/>
      <c r="O361" s="9"/>
      <c r="P361" s="9"/>
      <c r="Q361" s="9"/>
      <c r="R361" s="9"/>
      <c r="S361" s="9"/>
      <c r="T361" s="9"/>
      <c r="U361" s="9"/>
    </row>
    <row r="362" spans="1:21" s="147" customFormat="1" outlineLevel="1">
      <c r="A362" s="35"/>
      <c r="B362" s="35"/>
      <c r="C362" s="34" t="s">
        <v>318</v>
      </c>
      <c r="D362" s="4"/>
      <c r="H362" s="9"/>
      <c r="I362" s="9"/>
      <c r="J362" s="9"/>
      <c r="K362" s="9"/>
      <c r="L362" s="9"/>
      <c r="M362" s="9"/>
      <c r="N362" s="9"/>
      <c r="O362" s="9"/>
      <c r="P362" s="9"/>
      <c r="Q362" s="9"/>
      <c r="R362" s="9"/>
      <c r="S362" s="9"/>
      <c r="T362" s="9"/>
      <c r="U362" s="9"/>
    </row>
    <row r="363" spans="1:21" s="147" customFormat="1" outlineLevel="1">
      <c r="A363" s="35"/>
      <c r="B363" s="35"/>
      <c r="C363" s="34"/>
      <c r="D363" s="4"/>
      <c r="E363" s="147" t="str">
        <f xml:space="preserve"> E$343</f>
        <v>Dummy RCV (prior to midnight adjustments) 31 March 2020 at 2020 FYE price base</v>
      </c>
      <c r="F363" s="147">
        <f t="shared" ref="F363:G363" si="94" xml:space="preserve"> F$343</f>
        <v>0</v>
      </c>
      <c r="G363" s="147" t="str">
        <f t="shared" si="94"/>
        <v>£m</v>
      </c>
      <c r="H363" s="9"/>
      <c r="I363" s="9"/>
      <c r="J363" s="9"/>
      <c r="K363" s="9"/>
      <c r="L363" s="9"/>
      <c r="M363" s="9"/>
      <c r="N363" s="9"/>
      <c r="O363" s="9"/>
      <c r="P363" s="9"/>
      <c r="Q363" s="9"/>
      <c r="R363" s="9"/>
      <c r="S363" s="9"/>
      <c r="T363" s="9"/>
      <c r="U363" s="9"/>
    </row>
    <row r="364" spans="1:21" s="246" customFormat="1" outlineLevel="1">
      <c r="A364" s="35"/>
      <c r="B364" s="35"/>
      <c r="C364" s="34"/>
      <c r="D364" s="4"/>
      <c r="E364" s="147" t="str">
        <f xml:space="preserve"> E$350</f>
        <v>Net performance payment / (penalty) applied to RCV for end of period ODI adjustments ~ Thames Tideway at 2020 FYE price base</v>
      </c>
      <c r="F364" s="147">
        <f xml:space="preserve"> F$350</f>
        <v>0</v>
      </c>
      <c r="G364" s="147" t="str">
        <f xml:space="preserve"> G$350</f>
        <v>£m</v>
      </c>
      <c r="H364" s="9"/>
      <c r="I364" s="9"/>
      <c r="J364" s="9"/>
      <c r="K364" s="9"/>
      <c r="L364" s="9"/>
      <c r="M364" s="9"/>
      <c r="N364" s="9"/>
      <c r="O364" s="9"/>
      <c r="P364" s="9"/>
      <c r="Q364" s="9"/>
      <c r="R364" s="9"/>
      <c r="S364" s="9"/>
      <c r="T364" s="9"/>
      <c r="U364" s="9"/>
    </row>
    <row r="365" spans="1:21" s="246" customFormat="1" outlineLevel="1">
      <c r="A365" s="35"/>
      <c r="B365" s="35"/>
      <c r="C365" s="34"/>
      <c r="D365" s="4"/>
      <c r="E365" s="325" t="str">
        <f>E$351</f>
        <v>Dummy: RCV adjustment from totex menu model at 2020 FYE price base</v>
      </c>
      <c r="F365" s="325">
        <f t="shared" ref="F365:G365" si="95">F$351</f>
        <v>-151.01171564390933</v>
      </c>
      <c r="G365" s="325" t="str">
        <f t="shared" si="95"/>
        <v>£m</v>
      </c>
      <c r="H365" s="9"/>
      <c r="I365" s="9"/>
      <c r="J365" s="9"/>
      <c r="K365" s="9"/>
      <c r="L365" s="9"/>
      <c r="M365" s="9"/>
      <c r="N365" s="9"/>
      <c r="O365" s="9"/>
      <c r="P365" s="9"/>
      <c r="Q365" s="9"/>
      <c r="R365" s="9"/>
      <c r="S365" s="9"/>
      <c r="T365" s="9"/>
      <c r="U365" s="9"/>
    </row>
    <row r="366" spans="1:21" s="197" customFormat="1" outlineLevel="1">
      <c r="A366" s="150"/>
      <c r="B366" s="150"/>
      <c r="C366" s="151"/>
      <c r="D366" s="39"/>
      <c r="E366" s="337" t="str">
        <f>E$359</f>
        <v>Dummy ~ Other adjustment to wholesale RCV at 2020 FYE price base</v>
      </c>
      <c r="F366" s="337">
        <f t="shared" ref="F366:G366" si="96">F$359</f>
        <v>-27.84846576194818</v>
      </c>
      <c r="G366" s="337" t="str">
        <f t="shared" si="96"/>
        <v>£m</v>
      </c>
      <c r="H366" s="177"/>
      <c r="I366" s="177"/>
      <c r="J366" s="177"/>
      <c r="K366" s="177"/>
      <c r="L366" s="177"/>
      <c r="M366" s="177"/>
      <c r="N366" s="177"/>
      <c r="O366" s="177"/>
      <c r="P366" s="177"/>
      <c r="Q366" s="177"/>
      <c r="R366" s="177"/>
      <c r="S366" s="177"/>
      <c r="T366" s="177"/>
      <c r="U366" s="177"/>
    </row>
    <row r="367" spans="1:21" s="197" customFormat="1" outlineLevel="1">
      <c r="A367" s="150"/>
      <c r="B367" s="150"/>
      <c r="C367" s="151"/>
      <c r="D367" s="39"/>
      <c r="E367" s="337" t="str">
        <f>E$360</f>
        <v>Dummy: NPV effect of 100% of proceeds from disposals of interest in land at 2020 FYE price base</v>
      </c>
      <c r="F367" s="337">
        <f t="shared" ref="F367:G367" si="97">F$360</f>
        <v>0</v>
      </c>
      <c r="G367" s="337" t="str">
        <f t="shared" si="97"/>
        <v>£m</v>
      </c>
      <c r="H367" s="177"/>
      <c r="I367" s="177"/>
      <c r="J367" s="177"/>
      <c r="K367" s="177"/>
      <c r="L367" s="177"/>
      <c r="M367" s="177"/>
      <c r="N367" s="177"/>
      <c r="O367" s="177"/>
      <c r="P367" s="177"/>
      <c r="Q367" s="177"/>
      <c r="R367" s="177"/>
      <c r="S367" s="177"/>
      <c r="T367" s="177"/>
      <c r="U367" s="177"/>
    </row>
    <row r="368" spans="1:21" ht="4.8" customHeight="1" outlineLevel="1"/>
    <row r="369" spans="1:21" s="152" customFormat="1" outlineLevel="1">
      <c r="A369" s="191"/>
      <c r="B369" s="191"/>
      <c r="C369" s="192"/>
      <c r="D369" s="193"/>
      <c r="E369" s="194" t="str">
        <f xml:space="preserve"> Indexation!E$106</f>
        <v>CPIH deflate from 2020 FYE to 2018 FYE</v>
      </c>
      <c r="F369" s="194">
        <f xml:space="preserve"> Indexation!F$106</f>
        <v>0.95869173746771619</v>
      </c>
      <c r="G369" s="194" t="str">
        <f xml:space="preserve"> Indexation!G$106</f>
        <v>factor</v>
      </c>
    </row>
    <row r="370" spans="1:21" ht="4.8" customHeight="1" outlineLevel="1"/>
    <row r="371" spans="1:21" outlineLevel="1">
      <c r="E371" s="197" t="s">
        <v>401</v>
      </c>
      <c r="F371" s="197">
        <f xml:space="preserve"> F363 * F$369</f>
        <v>0</v>
      </c>
      <c r="G371" s="197" t="s">
        <v>208</v>
      </c>
    </row>
    <row r="372" spans="1:21" s="247" customFormat="1" outlineLevel="1">
      <c r="A372" s="171"/>
      <c r="B372" s="171"/>
      <c r="C372" s="172"/>
      <c r="D372" s="173"/>
      <c r="E372" s="197" t="s">
        <v>402</v>
      </c>
      <c r="F372" s="197">
        <f xml:space="preserve"> F364 * F$369</f>
        <v>0</v>
      </c>
      <c r="G372" s="197" t="s">
        <v>208</v>
      </c>
      <c r="H372" s="173"/>
      <c r="I372" s="173"/>
      <c r="J372" s="173"/>
      <c r="K372" s="173"/>
      <c r="L372" s="173"/>
      <c r="M372" s="173"/>
      <c r="N372" s="173"/>
      <c r="O372" s="173"/>
      <c r="P372" s="173"/>
      <c r="Q372" s="173"/>
      <c r="R372" s="173"/>
      <c r="S372" s="173"/>
      <c r="T372" s="173"/>
      <c r="U372" s="173"/>
    </row>
    <row r="373" spans="1:21" s="247" customFormat="1" outlineLevel="1">
      <c r="A373" s="171"/>
      <c r="B373" s="171"/>
      <c r="C373" s="172"/>
      <c r="D373" s="173"/>
      <c r="E373" s="324" t="s">
        <v>403</v>
      </c>
      <c r="F373" s="324">
        <f xml:space="preserve"> F365 * F$369</f>
        <v>-144.77368404864012</v>
      </c>
      <c r="G373" s="324" t="s">
        <v>208</v>
      </c>
      <c r="H373" s="173"/>
      <c r="I373" s="173"/>
      <c r="J373" s="173"/>
      <c r="K373" s="173"/>
      <c r="L373" s="173"/>
      <c r="M373" s="173"/>
      <c r="N373" s="173"/>
      <c r="O373" s="173"/>
      <c r="P373" s="173"/>
      <c r="Q373" s="173"/>
      <c r="R373" s="173"/>
      <c r="S373" s="173"/>
      <c r="T373" s="173"/>
      <c r="U373" s="173"/>
    </row>
    <row r="374" spans="1:21" s="247" customFormat="1" outlineLevel="1">
      <c r="A374" s="171"/>
      <c r="B374" s="171"/>
      <c r="C374" s="172"/>
      <c r="D374" s="173"/>
      <c r="E374" s="339" t="s">
        <v>404</v>
      </c>
      <c r="F374" s="339">
        <f xml:space="preserve"> F366 * F$369</f>
        <v>-26.698094027132306</v>
      </c>
      <c r="G374" s="339" t="s">
        <v>208</v>
      </c>
      <c r="H374" s="173"/>
      <c r="I374" s="173"/>
      <c r="J374" s="173"/>
      <c r="K374" s="173"/>
      <c r="L374" s="173"/>
      <c r="M374" s="173"/>
      <c r="N374" s="173"/>
      <c r="O374" s="173"/>
      <c r="P374" s="173"/>
      <c r="Q374" s="173"/>
      <c r="R374" s="173"/>
      <c r="S374" s="173"/>
      <c r="T374" s="173"/>
      <c r="U374" s="173"/>
    </row>
    <row r="375" spans="1:21" s="247" customFormat="1" outlineLevel="1">
      <c r="A375" s="171"/>
      <c r="B375" s="171"/>
      <c r="C375" s="172"/>
      <c r="D375" s="173"/>
      <c r="E375" s="339" t="s">
        <v>405</v>
      </c>
      <c r="F375" s="339">
        <f xml:space="preserve"> F367 * F$369</f>
        <v>0</v>
      </c>
      <c r="G375" s="339" t="s">
        <v>208</v>
      </c>
      <c r="H375" s="173"/>
      <c r="I375" s="173"/>
      <c r="J375" s="173"/>
      <c r="K375" s="173"/>
      <c r="L375" s="173"/>
      <c r="M375" s="173"/>
      <c r="N375" s="173"/>
      <c r="O375" s="173"/>
      <c r="P375" s="173"/>
      <c r="Q375" s="173"/>
      <c r="R375" s="173"/>
      <c r="S375" s="173"/>
      <c r="T375" s="173"/>
      <c r="U375" s="173"/>
    </row>
    <row r="376" spans="1:21" s="197" customFormat="1" outlineLevel="1">
      <c r="A376" s="171"/>
      <c r="B376" s="171"/>
      <c r="C376" s="172"/>
      <c r="D376" s="173"/>
      <c r="E376" s="198" t="s">
        <v>406</v>
      </c>
      <c r="F376" s="340">
        <f>SUM(F371:F375)</f>
        <v>-171.47177807577242</v>
      </c>
      <c r="G376" s="198" t="s">
        <v>208</v>
      </c>
      <c r="H376" s="173"/>
      <c r="I376" s="173"/>
      <c r="J376" s="173"/>
      <c r="K376" s="173"/>
      <c r="L376" s="173"/>
      <c r="M376" s="173"/>
      <c r="N376" s="173"/>
      <c r="O376" s="173"/>
      <c r="P376" s="173"/>
      <c r="Q376" s="173"/>
      <c r="R376" s="173"/>
      <c r="S376" s="173"/>
      <c r="T376" s="173"/>
      <c r="U376" s="173"/>
    </row>
    <row r="377" spans="1:21" s="147" customFormat="1" outlineLevel="1">
      <c r="A377" s="35"/>
      <c r="B377" s="35"/>
      <c r="C377" s="34"/>
      <c r="D377" s="4"/>
      <c r="H377" s="9"/>
      <c r="I377" s="9"/>
      <c r="J377" s="9"/>
      <c r="K377" s="9"/>
      <c r="L377" s="9"/>
      <c r="M377" s="9"/>
      <c r="N377" s="9"/>
      <c r="O377" s="9"/>
      <c r="P377" s="9"/>
      <c r="Q377" s="9"/>
      <c r="R377" s="9"/>
      <c r="S377" s="9"/>
      <c r="T377" s="9"/>
      <c r="U377" s="9"/>
    </row>
    <row r="378" spans="1:21" s="147" customFormat="1" outlineLevel="1">
      <c r="A378" s="35"/>
      <c r="B378" s="35"/>
      <c r="C378" s="34" t="s">
        <v>328</v>
      </c>
      <c r="D378" s="4"/>
      <c r="H378" s="9"/>
      <c r="I378" s="9"/>
      <c r="J378" s="9"/>
      <c r="K378" s="9"/>
      <c r="L378" s="9"/>
      <c r="M378" s="9"/>
      <c r="N378" s="9"/>
      <c r="O378" s="9"/>
      <c r="P378" s="9"/>
      <c r="Q378" s="9"/>
      <c r="R378" s="9"/>
      <c r="S378" s="9"/>
      <c r="T378" s="9"/>
      <c r="U378" s="9"/>
    </row>
    <row r="379" spans="1:21" s="246" customFormat="1" outlineLevel="1">
      <c r="A379" s="35"/>
      <c r="B379" s="35"/>
      <c r="C379" s="34"/>
      <c r="D379" s="4"/>
      <c r="E379" s="147" t="str">
        <f xml:space="preserve"> E$350</f>
        <v>Net performance payment / (penalty) applied to RCV for end of period ODI adjustments ~ Thames Tideway at 2020 FYE price base</v>
      </c>
      <c r="F379" s="147">
        <f xml:space="preserve"> F$350</f>
        <v>0</v>
      </c>
      <c r="G379" s="147" t="str">
        <f xml:space="preserve"> G$350</f>
        <v>£m</v>
      </c>
      <c r="H379" s="9"/>
      <c r="I379" s="9"/>
      <c r="J379" s="9"/>
      <c r="K379" s="9"/>
      <c r="L379" s="9"/>
      <c r="M379" s="9"/>
      <c r="N379" s="9"/>
      <c r="O379" s="9"/>
      <c r="P379" s="9"/>
      <c r="Q379" s="9"/>
      <c r="R379" s="9"/>
      <c r="S379" s="9"/>
      <c r="T379" s="9"/>
      <c r="U379" s="9"/>
    </row>
    <row r="380" spans="1:21" s="246" customFormat="1" outlineLevel="1">
      <c r="A380" s="35"/>
      <c r="B380" s="35"/>
      <c r="C380" s="34"/>
      <c r="D380" s="4"/>
      <c r="E380" s="325" t="str">
        <f xml:space="preserve"> E$351</f>
        <v>Dummy: RCV adjustment from totex menu model at 2020 FYE price base</v>
      </c>
      <c r="F380" s="325">
        <f t="shared" ref="F380:G380" si="98" xml:space="preserve"> F$351</f>
        <v>-151.01171564390933</v>
      </c>
      <c r="G380" s="325" t="str">
        <f t="shared" si="98"/>
        <v>£m</v>
      </c>
      <c r="H380" s="9"/>
      <c r="I380" s="9"/>
      <c r="J380" s="9"/>
      <c r="K380" s="9"/>
      <c r="L380" s="9"/>
      <c r="M380" s="9"/>
      <c r="N380" s="9"/>
      <c r="O380" s="9"/>
      <c r="P380" s="9"/>
      <c r="Q380" s="9"/>
      <c r="R380" s="9"/>
      <c r="S380" s="9"/>
      <c r="T380" s="9"/>
      <c r="U380" s="9"/>
    </row>
    <row r="381" spans="1:21" s="197" customFormat="1" outlineLevel="1">
      <c r="A381" s="150"/>
      <c r="B381" s="150"/>
      <c r="C381" s="151"/>
      <c r="D381" s="39"/>
      <c r="E381" s="337" t="str">
        <f>E$359</f>
        <v>Dummy ~ Other adjustment to wholesale RCV at 2020 FYE price base</v>
      </c>
      <c r="F381" s="337">
        <f t="shared" ref="F381:G381" si="99">F$359</f>
        <v>-27.84846576194818</v>
      </c>
      <c r="G381" s="337" t="str">
        <f t="shared" si="99"/>
        <v>£m</v>
      </c>
      <c r="H381" s="177"/>
      <c r="I381" s="177"/>
      <c r="J381" s="177"/>
      <c r="K381" s="177"/>
      <c r="L381" s="177"/>
      <c r="M381" s="177"/>
      <c r="N381" s="177"/>
      <c r="O381" s="177"/>
      <c r="P381" s="177"/>
      <c r="Q381" s="177"/>
      <c r="R381" s="177"/>
      <c r="S381" s="177"/>
      <c r="T381" s="177"/>
      <c r="U381" s="177"/>
    </row>
    <row r="382" spans="1:21" s="197" customFormat="1" outlineLevel="1">
      <c r="A382" s="150"/>
      <c r="B382" s="150"/>
      <c r="C382" s="151"/>
      <c r="D382" s="39"/>
      <c r="E382" s="337" t="str">
        <f>E$360</f>
        <v>Dummy: NPV effect of 100% of proceeds from disposals of interest in land at 2020 FYE price base</v>
      </c>
      <c r="F382" s="337">
        <f t="shared" ref="F382:G382" si="100">F$360</f>
        <v>0</v>
      </c>
      <c r="G382" s="337" t="str">
        <f t="shared" si="100"/>
        <v>£m</v>
      </c>
      <c r="H382" s="177"/>
      <c r="I382" s="177"/>
      <c r="J382" s="177"/>
      <c r="K382" s="177"/>
      <c r="L382" s="177"/>
      <c r="M382" s="177"/>
      <c r="N382" s="177"/>
      <c r="O382" s="177"/>
      <c r="P382" s="177"/>
      <c r="Q382" s="177"/>
      <c r="R382" s="177"/>
      <c r="S382" s="177"/>
      <c r="T382" s="177"/>
      <c r="U382" s="177"/>
    </row>
    <row r="383" spans="1:21" ht="4.8" customHeight="1" outlineLevel="1"/>
    <row r="384" spans="1:21" s="152" customFormat="1" outlineLevel="1">
      <c r="A384" s="191"/>
      <c r="B384" s="191"/>
      <c r="C384" s="192"/>
      <c r="D384" s="193"/>
      <c r="E384" s="194" t="str">
        <f xml:space="preserve"> Indexation!E$105</f>
        <v>CPIH deflate from 2020 FYE to 2018 FYA</v>
      </c>
      <c r="F384" s="194">
        <f xml:space="preserve"> Indexation!F$105</f>
        <v>0.95063422682930998</v>
      </c>
      <c r="G384" s="194" t="str">
        <f xml:space="preserve"> Indexation!G$105</f>
        <v>factor</v>
      </c>
    </row>
    <row r="385" spans="1:21" ht="4.8" customHeight="1" outlineLevel="1"/>
    <row r="386" spans="1:21" s="247" customFormat="1" outlineLevel="1">
      <c r="A386" s="171"/>
      <c r="B386" s="171"/>
      <c r="C386" s="172"/>
      <c r="D386" s="173"/>
      <c r="E386" s="197" t="s">
        <v>407</v>
      </c>
      <c r="F386" s="197">
        <f xml:space="preserve"> F379 * F$384</f>
        <v>0</v>
      </c>
      <c r="G386" s="197" t="s">
        <v>208</v>
      </c>
      <c r="H386" s="173"/>
      <c r="I386" s="173"/>
      <c r="J386" s="173"/>
      <c r="K386" s="173"/>
      <c r="L386" s="173"/>
      <c r="M386" s="173"/>
      <c r="N386" s="173"/>
      <c r="O386" s="173"/>
      <c r="P386" s="173"/>
      <c r="Q386" s="173"/>
      <c r="R386" s="173"/>
      <c r="S386" s="173"/>
      <c r="T386" s="173"/>
      <c r="U386" s="173"/>
    </row>
    <row r="387" spans="1:21" s="247" customFormat="1" outlineLevel="1">
      <c r="A387" s="171"/>
      <c r="B387" s="171"/>
      <c r="C387" s="172"/>
      <c r="D387" s="173"/>
      <c r="E387" s="324" t="s">
        <v>408</v>
      </c>
      <c r="F387" s="324">
        <f xml:space="preserve"> F380 * F$384</f>
        <v>-143.55690554331537</v>
      </c>
      <c r="G387" s="324" t="s">
        <v>208</v>
      </c>
      <c r="H387" s="173"/>
      <c r="I387" s="173"/>
      <c r="J387" s="173"/>
      <c r="K387" s="173"/>
      <c r="L387" s="173"/>
      <c r="M387" s="173"/>
      <c r="N387" s="173"/>
      <c r="O387" s="173"/>
      <c r="P387" s="173"/>
      <c r="Q387" s="173"/>
      <c r="R387" s="173"/>
      <c r="S387" s="173"/>
      <c r="T387" s="173"/>
      <c r="U387" s="173"/>
    </row>
    <row r="388" spans="1:21" s="247" customFormat="1" outlineLevel="1">
      <c r="A388" s="171"/>
      <c r="B388" s="171"/>
      <c r="C388" s="172"/>
      <c r="D388" s="173"/>
      <c r="E388" s="339" t="s">
        <v>409</v>
      </c>
      <c r="F388" s="339">
        <f xml:space="preserve"> F381 * F$384</f>
        <v>-26.473704717992121</v>
      </c>
      <c r="G388" s="339" t="s">
        <v>208</v>
      </c>
      <c r="H388" s="173"/>
      <c r="I388" s="173"/>
      <c r="J388" s="173"/>
      <c r="K388" s="173"/>
      <c r="L388" s="173"/>
      <c r="M388" s="173"/>
      <c r="N388" s="173"/>
      <c r="O388" s="173"/>
      <c r="P388" s="173"/>
      <c r="Q388" s="173"/>
      <c r="R388" s="173"/>
      <c r="S388" s="173"/>
      <c r="T388" s="173"/>
      <c r="U388" s="173"/>
    </row>
    <row r="389" spans="1:21" s="247" customFormat="1" outlineLevel="1">
      <c r="A389" s="171"/>
      <c r="B389" s="171"/>
      <c r="C389" s="172"/>
      <c r="D389" s="173"/>
      <c r="E389" s="339" t="s">
        <v>410</v>
      </c>
      <c r="F389" s="339">
        <f xml:space="preserve"> F382 * F$384</f>
        <v>0</v>
      </c>
      <c r="G389" s="339" t="s">
        <v>208</v>
      </c>
      <c r="H389" s="173"/>
      <c r="I389" s="173"/>
      <c r="J389" s="173"/>
      <c r="K389" s="173"/>
      <c r="L389" s="173"/>
      <c r="M389" s="173"/>
      <c r="N389" s="173"/>
      <c r="O389" s="173"/>
      <c r="P389" s="173"/>
      <c r="Q389" s="173"/>
      <c r="R389" s="173"/>
      <c r="S389" s="173"/>
      <c r="T389" s="173"/>
      <c r="U389" s="173"/>
    </row>
    <row r="390" spans="1:21" s="206" customFormat="1" outlineLevel="1">
      <c r="A390" s="171"/>
      <c r="B390" s="171"/>
      <c r="C390" s="172"/>
      <c r="D390" s="173"/>
      <c r="E390" s="197"/>
      <c r="F390" s="197"/>
      <c r="G390" s="197"/>
      <c r="H390" s="173"/>
      <c r="I390" s="173"/>
      <c r="J390" s="173"/>
      <c r="K390" s="173"/>
      <c r="L390" s="173"/>
      <c r="M390" s="173"/>
      <c r="N390" s="173"/>
      <c r="O390" s="173"/>
      <c r="P390" s="173"/>
      <c r="Q390" s="173"/>
      <c r="R390" s="173"/>
      <c r="S390" s="173"/>
      <c r="T390" s="173"/>
      <c r="U390" s="173"/>
    </row>
    <row r="391" spans="1:21" s="206" customFormat="1" outlineLevel="1">
      <c r="A391" s="171"/>
      <c r="B391" s="275"/>
      <c r="C391" s="272" t="s">
        <v>336</v>
      </c>
      <c r="D391" s="276"/>
      <c r="E391" s="265"/>
      <c r="F391" s="265"/>
      <c r="G391" s="265"/>
      <c r="H391" s="173"/>
      <c r="I391" s="173"/>
      <c r="J391" s="173"/>
      <c r="K391" s="173"/>
      <c r="L391" s="173"/>
      <c r="M391" s="173"/>
      <c r="N391" s="173"/>
      <c r="O391" s="173"/>
      <c r="P391" s="173"/>
      <c r="Q391" s="173"/>
      <c r="R391" s="173"/>
      <c r="S391" s="173"/>
      <c r="T391" s="173"/>
      <c r="U391" s="173"/>
    </row>
    <row r="392" spans="1:21" s="206" customFormat="1" outlineLevel="1">
      <c r="A392" s="171"/>
      <c r="B392" s="275"/>
      <c r="C392" s="277"/>
      <c r="D392" s="276"/>
      <c r="E392" s="278" t="str">
        <f xml:space="preserve"> Inputs!E$128</f>
        <v>Dummy IFRS16 RCV adjustment</v>
      </c>
      <c r="F392" s="278">
        <f xml:space="preserve"> Inputs!F$128</f>
        <v>0</v>
      </c>
      <c r="G392" s="278" t="str">
        <f xml:space="preserve"> Inputs!G$128</f>
        <v>£m</v>
      </c>
      <c r="H392" s="173"/>
      <c r="I392" s="173"/>
      <c r="J392" s="173"/>
      <c r="K392" s="173"/>
      <c r="L392" s="173"/>
      <c r="M392" s="173"/>
      <c r="N392" s="173"/>
      <c r="O392" s="173"/>
      <c r="P392" s="173"/>
      <c r="Q392" s="173"/>
      <c r="R392" s="173"/>
      <c r="S392" s="173"/>
      <c r="T392" s="173"/>
      <c r="U392" s="173"/>
    </row>
    <row r="393" spans="1:21" ht="4.8" customHeight="1" outlineLevel="1">
      <c r="B393" s="271"/>
      <c r="C393" s="272"/>
      <c r="D393" s="245"/>
      <c r="E393" s="244"/>
      <c r="F393" s="244"/>
      <c r="G393" s="244"/>
    </row>
    <row r="394" spans="1:21" s="152" customFormat="1" outlineLevel="1">
      <c r="A394" s="191"/>
      <c r="B394" s="279"/>
      <c r="C394" s="280"/>
      <c r="D394" s="281"/>
      <c r="E394" s="282" t="str">
        <f xml:space="preserve"> Indexation!E$107</f>
        <v>CPIH deflate from 2018 FYE to 2018 FYA - IFRS 16</v>
      </c>
      <c r="F394" s="282">
        <f xml:space="preserve"> Indexation!F$107</f>
        <v>0.99159530605772273</v>
      </c>
      <c r="G394" s="282" t="str">
        <f xml:space="preserve"> Indexation!G$107</f>
        <v>factor</v>
      </c>
    </row>
    <row r="395" spans="1:21" ht="4.8" customHeight="1" outlineLevel="1">
      <c r="B395" s="271"/>
      <c r="C395" s="272"/>
      <c r="D395" s="245"/>
      <c r="E395" s="244"/>
      <c r="F395" s="244"/>
      <c r="G395" s="244"/>
    </row>
    <row r="396" spans="1:21" s="206" customFormat="1" outlineLevel="1">
      <c r="A396" s="171"/>
      <c r="B396" s="275"/>
      <c r="C396" s="277"/>
      <c r="D396" s="276"/>
      <c r="E396" s="265" t="s">
        <v>411</v>
      </c>
      <c r="F396" s="265">
        <f xml:space="preserve"> F392 * F$394</f>
        <v>0</v>
      </c>
      <c r="G396" s="265" t="s">
        <v>208</v>
      </c>
      <c r="H396" s="173"/>
      <c r="I396" s="173"/>
      <c r="J396" s="173"/>
      <c r="K396" s="173"/>
      <c r="L396" s="173"/>
      <c r="M396" s="173"/>
      <c r="N396" s="173"/>
      <c r="O396" s="173"/>
      <c r="P396" s="173"/>
      <c r="Q396" s="173"/>
      <c r="R396" s="173"/>
      <c r="S396" s="173"/>
      <c r="T396" s="173"/>
      <c r="U396" s="173"/>
    </row>
    <row r="397" spans="1:21" s="147" customFormat="1" outlineLevel="1">
      <c r="A397" s="4"/>
      <c r="B397" s="4"/>
      <c r="C397" s="34"/>
      <c r="D397" s="4"/>
      <c r="E397" s="167"/>
      <c r="F397" s="167"/>
      <c r="G397" s="167"/>
      <c r="H397" s="9"/>
      <c r="I397" s="9"/>
      <c r="J397" s="9"/>
      <c r="K397" s="9"/>
      <c r="L397" s="9"/>
      <c r="M397" s="9"/>
      <c r="N397" s="9"/>
      <c r="O397" s="9"/>
      <c r="P397" s="9"/>
      <c r="Q397" s="9"/>
      <c r="R397" s="9"/>
      <c r="S397" s="9"/>
      <c r="T397" s="9"/>
      <c r="U397" s="9"/>
    </row>
    <row r="398" spans="1:21" s="246" customFormat="1" outlineLevel="1">
      <c r="A398" s="35"/>
      <c r="B398" s="35" t="s">
        <v>412</v>
      </c>
      <c r="C398" s="34"/>
      <c r="D398" s="4"/>
      <c r="E398" s="147"/>
      <c r="F398" s="147"/>
      <c r="G398" s="147"/>
      <c r="H398" s="9"/>
      <c r="I398" s="9"/>
      <c r="J398" s="9"/>
      <c r="K398" s="9"/>
      <c r="L398" s="9"/>
      <c r="M398" s="9"/>
      <c r="N398" s="9"/>
      <c r="O398" s="9"/>
      <c r="P398" s="9"/>
      <c r="Q398" s="9"/>
      <c r="R398" s="9"/>
      <c r="S398" s="9"/>
      <c r="T398" s="9"/>
      <c r="U398" s="9"/>
    </row>
    <row r="399" spans="1:21" s="248" customFormat="1" outlineLevel="1">
      <c r="A399" s="35"/>
      <c r="B399" s="35"/>
      <c r="C399" s="34"/>
      <c r="D399" s="4"/>
      <c r="E399" s="147" t="str">
        <f>E$343</f>
        <v>Dummy RCV (prior to midnight adjustments) 31 March 2020 at 2020 FYE price base</v>
      </c>
      <c r="F399" s="147">
        <f>F$343</f>
        <v>0</v>
      </c>
      <c r="G399" s="147" t="str">
        <f>G$343</f>
        <v>£m</v>
      </c>
      <c r="H399" s="9"/>
      <c r="I399" s="9"/>
      <c r="J399" s="9"/>
      <c r="K399" s="9"/>
      <c r="L399" s="9"/>
      <c r="M399" s="9"/>
      <c r="N399" s="9"/>
      <c r="O399" s="9"/>
      <c r="P399" s="9"/>
      <c r="Q399" s="9"/>
      <c r="R399" s="9"/>
      <c r="S399" s="9"/>
      <c r="T399" s="9"/>
      <c r="U399" s="9"/>
    </row>
    <row r="400" spans="1:21" s="197" customFormat="1" outlineLevel="1">
      <c r="A400" s="150"/>
      <c r="B400" s="150"/>
      <c r="C400" s="151"/>
      <c r="D400" s="39"/>
      <c r="E400" s="39" t="str">
        <f xml:space="preserve"> E$350</f>
        <v>Net performance payment / (penalty) applied to RCV for end of period ODI adjustments ~ Thames Tideway at 2020 FYE price base</v>
      </c>
      <c r="F400" s="39">
        <f xml:space="preserve"> F$350</f>
        <v>0</v>
      </c>
      <c r="G400" s="39" t="str">
        <f xml:space="preserve"> G$350</f>
        <v>£m</v>
      </c>
      <c r="H400" s="177"/>
      <c r="I400" s="177"/>
      <c r="J400" s="177"/>
      <c r="K400" s="177"/>
      <c r="L400" s="177"/>
      <c r="M400" s="177"/>
      <c r="N400" s="177"/>
      <c r="O400" s="177"/>
      <c r="P400" s="177"/>
      <c r="Q400" s="177"/>
      <c r="R400" s="177"/>
      <c r="S400" s="177"/>
      <c r="T400" s="177"/>
      <c r="U400" s="177"/>
    </row>
    <row r="401" spans="1:21" s="197" customFormat="1" outlineLevel="1">
      <c r="A401" s="150"/>
      <c r="B401" s="150"/>
      <c r="C401" s="151"/>
      <c r="D401" s="39"/>
      <c r="E401" s="326" t="str">
        <f xml:space="preserve"> E$351</f>
        <v>Dummy: RCV adjustment from totex menu model at 2020 FYE price base</v>
      </c>
      <c r="F401" s="326">
        <f t="shared" ref="F401:G401" si="101" xml:space="preserve"> F$351</f>
        <v>-151.01171564390933</v>
      </c>
      <c r="G401" s="326" t="str">
        <f t="shared" si="101"/>
        <v>£m</v>
      </c>
      <c r="H401" s="177"/>
      <c r="I401" s="177"/>
      <c r="J401" s="177"/>
      <c r="K401" s="177"/>
      <c r="L401" s="177"/>
      <c r="M401" s="177"/>
      <c r="N401" s="177"/>
      <c r="O401" s="177"/>
      <c r="P401" s="177"/>
      <c r="Q401" s="177"/>
      <c r="R401" s="177"/>
      <c r="S401" s="177"/>
      <c r="T401" s="177"/>
      <c r="U401" s="177"/>
    </row>
    <row r="402" spans="1:21" s="197" customFormat="1" outlineLevel="1">
      <c r="A402" s="150"/>
      <c r="B402" s="150"/>
      <c r="C402" s="151"/>
      <c r="D402" s="39"/>
      <c r="E402" s="337" t="str">
        <f>E$359</f>
        <v>Dummy ~ Other adjustment to wholesale RCV at 2020 FYE price base</v>
      </c>
      <c r="F402" s="337">
        <f t="shared" ref="F402:G402" si="102">F$359</f>
        <v>-27.84846576194818</v>
      </c>
      <c r="G402" s="337" t="str">
        <f t="shared" si="102"/>
        <v>£m</v>
      </c>
      <c r="H402" s="177"/>
      <c r="I402" s="177"/>
      <c r="J402" s="177"/>
      <c r="K402" s="177"/>
      <c r="L402" s="177"/>
      <c r="M402" s="177"/>
      <c r="N402" s="177"/>
      <c r="O402" s="177"/>
      <c r="P402" s="177"/>
      <c r="Q402" s="177"/>
      <c r="R402" s="177"/>
      <c r="S402" s="177"/>
      <c r="T402" s="177"/>
      <c r="U402" s="177"/>
    </row>
    <row r="403" spans="1:21" s="197" customFormat="1" outlineLevel="1">
      <c r="A403" s="150"/>
      <c r="B403" s="150"/>
      <c r="C403" s="151"/>
      <c r="D403" s="39"/>
      <c r="E403" s="337" t="str">
        <f>E$360</f>
        <v>Dummy: NPV effect of 100% of proceeds from disposals of interest in land at 2020 FYE price base</v>
      </c>
      <c r="F403" s="337">
        <f t="shared" ref="F403:G403" si="103">F$360</f>
        <v>0</v>
      </c>
      <c r="G403" s="337" t="str">
        <f t="shared" si="103"/>
        <v>£m</v>
      </c>
      <c r="H403" s="177"/>
      <c r="I403" s="177"/>
      <c r="J403" s="177"/>
      <c r="K403" s="177"/>
      <c r="L403" s="177"/>
      <c r="M403" s="177"/>
      <c r="N403" s="177"/>
      <c r="O403" s="177"/>
      <c r="P403" s="177"/>
      <c r="Q403" s="177"/>
      <c r="R403" s="177"/>
      <c r="S403" s="177"/>
      <c r="T403" s="177"/>
      <c r="U403" s="177"/>
    </row>
    <row r="404" spans="1:21" s="255" customFormat="1" outlineLevel="1">
      <c r="A404" s="251"/>
      <c r="B404" s="251"/>
      <c r="C404" s="252"/>
      <c r="D404" s="253"/>
      <c r="E404" s="254" t="s">
        <v>412</v>
      </c>
      <c r="F404" s="338">
        <f>SUM(F399:F403)</f>
        <v>-178.8601814058575</v>
      </c>
      <c r="G404" s="254" t="s">
        <v>208</v>
      </c>
      <c r="H404" s="253"/>
      <c r="I404" s="253"/>
      <c r="J404" s="253"/>
      <c r="K404" s="253"/>
      <c r="L404" s="253"/>
      <c r="M404" s="253"/>
      <c r="N404" s="253"/>
      <c r="O404" s="253"/>
      <c r="P404" s="253"/>
      <c r="Q404" s="253"/>
      <c r="R404" s="253"/>
      <c r="S404" s="253"/>
      <c r="T404" s="253"/>
      <c r="U404" s="253"/>
    </row>
    <row r="405" spans="1:21" s="4" customFormat="1" outlineLevel="1">
      <c r="A405" s="35"/>
      <c r="B405" s="35"/>
      <c r="C405" s="34"/>
      <c r="E405" s="167"/>
      <c r="F405" s="167"/>
      <c r="G405" s="167"/>
    </row>
    <row r="406" spans="1:21" s="4" customFormat="1" outlineLevel="1">
      <c r="A406" s="35"/>
      <c r="B406" s="35"/>
      <c r="C406" s="34"/>
      <c r="E406" s="167" t="str">
        <f>E$404</f>
        <v>Total dummy RCV at 31 March 2020 post midnight adjustments at 2020 FYE price base</v>
      </c>
      <c r="F406" s="167">
        <f t="shared" ref="F406:G406" si="104">F$404</f>
        <v>-178.8601814058575</v>
      </c>
      <c r="G406" s="167" t="str">
        <f t="shared" si="104"/>
        <v>£m</v>
      </c>
    </row>
    <row r="407" spans="1:21" s="4" customFormat="1" outlineLevel="1">
      <c r="A407" s="35"/>
      <c r="B407" s="35"/>
      <c r="C407" s="34"/>
      <c r="E407" s="183" t="str">
        <f xml:space="preserve"> Inputs!E$126</f>
        <v>% of RCV to index by RPI - dummy</v>
      </c>
      <c r="F407" s="183">
        <f xml:space="preserve"> Inputs!F$126</f>
        <v>0.5</v>
      </c>
      <c r="G407" s="183" t="str">
        <f xml:space="preserve"> Inputs!G$126</f>
        <v>%</v>
      </c>
    </row>
    <row r="408" spans="1:21" s="4" customFormat="1" outlineLevel="1">
      <c r="A408" s="35"/>
      <c r="B408" s="35"/>
      <c r="C408" s="34"/>
      <c r="E408" s="39" t="s">
        <v>413</v>
      </c>
      <c r="F408" s="166">
        <f xml:space="preserve"> F406 * F407</f>
        <v>-89.430090702928752</v>
      </c>
      <c r="G408" s="166" t="s">
        <v>208</v>
      </c>
    </row>
    <row r="409" spans="1:21" s="4" customFormat="1" outlineLevel="1">
      <c r="A409" s="35"/>
      <c r="B409" s="35"/>
      <c r="C409" s="34"/>
      <c r="E409" s="167"/>
      <c r="F409" s="167"/>
      <c r="G409" s="167"/>
    </row>
    <row r="410" spans="1:21" s="4" customFormat="1" outlineLevel="1">
      <c r="A410" s="35"/>
      <c r="B410" s="35"/>
      <c r="C410" s="34"/>
      <c r="E410" s="167" t="str">
        <f>E$404</f>
        <v>Total dummy RCV at 31 March 2020 post midnight adjustments at 2020 FYE price base</v>
      </c>
      <c r="F410" s="167">
        <f t="shared" ref="F410:G410" si="105">F$404</f>
        <v>-178.8601814058575</v>
      </c>
      <c r="G410" s="167" t="str">
        <f t="shared" si="105"/>
        <v>£m</v>
      </c>
    </row>
    <row r="411" spans="1:21" s="4" customFormat="1" outlineLevel="1">
      <c r="A411" s="35"/>
      <c r="B411" s="35"/>
      <c r="C411" s="34"/>
      <c r="E411" s="183" t="str">
        <f xml:space="preserve"> Inputs!E$126</f>
        <v>% of RCV to index by RPI - dummy</v>
      </c>
      <c r="F411" s="183">
        <f xml:space="preserve"> Inputs!F$126</f>
        <v>0.5</v>
      </c>
      <c r="G411" s="183" t="str">
        <f xml:space="preserve"> Inputs!G$126</f>
        <v>%</v>
      </c>
    </row>
    <row r="412" spans="1:21" s="4" customFormat="1" outlineLevel="1">
      <c r="A412" s="35"/>
      <c r="B412" s="35"/>
      <c r="C412" s="34"/>
      <c r="E412" s="39" t="s">
        <v>414</v>
      </c>
      <c r="F412" s="166">
        <f xml:space="preserve"> F410 * (1 - F411)</f>
        <v>-89.430090702928752</v>
      </c>
      <c r="G412" s="166" t="s">
        <v>208</v>
      </c>
    </row>
    <row r="413" spans="1:21" s="4" customFormat="1" outlineLevel="1">
      <c r="A413" s="35"/>
      <c r="B413" s="35"/>
      <c r="C413" s="34"/>
      <c r="E413" s="167"/>
      <c r="F413" s="167"/>
      <c r="G413" s="167"/>
    </row>
    <row r="414" spans="1:21" s="4" customFormat="1" outlineLevel="1">
      <c r="A414" s="35"/>
      <c r="B414" s="35"/>
      <c r="C414" s="34"/>
      <c r="E414" s="167" t="str">
        <f xml:space="preserve"> E$408</f>
        <v>Dummy RPI linked RCV at 2020 FYE price base</v>
      </c>
      <c r="F414" s="167">
        <f t="shared" ref="F414:G414" si="106" xml:space="preserve"> F$408</f>
        <v>-89.430090702928752</v>
      </c>
      <c r="G414" s="167" t="str">
        <f t="shared" si="106"/>
        <v>£m</v>
      </c>
    </row>
    <row r="415" spans="1:21" s="4" customFormat="1" outlineLevel="1">
      <c r="A415" s="35"/>
      <c r="B415" s="35"/>
      <c r="C415" s="34"/>
      <c r="E415" s="167" t="str">
        <f xml:space="preserve"> E$412</f>
        <v>Dummy CPIH linked RCV at 2020 FYE price base</v>
      </c>
      <c r="F415" s="167">
        <f t="shared" ref="F415:G415" si="107" xml:space="preserve"> F$412</f>
        <v>-89.430090702928752</v>
      </c>
      <c r="G415" s="167" t="str">
        <f t="shared" si="107"/>
        <v>£m</v>
      </c>
    </row>
    <row r="416" spans="1:21" ht="4.8" customHeight="1" outlineLevel="1"/>
    <row r="417" spans="1:21" s="152" customFormat="1" outlineLevel="1">
      <c r="A417" s="35"/>
      <c r="B417" s="35"/>
      <c r="C417" s="34"/>
      <c r="D417" s="4"/>
      <c r="E417" s="194" t="str">
        <f xml:space="preserve"> Indexation!E$105</f>
        <v>CPIH deflate from 2020 FYE to 2018 FYA</v>
      </c>
      <c r="F417" s="194">
        <f xml:space="preserve"> Indexation!F$105</f>
        <v>0.95063422682930998</v>
      </c>
      <c r="G417" s="194" t="str">
        <f xml:space="preserve"> Indexation!G$105</f>
        <v>factor</v>
      </c>
    </row>
    <row r="418" spans="1:21" ht="4.8" customHeight="1" outlineLevel="1"/>
    <row r="419" spans="1:21" ht="12.75" customHeight="1" outlineLevel="1">
      <c r="E419" s="244" t="s">
        <v>415</v>
      </c>
      <c r="F419">
        <f xml:space="preserve"> F414 * F$417</f>
        <v>-85.015305130653744</v>
      </c>
      <c r="G419" t="s">
        <v>208</v>
      </c>
    </row>
    <row r="420" spans="1:21" ht="12.75" customHeight="1" outlineLevel="1">
      <c r="E420" s="244" t="s">
        <v>416</v>
      </c>
      <c r="F420">
        <f xml:space="preserve"> F415 * F$417</f>
        <v>-85.015305130653744</v>
      </c>
      <c r="G420" t="s">
        <v>208</v>
      </c>
    </row>
    <row r="421" spans="1:21" ht="12.75" customHeight="1" outlineLevel="1"/>
    <row r="422" spans="1:21" s="173" customFormat="1" outlineLevel="1">
      <c r="A422" s="171"/>
      <c r="B422" s="171"/>
      <c r="C422" s="277"/>
      <c r="D422" s="276"/>
      <c r="E422" s="245" t="str">
        <f>E396</f>
        <v>Dummy IFRS16 RCV adjustment at 2017-18 FYA CPIH deflated price base</v>
      </c>
      <c r="F422" s="245">
        <f>F396</f>
        <v>0</v>
      </c>
      <c r="G422" s="245" t="str">
        <f>G396</f>
        <v>£m</v>
      </c>
    </row>
    <row r="423" spans="1:21" s="185" customFormat="1" outlineLevel="1">
      <c r="A423" s="163"/>
      <c r="B423" s="163"/>
      <c r="C423" s="284"/>
      <c r="E423" s="285" t="str">
        <f xml:space="preserve"> Inputs!E$126</f>
        <v>% of RCV to index by RPI - dummy</v>
      </c>
      <c r="F423" s="285">
        <f xml:space="preserve"> Inputs!F$126</f>
        <v>0.5</v>
      </c>
      <c r="G423" s="285" t="str">
        <f xml:space="preserve"> Inputs!G$126</f>
        <v>%</v>
      </c>
      <c r="H423" s="165"/>
      <c r="I423" s="165"/>
      <c r="J423" s="165"/>
      <c r="K423" s="165"/>
      <c r="L423" s="165"/>
      <c r="M423" s="165"/>
      <c r="N423" s="165"/>
      <c r="O423" s="165"/>
      <c r="P423" s="165"/>
      <c r="Q423" s="165"/>
      <c r="R423" s="165"/>
      <c r="S423" s="165"/>
      <c r="T423" s="165"/>
      <c r="U423" s="165"/>
    </row>
    <row r="424" spans="1:21" outlineLevel="1">
      <c r="C424" s="272"/>
      <c r="D424" s="245"/>
      <c r="E424" s="248" t="s">
        <v>417</v>
      </c>
      <c r="F424" s="248">
        <f xml:space="preserve"> F422 * F423</f>
        <v>0</v>
      </c>
      <c r="G424" s="248" t="s">
        <v>208</v>
      </c>
    </row>
    <row r="425" spans="1:21" outlineLevel="1">
      <c r="C425" s="272"/>
      <c r="D425" s="245"/>
      <c r="E425" s="248"/>
      <c r="F425" s="248"/>
      <c r="G425" s="248"/>
    </row>
    <row r="426" spans="1:21" s="173" customFormat="1" outlineLevel="1">
      <c r="A426" s="171"/>
      <c r="B426" s="171"/>
      <c r="C426" s="277"/>
      <c r="D426" s="276"/>
      <c r="E426" s="245" t="str">
        <f>E396</f>
        <v>Dummy IFRS16 RCV adjustment at 2017-18 FYA CPIH deflated price base</v>
      </c>
      <c r="F426" s="245">
        <f>F396</f>
        <v>0</v>
      </c>
      <c r="G426" s="245" t="str">
        <f>G396</f>
        <v>£m</v>
      </c>
    </row>
    <row r="427" spans="1:21" s="185" customFormat="1" outlineLevel="1">
      <c r="A427" s="163"/>
      <c r="B427" s="163"/>
      <c r="C427" s="284"/>
      <c r="E427" s="285" t="str">
        <f xml:space="preserve"> Inputs!E$126</f>
        <v>% of RCV to index by RPI - dummy</v>
      </c>
      <c r="F427" s="285">
        <f xml:space="preserve"> Inputs!F$126</f>
        <v>0.5</v>
      </c>
      <c r="G427" s="285" t="str">
        <f xml:space="preserve"> Inputs!G$126</f>
        <v>%</v>
      </c>
      <c r="H427" s="165"/>
      <c r="I427" s="165"/>
      <c r="J427" s="165"/>
      <c r="K427" s="165"/>
      <c r="L427" s="165"/>
      <c r="M427" s="165"/>
      <c r="N427" s="165"/>
      <c r="O427" s="165"/>
      <c r="P427" s="165"/>
      <c r="Q427" s="165"/>
      <c r="R427" s="165"/>
      <c r="S427" s="165"/>
      <c r="T427" s="165"/>
      <c r="U427" s="165"/>
    </row>
    <row r="428" spans="1:21" outlineLevel="1">
      <c r="C428" s="272"/>
      <c r="D428" s="245"/>
      <c r="E428" s="248" t="s">
        <v>418</v>
      </c>
      <c r="F428" s="248">
        <f xml:space="preserve"> F426 * (1 - F427)</f>
        <v>0</v>
      </c>
      <c r="G428" s="248" t="s">
        <v>208</v>
      </c>
    </row>
    <row r="429" spans="1:21" ht="4.8" customHeight="1" outlineLevel="1">
      <c r="C429" s="272"/>
      <c r="D429" s="245"/>
      <c r="E429" s="244"/>
      <c r="F429" s="244"/>
      <c r="G429" s="244"/>
    </row>
    <row r="430" spans="1:21" ht="12.75" customHeight="1" outlineLevel="1">
      <c r="C430" s="272"/>
      <c r="D430" s="245"/>
      <c r="E430" s="244" t="str">
        <f>E419</f>
        <v>Dummy 2020 RCV RPI inflated ~ 1 April (opening balance excluding IFRS16 adjustment) at 2017-18 CPIH deflated price base</v>
      </c>
      <c r="F430" s="244">
        <f t="shared" ref="F430:G430" si="108">F419</f>
        <v>-85.015305130653744</v>
      </c>
      <c r="G430" s="244" t="str">
        <f t="shared" si="108"/>
        <v>£m</v>
      </c>
    </row>
    <row r="431" spans="1:21" ht="12.75" customHeight="1" outlineLevel="1">
      <c r="C431" s="272"/>
      <c r="D431" s="245"/>
      <c r="E431" s="244" t="str">
        <f>E424</f>
        <v>Dummy IFRS16 adjustment RPI inflated RCV at 2017-18 FYA CPIH deflated price base</v>
      </c>
      <c r="F431" s="244">
        <f t="shared" ref="F431:G431" si="109">F424</f>
        <v>0</v>
      </c>
      <c r="G431" s="244" t="str">
        <f t="shared" si="109"/>
        <v>£m</v>
      </c>
    </row>
    <row r="432" spans="1:21" outlineLevel="1">
      <c r="E432" s="173" t="s">
        <v>419</v>
      </c>
      <c r="F432" s="286">
        <f xml:space="preserve"> F430 + F431</f>
        <v>-85.015305130653744</v>
      </c>
      <c r="G432" s="173" t="s">
        <v>208</v>
      </c>
    </row>
    <row r="433" spans="1:7" outlineLevel="1">
      <c r="E433" s="173"/>
      <c r="F433" s="184"/>
      <c r="G433" s="173"/>
    </row>
    <row r="434" spans="1:7" ht="12.75" customHeight="1" outlineLevel="1">
      <c r="C434" s="272"/>
      <c r="D434" s="245"/>
      <c r="E434" s="244" t="str">
        <f>E420</f>
        <v>Dummy 2020 RCV CPIH inflated ~ 1 April (opening balance excluding IFRS16 adjustment) at 2017-18 CPIH deflated price base</v>
      </c>
      <c r="F434" s="244">
        <f t="shared" ref="F434:G434" si="110">F420</f>
        <v>-85.015305130653744</v>
      </c>
      <c r="G434" s="244" t="str">
        <f t="shared" si="110"/>
        <v>£m</v>
      </c>
    </row>
    <row r="435" spans="1:7" ht="12.75" customHeight="1" outlineLevel="1">
      <c r="C435" s="272"/>
      <c r="D435" s="245"/>
      <c r="E435" s="244" t="str">
        <f>E428</f>
        <v>Dummy IFRS16 adjustment CPIH inflated RCV at 2017-18 FYA CPIH deflated price base</v>
      </c>
      <c r="F435" s="244">
        <f t="shared" ref="F435:G435" si="111">F428</f>
        <v>0</v>
      </c>
      <c r="G435" s="244" t="str">
        <f t="shared" si="111"/>
        <v>£m</v>
      </c>
    </row>
    <row r="436" spans="1:7" outlineLevel="1">
      <c r="E436" s="173" t="s">
        <v>420</v>
      </c>
      <c r="F436" s="286">
        <f xml:space="preserve"> F434 + F435</f>
        <v>-85.015305130653744</v>
      </c>
      <c r="G436" s="173" t="s">
        <v>208</v>
      </c>
    </row>
    <row r="437" spans="1:7" s="4" customFormat="1" outlineLevel="1">
      <c r="A437" s="35"/>
      <c r="B437" s="35"/>
      <c r="C437" s="34"/>
      <c r="E437" s="167"/>
      <c r="F437" s="167"/>
      <c r="G437" s="167"/>
    </row>
  </sheetData>
  <conditionalFormatting sqref="F1:G1">
    <cfRule type="expression" dxfId="13" priority="3">
      <formula xml:space="preserve"> $F$1 = "Notionalised"</formula>
    </cfRule>
  </conditionalFormatting>
  <printOptions headings="1"/>
  <pageMargins left="0.74803149606299213" right="0.74803149606299213" top="0.98425196850393704" bottom="0.98425196850393704" header="0.51181102362204722" footer="0.51181102362204722"/>
  <pageSetup paperSize="8" scale="56" fitToHeight="0" orientation="landscape" r:id="rId1"/>
  <headerFooter alignWithMargins="0">
    <oddHeader>&amp;CSheet:&amp;A</oddHeader>
    <oddFooter>&amp;L&amp;F ( Printed on &amp;D at &amp;T )&amp;RPage &amp;P of &amp;N</oddFooter>
  </headerFooter>
  <extLst>
    <ext xmlns:x14="http://schemas.microsoft.com/office/spreadsheetml/2009/9/main" uri="{78C0D931-6437-407d-A8EE-F0AAD7539E65}">
      <x14:conditionalFormattings>
        <x14:conditionalFormatting xmlns:xm="http://schemas.microsoft.com/office/excel/2006/main">
          <x14:cfRule type="cellIs" priority="2884" stopIfTrue="1" operator="equal" id="{B033931C-8499-458C-A6D6-5035ED671C24}">
            <xm:f>Inputs!$F$21</xm:f>
            <x14:dxf>
              <fill>
                <patternFill>
                  <bgColor indexed="44"/>
                </patternFill>
              </fill>
            </x14:dxf>
          </x14:cfRule>
          <x14:cfRule type="cellIs" priority="2885" stopIfTrue="1" operator="equal" id="{68AA9A3B-65D1-4101-8B03-098B09EE41C5}">
            <xm:f>Inputs!$F$20</xm:f>
            <x14:dxf>
              <fill>
                <patternFill>
                  <bgColor indexed="47"/>
                </patternFill>
              </fill>
            </x14:dxf>
          </x14:cfRule>
          <xm:sqref>J3:U3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9CCFF"/>
    <outlinePr summaryBelow="0" summaryRight="0"/>
    <pageSetUpPr fitToPage="1"/>
  </sheetPr>
  <dimension ref="A1:U103"/>
  <sheetViews>
    <sheetView showGridLines="0" defaultGridColor="0" colorId="22" zoomScale="80" zoomScaleNormal="80" workbookViewId="0">
      <pane xSplit="9" ySplit="5" topLeftCell="J6" activePane="bottomRight" state="frozen"/>
      <selection pane="topRight" activeCell="E106" sqref="E106"/>
      <selection pane="bottomLeft" activeCell="E106" sqref="E106"/>
      <selection pane="bottomRight" activeCell="F27" sqref="F27"/>
    </sheetView>
  </sheetViews>
  <sheetFormatPr defaultColWidth="0" defaultRowHeight="13.2"/>
  <cols>
    <col min="1" max="2" width="1.21875" style="35" customWidth="1"/>
    <col min="3" max="3" width="1.21875" style="34" customWidth="1"/>
    <col min="4" max="4" width="1.21875" style="4" customWidth="1"/>
    <col min="5" max="5" width="133" bestFit="1" customWidth="1"/>
    <col min="6" max="6" width="12.77734375" customWidth="1"/>
    <col min="7" max="7" width="11.77734375" customWidth="1"/>
    <col min="8" max="8" width="12.5546875" customWidth="1"/>
    <col min="9" max="9" width="2.77734375" customWidth="1"/>
    <col min="10" max="21" width="12.77734375" customWidth="1"/>
    <col min="22" max="16384" width="9.21875" hidden="1"/>
  </cols>
  <sheetData>
    <row r="1" spans="1:21" ht="24.6">
      <c r="A1" s="22" t="str">
        <f ca="1" xml:space="preserve"> RIGHT(CELL("filename", $A$1), LEN(CELL("filename", $A$1)) - SEARCH("]", CELL("filename", $A$1)))</f>
        <v>Summary_Output</v>
      </c>
      <c r="B1" s="22"/>
      <c r="C1" s="23"/>
      <c r="D1" s="36"/>
      <c r="E1" s="36"/>
      <c r="F1" s="143"/>
      <c r="G1" s="144"/>
      <c r="H1" s="139"/>
      <c r="I1" s="36"/>
      <c r="J1" s="88"/>
      <c r="K1" s="36"/>
      <c r="L1" s="36"/>
      <c r="M1" s="36"/>
      <c r="N1" s="36"/>
      <c r="O1" s="36"/>
      <c r="P1" s="36"/>
      <c r="Q1" s="36"/>
      <c r="R1" s="36"/>
      <c r="S1" s="36"/>
      <c r="T1" s="36"/>
      <c r="U1" s="36"/>
    </row>
    <row r="2" spans="1:21" ht="12.75" customHeight="1">
      <c r="E2" s="4" t="str">
        <f xml:space="preserve"> Time!E$25</f>
        <v>Model period ending</v>
      </c>
      <c r="F2" s="133"/>
      <c r="G2" s="133"/>
      <c r="H2" s="4"/>
      <c r="I2" s="4"/>
      <c r="J2" s="3"/>
      <c r="K2" s="3">
        <f xml:space="preserve"> Time!K$25</f>
        <v>41729</v>
      </c>
      <c r="L2" s="3">
        <f xml:space="preserve"> Time!L$25</f>
        <v>42094</v>
      </c>
      <c r="M2" s="3">
        <f xml:space="preserve"> Time!M$25</f>
        <v>42460</v>
      </c>
      <c r="N2" s="3">
        <f xml:space="preserve"> Time!N$25</f>
        <v>42825</v>
      </c>
      <c r="O2" s="3">
        <f xml:space="preserve"> Time!O$25</f>
        <v>43190</v>
      </c>
      <c r="P2" s="3">
        <f xml:space="preserve"> Time!P$25</f>
        <v>43555</v>
      </c>
      <c r="Q2" s="3">
        <f xml:space="preserve"> Time!Q$25</f>
        <v>43921</v>
      </c>
      <c r="R2" s="3">
        <f xml:space="preserve"> Time!R$25</f>
        <v>44286</v>
      </c>
      <c r="S2" s="3">
        <f xml:space="preserve"> Time!S$25</f>
        <v>44651</v>
      </c>
      <c r="T2" s="3">
        <f xml:space="preserve"> Time!T$25</f>
        <v>45016</v>
      </c>
      <c r="U2" s="3">
        <f xml:space="preserve"> Time!U$25</f>
        <v>45382</v>
      </c>
    </row>
    <row r="3" spans="1:21" ht="12.75" customHeight="1">
      <c r="E3" s="4" t="str">
        <f xml:space="preserve"> Time!E$80</f>
        <v>Timeline label</v>
      </c>
      <c r="F3" s="26"/>
      <c r="G3" s="26"/>
      <c r="H3" s="4"/>
      <c r="I3" s="4"/>
      <c r="J3" s="124"/>
      <c r="K3" s="124" t="str">
        <f xml:space="preserve"> Time!K$80</f>
        <v>Pre-Fcst</v>
      </c>
      <c r="L3" s="124" t="str">
        <f xml:space="preserve"> Time!L$80</f>
        <v>Pre-Fcst</v>
      </c>
      <c r="M3" s="124" t="str">
        <f xml:space="preserve"> Time!M$80</f>
        <v>Pre-Fcst</v>
      </c>
      <c r="N3" s="124" t="str">
        <f xml:space="preserve"> Time!N$80</f>
        <v>Pre-Fcst</v>
      </c>
      <c r="O3" s="124" t="str">
        <f xml:space="preserve"> Time!O$80</f>
        <v>Pre-Fcst</v>
      </c>
      <c r="P3" s="124" t="str">
        <f xml:space="preserve"> Time!P$80</f>
        <v>Pre-Fcst</v>
      </c>
      <c r="Q3" s="124" t="str">
        <f xml:space="preserve"> Time!Q$80</f>
        <v>Pre-Fcst</v>
      </c>
      <c r="R3" s="124" t="str">
        <f xml:space="preserve"> Time!R$80</f>
        <v>Forecast</v>
      </c>
      <c r="S3" s="124" t="str">
        <f xml:space="preserve"> Time!S$80</f>
        <v>Forecast</v>
      </c>
      <c r="T3" s="124" t="str">
        <f xml:space="preserve"> Time!T$80</f>
        <v>Forecast</v>
      </c>
      <c r="U3" s="124" t="str">
        <f xml:space="preserve"> Time!U$80</f>
        <v>Forecast</v>
      </c>
    </row>
    <row r="4" spans="1:21" ht="12.75" customHeight="1">
      <c r="D4" s="288"/>
      <c r="E4" s="4" t="str">
        <f xml:space="preserve"> Time!E$103</f>
        <v>Financial year ending</v>
      </c>
      <c r="F4" s="26"/>
      <c r="G4" s="26"/>
      <c r="H4" s="4"/>
      <c r="I4" s="4"/>
      <c r="J4" s="24"/>
      <c r="K4" s="24">
        <f xml:space="preserve"> Time!K$103</f>
        <v>2014</v>
      </c>
      <c r="L4" s="24">
        <f xml:space="preserve"> Time!L$103</f>
        <v>2015</v>
      </c>
      <c r="M4" s="24">
        <f xml:space="preserve"> Time!M$103</f>
        <v>2016</v>
      </c>
      <c r="N4" s="24">
        <f xml:space="preserve"> Time!N$103</f>
        <v>2017</v>
      </c>
      <c r="O4" s="24">
        <f xml:space="preserve"> Time!O$103</f>
        <v>2018</v>
      </c>
      <c r="P4" s="24">
        <f xml:space="preserve"> Time!P$103</f>
        <v>2019</v>
      </c>
      <c r="Q4" s="24">
        <f xml:space="preserve"> Time!Q$103</f>
        <v>2020</v>
      </c>
      <c r="R4" s="24">
        <f xml:space="preserve"> Time!R$103</f>
        <v>2021</v>
      </c>
      <c r="S4" s="24">
        <f xml:space="preserve"> Time!S$103</f>
        <v>2022</v>
      </c>
      <c r="T4" s="24">
        <f xml:space="preserve"> Time!T$103</f>
        <v>2023</v>
      </c>
      <c r="U4" s="24">
        <f xml:space="preserve"> Time!U$103</f>
        <v>2024</v>
      </c>
    </row>
    <row r="5" spans="1:21" ht="12.75" customHeight="1">
      <c r="E5" s="4" t="str">
        <f xml:space="preserve"> Time!E$10</f>
        <v>Model column counter</v>
      </c>
      <c r="F5" s="38" t="s">
        <v>135</v>
      </c>
      <c r="G5" s="35" t="s">
        <v>136</v>
      </c>
      <c r="H5" s="38"/>
      <c r="I5" s="4"/>
      <c r="J5" s="4"/>
      <c r="K5" s="4">
        <f xml:space="preserve"> Time!K$10</f>
        <v>2</v>
      </c>
      <c r="L5" s="4">
        <f xml:space="preserve"> Time!L$10</f>
        <v>3</v>
      </c>
      <c r="M5" s="4">
        <f xml:space="preserve"> Time!M$10</f>
        <v>4</v>
      </c>
      <c r="N5" s="4">
        <f xml:space="preserve"> Time!N$10</f>
        <v>5</v>
      </c>
      <c r="O5" s="4">
        <f xml:space="preserve"> Time!O$10</f>
        <v>6</v>
      </c>
      <c r="P5" s="4">
        <f xml:space="preserve"> Time!P$10</f>
        <v>7</v>
      </c>
      <c r="Q5" s="4">
        <f xml:space="preserve"> Time!Q$10</f>
        <v>8</v>
      </c>
      <c r="R5" s="4">
        <f xml:space="preserve"> Time!R$10</f>
        <v>9</v>
      </c>
      <c r="S5" s="4">
        <f xml:space="preserve"> Time!S$10</f>
        <v>10</v>
      </c>
      <c r="T5" s="4">
        <f xml:space="preserve"> Time!T$10</f>
        <v>11</v>
      </c>
      <c r="U5" s="4">
        <f xml:space="preserve"> Time!U$10</f>
        <v>12</v>
      </c>
    </row>
    <row r="6" spans="1:21">
      <c r="D6" s="288"/>
    </row>
    <row r="7" spans="1:21" ht="12.75" customHeight="1" collapsed="1">
      <c r="A7" s="43" t="s">
        <v>316</v>
      </c>
      <c r="B7" s="43"/>
      <c r="C7" s="44"/>
      <c r="D7" s="43"/>
      <c r="E7" s="43"/>
      <c r="F7" s="43"/>
      <c r="G7" s="43"/>
      <c r="H7" s="43"/>
      <c r="I7" s="43"/>
      <c r="J7" s="43"/>
      <c r="K7" s="43"/>
      <c r="L7" s="43"/>
      <c r="M7" s="43"/>
      <c r="N7" s="43"/>
      <c r="O7" s="43"/>
      <c r="P7" s="43"/>
      <c r="Q7" s="43"/>
      <c r="R7" s="43"/>
      <c r="S7" s="43"/>
      <c r="T7" s="43"/>
      <c r="U7" s="43"/>
    </row>
    <row r="9" spans="1:21">
      <c r="B9" s="35" t="s">
        <v>318</v>
      </c>
    </row>
    <row r="10" spans="1:21">
      <c r="E10" s="177" t="str">
        <f xml:space="preserve"> Calc!E$47</f>
        <v xml:space="preserve">Wholesale water closing RCV at 31 March 2020 before midnight adjustments at 2017-18 FYE CPIH deflated price base </v>
      </c>
      <c r="F10" s="292">
        <f xml:space="preserve"> Calc!F$47</f>
        <v>0</v>
      </c>
      <c r="G10" s="177" t="str">
        <f xml:space="preserve"> Calc!G$47</f>
        <v>£m</v>
      </c>
    </row>
    <row r="11" spans="1:21">
      <c r="E11" s="177" t="str">
        <f xml:space="preserve"> Calc!E$48</f>
        <v>Water ~ Total Adjustment RCV carry forward to PR19 at 2017-18 FYE CPIH deflated price base</v>
      </c>
      <c r="F11" s="292">
        <f xml:space="preserve"> Calc!F$48</f>
        <v>17.900303066520749</v>
      </c>
      <c r="G11" s="177" t="str">
        <f xml:space="preserve"> Calc!G$48</f>
        <v>£m</v>
      </c>
    </row>
    <row r="12" spans="1:21">
      <c r="E12" s="177" t="str">
        <f xml:space="preserve"> Calc!E$49</f>
        <v>Water ~ CIS RCV inflation correction at 2017-18 FYE CPIH deflated price base</v>
      </c>
      <c r="F12" s="292">
        <f xml:space="preserve"> Calc!F$49</f>
        <v>-97.407560752251783</v>
      </c>
      <c r="G12" s="177" t="str">
        <f xml:space="preserve"> Calc!G$49</f>
        <v>£m</v>
      </c>
    </row>
    <row r="13" spans="1:21">
      <c r="E13" s="177" t="str">
        <f xml:space="preserve"> Calc!E$50</f>
        <v>Water ~ NPV effect of 50% of proceeds from disposals of interest in land at 2017-18 FYE CPIH deflated price base</v>
      </c>
      <c r="F13" s="292">
        <f xml:space="preserve"> Calc!F$50</f>
        <v>-32.267069458168187</v>
      </c>
      <c r="G13" s="177" t="str">
        <f xml:space="preserve"> Calc!G$50</f>
        <v>£m</v>
      </c>
    </row>
    <row r="14" spans="1:21">
      <c r="E14" s="177" t="str">
        <f xml:space="preserve"> Calc!E$51</f>
        <v>Water ~ ODI RCV adjustment allocated to Water resources at 2017-18 FYE CPIH deflated price base</v>
      </c>
      <c r="F14" s="292">
        <f xml:space="preserve"> Calc!F$51</f>
        <v>0</v>
      </c>
      <c r="G14" s="177" t="str">
        <f xml:space="preserve"> Calc!G$51</f>
        <v>£m</v>
      </c>
    </row>
    <row r="15" spans="1:21">
      <c r="E15" s="177" t="str">
        <f xml:space="preserve"> Calc!E$52</f>
        <v>Water ~ ODI RCV adjustment allocated to Water network plus at 2017-18 FYE CPIH deflated price base</v>
      </c>
      <c r="F15" s="292">
        <f xml:space="preserve"> Calc!F$52</f>
        <v>0</v>
      </c>
      <c r="G15" s="177" t="str">
        <f xml:space="preserve"> Calc!G$52</f>
        <v>£m</v>
      </c>
    </row>
    <row r="16" spans="1:21">
      <c r="E16" s="177" t="str">
        <f xml:space="preserve"> Calc!E$53</f>
        <v>Water ~ Totex menu RCV adjustment at 2017-18 FYE CPIH deflated price base</v>
      </c>
      <c r="F16" s="292">
        <f xml:space="preserve"> Calc!F$53</f>
        <v>260.33622763124413</v>
      </c>
      <c r="G16" s="177" t="str">
        <f xml:space="preserve"> Calc!G$53</f>
        <v>£m</v>
      </c>
    </row>
    <row r="17" spans="1:21">
      <c r="E17" s="177" t="str">
        <f xml:space="preserve"> Calc!E$54</f>
        <v>Water ~ Other adjustment to wholesale RCV at 2017-18 FYE CPIH deflated price base</v>
      </c>
      <c r="F17" s="292">
        <f xml:space="preserve"> Calc!F$54</f>
        <v>0</v>
      </c>
      <c r="G17" s="177" t="str">
        <f xml:space="preserve"> Calc!G$54</f>
        <v>£m</v>
      </c>
    </row>
    <row r="18" spans="1:21">
      <c r="E18" s="199" t="str">
        <f xml:space="preserve"> Calc!E$55</f>
        <v>Total wholesale water RCV at 31 March 2020 post midnight adjustments before allocation to price control units at 2017-18 FYE CPIH deflated price base</v>
      </c>
      <c r="F18" s="293">
        <f xml:space="preserve"> Calc!F$55</f>
        <v>148.5619004873449</v>
      </c>
      <c r="G18" s="199" t="str">
        <f xml:space="preserve"> Calc!G$55</f>
        <v>£m</v>
      </c>
    </row>
    <row r="19" spans="1:21">
      <c r="E19" s="177"/>
      <c r="F19" s="177"/>
      <c r="G19" s="177"/>
    </row>
    <row r="20" spans="1:21">
      <c r="B20" s="35" t="s">
        <v>421</v>
      </c>
    </row>
    <row r="21" spans="1:21">
      <c r="C21" s="272"/>
      <c r="D21" s="245"/>
      <c r="E21" s="313" t="str">
        <f>Calc!E$82</f>
        <v>Water resources IFRS16 RCV adjustment at 2017-18 FYA CPIH deflated price base</v>
      </c>
      <c r="F21" s="313">
        <f>Calc!F$82</f>
        <v>0</v>
      </c>
      <c r="G21" s="313" t="str">
        <f>Calc!G$82</f>
        <v>£m</v>
      </c>
    </row>
    <row r="22" spans="1:21" s="166" customFormat="1">
      <c r="A22" s="150"/>
      <c r="B22" s="150"/>
      <c r="C22" s="151"/>
      <c r="D22" s="39"/>
      <c r="E22" s="177" t="str">
        <f xml:space="preserve"> Calc!E$129</f>
        <v>Water resources 2020 RCV RPI inflated ~ 1 April (opening balance) at 2017-18 CPIH deflated price base</v>
      </c>
      <c r="F22" s="292">
        <f xml:space="preserve"> Calc!F$129</f>
        <v>0</v>
      </c>
      <c r="G22" s="177" t="str">
        <f xml:space="preserve"> Calc!G$129</f>
        <v>£m</v>
      </c>
      <c r="H22" s="177"/>
      <c r="I22" s="177"/>
      <c r="J22" s="177"/>
      <c r="K22" s="177"/>
      <c r="L22" s="177"/>
      <c r="M22" s="177"/>
      <c r="N22" s="177"/>
      <c r="O22" s="177"/>
      <c r="P22" s="177"/>
      <c r="Q22" s="177"/>
      <c r="R22" s="177"/>
      <c r="S22" s="177"/>
      <c r="T22" s="177"/>
      <c r="U22" s="177"/>
    </row>
    <row r="23" spans="1:21" s="166" customFormat="1">
      <c r="A23" s="150"/>
      <c r="B23" s="150"/>
      <c r="C23" s="151"/>
      <c r="D23" s="39"/>
      <c r="E23" s="177" t="str">
        <f xml:space="preserve"> Calc!E$133</f>
        <v>Water resources 2020 RCV CPIH inflated ~ 1 April (opening balance) at 2017-18 CPIH deflated price base</v>
      </c>
      <c r="F23" s="292">
        <f xml:space="preserve"> Calc!F$133</f>
        <v>0</v>
      </c>
      <c r="G23" s="177" t="str">
        <f xml:space="preserve"> Calc!G$133</f>
        <v>£m</v>
      </c>
      <c r="H23" s="177"/>
      <c r="I23" s="177"/>
      <c r="J23" s="177"/>
      <c r="K23" s="177"/>
      <c r="L23" s="177"/>
      <c r="M23" s="177"/>
      <c r="N23" s="177"/>
      <c r="O23" s="177"/>
      <c r="P23" s="177"/>
      <c r="Q23" s="177"/>
      <c r="R23" s="177"/>
      <c r="S23" s="177"/>
      <c r="T23" s="177"/>
      <c r="U23" s="177"/>
    </row>
    <row r="24" spans="1:21">
      <c r="F24" s="294"/>
    </row>
    <row r="25" spans="1:21">
      <c r="C25" s="272"/>
      <c r="D25" s="245"/>
      <c r="E25" s="313" t="str">
        <f>Calc!E$83</f>
        <v>Water network plus IFRS16 RCV adjustment at 2017-18 FYA CPIH deflated price base</v>
      </c>
      <c r="F25" s="313">
        <f>Calc!F$83</f>
        <v>0</v>
      </c>
      <c r="G25" s="313" t="str">
        <f>Calc!G$83</f>
        <v>£m</v>
      </c>
    </row>
    <row r="26" spans="1:21" s="166" customFormat="1">
      <c r="A26" s="150"/>
      <c r="B26" s="150"/>
      <c r="C26" s="151"/>
      <c r="D26" s="39"/>
      <c r="E26" s="177" t="str">
        <f xml:space="preserve"> Calc!E$168</f>
        <v>Water network plus RCV RPI inflated ~ 1 April (opening balance) at 2017-18 CPIH deflated price base</v>
      </c>
      <c r="F26" s="292">
        <f xml:space="preserve"> Calc!F$168</f>
        <v>73.656641591132868</v>
      </c>
      <c r="G26" s="177" t="str">
        <f xml:space="preserve"> Calc!G$168</f>
        <v>£m</v>
      </c>
      <c r="H26" s="177"/>
      <c r="I26" s="177"/>
      <c r="J26" s="177"/>
      <c r="K26" s="177"/>
      <c r="L26" s="177"/>
      <c r="M26" s="177"/>
      <c r="N26" s="177"/>
      <c r="O26" s="177"/>
      <c r="P26" s="177"/>
      <c r="Q26" s="177"/>
      <c r="R26" s="177"/>
      <c r="S26" s="177"/>
      <c r="T26" s="177"/>
      <c r="U26" s="177"/>
    </row>
    <row r="27" spans="1:21" s="166" customFormat="1">
      <c r="A27" s="150"/>
      <c r="B27" s="150"/>
      <c r="C27" s="151"/>
      <c r="D27" s="39"/>
      <c r="E27" s="177" t="str">
        <f xml:space="preserve"> Calc!E$172</f>
        <v>Water network plus RCV CPIH inflated ~ 1 April (opening balance) at 2017-18 CPIH deflated price base</v>
      </c>
      <c r="F27" s="292">
        <f xml:space="preserve"> Calc!F$172</f>
        <v>73.656641591132868</v>
      </c>
      <c r="G27" s="177" t="str">
        <f xml:space="preserve"> Calc!G$172</f>
        <v>£m</v>
      </c>
      <c r="H27" s="177"/>
      <c r="I27" s="177"/>
      <c r="J27" s="177"/>
      <c r="K27" s="177"/>
      <c r="L27" s="177"/>
      <c r="M27" s="177"/>
      <c r="N27" s="177"/>
      <c r="O27" s="177"/>
      <c r="P27" s="177"/>
      <c r="Q27" s="177"/>
      <c r="R27" s="177"/>
      <c r="S27" s="177"/>
      <c r="T27" s="177"/>
      <c r="U27" s="177"/>
    </row>
    <row r="28" spans="1:21" s="166" customFormat="1">
      <c r="A28" s="150"/>
      <c r="B28" s="150"/>
      <c r="C28" s="151"/>
      <c r="D28" s="39"/>
      <c r="E28" s="177"/>
      <c r="F28" s="177"/>
      <c r="G28" s="177"/>
      <c r="H28" s="177"/>
      <c r="I28" s="177"/>
      <c r="J28" s="177"/>
      <c r="K28" s="177"/>
      <c r="L28" s="177"/>
      <c r="M28" s="177"/>
      <c r="N28" s="177"/>
      <c r="O28" s="177"/>
      <c r="P28" s="177"/>
      <c r="Q28" s="177"/>
      <c r="R28" s="177"/>
      <c r="S28" s="177"/>
      <c r="T28" s="177"/>
      <c r="U28" s="177"/>
    </row>
    <row r="30" spans="1:21">
      <c r="B30" s="35" t="s">
        <v>422</v>
      </c>
    </row>
    <row r="31" spans="1:21">
      <c r="C31" s="34" t="s">
        <v>423</v>
      </c>
    </row>
    <row r="32" spans="1:21">
      <c r="E32" s="177" t="str">
        <f xml:space="preserve"> Calc!E$70</f>
        <v>Water ~ NPV effect of 50% of proceeds from disposals of interest in land at 2017-18 FYA CPIH deflated price base</v>
      </c>
      <c r="F32" s="292">
        <f xml:space="preserve"> Calc!F$70</f>
        <v>-31.99587461495808</v>
      </c>
      <c r="G32" s="177" t="str">
        <f xml:space="preserve"> Calc!G$70</f>
        <v>£m</v>
      </c>
    </row>
    <row r="33" spans="1:21">
      <c r="C33" s="34" t="s">
        <v>424</v>
      </c>
      <c r="F33" s="294"/>
    </row>
    <row r="34" spans="1:21">
      <c r="E34" s="177" t="str">
        <f xml:space="preserve"> Calc!E$68</f>
        <v>Water ~ Total adjustment RCV carry forward to PR19 at 2017-18 FYA CPIH deflated price base</v>
      </c>
      <c r="F34" s="292">
        <f xml:space="preserve"> Calc!F$68</f>
        <v>17.749856497772637</v>
      </c>
      <c r="G34" s="177" t="str">
        <f xml:space="preserve"> Calc!G$68</f>
        <v>£m</v>
      </c>
    </row>
    <row r="35" spans="1:21">
      <c r="E35" s="177" t="str">
        <f xml:space="preserve"> Calc!E$69</f>
        <v>Water ~ CIS RCV inflation correction at 2017-18 FYA CPIH deflated price base</v>
      </c>
      <c r="F35" s="292">
        <f xml:space="preserve"> Calc!F$69</f>
        <v>-96.588880016465325</v>
      </c>
      <c r="G35" s="177" t="str">
        <f xml:space="preserve"> Calc!G$69</f>
        <v>£m</v>
      </c>
    </row>
    <row r="36" spans="1:21">
      <c r="C36" s="34" t="s">
        <v>425</v>
      </c>
      <c r="F36" s="294"/>
    </row>
    <row r="37" spans="1:21">
      <c r="E37" s="177" t="str">
        <f xml:space="preserve"> Calc!E$71</f>
        <v>ODI end of period RCV adjustment ~ Water resources at 2017-18 FYA CPIH deflated price base</v>
      </c>
      <c r="F37" s="292">
        <f xml:space="preserve"> Calc!F$71</f>
        <v>0</v>
      </c>
      <c r="G37" s="177" t="str">
        <f xml:space="preserve"> Calc!G$71</f>
        <v>£m</v>
      </c>
    </row>
    <row r="38" spans="1:21">
      <c r="E38" s="177" t="str">
        <f xml:space="preserve"> Calc!E$72</f>
        <v>ODI end of period RCV adjustment  ~ Water network plus at 2017-18 FYA CPIH deflated price base</v>
      </c>
      <c r="F38" s="292">
        <f xml:space="preserve"> Calc!F$72</f>
        <v>0</v>
      </c>
      <c r="G38" s="177" t="str">
        <f xml:space="preserve"> Calc!G$72</f>
        <v>£m</v>
      </c>
    </row>
    <row r="39" spans="1:21">
      <c r="C39" s="34" t="s">
        <v>426</v>
      </c>
      <c r="F39" s="294"/>
    </row>
    <row r="40" spans="1:21">
      <c r="E40" s="177" t="str">
        <f xml:space="preserve"> Calc!E$73</f>
        <v>Water: Totex menu RCV adjustment at 2017-18 FYA CPIH deflated price base</v>
      </c>
      <c r="F40" s="292">
        <f xml:space="preserve"> Calc!F$73</f>
        <v>258.14818131591647</v>
      </c>
      <c r="G40" s="177" t="str">
        <f xml:space="preserve"> Calc!G$73</f>
        <v>£m</v>
      </c>
    </row>
    <row r="41" spans="1:21">
      <c r="C41" s="34" t="s">
        <v>427</v>
      </c>
      <c r="F41" s="294"/>
    </row>
    <row r="42" spans="1:21">
      <c r="E42" s="177" t="str">
        <f xml:space="preserve"> Calc!E$74</f>
        <v>Water ~ Other adjustment to wholesale RCV at 2017-18 FYA CPIH deflated price base</v>
      </c>
      <c r="F42" s="292">
        <f xml:space="preserve"> Calc!F$74</f>
        <v>0</v>
      </c>
      <c r="G42" s="177" t="str">
        <f xml:space="preserve"> Calc!G$74</f>
        <v>£m</v>
      </c>
    </row>
    <row r="45" spans="1:21" ht="12.75" customHeight="1" collapsed="1">
      <c r="A45" s="43" t="s">
        <v>359</v>
      </c>
      <c r="B45" s="43"/>
      <c r="C45" s="44"/>
      <c r="D45" s="43"/>
      <c r="E45" s="43"/>
      <c r="F45" s="43"/>
      <c r="G45" s="43"/>
      <c r="H45" s="43"/>
      <c r="I45" s="43"/>
      <c r="J45" s="43"/>
      <c r="K45" s="43"/>
      <c r="L45" s="43"/>
      <c r="M45" s="43"/>
      <c r="N45" s="43"/>
      <c r="O45" s="43"/>
      <c r="P45" s="43"/>
      <c r="Q45" s="43"/>
      <c r="R45" s="43"/>
      <c r="S45" s="43"/>
      <c r="T45" s="43"/>
      <c r="U45" s="43"/>
    </row>
    <row r="47" spans="1:21">
      <c r="B47" s="35" t="s">
        <v>318</v>
      </c>
    </row>
    <row r="48" spans="1:21">
      <c r="E48" s="177" t="str">
        <f xml:space="preserve"> Calc!E$214</f>
        <v xml:space="preserve">Wholesale wastewater closing RCV at 31 March 2020 before midnight adjustments at 2017-18 FYE CPIH deflated price base </v>
      </c>
      <c r="F48" s="292">
        <f xml:space="preserve"> Calc!F$214</f>
        <v>0</v>
      </c>
      <c r="G48" s="177" t="str">
        <f xml:space="preserve"> Calc!G$214</f>
        <v>£m</v>
      </c>
    </row>
    <row r="49" spans="1:21">
      <c r="E49" s="177" t="str">
        <f xml:space="preserve"> Calc!E$215</f>
        <v>Wastewater ~ Total adjustment RCV carry forward to PR19 at 2017-18 FYE CPIH deflated price base</v>
      </c>
      <c r="F49" s="292">
        <f xml:space="preserve"> Calc!F$215</f>
        <v>-7.784249142893291</v>
      </c>
      <c r="G49" s="177" t="str">
        <f xml:space="preserve"> Calc!G$215</f>
        <v>£m</v>
      </c>
    </row>
    <row r="50" spans="1:21">
      <c r="E50" s="177" t="str">
        <f xml:space="preserve"> Calc!E$216</f>
        <v>Wastewater ~ CIS RCV inflation correction at 2017-18 FYE CPIH deflated price base</v>
      </c>
      <c r="F50" s="292">
        <f xml:space="preserve"> Calc!F$216</f>
        <v>-183.55564465512379</v>
      </c>
      <c r="G50" s="177" t="str">
        <f xml:space="preserve"> Calc!G$216</f>
        <v>£m</v>
      </c>
    </row>
    <row r="51" spans="1:21">
      <c r="E51" s="177" t="str">
        <f xml:space="preserve"> Calc!E$217</f>
        <v>Wastewater ~ NPV effect of 50% of proceeds from disposals of interest in land at 2017-18 FYE CPIH deflated price base</v>
      </c>
      <c r="F51" s="292">
        <f xml:space="preserve"> Calc!F$217</f>
        <v>-21.213150301402504</v>
      </c>
      <c r="G51" s="177" t="str">
        <f xml:space="preserve"> Calc!G$217</f>
        <v>£m</v>
      </c>
    </row>
    <row r="52" spans="1:21">
      <c r="E52" s="177" t="str">
        <f xml:space="preserve"> Calc!E$218</f>
        <v>Wastewater ~ ODI RCV adjustment allocated to Wastewater network plus at 2017-18 FYE CPIH deflated price base</v>
      </c>
      <c r="F52" s="292">
        <f xml:space="preserve"> Calc!F$218</f>
        <v>0</v>
      </c>
      <c r="G52" s="177" t="str">
        <f xml:space="preserve"> Calc!G$218</f>
        <v>£m</v>
      </c>
    </row>
    <row r="53" spans="1:21">
      <c r="E53" s="177" t="str">
        <f xml:space="preserve"> Calc!E$219</f>
        <v>Wastewater ~ Totex menu RCV adjustment at 2017-18 FYE CPIH deflated price base</v>
      </c>
      <c r="F53" s="292">
        <f xml:space="preserve"> Calc!F$219</f>
        <v>114.34194548146198</v>
      </c>
      <c r="G53" s="177" t="str">
        <f xml:space="preserve"> Calc!G$219</f>
        <v>£m</v>
      </c>
    </row>
    <row r="54" spans="1:21">
      <c r="E54" s="177" t="str">
        <f xml:space="preserve"> Calc!E$220</f>
        <v>Wastewater ~ Other adjustment to wholesale RCV at 2017-18 FYE CPIH deflated price base</v>
      </c>
      <c r="F54" s="292">
        <f xml:space="preserve"> Calc!F$220</f>
        <v>-162.88087800556207</v>
      </c>
      <c r="G54" s="177" t="str">
        <f xml:space="preserve"> Calc!G$220</f>
        <v>£m</v>
      </c>
    </row>
    <row r="55" spans="1:21">
      <c r="E55" s="199" t="str">
        <f xml:space="preserve"> Calc!E$221</f>
        <v>Total wholesale wastewater RCV at 31 March 2020 post midnight adjustments before allocation to price control units at 2017-18 FYE CPIH deflated price base</v>
      </c>
      <c r="F55" s="293">
        <f xml:space="preserve"> Calc!F$221</f>
        <v>-261.09197662351966</v>
      </c>
      <c r="G55" s="199" t="str">
        <f xml:space="preserve"> Calc!G$221</f>
        <v>£m</v>
      </c>
    </row>
    <row r="56" spans="1:21">
      <c r="E56" s="177"/>
      <c r="F56" s="177"/>
      <c r="G56" s="177"/>
    </row>
    <row r="57" spans="1:21">
      <c r="B57" s="35" t="s">
        <v>421</v>
      </c>
    </row>
    <row r="58" spans="1:21">
      <c r="C58" s="300"/>
      <c r="D58" s="301"/>
      <c r="E58" s="314" t="str">
        <f>Calc!E$244</f>
        <v>Bioresources RCV (prior to midnight adjustments) 31 March 2020 at 2017-18 FYA CPIH deflated price base</v>
      </c>
      <c r="F58" s="314">
        <f>Calc!F$244</f>
        <v>0</v>
      </c>
      <c r="G58" s="314" t="str">
        <f>Calc!G$244</f>
        <v>£m</v>
      </c>
    </row>
    <row r="59" spans="1:21">
      <c r="C59" s="272"/>
      <c r="D59" s="245"/>
      <c r="E59" s="313" t="str">
        <f>Calc!E$253</f>
        <v>Wastewater network plus IFRS16 RCV adjustment at 2017-18 FYA CPIH deflated price base</v>
      </c>
      <c r="F59" s="313">
        <f>Calc!F$253</f>
        <v>0</v>
      </c>
      <c r="G59" s="313" t="str">
        <f>Calc!G$253</f>
        <v>£m</v>
      </c>
    </row>
    <row r="60" spans="1:21" s="166" customFormat="1">
      <c r="A60" s="150"/>
      <c r="B60" s="150"/>
      <c r="C60" s="151"/>
      <c r="D60" s="39"/>
      <c r="E60" s="177" t="str">
        <f xml:space="preserve"> Calc!E$296</f>
        <v>Wastewater network plus RCV RPI inflated ~ 1 April (opening balance) at 2017-18 CPIH deflated price base</v>
      </c>
      <c r="F60" s="292">
        <f xml:space="preserve"> Calc!F$296</f>
        <v>-129.44878923460737</v>
      </c>
      <c r="G60" s="177" t="str">
        <f xml:space="preserve"> Calc!G$296</f>
        <v>£m</v>
      </c>
      <c r="H60" s="177"/>
      <c r="I60" s="177"/>
      <c r="J60" s="177"/>
      <c r="K60" s="177"/>
      <c r="L60" s="177"/>
      <c r="M60" s="177"/>
      <c r="N60" s="177"/>
      <c r="O60" s="177"/>
      <c r="P60" s="177"/>
      <c r="Q60" s="177"/>
      <c r="R60" s="177"/>
      <c r="S60" s="177"/>
      <c r="T60" s="177"/>
      <c r="U60" s="177"/>
    </row>
    <row r="61" spans="1:21" s="166" customFormat="1">
      <c r="A61" s="150"/>
      <c r="B61" s="150"/>
      <c r="C61" s="151"/>
      <c r="D61" s="39"/>
      <c r="E61" s="177" t="str">
        <f xml:space="preserve"> Calc!E$300</f>
        <v>Wastewater network plus RCV CPIH inflated ~ 1 April (opening balance) at 2017-18 CPIH deflated price base</v>
      </c>
      <c r="F61" s="292">
        <f xml:space="preserve"> Calc!F$300</f>
        <v>-129.44878923460737</v>
      </c>
      <c r="G61" s="177" t="str">
        <f xml:space="preserve"> Calc!G$300</f>
        <v>£m</v>
      </c>
      <c r="H61" s="177"/>
      <c r="I61" s="177"/>
      <c r="J61" s="177"/>
      <c r="K61" s="177"/>
      <c r="L61" s="177"/>
      <c r="M61" s="177"/>
      <c r="N61" s="177"/>
      <c r="O61" s="177"/>
      <c r="P61" s="177"/>
      <c r="Q61" s="177"/>
      <c r="R61" s="177"/>
      <c r="S61" s="177"/>
      <c r="T61" s="177"/>
      <c r="U61" s="177"/>
    </row>
    <row r="63" spans="1:21">
      <c r="C63" s="272"/>
      <c r="D63" s="245"/>
      <c r="E63" s="313" t="str">
        <f>Calc!E$252</f>
        <v>Bioresources IFRS16 RCV adjustment at 2017-18 FYA CPIH deflated price base</v>
      </c>
      <c r="F63" s="313">
        <f>Calc!F$252</f>
        <v>0</v>
      </c>
      <c r="G63" s="313" t="str">
        <f>Calc!G$252</f>
        <v>£m</v>
      </c>
    </row>
    <row r="64" spans="1:21" s="166" customFormat="1">
      <c r="A64" s="150"/>
      <c r="B64" s="150"/>
      <c r="C64" s="151"/>
      <c r="D64" s="39"/>
      <c r="E64" s="177" t="str">
        <f xml:space="preserve"> Calc!E$329</f>
        <v>Bioresources 2020 RCV RPI inflated ~ 1 April (opening balance) at 2017-18 CPIH deflated price base</v>
      </c>
      <c r="F64" s="292">
        <f xml:space="preserve"> Calc!F$329</f>
        <v>0</v>
      </c>
      <c r="G64" s="177" t="str">
        <f xml:space="preserve"> Calc!G$329</f>
        <v>£m</v>
      </c>
      <c r="H64" s="177"/>
      <c r="I64" s="177"/>
      <c r="J64" s="177"/>
      <c r="K64" s="177"/>
      <c r="L64" s="177"/>
      <c r="M64" s="177"/>
      <c r="N64" s="177"/>
      <c r="O64" s="177"/>
      <c r="P64" s="177"/>
      <c r="Q64" s="177"/>
      <c r="R64" s="177"/>
      <c r="S64" s="177"/>
      <c r="T64" s="177"/>
      <c r="U64" s="177"/>
    </row>
    <row r="65" spans="1:21" s="166" customFormat="1">
      <c r="A65" s="150"/>
      <c r="B65" s="150"/>
      <c r="C65" s="151"/>
      <c r="D65" s="39"/>
      <c r="E65" s="177" t="str">
        <f xml:space="preserve"> Calc!E$333</f>
        <v>Bioresources 2020 RCV CPIH inflated ~ 1 April (opening balance) at 2017-18 CPIH deflated price base</v>
      </c>
      <c r="F65" s="292">
        <f xml:space="preserve"> Calc!F$333</f>
        <v>0</v>
      </c>
      <c r="G65" s="177" t="str">
        <f xml:space="preserve"> Calc!G$333</f>
        <v>£m</v>
      </c>
      <c r="H65" s="177"/>
      <c r="I65" s="177"/>
      <c r="J65" s="177"/>
      <c r="K65" s="177"/>
      <c r="L65" s="177"/>
      <c r="M65" s="177"/>
      <c r="N65" s="177"/>
      <c r="O65" s="177"/>
      <c r="P65" s="177"/>
      <c r="Q65" s="177"/>
      <c r="R65" s="177"/>
      <c r="S65" s="177"/>
      <c r="T65" s="177"/>
      <c r="U65" s="177"/>
    </row>
    <row r="68" spans="1:21">
      <c r="B68" s="35" t="s">
        <v>422</v>
      </c>
    </row>
    <row r="69" spans="1:21">
      <c r="C69" s="34" t="s">
        <v>423</v>
      </c>
    </row>
    <row r="70" spans="1:21">
      <c r="E70" s="177" t="str">
        <f xml:space="preserve"> Calc!E$235</f>
        <v>Wastewater ~ NPV effect of 50% of proceeds from disposals of interest in land at 2017-18 FYA CPIH deflated price base</v>
      </c>
      <c r="F70" s="292">
        <f xml:space="preserve"> Calc!F$235</f>
        <v>-21.034860265567687</v>
      </c>
      <c r="G70" s="177" t="str">
        <f xml:space="preserve"> Calc!G$235</f>
        <v>£m</v>
      </c>
    </row>
    <row r="71" spans="1:21">
      <c r="C71" s="34" t="s">
        <v>424</v>
      </c>
    </row>
    <row r="72" spans="1:21">
      <c r="E72" s="177" t="str">
        <f xml:space="preserve"> Calc!E$233</f>
        <v>Wastewater ~ Total Adjustment RCV carry forward to PR19 at 2017-18 FYA CPIH deflated price base</v>
      </c>
      <c r="F72" s="292">
        <f xml:space="preserve"> Calc!F$233</f>
        <v>-7.7188249112768386</v>
      </c>
      <c r="G72" s="177" t="str">
        <f xml:space="preserve"> Calc!G$233</f>
        <v>£m</v>
      </c>
    </row>
    <row r="73" spans="1:21">
      <c r="E73" s="177" t="str">
        <f xml:space="preserve"> Calc!E$234</f>
        <v>Wastewater ~ CIS RCV inflation correction at 2017-18 FYA CPIH deflated price base</v>
      </c>
      <c r="F73" s="292">
        <f xml:space="preserve"> Calc!F$234</f>
        <v>-182.01291564042006</v>
      </c>
      <c r="G73" s="177" t="str">
        <f xml:space="preserve"> Calc!G$234</f>
        <v>£m</v>
      </c>
    </row>
    <row r="74" spans="1:21">
      <c r="C74" s="34" t="s">
        <v>425</v>
      </c>
    </row>
    <row r="75" spans="1:21">
      <c r="E75" s="177" t="str">
        <f xml:space="preserve"> Calc!E$236</f>
        <v>ODI end of period RCV adjustment ~ Wastewater network plus at 2017-18 FYA CPIH deflated price base</v>
      </c>
      <c r="F75" s="292">
        <f xml:space="preserve"> Calc!F$236</f>
        <v>0</v>
      </c>
      <c r="G75" s="177" t="str">
        <f xml:space="preserve"> Calc!G$236</f>
        <v>£m</v>
      </c>
    </row>
    <row r="76" spans="1:21">
      <c r="C76" s="34" t="s">
        <v>428</v>
      </c>
    </row>
    <row r="77" spans="1:21">
      <c r="E77" s="177" t="str">
        <f xml:space="preserve"> Calc!E$237</f>
        <v>Wastewater: Totex menu RCV adjustment at 2017-18 FYA CPIH deflated price base</v>
      </c>
      <c r="F77" s="292">
        <f xml:space="preserve"> Calc!F$237</f>
        <v>113.38093642492574</v>
      </c>
      <c r="G77" s="177" t="str">
        <f xml:space="preserve"> Calc!G$237</f>
        <v>£m</v>
      </c>
    </row>
    <row r="78" spans="1:21">
      <c r="C78" s="34" t="s">
        <v>427</v>
      </c>
    </row>
    <row r="79" spans="1:21">
      <c r="E79" s="177" t="str">
        <f xml:space="preserve"> Calc!E$238</f>
        <v>Wastewater ~ Other adjustment to wholesale RCV at 2017-18 FYA CPIH deflated price base</v>
      </c>
      <c r="F79" s="292">
        <f xml:space="preserve"> Calc!F$238</f>
        <v>-161.51191407687591</v>
      </c>
      <c r="G79" s="177" t="str">
        <f xml:space="preserve"> Calc!G$238</f>
        <v>£m</v>
      </c>
    </row>
    <row r="80" spans="1:21">
      <c r="E80" s="177"/>
      <c r="F80" s="177"/>
      <c r="G80" s="177"/>
    </row>
    <row r="82" spans="1:21" ht="12.75" customHeight="1" collapsed="1">
      <c r="A82" s="43" t="s">
        <v>429</v>
      </c>
      <c r="B82" s="43"/>
      <c r="C82" s="44"/>
      <c r="D82" s="43"/>
      <c r="E82" s="43"/>
      <c r="F82" s="43"/>
      <c r="G82" s="43"/>
      <c r="H82" s="43"/>
      <c r="I82" s="43"/>
      <c r="J82" s="43"/>
      <c r="K82" s="43"/>
      <c r="L82" s="43"/>
      <c r="M82" s="43"/>
      <c r="N82" s="43"/>
      <c r="O82" s="43"/>
      <c r="P82" s="43"/>
      <c r="Q82" s="43"/>
      <c r="R82" s="43"/>
      <c r="S82" s="43"/>
      <c r="T82" s="43"/>
      <c r="U82" s="43"/>
    </row>
    <row r="84" spans="1:21">
      <c r="B84" s="35" t="s">
        <v>318</v>
      </c>
    </row>
    <row r="85" spans="1:21">
      <c r="E85" s="177" t="str">
        <f xml:space="preserve"> Calc!E$371</f>
        <v>Dummy RCV (prior to midnight adjustments) 31 March 2020 at 2017-18 FYE CPIH deflated price base</v>
      </c>
      <c r="F85" s="292">
        <f xml:space="preserve"> Calc!F$371</f>
        <v>0</v>
      </c>
      <c r="G85" s="177" t="str">
        <f xml:space="preserve"> Calc!G$371</f>
        <v>£m</v>
      </c>
    </row>
    <row r="86" spans="1:21" s="244" customFormat="1">
      <c r="A86" s="35"/>
      <c r="B86" s="35"/>
      <c r="C86" s="34"/>
      <c r="D86" s="4"/>
      <c r="E86" s="177" t="str">
        <f xml:space="preserve"> Calc!E$372</f>
        <v>ODI end of period RCV adjustment allocated to dummy at 2017-18 FYE CPIH deflated price base</v>
      </c>
      <c r="F86" s="292">
        <f xml:space="preserve"> Calc!F$372</f>
        <v>0</v>
      </c>
      <c r="G86" s="177" t="str">
        <f xml:space="preserve"> Calc!G$372</f>
        <v>£m</v>
      </c>
      <c r="H86"/>
      <c r="I86"/>
      <c r="J86"/>
      <c r="K86"/>
      <c r="L86"/>
      <c r="M86"/>
      <c r="N86"/>
      <c r="O86"/>
      <c r="P86"/>
      <c r="Q86"/>
      <c r="R86"/>
      <c r="S86"/>
      <c r="T86"/>
      <c r="U86"/>
    </row>
    <row r="87" spans="1:21" s="244" customFormat="1">
      <c r="A87" s="35"/>
      <c r="B87" s="35"/>
      <c r="C87" s="34"/>
      <c r="D87" s="4"/>
      <c r="E87" s="321" t="str">
        <f xml:space="preserve"> Calc!E$373</f>
        <v>Dummy ~ Totex menu RCV adjustment at 2017-18 FYE CPIH deflated price base</v>
      </c>
      <c r="F87" s="321">
        <f xml:space="preserve"> Calc!F$373</f>
        <v>-144.77368404864012</v>
      </c>
      <c r="G87" s="321" t="str">
        <f xml:space="preserve"> Calc!G$373</f>
        <v>£m</v>
      </c>
      <c r="H87"/>
      <c r="I87"/>
      <c r="J87"/>
      <c r="K87"/>
      <c r="L87"/>
      <c r="M87"/>
      <c r="N87"/>
      <c r="O87"/>
      <c r="P87"/>
      <c r="Q87"/>
      <c r="R87"/>
      <c r="S87"/>
      <c r="T87"/>
      <c r="U87"/>
    </row>
    <row r="88" spans="1:21" s="244" customFormat="1">
      <c r="A88" s="35"/>
      <c r="B88" s="35"/>
      <c r="C88" s="34"/>
      <c r="D88" s="4"/>
      <c r="E88" s="332" t="str">
        <f>Calc!E$375</f>
        <v>Dummy: NPV effect of 100% of proceeds from disposals of interest in land at 2017-18 FYE CPIH deflated price base</v>
      </c>
      <c r="F88" s="332">
        <f>Calc!F$375</f>
        <v>0</v>
      </c>
      <c r="G88" s="332" t="str">
        <f>Calc!G$375</f>
        <v>£m</v>
      </c>
      <c r="H88"/>
      <c r="I88"/>
      <c r="J88"/>
      <c r="K88"/>
      <c r="L88"/>
      <c r="M88"/>
      <c r="N88"/>
      <c r="O88"/>
      <c r="P88"/>
      <c r="Q88"/>
      <c r="R88"/>
      <c r="S88"/>
      <c r="T88"/>
      <c r="U88"/>
    </row>
    <row r="89" spans="1:21" s="244" customFormat="1">
      <c r="A89" s="35"/>
      <c r="B89" s="35"/>
      <c r="C89" s="34"/>
      <c r="D89" s="4"/>
      <c r="E89" s="332" t="str">
        <f>Calc!E$374</f>
        <v>Dummy ~ Other adjustment to wholesale RCV at 2017-18 FYE CPIH deflated price base</v>
      </c>
      <c r="F89" s="332">
        <f>Calc!F$374</f>
        <v>-26.698094027132306</v>
      </c>
      <c r="G89" s="332" t="str">
        <f>Calc!G$374</f>
        <v>£m</v>
      </c>
      <c r="H89"/>
      <c r="I89"/>
      <c r="J89"/>
      <c r="K89"/>
      <c r="L89"/>
      <c r="M89"/>
      <c r="N89"/>
      <c r="O89"/>
      <c r="P89"/>
      <c r="Q89"/>
      <c r="R89"/>
      <c r="S89"/>
      <c r="T89"/>
      <c r="U89"/>
    </row>
    <row r="90" spans="1:21">
      <c r="E90" s="199" t="str">
        <f>Calc!E$376</f>
        <v>Total dummy RCV at 31 March 2020 post midnight adjustments at 2017-18 FYE CPIH deflated price base</v>
      </c>
      <c r="F90" s="333">
        <f>Calc!F$376</f>
        <v>-171.47177807577242</v>
      </c>
      <c r="G90" s="199" t="str">
        <f>Calc!G$376</f>
        <v>£m</v>
      </c>
    </row>
    <row r="92" spans="1:21">
      <c r="B92" s="35" t="s">
        <v>421</v>
      </c>
    </row>
    <row r="93" spans="1:21">
      <c r="C93" s="272"/>
      <c r="D93" s="245"/>
      <c r="E93" s="313" t="str">
        <f>Calc!E$396</f>
        <v>Dummy IFRS16 RCV adjustment at 2017-18 FYA CPIH deflated price base</v>
      </c>
      <c r="F93" s="313">
        <f>Calc!F$396</f>
        <v>0</v>
      </c>
      <c r="G93" s="313" t="str">
        <f>Calc!G$396</f>
        <v>£m</v>
      </c>
    </row>
    <row r="94" spans="1:21">
      <c r="E94" s="177" t="str">
        <f xml:space="preserve"> Calc!E$432</f>
        <v>Dummy 2020 RCV RPI inflated ~ 1 April (opening balance) at 2017-18 CPIH deflated price base</v>
      </c>
      <c r="F94" s="292">
        <f xml:space="preserve"> Calc!F$432</f>
        <v>-85.015305130653744</v>
      </c>
      <c r="G94" s="177" t="str">
        <f xml:space="preserve"> Calc!G$432</f>
        <v>£m</v>
      </c>
    </row>
    <row r="95" spans="1:21">
      <c r="E95" s="177" t="str">
        <f xml:space="preserve"> Calc!E$436</f>
        <v>Dummy 2020 RCV CPIH inflated ~ 1 April (opening balance) at 2017-18 CPIH deflated price base</v>
      </c>
      <c r="F95" s="292">
        <f xml:space="preserve"> Calc!F$436</f>
        <v>-85.015305130653744</v>
      </c>
      <c r="G95" s="177" t="str">
        <f xml:space="preserve"> Calc!G$436</f>
        <v>£m</v>
      </c>
    </row>
    <row r="96" spans="1:21">
      <c r="E96" s="177"/>
      <c r="F96" s="177"/>
      <c r="G96" s="177"/>
    </row>
    <row r="97" spans="1:21">
      <c r="B97" s="35" t="s">
        <v>422</v>
      </c>
      <c r="C97" s="35"/>
    </row>
    <row r="98" spans="1:21">
      <c r="C98" s="34" t="s">
        <v>423</v>
      </c>
    </row>
    <row r="99" spans="1:21">
      <c r="E99" s="332" t="str">
        <f>Calc!E$389</f>
        <v>Dummy: NPV effect of 100% of proceeds from disposals of interest in land at 2017-18 FYA CPIH deflated price base</v>
      </c>
      <c r="F99" s="332">
        <f>Calc!F$389</f>
        <v>0</v>
      </c>
      <c r="G99" s="332" t="str">
        <f>Calc!G$389</f>
        <v>£m</v>
      </c>
    </row>
    <row r="100" spans="1:21">
      <c r="C100" s="34" t="s">
        <v>425</v>
      </c>
    </row>
    <row r="101" spans="1:21" s="244" customFormat="1">
      <c r="A101" s="35"/>
      <c r="B101" s="35"/>
      <c r="C101" s="34"/>
      <c r="D101" s="4"/>
      <c r="E101" s="177" t="str">
        <f xml:space="preserve"> Calc!E$386</f>
        <v>ODI end of period RCV adjustment  ~ Thames Tideway at 2017-18 FYA CPIH deflated price base</v>
      </c>
      <c r="F101" s="292">
        <f xml:space="preserve"> Calc!F$386</f>
        <v>0</v>
      </c>
      <c r="G101" s="177" t="str">
        <f xml:space="preserve"> Calc!G$386</f>
        <v>£m</v>
      </c>
      <c r="H101"/>
      <c r="I101"/>
      <c r="J101"/>
      <c r="K101"/>
      <c r="L101"/>
      <c r="M101"/>
      <c r="N101"/>
      <c r="O101"/>
      <c r="P101"/>
      <c r="Q101"/>
      <c r="R101"/>
      <c r="S101"/>
      <c r="T101"/>
      <c r="U101"/>
    </row>
    <row r="102" spans="1:21">
      <c r="C102" s="34" t="s">
        <v>430</v>
      </c>
    </row>
    <row r="103" spans="1:21">
      <c r="E103" s="321" t="str">
        <f xml:space="preserve"> Calc!E$387</f>
        <v>Dummy ~ Totex menu RCV adjustment at 2017-18 FYA CPIH deflated price base</v>
      </c>
      <c r="F103" s="321">
        <f xml:space="preserve"> Calc!F$387</f>
        <v>-143.55690554331537</v>
      </c>
      <c r="G103" s="321" t="str">
        <f xml:space="preserve"> Calc!G$387</f>
        <v>£m</v>
      </c>
    </row>
  </sheetData>
  <conditionalFormatting sqref="F1:G1">
    <cfRule type="expression" dxfId="10" priority="1">
      <formula xml:space="preserve"> $F$1 = "Notionalised"</formula>
    </cfRule>
  </conditionalFormatting>
  <printOptions headings="1"/>
  <pageMargins left="0.74803149606299213" right="0.74803149606299213" top="0.98425196850393704" bottom="0.98425196850393704" header="0.51181102362204722" footer="0.51181102362204722"/>
  <pageSetup paperSize="8" scale="58" fitToHeight="0" orientation="landscape" r:id="rId1"/>
  <headerFooter alignWithMargins="0">
    <oddHeader>&amp;CSheet:&amp;A</oddHeader>
    <oddFooter>&amp;L&amp;F ( Printed on &amp;D at &amp;T )&amp;RPage &amp;P of &amp;N</oddFooter>
  </headerFooter>
  <colBreaks count="1" manualBreakCount="1">
    <brk id="9" max="1048575" man="1"/>
  </colBreaks>
  <extLst>
    <ext xmlns:x14="http://schemas.microsoft.com/office/spreadsheetml/2009/9/main" uri="{78C0D931-6437-407d-A8EE-F0AAD7539E65}">
      <x14:conditionalFormattings>
        <x14:conditionalFormatting xmlns:xm="http://schemas.microsoft.com/office/excel/2006/main">
          <x14:cfRule type="cellIs" priority="3" stopIfTrue="1" operator="equal" id="{3A6A907F-5CF8-4047-B3D7-23B43B8AE107}">
            <xm:f>Inputs!$F$21</xm:f>
            <x14:dxf>
              <fill>
                <patternFill>
                  <bgColor indexed="44"/>
                </patternFill>
              </fill>
            </x14:dxf>
          </x14:cfRule>
          <x14:cfRule type="cellIs" priority="4" stopIfTrue="1" operator="equal" id="{4A87AED6-62CD-4104-A978-D3CFAF90D3DB}">
            <xm:f>Inputs!$F$20</xm:f>
            <x14:dxf>
              <fill>
                <patternFill>
                  <bgColor indexed="47"/>
                </patternFill>
              </fill>
            </x14:dxf>
          </x14:cfRule>
          <xm:sqref>J3:U3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A0083"/>
  </sheetPr>
  <dimension ref="A1:AC94"/>
  <sheetViews>
    <sheetView showGridLines="0" zoomScale="90" zoomScaleNormal="90" workbookViewId="0">
      <selection activeCell="N29" sqref="N29"/>
    </sheetView>
  </sheetViews>
  <sheetFormatPr defaultColWidth="0" defaultRowHeight="13.8" zeroHeight="1"/>
  <cols>
    <col min="1" max="1" width="1.77734375" style="398" customWidth="1"/>
    <col min="2" max="2" width="7.5546875" style="398" customWidth="1"/>
    <col min="3" max="3" width="76.77734375" style="398" bestFit="1" customWidth="1"/>
    <col min="4" max="4" width="13.77734375" style="398" bestFit="1" customWidth="1"/>
    <col min="5" max="6" width="6.44140625" style="398" customWidth="1"/>
    <col min="7" max="7" width="22.44140625" style="398" bestFit="1" customWidth="1"/>
    <col min="8" max="14" width="11" style="398" customWidth="1"/>
    <col min="15" max="15" width="3" style="398" customWidth="1"/>
    <col min="16" max="16" width="87.44140625" style="398" bestFit="1" customWidth="1"/>
    <col min="17" max="17" width="22.77734375" style="398" customWidth="1"/>
    <col min="18" max="18" width="3" style="398" customWidth="1"/>
    <col min="19" max="19" width="24.77734375" style="404" customWidth="1"/>
    <col min="20" max="20" width="3.44140625" style="404" customWidth="1"/>
    <col min="21" max="21" width="3" style="404" hidden="1" customWidth="1"/>
    <col min="22" max="28" width="9.21875" style="404" hidden="1" customWidth="1"/>
    <col min="29" max="29" width="1.77734375" style="404" hidden="1" customWidth="1"/>
    <col min="30" max="16384" width="11" style="398" hidden="1"/>
  </cols>
  <sheetData>
    <row r="1" spans="2:29" ht="20.399999999999999">
      <c r="B1" s="1032" t="s">
        <v>467</v>
      </c>
      <c r="C1" s="1061"/>
      <c r="D1" s="1032"/>
      <c r="E1" s="1032"/>
      <c r="F1" s="1032"/>
      <c r="G1" s="1032"/>
      <c r="H1" s="1032"/>
      <c r="I1" s="1032"/>
      <c r="J1" s="1032"/>
      <c r="K1" s="1032"/>
      <c r="L1" s="1032"/>
      <c r="M1" s="1032"/>
      <c r="N1" s="343" t="s">
        <v>437</v>
      </c>
      <c r="O1" s="397"/>
      <c r="P1" s="1146" t="s">
        <v>438</v>
      </c>
      <c r="Q1" s="1146"/>
      <c r="R1" s="1146"/>
      <c r="S1" s="1146"/>
      <c r="T1" s="398"/>
      <c r="U1" s="399"/>
      <c r="V1" s="400"/>
      <c r="W1" s="400"/>
      <c r="X1" s="400"/>
      <c r="Y1" s="400"/>
      <c r="Z1" s="400"/>
      <c r="AA1" s="400"/>
      <c r="AB1" s="400"/>
      <c r="AC1" s="399"/>
    </row>
    <row r="2" spans="2:29" ht="14.25" customHeight="1" thickBot="1">
      <c r="B2" s="401"/>
      <c r="C2" s="402"/>
      <c r="D2" s="403"/>
      <c r="E2" s="403"/>
      <c r="F2" s="403"/>
      <c r="G2" s="403"/>
      <c r="H2" s="403"/>
      <c r="I2" s="403"/>
      <c r="J2" s="403"/>
      <c r="K2" s="403"/>
      <c r="L2" s="403"/>
      <c r="M2" s="403"/>
      <c r="N2" s="403"/>
      <c r="O2" s="403"/>
      <c r="P2" s="1033"/>
      <c r="T2" s="398"/>
      <c r="U2" s="399"/>
      <c r="V2" s="400"/>
      <c r="W2" s="400"/>
      <c r="X2" s="400"/>
      <c r="Y2" s="400"/>
      <c r="Z2" s="400"/>
      <c r="AA2" s="400"/>
      <c r="AB2" s="400"/>
      <c r="AC2" s="399"/>
    </row>
    <row r="3" spans="2:29" ht="14.4" thickBot="1">
      <c r="B3" s="1147" t="s">
        <v>439</v>
      </c>
      <c r="C3" s="1148"/>
      <c r="D3" s="1034" t="s">
        <v>440</v>
      </c>
      <c r="E3" s="1035" t="s">
        <v>441</v>
      </c>
      <c r="F3" s="1036" t="s">
        <v>442</v>
      </c>
      <c r="G3" s="1037" t="s">
        <v>443</v>
      </c>
      <c r="H3" s="1062" t="s">
        <v>431</v>
      </c>
      <c r="I3" s="1035" t="s">
        <v>432</v>
      </c>
      <c r="J3" s="1035" t="s">
        <v>433</v>
      </c>
      <c r="K3" s="1035" t="s">
        <v>434</v>
      </c>
      <c r="L3" s="1035" t="s">
        <v>435</v>
      </c>
      <c r="M3" s="1035" t="s">
        <v>436</v>
      </c>
      <c r="N3" s="1037" t="s">
        <v>468</v>
      </c>
      <c r="O3" s="405"/>
      <c r="P3" s="406" t="s">
        <v>449</v>
      </c>
      <c r="Q3" s="407" t="s">
        <v>450</v>
      </c>
      <c r="S3" s="408" t="s">
        <v>451</v>
      </c>
      <c r="T3" s="398"/>
      <c r="U3" s="399"/>
      <c r="V3" s="400"/>
      <c r="W3" s="400"/>
      <c r="X3" s="400"/>
      <c r="Y3" s="400"/>
      <c r="Z3" s="400"/>
      <c r="AA3" s="400"/>
      <c r="AB3" s="400"/>
      <c r="AC3" s="399"/>
    </row>
    <row r="4" spans="2:29" ht="14.4" thickBot="1">
      <c r="B4" s="403"/>
      <c r="C4" s="403"/>
      <c r="D4" s="403"/>
      <c r="E4" s="403"/>
      <c r="F4" s="403"/>
      <c r="G4" s="403"/>
      <c r="H4" s="403"/>
      <c r="I4" s="403"/>
      <c r="J4" s="403"/>
      <c r="K4" s="403"/>
      <c r="L4" s="403"/>
      <c r="M4" s="403"/>
      <c r="N4" s="403"/>
      <c r="O4" s="403"/>
      <c r="P4" s="1033"/>
      <c r="Q4" s="404"/>
      <c r="S4" s="409"/>
      <c r="T4" s="398"/>
      <c r="U4" s="399"/>
      <c r="V4" s="1149" t="s">
        <v>452</v>
      </c>
      <c r="W4" s="1149"/>
      <c r="X4" s="1149"/>
      <c r="Y4" s="1149"/>
      <c r="Z4" s="1149"/>
      <c r="AA4" s="1149"/>
      <c r="AB4" s="1149"/>
      <c r="AC4" s="399"/>
    </row>
    <row r="5" spans="2:29" ht="14.4" thickBot="1">
      <c r="B5" s="1038" t="s">
        <v>453</v>
      </c>
      <c r="C5" s="1039" t="s">
        <v>469</v>
      </c>
      <c r="D5" s="405"/>
      <c r="E5" s="405"/>
      <c r="F5" s="405"/>
      <c r="G5" s="405"/>
      <c r="H5" s="405"/>
      <c r="I5" s="405"/>
      <c r="J5" s="405"/>
      <c r="K5" s="405"/>
      <c r="L5" s="405"/>
      <c r="M5" s="405"/>
      <c r="N5" s="405"/>
      <c r="O5" s="405"/>
      <c r="P5" s="1063"/>
      <c r="Q5" s="404"/>
      <c r="S5" s="400"/>
      <c r="T5" s="398"/>
      <c r="U5" s="399"/>
      <c r="V5" s="410" t="s">
        <v>454</v>
      </c>
      <c r="W5" s="411"/>
      <c r="X5" s="411"/>
      <c r="Y5" s="411"/>
      <c r="Z5" s="411"/>
      <c r="AA5" s="411"/>
      <c r="AB5" s="411"/>
      <c r="AC5" s="399"/>
    </row>
    <row r="6" spans="2:29" ht="14.4" thickBot="1">
      <c r="B6" s="1049">
        <v>1</v>
      </c>
      <c r="C6" s="1050" t="s">
        <v>470</v>
      </c>
      <c r="D6" s="1064" t="s">
        <v>471</v>
      </c>
      <c r="E6" s="1040" t="s">
        <v>208</v>
      </c>
      <c r="F6" s="1041">
        <v>3</v>
      </c>
      <c r="G6" s="1042" t="s">
        <v>472</v>
      </c>
      <c r="H6" s="1065">
        <v>9.6752173102656851</v>
      </c>
      <c r="I6" s="412"/>
      <c r="J6" s="412"/>
      <c r="K6" s="412"/>
      <c r="L6" s="412"/>
      <c r="M6" s="412"/>
      <c r="N6" s="413"/>
      <c r="O6" s="405"/>
      <c r="P6" s="1066" t="s">
        <v>458</v>
      </c>
      <c r="Q6" s="1043"/>
      <c r="S6" s="363">
        <f xml:space="preserve"> IF( SUM( U6:AB6 ) = 0, 0, $V$5 )</f>
        <v>0</v>
      </c>
      <c r="T6" s="398"/>
      <c r="U6" s="399"/>
      <c r="V6" s="414">
        <v>0</v>
      </c>
      <c r="W6" s="411"/>
      <c r="X6" s="411"/>
      <c r="Y6" s="411"/>
      <c r="Z6" s="411"/>
      <c r="AA6" s="411"/>
      <c r="AB6" s="411"/>
      <c r="AC6" s="399"/>
    </row>
    <row r="7" spans="2:29">
      <c r="B7" s="1049">
        <v>2</v>
      </c>
      <c r="C7" s="1050" t="s">
        <v>473</v>
      </c>
      <c r="D7" s="1057" t="s">
        <v>474</v>
      </c>
      <c r="E7" s="1067" t="s">
        <v>1116</v>
      </c>
      <c r="F7" s="1068">
        <v>3</v>
      </c>
      <c r="G7" s="1052" t="s">
        <v>472</v>
      </c>
      <c r="H7" s="1065">
        <v>4465.9054400000005</v>
      </c>
      <c r="I7" s="1065">
        <v>39449.190849999992</v>
      </c>
      <c r="J7" s="1065">
        <v>5962.8952000000027</v>
      </c>
      <c r="K7" s="1065">
        <v>2774.6741471666701</v>
      </c>
      <c r="L7" s="1065">
        <v>13618.52995391705</v>
      </c>
      <c r="M7" s="1065">
        <v>8135.4651162790678</v>
      </c>
      <c r="N7" s="413"/>
      <c r="O7" s="405"/>
      <c r="P7" s="1044" t="s">
        <v>475</v>
      </c>
      <c r="Q7" s="1045"/>
      <c r="S7" s="363">
        <f xml:space="preserve"> IF( SUM( U7:AB7 ) = 0, 0, $V$5 )</f>
        <v>0</v>
      </c>
      <c r="T7" s="398"/>
      <c r="U7" s="399"/>
      <c r="V7" s="414">
        <v>0</v>
      </c>
      <c r="W7" s="414">
        <v>0</v>
      </c>
      <c r="X7" s="414">
        <v>0</v>
      </c>
      <c r="Y7" s="414">
        <v>0</v>
      </c>
      <c r="Z7" s="414">
        <v>0</v>
      </c>
      <c r="AA7" s="414">
        <v>0</v>
      </c>
      <c r="AB7" s="400"/>
      <c r="AC7" s="399"/>
    </row>
    <row r="8" spans="2:29">
      <c r="B8" s="1049">
        <v>3</v>
      </c>
      <c r="C8" s="1050" t="s">
        <v>476</v>
      </c>
      <c r="D8" s="1057" t="s">
        <v>477</v>
      </c>
      <c r="E8" s="1051" t="s">
        <v>208</v>
      </c>
      <c r="F8" s="1068">
        <v>3</v>
      </c>
      <c r="G8" s="1052" t="s">
        <v>472</v>
      </c>
      <c r="H8" s="419">
        <v>-2.6046559351328424</v>
      </c>
      <c r="I8" s="420">
        <v>19.724595424999997</v>
      </c>
      <c r="J8" s="420">
        <v>2.9814476000000014</v>
      </c>
      <c r="K8" s="420">
        <v>1.387337073583335</v>
      </c>
      <c r="L8" s="420">
        <v>6.8092649769585254</v>
      </c>
      <c r="M8" s="421">
        <v>4.067732558139534</v>
      </c>
      <c r="N8" s="413"/>
      <c r="O8" s="405"/>
      <c r="P8" s="1069" t="s">
        <v>478</v>
      </c>
      <c r="Q8" s="1070"/>
      <c r="S8" s="363"/>
      <c r="T8" s="398"/>
      <c r="U8" s="399"/>
      <c r="V8" s="411"/>
      <c r="W8" s="411"/>
      <c r="X8" s="411"/>
      <c r="Y8" s="411"/>
      <c r="Z8" s="411"/>
      <c r="AA8" s="411"/>
      <c r="AB8" s="411"/>
      <c r="AC8" s="399"/>
    </row>
    <row r="9" spans="2:29">
      <c r="B9" s="1049">
        <v>4</v>
      </c>
      <c r="C9" s="1050" t="s">
        <v>479</v>
      </c>
      <c r="D9" s="1057" t="s">
        <v>480</v>
      </c>
      <c r="E9" s="1051" t="s">
        <v>182</v>
      </c>
      <c r="F9" s="1068">
        <v>2</v>
      </c>
      <c r="G9" s="1052" t="s">
        <v>459</v>
      </c>
      <c r="H9" s="423">
        <v>3.5999999999999997E-2</v>
      </c>
      <c r="I9" s="424">
        <v>3.5999999999999997E-2</v>
      </c>
      <c r="J9" s="424">
        <v>3.5999999999999997E-2</v>
      </c>
      <c r="K9" s="424">
        <v>3.5999999999999997E-2</v>
      </c>
      <c r="L9" s="424">
        <v>3.5999999999999997E-2</v>
      </c>
      <c r="M9" s="425">
        <v>3.5999999999999997E-2</v>
      </c>
      <c r="N9" s="413"/>
      <c r="O9" s="405"/>
      <c r="P9" s="1044" t="s">
        <v>466</v>
      </c>
      <c r="Q9" s="1045"/>
      <c r="S9" s="363"/>
      <c r="T9" s="398"/>
      <c r="U9" s="399"/>
      <c r="V9" s="411"/>
      <c r="W9" s="411"/>
      <c r="X9" s="411"/>
      <c r="Y9" s="411"/>
      <c r="Z9" s="411"/>
      <c r="AA9" s="411"/>
      <c r="AB9" s="411"/>
      <c r="AC9" s="399"/>
    </row>
    <row r="10" spans="2:29">
      <c r="B10" s="1049">
        <v>5</v>
      </c>
      <c r="C10" s="1050" t="s">
        <v>481</v>
      </c>
      <c r="D10" s="1057" t="s">
        <v>482</v>
      </c>
      <c r="E10" s="1051" t="s">
        <v>182</v>
      </c>
      <c r="F10" s="1068">
        <v>2</v>
      </c>
      <c r="G10" s="1052" t="s">
        <v>459</v>
      </c>
      <c r="H10" s="426">
        <v>2.6228332416307509E-2</v>
      </c>
      <c r="I10" s="427">
        <v>2.6228332416307509E-2</v>
      </c>
      <c r="J10" s="427">
        <v>2.6228332416307509E-2</v>
      </c>
      <c r="K10" s="427">
        <v>2.6228332416307509E-2</v>
      </c>
      <c r="L10" s="427">
        <v>2.6228332416307509E-2</v>
      </c>
      <c r="M10" s="428">
        <v>2.6228332416307509E-2</v>
      </c>
      <c r="N10" s="413"/>
      <c r="O10" s="405"/>
      <c r="P10" s="1044" t="s">
        <v>483</v>
      </c>
      <c r="Q10" s="1045"/>
      <c r="S10" s="363"/>
      <c r="T10" s="398"/>
      <c r="U10" s="399"/>
      <c r="V10" s="411"/>
      <c r="W10" s="411"/>
      <c r="X10" s="411"/>
      <c r="Y10" s="411"/>
      <c r="Z10" s="411"/>
      <c r="AA10" s="411"/>
      <c r="AB10" s="411"/>
      <c r="AC10" s="399"/>
    </row>
    <row r="11" spans="2:29">
      <c r="B11" s="1058">
        <v>6</v>
      </c>
      <c r="C11" s="1059" t="s">
        <v>484</v>
      </c>
      <c r="D11" s="1071" t="s">
        <v>485</v>
      </c>
      <c r="E11" s="1051" t="s">
        <v>182</v>
      </c>
      <c r="F11" s="1068">
        <v>2</v>
      </c>
      <c r="G11" s="1052" t="s">
        <v>459</v>
      </c>
      <c r="H11" s="426">
        <v>6.2228332416307507E-2</v>
      </c>
      <c r="I11" s="427">
        <v>6.2228332416307507E-2</v>
      </c>
      <c r="J11" s="427">
        <v>6.2228332416307507E-2</v>
      </c>
      <c r="K11" s="427">
        <v>6.2228332416307507E-2</v>
      </c>
      <c r="L11" s="427">
        <v>6.2228332416307507E-2</v>
      </c>
      <c r="M11" s="428">
        <v>6.2228332416307507E-2</v>
      </c>
      <c r="N11" s="413"/>
      <c r="O11" s="405"/>
      <c r="P11" s="429" t="s">
        <v>486</v>
      </c>
      <c r="Q11" s="430"/>
      <c r="S11" s="363"/>
      <c r="T11" s="398"/>
      <c r="U11" s="399"/>
      <c r="V11" s="411"/>
      <c r="W11" s="411"/>
      <c r="X11" s="411"/>
      <c r="Y11" s="411"/>
      <c r="Z11" s="411"/>
      <c r="AA11" s="411"/>
      <c r="AB11" s="411"/>
      <c r="AC11" s="399"/>
    </row>
    <row r="12" spans="2:29">
      <c r="B12" s="1058">
        <v>7</v>
      </c>
      <c r="C12" s="1059" t="s">
        <v>487</v>
      </c>
      <c r="D12" s="1071" t="s">
        <v>488</v>
      </c>
      <c r="E12" s="1053" t="s">
        <v>489</v>
      </c>
      <c r="F12" s="1072">
        <v>0</v>
      </c>
      <c r="G12" s="1054" t="s">
        <v>459</v>
      </c>
      <c r="H12" s="431">
        <v>-3</v>
      </c>
      <c r="I12" s="432">
        <v>-2</v>
      </c>
      <c r="J12" s="432">
        <v>-1</v>
      </c>
      <c r="K12" s="432">
        <v>0</v>
      </c>
      <c r="L12" s="432">
        <v>1</v>
      </c>
      <c r="M12" s="433">
        <v>2</v>
      </c>
      <c r="N12" s="413"/>
      <c r="O12" s="405"/>
      <c r="P12" s="1044" t="s">
        <v>490</v>
      </c>
      <c r="Q12" s="1045"/>
      <c r="S12" s="363"/>
      <c r="T12" s="398"/>
      <c r="U12" s="399"/>
      <c r="V12" s="411"/>
      <c r="W12" s="411"/>
      <c r="X12" s="411"/>
      <c r="Y12" s="411"/>
      <c r="Z12" s="411"/>
      <c r="AA12" s="411"/>
      <c r="AB12" s="411"/>
      <c r="AC12" s="399"/>
    </row>
    <row r="13" spans="2:29">
      <c r="B13" s="1049">
        <v>8</v>
      </c>
      <c r="C13" s="1050" t="s">
        <v>491</v>
      </c>
      <c r="D13" s="1057" t="s">
        <v>492</v>
      </c>
      <c r="E13" s="1051" t="s">
        <v>493</v>
      </c>
      <c r="F13" s="1055">
        <v>2</v>
      </c>
      <c r="G13" s="1052" t="s">
        <v>459</v>
      </c>
      <c r="H13" s="434">
        <v>0.83434632422350985</v>
      </c>
      <c r="I13" s="435">
        <v>0.88626630463761469</v>
      </c>
      <c r="J13" s="435">
        <v>0.94141717885197673</v>
      </c>
      <c r="K13" s="435">
        <v>1</v>
      </c>
      <c r="L13" s="435">
        <v>1.0622283324163075</v>
      </c>
      <c r="M13" s="436">
        <v>1.1283290301879296</v>
      </c>
      <c r="N13" s="413"/>
      <c r="O13" s="405"/>
      <c r="P13" s="1044" t="s">
        <v>494</v>
      </c>
      <c r="Q13" s="1045"/>
      <c r="S13" s="363"/>
      <c r="T13" s="398"/>
      <c r="U13" s="399"/>
      <c r="V13" s="411"/>
      <c r="W13" s="411"/>
      <c r="X13" s="411"/>
      <c r="Y13" s="411"/>
      <c r="Z13" s="411"/>
      <c r="AA13" s="411"/>
      <c r="AB13" s="411"/>
      <c r="AC13" s="399"/>
    </row>
    <row r="14" spans="2:29" ht="14.4" thickBot="1">
      <c r="B14" s="1058">
        <v>9</v>
      </c>
      <c r="C14" s="1059" t="s">
        <v>495</v>
      </c>
      <c r="D14" s="1071" t="s">
        <v>496</v>
      </c>
      <c r="E14" s="1053" t="s">
        <v>208</v>
      </c>
      <c r="F14" s="1073">
        <v>3</v>
      </c>
      <c r="G14" s="1054" t="s">
        <v>497</v>
      </c>
      <c r="H14" s="437">
        <v>-2.173185105345036</v>
      </c>
      <c r="I14" s="438">
        <v>17.481244297786748</v>
      </c>
      <c r="J14" s="438">
        <v>2.8067859884869981</v>
      </c>
      <c r="K14" s="438">
        <v>1.387337073583335</v>
      </c>
      <c r="L14" s="438">
        <v>7.2329941814554211</v>
      </c>
      <c r="M14" s="439">
        <v>4.5897407323894468</v>
      </c>
      <c r="N14" s="440"/>
      <c r="O14" s="405"/>
      <c r="P14" s="429" t="s">
        <v>498</v>
      </c>
      <c r="Q14" s="430"/>
      <c r="S14" s="363"/>
      <c r="T14" s="398"/>
      <c r="U14" s="399"/>
      <c r="V14" s="411"/>
      <c r="W14" s="411"/>
      <c r="X14" s="411"/>
      <c r="Y14" s="411"/>
      <c r="Z14" s="411"/>
      <c r="AA14" s="411"/>
      <c r="AB14" s="411"/>
      <c r="AC14" s="399"/>
    </row>
    <row r="15" spans="2:29" ht="14.4" thickBot="1">
      <c r="B15" s="1049">
        <v>10</v>
      </c>
      <c r="C15" s="1050" t="s">
        <v>499</v>
      </c>
      <c r="D15" s="1057" t="s">
        <v>500</v>
      </c>
      <c r="E15" s="1051" t="s">
        <v>208</v>
      </c>
      <c r="F15" s="1057">
        <v>3</v>
      </c>
      <c r="G15" s="1052" t="s">
        <v>497</v>
      </c>
      <c r="H15" s="440"/>
      <c r="I15" s="440"/>
      <c r="J15" s="440"/>
      <c r="K15" s="440"/>
      <c r="L15" s="440"/>
      <c r="M15" s="440"/>
      <c r="N15" s="441">
        <v>-31.324917168356915</v>
      </c>
      <c r="O15" s="405"/>
      <c r="P15" s="442" t="s">
        <v>501</v>
      </c>
      <c r="Q15" s="430"/>
      <c r="S15" s="363"/>
      <c r="T15" s="398"/>
      <c r="U15" s="399"/>
      <c r="V15" s="411"/>
      <c r="W15" s="411"/>
      <c r="X15" s="411"/>
      <c r="Y15" s="411"/>
      <c r="Z15" s="411"/>
      <c r="AA15" s="411"/>
      <c r="AB15" s="411"/>
      <c r="AC15" s="399"/>
    </row>
    <row r="16" spans="2:29" ht="27" thickBot="1">
      <c r="B16" s="1046">
        <v>11</v>
      </c>
      <c r="C16" s="1074" t="s">
        <v>331</v>
      </c>
      <c r="D16" s="1075" t="s">
        <v>502</v>
      </c>
      <c r="E16" s="1047" t="s">
        <v>208</v>
      </c>
      <c r="F16" s="1075">
        <v>3</v>
      </c>
      <c r="G16" s="1048" t="s">
        <v>455</v>
      </c>
      <c r="H16" s="440"/>
      <c r="I16" s="440"/>
      <c r="J16" s="440"/>
      <c r="K16" s="440"/>
      <c r="L16" s="440"/>
      <c r="M16" s="440"/>
      <c r="N16" s="1065">
        <f xml:space="preserve"> Summary_Output!F32</f>
        <v>-31.99587461495808</v>
      </c>
      <c r="O16" s="405"/>
      <c r="P16" s="443" t="s">
        <v>503</v>
      </c>
      <c r="Q16" s="444"/>
      <c r="S16" s="363">
        <f xml:space="preserve"> IF( SUM( U16:AB16 ) = 0, 0, $V$5 )</f>
        <v>0</v>
      </c>
      <c r="T16" s="398"/>
      <c r="U16" s="399"/>
      <c r="V16" s="411"/>
      <c r="W16" s="411"/>
      <c r="X16" s="411"/>
      <c r="Y16" s="411"/>
      <c r="Z16" s="411"/>
      <c r="AA16" s="411"/>
      <c r="AB16" s="414">
        <v>0</v>
      </c>
      <c r="AC16" s="399"/>
    </row>
    <row r="17" spans="2:29" ht="14.4" thickBot="1">
      <c r="B17" s="403"/>
      <c r="C17" s="403"/>
      <c r="D17" s="403"/>
      <c r="E17" s="403"/>
      <c r="F17" s="403"/>
      <c r="G17" s="403"/>
      <c r="H17" s="403"/>
      <c r="I17" s="403"/>
      <c r="J17" s="403"/>
      <c r="K17" s="403"/>
      <c r="L17" s="403"/>
      <c r="M17" s="403"/>
      <c r="N17" s="403"/>
      <c r="O17" s="403"/>
      <c r="P17" s="1033"/>
      <c r="Q17" s="404"/>
      <c r="S17" s="363"/>
      <c r="T17" s="398"/>
      <c r="U17" s="399"/>
      <c r="V17" s="411"/>
      <c r="W17" s="411"/>
      <c r="X17" s="411"/>
      <c r="Y17" s="411"/>
      <c r="Z17" s="411"/>
      <c r="AA17" s="411"/>
      <c r="AB17" s="411"/>
      <c r="AC17" s="399"/>
    </row>
    <row r="18" spans="2:29" ht="14.4" thickBot="1">
      <c r="B18" s="1038" t="s">
        <v>456</v>
      </c>
      <c r="C18" s="1039" t="s">
        <v>504</v>
      </c>
      <c r="D18" s="403"/>
      <c r="E18" s="405"/>
      <c r="F18" s="403"/>
      <c r="G18" s="405"/>
      <c r="H18" s="405"/>
      <c r="I18" s="405"/>
      <c r="J18" s="405"/>
      <c r="K18" s="405"/>
      <c r="L18" s="405"/>
      <c r="M18" s="405"/>
      <c r="N18" s="405"/>
      <c r="O18" s="405"/>
      <c r="P18" s="1063"/>
      <c r="Q18" s="404"/>
      <c r="S18" s="363"/>
      <c r="T18" s="398"/>
      <c r="U18" s="399"/>
      <c r="V18" s="411"/>
      <c r="W18" s="411"/>
      <c r="X18" s="411"/>
      <c r="Y18" s="411"/>
      <c r="Z18" s="411"/>
      <c r="AA18" s="411"/>
      <c r="AB18" s="411"/>
      <c r="AC18" s="399"/>
    </row>
    <row r="19" spans="2:29" ht="14.4" thickBot="1">
      <c r="B19" s="1049">
        <v>12</v>
      </c>
      <c r="C19" s="1050" t="s">
        <v>470</v>
      </c>
      <c r="D19" s="1064" t="s">
        <v>505</v>
      </c>
      <c r="E19" s="1040" t="s">
        <v>208</v>
      </c>
      <c r="F19" s="1076">
        <v>3</v>
      </c>
      <c r="G19" s="1042" t="s">
        <v>472</v>
      </c>
      <c r="H19" s="1065">
        <v>12.799265689734312</v>
      </c>
      <c r="I19" s="412"/>
      <c r="J19" s="412"/>
      <c r="K19" s="412"/>
      <c r="L19" s="412"/>
      <c r="M19" s="412"/>
      <c r="N19" s="413"/>
      <c r="O19" s="405"/>
      <c r="P19" s="1066" t="s">
        <v>458</v>
      </c>
      <c r="Q19" s="1043"/>
      <c r="S19" s="363">
        <f xml:space="preserve"> IF( SUM( U19:AB19 ) = 0, 0, $V$5 )</f>
        <v>0</v>
      </c>
      <c r="T19" s="398"/>
      <c r="U19" s="399"/>
      <c r="V19" s="414">
        <v>0</v>
      </c>
      <c r="W19" s="411"/>
      <c r="X19" s="411"/>
      <c r="Y19" s="411"/>
      <c r="Z19" s="411"/>
      <c r="AA19" s="411"/>
      <c r="AB19" s="411"/>
      <c r="AC19" s="399"/>
    </row>
    <row r="20" spans="2:29">
      <c r="B20" s="1049">
        <v>13</v>
      </c>
      <c r="C20" s="1050" t="s">
        <v>473</v>
      </c>
      <c r="D20" s="1057" t="s">
        <v>506</v>
      </c>
      <c r="E20" s="1067" t="s">
        <v>1116</v>
      </c>
      <c r="F20" s="1055">
        <v>3</v>
      </c>
      <c r="G20" s="1052" t="s">
        <v>472</v>
      </c>
      <c r="H20" s="1065">
        <v>15317.86649</v>
      </c>
      <c r="I20" s="1065">
        <v>8559.4549299999981</v>
      </c>
      <c r="J20" s="1065">
        <v>688.98785999999996</v>
      </c>
      <c r="K20" s="1065">
        <v>11152.8482928333</v>
      </c>
      <c r="L20" s="1065">
        <v>5952.470046082949</v>
      </c>
      <c r="M20" s="1065">
        <v>11854.534883720929</v>
      </c>
      <c r="N20" s="413"/>
      <c r="O20" s="405"/>
      <c r="P20" s="1044" t="s">
        <v>475</v>
      </c>
      <c r="Q20" s="1045"/>
      <c r="S20" s="363">
        <f xml:space="preserve"> IF( SUM( U20:AB20 ) = 0, 0, $V$5 )</f>
        <v>0</v>
      </c>
      <c r="T20" s="398"/>
      <c r="U20" s="399"/>
      <c r="V20" s="414">
        <v>0</v>
      </c>
      <c r="W20" s="414">
        <v>0</v>
      </c>
      <c r="X20" s="414">
        <v>0</v>
      </c>
      <c r="Y20" s="414">
        <v>0</v>
      </c>
      <c r="Z20" s="414">
        <v>0</v>
      </c>
      <c r="AA20" s="414">
        <v>0</v>
      </c>
      <c r="AB20" s="400"/>
      <c r="AC20" s="399"/>
    </row>
    <row r="21" spans="2:29">
      <c r="B21" s="1049">
        <v>14</v>
      </c>
      <c r="C21" s="1050" t="s">
        <v>476</v>
      </c>
      <c r="D21" s="1057" t="s">
        <v>507</v>
      </c>
      <c r="E21" s="1051" t="s">
        <v>208</v>
      </c>
      <c r="F21" s="1055">
        <v>3</v>
      </c>
      <c r="G21" s="1052" t="s">
        <v>472</v>
      </c>
      <c r="H21" s="419">
        <v>1.2593004001328438</v>
      </c>
      <c r="I21" s="420">
        <v>4.2797274649999988</v>
      </c>
      <c r="J21" s="420">
        <v>0.34449393</v>
      </c>
      <c r="K21" s="420">
        <v>5.5764241464166497</v>
      </c>
      <c r="L21" s="420">
        <v>2.9762350230414745</v>
      </c>
      <c r="M21" s="421">
        <v>5.9272674418604643</v>
      </c>
      <c r="N21" s="413"/>
      <c r="O21" s="405"/>
      <c r="P21" s="1069" t="s">
        <v>508</v>
      </c>
      <c r="Q21" s="1070"/>
      <c r="S21" s="363"/>
      <c r="T21" s="398"/>
      <c r="U21" s="399"/>
      <c r="V21" s="411"/>
      <c r="W21" s="411"/>
      <c r="X21" s="411"/>
      <c r="Y21" s="411"/>
      <c r="Z21" s="411"/>
      <c r="AA21" s="411"/>
      <c r="AB21" s="411"/>
      <c r="AC21" s="399"/>
    </row>
    <row r="22" spans="2:29">
      <c r="B22" s="1049">
        <v>15</v>
      </c>
      <c r="C22" s="1050" t="s">
        <v>479</v>
      </c>
      <c r="D22" s="1057" t="s">
        <v>509</v>
      </c>
      <c r="E22" s="1051" t="s">
        <v>182</v>
      </c>
      <c r="F22" s="1055">
        <v>2</v>
      </c>
      <c r="G22" s="1052" t="s">
        <v>459</v>
      </c>
      <c r="H22" s="423">
        <v>3.5999999999999997E-2</v>
      </c>
      <c r="I22" s="424">
        <v>3.5999999999999997E-2</v>
      </c>
      <c r="J22" s="424">
        <v>3.5999999999999997E-2</v>
      </c>
      <c r="K22" s="424">
        <v>3.5999999999999997E-2</v>
      </c>
      <c r="L22" s="424">
        <v>3.5999999999999997E-2</v>
      </c>
      <c r="M22" s="425">
        <v>3.5999999999999997E-2</v>
      </c>
      <c r="N22" s="413"/>
      <c r="O22" s="405"/>
      <c r="P22" s="1044" t="s">
        <v>466</v>
      </c>
      <c r="Q22" s="1045"/>
      <c r="S22" s="363">
        <f xml:space="preserve"> IF( SUM( U22:AB22 ) = 0, 0, $V$5 )</f>
        <v>0</v>
      </c>
      <c r="T22" s="398"/>
      <c r="U22" s="399"/>
      <c r="V22" s="411"/>
      <c r="W22" s="411"/>
      <c r="X22" s="411"/>
      <c r="Y22" s="411"/>
      <c r="Z22" s="411"/>
      <c r="AA22" s="411"/>
      <c r="AB22" s="411"/>
      <c r="AC22" s="399"/>
    </row>
    <row r="23" spans="2:29">
      <c r="B23" s="1058">
        <v>16</v>
      </c>
      <c r="C23" s="1050" t="s">
        <v>481</v>
      </c>
      <c r="D23" s="1057" t="s">
        <v>510</v>
      </c>
      <c r="E23" s="1051" t="s">
        <v>182</v>
      </c>
      <c r="F23" s="1055">
        <v>2</v>
      </c>
      <c r="G23" s="1052" t="s">
        <v>459</v>
      </c>
      <c r="H23" s="426">
        <v>2.6228332416307509E-2</v>
      </c>
      <c r="I23" s="427">
        <v>2.6228332416307509E-2</v>
      </c>
      <c r="J23" s="427">
        <v>2.6228332416307509E-2</v>
      </c>
      <c r="K23" s="427">
        <v>2.6228332416307509E-2</v>
      </c>
      <c r="L23" s="427">
        <v>2.6228332416307509E-2</v>
      </c>
      <c r="M23" s="428">
        <v>2.6228332416307509E-2</v>
      </c>
      <c r="N23" s="413"/>
      <c r="O23" s="405"/>
      <c r="P23" s="1044" t="s">
        <v>483</v>
      </c>
      <c r="Q23" s="1045"/>
      <c r="S23" s="363"/>
      <c r="T23" s="398"/>
      <c r="U23" s="399"/>
      <c r="V23" s="411"/>
      <c r="W23" s="411"/>
      <c r="X23" s="411"/>
      <c r="Y23" s="411"/>
      <c r="Z23" s="411"/>
      <c r="AA23" s="411"/>
      <c r="AB23" s="411"/>
      <c r="AC23" s="399"/>
    </row>
    <row r="24" spans="2:29">
      <c r="B24" s="1058">
        <v>17</v>
      </c>
      <c r="C24" s="1059" t="s">
        <v>484</v>
      </c>
      <c r="D24" s="1071" t="s">
        <v>511</v>
      </c>
      <c r="E24" s="1051" t="s">
        <v>182</v>
      </c>
      <c r="F24" s="1055">
        <v>2</v>
      </c>
      <c r="G24" s="1052" t="s">
        <v>459</v>
      </c>
      <c r="H24" s="426">
        <v>6.2228332416307507E-2</v>
      </c>
      <c r="I24" s="427">
        <v>6.2228332416307507E-2</v>
      </c>
      <c r="J24" s="427">
        <v>6.2228332416307507E-2</v>
      </c>
      <c r="K24" s="427">
        <v>6.2228332416307507E-2</v>
      </c>
      <c r="L24" s="427">
        <v>6.2228332416307507E-2</v>
      </c>
      <c r="M24" s="428">
        <v>6.2228332416307507E-2</v>
      </c>
      <c r="N24" s="413"/>
      <c r="O24" s="405"/>
      <c r="P24" s="429" t="s">
        <v>512</v>
      </c>
      <c r="Q24" s="430"/>
      <c r="S24" s="363"/>
      <c r="T24" s="398"/>
      <c r="U24" s="1056"/>
      <c r="V24" s="411"/>
      <c r="W24" s="411"/>
      <c r="X24" s="411"/>
      <c r="Y24" s="411"/>
      <c r="Z24" s="411"/>
      <c r="AA24" s="411"/>
      <c r="AB24" s="411"/>
      <c r="AC24" s="1056"/>
    </row>
    <row r="25" spans="2:29">
      <c r="B25" s="1049">
        <v>18</v>
      </c>
      <c r="C25" s="1059" t="s">
        <v>487</v>
      </c>
      <c r="D25" s="1071" t="s">
        <v>488</v>
      </c>
      <c r="E25" s="1053" t="s">
        <v>489</v>
      </c>
      <c r="F25" s="1073">
        <v>0</v>
      </c>
      <c r="G25" s="1054" t="s">
        <v>459</v>
      </c>
      <c r="H25" s="447">
        <v>-3</v>
      </c>
      <c r="I25" s="448">
        <v>-2</v>
      </c>
      <c r="J25" s="448">
        <v>-1</v>
      </c>
      <c r="K25" s="448">
        <v>0</v>
      </c>
      <c r="L25" s="448">
        <v>1</v>
      </c>
      <c r="M25" s="449">
        <v>2</v>
      </c>
      <c r="N25" s="413"/>
      <c r="O25" s="405"/>
      <c r="P25" s="1044" t="s">
        <v>490</v>
      </c>
      <c r="Q25" s="1045"/>
      <c r="S25" s="363"/>
      <c r="T25" s="398"/>
      <c r="U25" s="1056"/>
      <c r="V25" s="411"/>
      <c r="W25" s="411"/>
      <c r="X25" s="411"/>
      <c r="Y25" s="411"/>
      <c r="Z25" s="411"/>
      <c r="AA25" s="411"/>
      <c r="AB25" s="411"/>
      <c r="AC25" s="1056"/>
    </row>
    <row r="26" spans="2:29">
      <c r="B26" s="1058">
        <v>19</v>
      </c>
      <c r="C26" s="1050" t="s">
        <v>491</v>
      </c>
      <c r="D26" s="1057" t="s">
        <v>513</v>
      </c>
      <c r="E26" s="1051" t="s">
        <v>493</v>
      </c>
      <c r="F26" s="1055">
        <v>2</v>
      </c>
      <c r="G26" s="1052" t="s">
        <v>459</v>
      </c>
      <c r="H26" s="434">
        <v>0.83434632422350985</v>
      </c>
      <c r="I26" s="435">
        <v>0.88626630463761469</v>
      </c>
      <c r="J26" s="435">
        <v>0.94141717885197673</v>
      </c>
      <c r="K26" s="435">
        <v>1</v>
      </c>
      <c r="L26" s="435">
        <v>1.0622283324163075</v>
      </c>
      <c r="M26" s="436">
        <v>1.1283290301879296</v>
      </c>
      <c r="N26" s="413"/>
      <c r="O26" s="405"/>
      <c r="P26" s="1044" t="s">
        <v>514</v>
      </c>
      <c r="Q26" s="1045"/>
      <c r="S26" s="363"/>
      <c r="T26" s="398"/>
      <c r="U26" s="1056"/>
      <c r="V26" s="411"/>
      <c r="W26" s="411"/>
      <c r="X26" s="411"/>
      <c r="Y26" s="411"/>
      <c r="Z26" s="411"/>
      <c r="AA26" s="411"/>
      <c r="AB26" s="411"/>
      <c r="AC26" s="1056"/>
    </row>
    <row r="27" spans="2:29" ht="14.4" thickBot="1">
      <c r="B27" s="1058">
        <v>20</v>
      </c>
      <c r="C27" s="1059" t="s">
        <v>495</v>
      </c>
      <c r="D27" s="1071" t="s">
        <v>515</v>
      </c>
      <c r="E27" s="1053" t="s">
        <v>208</v>
      </c>
      <c r="F27" s="1072">
        <v>3</v>
      </c>
      <c r="G27" s="1054" t="s">
        <v>497</v>
      </c>
      <c r="H27" s="437">
        <v>1.0506926599440334</v>
      </c>
      <c r="I27" s="438">
        <v>3.7929782452616552</v>
      </c>
      <c r="J27" s="438">
        <v>0.32431250371223036</v>
      </c>
      <c r="K27" s="438">
        <v>5.5764241464166497</v>
      </c>
      <c r="L27" s="438">
        <v>3.1614411654043559</v>
      </c>
      <c r="M27" s="439">
        <v>6.6879079243389086</v>
      </c>
      <c r="N27" s="440"/>
      <c r="O27" s="405"/>
      <c r="P27" s="429" t="s">
        <v>516</v>
      </c>
      <c r="Q27" s="430"/>
      <c r="S27" s="363"/>
      <c r="T27" s="398"/>
      <c r="U27" s="399"/>
      <c r="V27" s="411"/>
      <c r="W27" s="411"/>
      <c r="X27" s="411"/>
      <c r="Y27" s="411"/>
      <c r="Z27" s="411"/>
      <c r="AA27" s="411"/>
      <c r="AB27" s="411"/>
      <c r="AC27" s="399"/>
    </row>
    <row r="28" spans="2:29" ht="14.4" thickBot="1">
      <c r="B28" s="1049">
        <v>21</v>
      </c>
      <c r="C28" s="1050" t="s">
        <v>499</v>
      </c>
      <c r="D28" s="1057" t="s">
        <v>517</v>
      </c>
      <c r="E28" s="1051" t="s">
        <v>208</v>
      </c>
      <c r="F28" s="1051">
        <v>3</v>
      </c>
      <c r="G28" s="1052" t="s">
        <v>497</v>
      </c>
      <c r="H28" s="440"/>
      <c r="I28" s="440"/>
      <c r="J28" s="440"/>
      <c r="K28" s="440"/>
      <c r="L28" s="440"/>
      <c r="M28" s="440"/>
      <c r="N28" s="441">
        <v>-20.593756645077832</v>
      </c>
      <c r="O28" s="405"/>
      <c r="P28" s="442" t="s">
        <v>518</v>
      </c>
      <c r="Q28" s="430"/>
      <c r="S28" s="363"/>
      <c r="T28" s="398"/>
      <c r="U28" s="399"/>
      <c r="V28" s="411"/>
      <c r="W28" s="411"/>
      <c r="X28" s="411"/>
      <c r="Y28" s="411"/>
      <c r="Z28" s="411"/>
      <c r="AA28" s="411"/>
      <c r="AB28" s="411"/>
      <c r="AC28" s="399"/>
    </row>
    <row r="29" spans="2:29" ht="27" thickBot="1">
      <c r="B29" s="1046">
        <v>22</v>
      </c>
      <c r="C29" s="1074" t="s">
        <v>371</v>
      </c>
      <c r="D29" s="1075" t="s">
        <v>519</v>
      </c>
      <c r="E29" s="1047" t="s">
        <v>208</v>
      </c>
      <c r="F29" s="1047">
        <v>3</v>
      </c>
      <c r="G29" s="1048" t="s">
        <v>455</v>
      </c>
      <c r="H29" s="440"/>
      <c r="I29" s="440"/>
      <c r="J29" s="440"/>
      <c r="K29" s="440"/>
      <c r="L29" s="440"/>
      <c r="M29" s="440"/>
      <c r="N29" s="1065">
        <f xml:space="preserve"> Summary_Output!F70</f>
        <v>-21.034860265567687</v>
      </c>
      <c r="O29" s="405"/>
      <c r="P29" s="443" t="s">
        <v>503</v>
      </c>
      <c r="Q29" s="444"/>
      <c r="S29" s="363">
        <f xml:space="preserve"> IF( SUM( U29:AB29 ) = 0, 0, $V$5 )</f>
        <v>0</v>
      </c>
      <c r="T29" s="398"/>
      <c r="U29" s="399"/>
      <c r="V29" s="411"/>
      <c r="W29" s="411"/>
      <c r="X29" s="411"/>
      <c r="Y29" s="411"/>
      <c r="Z29" s="411"/>
      <c r="AA29" s="411"/>
      <c r="AB29" s="414">
        <v>0</v>
      </c>
      <c r="AC29" s="399"/>
    </row>
    <row r="30" spans="2:29" ht="14.4" thickBot="1">
      <c r="B30" s="403"/>
      <c r="C30" s="403"/>
      <c r="D30" s="403"/>
      <c r="E30" s="403"/>
      <c r="F30" s="403"/>
      <c r="G30" s="403"/>
      <c r="H30" s="403"/>
      <c r="I30" s="403"/>
      <c r="J30" s="403"/>
      <c r="K30" s="403"/>
      <c r="L30" s="403"/>
      <c r="M30" s="403"/>
      <c r="N30" s="403"/>
      <c r="O30" s="403"/>
      <c r="P30" s="403"/>
      <c r="Q30" s="403"/>
      <c r="S30" s="451"/>
      <c r="T30" s="398"/>
      <c r="U30" s="399"/>
      <c r="V30" s="411"/>
      <c r="W30" s="411"/>
      <c r="X30" s="411"/>
      <c r="Y30" s="411"/>
      <c r="Z30" s="411"/>
      <c r="AA30" s="411"/>
      <c r="AB30" s="411"/>
      <c r="AC30" s="399"/>
    </row>
    <row r="31" spans="2:29" ht="14.4" thickBot="1">
      <c r="B31" s="1038" t="s">
        <v>460</v>
      </c>
      <c r="C31" s="1039" t="s">
        <v>1117</v>
      </c>
      <c r="D31" s="403"/>
      <c r="E31" s="405"/>
      <c r="F31" s="403"/>
      <c r="G31" s="405"/>
      <c r="H31" s="405"/>
      <c r="I31" s="405"/>
      <c r="J31" s="405"/>
      <c r="K31" s="405"/>
      <c r="L31" s="405"/>
      <c r="M31" s="405"/>
      <c r="N31" s="405"/>
      <c r="O31" s="405"/>
      <c r="P31" s="1063"/>
      <c r="Q31" s="404"/>
      <c r="S31" s="363"/>
      <c r="T31" s="398"/>
      <c r="U31" s="399"/>
      <c r="V31" s="411"/>
      <c r="W31" s="411"/>
      <c r="X31" s="411"/>
      <c r="Y31" s="411"/>
      <c r="Z31" s="411"/>
      <c r="AA31" s="411"/>
      <c r="AB31" s="411"/>
      <c r="AC31" s="399"/>
    </row>
    <row r="32" spans="2:29" ht="14.4" thickBot="1">
      <c r="B32" s="1049">
        <v>23</v>
      </c>
      <c r="C32" s="1050" t="s">
        <v>470</v>
      </c>
      <c r="D32" s="1064" t="s">
        <v>1118</v>
      </c>
      <c r="E32" s="1040" t="s">
        <v>208</v>
      </c>
      <c r="F32" s="1076">
        <v>3</v>
      </c>
      <c r="G32" s="1042" t="s">
        <v>472</v>
      </c>
      <c r="H32" s="1065">
        <v>0</v>
      </c>
      <c r="I32" s="412"/>
      <c r="J32" s="412"/>
      <c r="K32" s="412"/>
      <c r="L32" s="412"/>
      <c r="M32" s="412"/>
      <c r="N32" s="413"/>
      <c r="O32" s="405"/>
      <c r="P32" s="1066" t="s">
        <v>458</v>
      </c>
      <c r="Q32" s="1043"/>
      <c r="S32" s="363">
        <f xml:space="preserve"> IF( SUM( U32:AB32 ) = 0, 0, $V$5 )</f>
        <v>0</v>
      </c>
      <c r="T32" s="398"/>
      <c r="U32" s="399"/>
      <c r="V32" s="414">
        <v>0</v>
      </c>
      <c r="W32" s="411"/>
      <c r="X32" s="411"/>
      <c r="Y32" s="411"/>
      <c r="Z32" s="411"/>
      <c r="AA32" s="411"/>
      <c r="AB32" s="411"/>
      <c r="AC32" s="399"/>
    </row>
    <row r="33" spans="2:29">
      <c r="B33" s="1049">
        <v>24</v>
      </c>
      <c r="C33" s="1050" t="s">
        <v>473</v>
      </c>
      <c r="D33" s="1057" t="s">
        <v>1119</v>
      </c>
      <c r="E33" s="1067" t="s">
        <v>1116</v>
      </c>
      <c r="F33" s="1055">
        <v>3</v>
      </c>
      <c r="G33" s="1052" t="s">
        <v>472</v>
      </c>
      <c r="H33" s="1065">
        <v>0</v>
      </c>
      <c r="I33" s="1065">
        <v>0</v>
      </c>
      <c r="J33" s="1065">
        <v>0</v>
      </c>
      <c r="K33" s="1065">
        <v>0</v>
      </c>
      <c r="L33" s="1065">
        <v>0</v>
      </c>
      <c r="M33" s="1065">
        <v>0</v>
      </c>
      <c r="N33" s="413"/>
      <c r="O33" s="405"/>
      <c r="P33" s="1044" t="s">
        <v>475</v>
      </c>
      <c r="Q33" s="1045"/>
      <c r="S33" s="363">
        <f xml:space="preserve"> IF( SUM( U33:AB33 ) = 0, 0, $V$5 )</f>
        <v>0</v>
      </c>
      <c r="T33" s="398"/>
      <c r="U33" s="399"/>
      <c r="V33" s="414">
        <v>0</v>
      </c>
      <c r="W33" s="414">
        <v>0</v>
      </c>
      <c r="X33" s="414">
        <v>0</v>
      </c>
      <c r="Y33" s="414">
        <v>0</v>
      </c>
      <c r="Z33" s="414">
        <v>0</v>
      </c>
      <c r="AA33" s="414">
        <v>0</v>
      </c>
      <c r="AB33" s="400"/>
      <c r="AC33" s="399"/>
    </row>
    <row r="34" spans="2:29">
      <c r="B34" s="1049">
        <v>25</v>
      </c>
      <c r="C34" s="1050" t="s">
        <v>1120</v>
      </c>
      <c r="D34" s="1057" t="s">
        <v>1121</v>
      </c>
      <c r="E34" s="1051" t="s">
        <v>208</v>
      </c>
      <c r="F34" s="1055">
        <v>3</v>
      </c>
      <c r="G34" s="1052" t="s">
        <v>472</v>
      </c>
      <c r="H34" s="419">
        <v>0</v>
      </c>
      <c r="I34" s="420">
        <v>0</v>
      </c>
      <c r="J34" s="420">
        <v>0</v>
      </c>
      <c r="K34" s="420">
        <v>0</v>
      </c>
      <c r="L34" s="420">
        <v>0</v>
      </c>
      <c r="M34" s="421">
        <v>0</v>
      </c>
      <c r="N34" s="413"/>
      <c r="O34" s="405"/>
      <c r="P34" s="1069" t="s">
        <v>1122</v>
      </c>
      <c r="Q34" s="1070"/>
      <c r="S34" s="363"/>
      <c r="T34" s="398"/>
      <c r="U34" s="399"/>
      <c r="V34" s="411"/>
      <c r="W34" s="411"/>
      <c r="X34" s="411"/>
      <c r="Y34" s="411"/>
      <c r="Z34" s="411"/>
      <c r="AA34" s="411"/>
      <c r="AB34" s="411"/>
      <c r="AC34" s="399"/>
    </row>
    <row r="35" spans="2:29">
      <c r="B35" s="1049">
        <v>26</v>
      </c>
      <c r="C35" s="1050" t="s">
        <v>479</v>
      </c>
      <c r="D35" s="1057" t="s">
        <v>1123</v>
      </c>
      <c r="E35" s="1051" t="s">
        <v>182</v>
      </c>
      <c r="F35" s="1055">
        <v>2</v>
      </c>
      <c r="G35" s="1052" t="s">
        <v>459</v>
      </c>
      <c r="H35" s="423">
        <v>3.5999999999999997E-2</v>
      </c>
      <c r="I35" s="424">
        <v>3.5999999999999997E-2</v>
      </c>
      <c r="J35" s="424">
        <v>3.5999999999999997E-2</v>
      </c>
      <c r="K35" s="424">
        <v>3.5999999999999997E-2</v>
      </c>
      <c r="L35" s="424">
        <v>3.5999999999999997E-2</v>
      </c>
      <c r="M35" s="425">
        <v>3.5999999999999997E-2</v>
      </c>
      <c r="N35" s="413"/>
      <c r="O35" s="405"/>
      <c r="P35" s="1044" t="s">
        <v>466</v>
      </c>
      <c r="Q35" s="1045"/>
      <c r="S35" s="363">
        <f xml:space="preserve"> IF( SUM( U35:AB35 ) = 0, 0, $V$5 )</f>
        <v>0</v>
      </c>
      <c r="T35" s="398"/>
      <c r="U35" s="399"/>
      <c r="V35" s="411"/>
      <c r="W35" s="411"/>
      <c r="X35" s="411"/>
      <c r="Y35" s="411"/>
      <c r="Z35" s="411"/>
      <c r="AA35" s="411"/>
      <c r="AB35" s="411"/>
      <c r="AC35" s="399"/>
    </row>
    <row r="36" spans="2:29">
      <c r="B36" s="1058">
        <v>27</v>
      </c>
      <c r="C36" s="1050" t="s">
        <v>481</v>
      </c>
      <c r="D36" s="1057" t="s">
        <v>1124</v>
      </c>
      <c r="E36" s="1051" t="s">
        <v>182</v>
      </c>
      <c r="F36" s="1055">
        <v>2</v>
      </c>
      <c r="G36" s="1052" t="s">
        <v>459</v>
      </c>
      <c r="H36" s="426">
        <v>2.6228332416307509E-2</v>
      </c>
      <c r="I36" s="427">
        <v>2.6228332416307509E-2</v>
      </c>
      <c r="J36" s="427">
        <v>2.6228332416307509E-2</v>
      </c>
      <c r="K36" s="427">
        <v>2.6228332416307509E-2</v>
      </c>
      <c r="L36" s="427">
        <v>2.6228332416307509E-2</v>
      </c>
      <c r="M36" s="428">
        <v>2.6228332416307509E-2</v>
      </c>
      <c r="N36" s="413"/>
      <c r="O36" s="405"/>
      <c r="P36" s="1044" t="s">
        <v>483</v>
      </c>
      <c r="Q36" s="1045"/>
      <c r="S36" s="363"/>
      <c r="T36" s="398"/>
      <c r="U36" s="399"/>
      <c r="V36" s="411"/>
      <c r="W36" s="411"/>
      <c r="X36" s="411"/>
      <c r="Y36" s="411"/>
      <c r="Z36" s="411"/>
      <c r="AA36" s="411"/>
      <c r="AB36" s="411"/>
      <c r="AC36" s="399"/>
    </row>
    <row r="37" spans="2:29">
      <c r="B37" s="1058">
        <v>28</v>
      </c>
      <c r="C37" s="1059" t="s">
        <v>484</v>
      </c>
      <c r="D37" s="1071" t="s">
        <v>1125</v>
      </c>
      <c r="E37" s="1051" t="s">
        <v>182</v>
      </c>
      <c r="F37" s="1055">
        <v>2</v>
      </c>
      <c r="G37" s="1052" t="s">
        <v>459</v>
      </c>
      <c r="H37" s="426">
        <v>6.2228332416307507E-2</v>
      </c>
      <c r="I37" s="427">
        <v>6.2228332416307507E-2</v>
      </c>
      <c r="J37" s="427">
        <v>6.2228332416307507E-2</v>
      </c>
      <c r="K37" s="427">
        <v>6.2228332416307507E-2</v>
      </c>
      <c r="L37" s="427">
        <v>6.2228332416307507E-2</v>
      </c>
      <c r="M37" s="428">
        <v>6.2228332416307507E-2</v>
      </c>
      <c r="N37" s="413"/>
      <c r="O37" s="405"/>
      <c r="P37" s="429" t="s">
        <v>1126</v>
      </c>
      <c r="Q37" s="430"/>
      <c r="S37" s="363"/>
      <c r="T37" s="398"/>
      <c r="U37" s="1056"/>
      <c r="V37" s="411"/>
      <c r="W37" s="411"/>
      <c r="X37" s="411"/>
      <c r="Y37" s="411"/>
      <c r="Z37" s="411"/>
      <c r="AA37" s="411"/>
      <c r="AB37" s="411"/>
      <c r="AC37" s="1056"/>
    </row>
    <row r="38" spans="2:29">
      <c r="B38" s="1049">
        <v>29</v>
      </c>
      <c r="C38" s="1059" t="s">
        <v>487</v>
      </c>
      <c r="D38" s="1071" t="s">
        <v>488</v>
      </c>
      <c r="E38" s="1053" t="s">
        <v>489</v>
      </c>
      <c r="F38" s="1073">
        <v>0</v>
      </c>
      <c r="G38" s="1054" t="s">
        <v>459</v>
      </c>
      <c r="H38" s="447">
        <v>-3</v>
      </c>
      <c r="I38" s="448">
        <v>-2</v>
      </c>
      <c r="J38" s="448">
        <v>-1</v>
      </c>
      <c r="K38" s="448">
        <v>0</v>
      </c>
      <c r="L38" s="448">
        <v>1</v>
      </c>
      <c r="M38" s="449">
        <v>2</v>
      </c>
      <c r="N38" s="413"/>
      <c r="O38" s="405"/>
      <c r="P38" s="1044" t="s">
        <v>490</v>
      </c>
      <c r="Q38" s="1045"/>
      <c r="S38" s="363"/>
      <c r="T38" s="398"/>
      <c r="U38" s="1056"/>
      <c r="V38" s="411"/>
      <c r="W38" s="411"/>
      <c r="X38" s="411"/>
      <c r="Y38" s="411"/>
      <c r="Z38" s="411"/>
      <c r="AA38" s="411"/>
      <c r="AB38" s="411"/>
      <c r="AC38" s="1056"/>
    </row>
    <row r="39" spans="2:29">
      <c r="B39" s="1058">
        <v>30</v>
      </c>
      <c r="C39" s="1050" t="s">
        <v>491</v>
      </c>
      <c r="D39" s="1057" t="s">
        <v>1127</v>
      </c>
      <c r="E39" s="1051" t="s">
        <v>493</v>
      </c>
      <c r="F39" s="1055">
        <v>2</v>
      </c>
      <c r="G39" s="1052" t="s">
        <v>459</v>
      </c>
      <c r="H39" s="434">
        <v>0.83434632422350985</v>
      </c>
      <c r="I39" s="435">
        <v>0.88626630463761469</v>
      </c>
      <c r="J39" s="435">
        <v>0.94141717885197673</v>
      </c>
      <c r="K39" s="435">
        <v>1</v>
      </c>
      <c r="L39" s="435">
        <v>1.0622283324163075</v>
      </c>
      <c r="M39" s="436">
        <v>1.1283290301879296</v>
      </c>
      <c r="N39" s="413"/>
      <c r="O39" s="405"/>
      <c r="P39" s="1044" t="s">
        <v>1128</v>
      </c>
      <c r="Q39" s="1045"/>
      <c r="S39" s="363"/>
      <c r="T39" s="398"/>
      <c r="U39" s="1056"/>
      <c r="V39" s="411"/>
      <c r="W39" s="411"/>
      <c r="X39" s="411"/>
      <c r="Y39" s="411"/>
      <c r="Z39" s="411"/>
      <c r="AA39" s="411"/>
      <c r="AB39" s="411"/>
      <c r="AC39" s="1056"/>
    </row>
    <row r="40" spans="2:29" ht="14.4" thickBot="1">
      <c r="B40" s="1058">
        <v>31</v>
      </c>
      <c r="C40" s="1059" t="s">
        <v>1129</v>
      </c>
      <c r="D40" s="1071" t="s">
        <v>1130</v>
      </c>
      <c r="E40" s="1053" t="s">
        <v>208</v>
      </c>
      <c r="F40" s="1072">
        <v>3</v>
      </c>
      <c r="G40" s="1054" t="s">
        <v>497</v>
      </c>
      <c r="H40" s="437">
        <v>0</v>
      </c>
      <c r="I40" s="438">
        <v>0</v>
      </c>
      <c r="J40" s="438">
        <v>0</v>
      </c>
      <c r="K40" s="438">
        <v>0</v>
      </c>
      <c r="L40" s="438">
        <v>0</v>
      </c>
      <c r="M40" s="439">
        <v>0</v>
      </c>
      <c r="N40" s="440"/>
      <c r="O40" s="405"/>
      <c r="P40" s="429" t="s">
        <v>1131</v>
      </c>
      <c r="Q40" s="430"/>
      <c r="S40" s="363"/>
      <c r="T40" s="398"/>
      <c r="U40" s="399"/>
      <c r="V40" s="411"/>
      <c r="W40" s="411"/>
      <c r="X40" s="411"/>
      <c r="Y40" s="411"/>
      <c r="Z40" s="411"/>
      <c r="AA40" s="411"/>
      <c r="AB40" s="411"/>
      <c r="AC40" s="399"/>
    </row>
    <row r="41" spans="2:29">
      <c r="B41" s="1049">
        <v>32</v>
      </c>
      <c r="C41" s="1050" t="s">
        <v>1132</v>
      </c>
      <c r="D41" s="1057" t="s">
        <v>1133</v>
      </c>
      <c r="E41" s="1051" t="s">
        <v>208</v>
      </c>
      <c r="F41" s="1051">
        <v>3</v>
      </c>
      <c r="G41" s="1052" t="s">
        <v>497</v>
      </c>
      <c r="H41" s="440"/>
      <c r="I41" s="440"/>
      <c r="J41" s="440"/>
      <c r="K41" s="440"/>
      <c r="L41" s="440"/>
      <c r="M41" s="440"/>
      <c r="N41" s="441">
        <v>0</v>
      </c>
      <c r="O41" s="405"/>
      <c r="P41" s="442" t="s">
        <v>1134</v>
      </c>
      <c r="Q41" s="430"/>
      <c r="S41" s="363"/>
      <c r="T41" s="398"/>
      <c r="U41" s="399"/>
      <c r="V41" s="411"/>
      <c r="W41" s="411"/>
      <c r="X41" s="411"/>
      <c r="Y41" s="411"/>
      <c r="Z41" s="411"/>
      <c r="AA41" s="411"/>
      <c r="AB41" s="411"/>
      <c r="AC41" s="399"/>
    </row>
    <row r="42" spans="2:29" ht="27" thickBot="1">
      <c r="B42" s="1046">
        <v>33</v>
      </c>
      <c r="C42" s="1074" t="s">
        <v>1135</v>
      </c>
      <c r="D42" s="1075" t="s">
        <v>1136</v>
      </c>
      <c r="E42" s="1047" t="s">
        <v>208</v>
      </c>
      <c r="F42" s="1047">
        <v>3</v>
      </c>
      <c r="G42" s="1048" t="s">
        <v>455</v>
      </c>
      <c r="H42" s="440"/>
      <c r="I42" s="440"/>
      <c r="J42" s="440"/>
      <c r="K42" s="440"/>
      <c r="L42" s="440"/>
      <c r="M42" s="440"/>
      <c r="N42" s="450">
        <f xml:space="preserve"> Summary_Output!F99</f>
        <v>0</v>
      </c>
      <c r="O42" s="405"/>
      <c r="P42" s="443" t="s">
        <v>503</v>
      </c>
      <c r="Q42" s="444"/>
      <c r="S42" s="363">
        <f xml:space="preserve"> IF( SUM( U42:AB42 ) = 0, 0, $V$5 )</f>
        <v>0</v>
      </c>
      <c r="T42" s="398"/>
      <c r="U42" s="399"/>
      <c r="V42" s="411"/>
      <c r="W42" s="411"/>
      <c r="X42" s="411"/>
      <c r="Y42" s="411"/>
      <c r="Z42" s="411"/>
      <c r="AA42" s="411"/>
      <c r="AB42" s="414">
        <v>0</v>
      </c>
      <c r="AC42" s="399"/>
    </row>
    <row r="43" spans="2:29">
      <c r="B43" s="403"/>
      <c r="C43" s="403"/>
      <c r="D43" s="403"/>
      <c r="E43" s="403"/>
      <c r="F43" s="403"/>
      <c r="G43" s="403"/>
      <c r="H43" s="403"/>
      <c r="I43" s="403"/>
      <c r="J43" s="403"/>
      <c r="K43" s="403"/>
      <c r="L43" s="403"/>
      <c r="M43" s="403"/>
      <c r="N43" s="403"/>
      <c r="O43" s="403"/>
      <c r="P43" s="403"/>
      <c r="Q43" s="403"/>
      <c r="S43" s="451"/>
      <c r="T43" s="398"/>
      <c r="U43" s="399"/>
      <c r="V43" s="411"/>
      <c r="W43" s="411"/>
      <c r="X43" s="411"/>
      <c r="Y43" s="411"/>
      <c r="Z43" s="411"/>
      <c r="AA43" s="411"/>
      <c r="AB43" s="411"/>
      <c r="AC43" s="399"/>
    </row>
    <row r="44" spans="2:29">
      <c r="B44" s="452" t="s">
        <v>463</v>
      </c>
      <c r="C44" s="403"/>
      <c r="D44" s="403"/>
      <c r="E44" s="403"/>
      <c r="F44" s="403"/>
      <c r="G44" s="403"/>
      <c r="H44" s="403"/>
      <c r="I44" s="403"/>
      <c r="J44" s="403"/>
      <c r="K44" s="403"/>
      <c r="L44" s="403"/>
      <c r="M44" s="403"/>
      <c r="N44" s="403"/>
      <c r="O44" s="403"/>
      <c r="P44" s="403"/>
      <c r="Q44" s="403"/>
      <c r="S44" s="453"/>
      <c r="T44" s="398"/>
      <c r="U44" s="1077"/>
      <c r="V44" s="454"/>
      <c r="W44" s="454"/>
      <c r="X44" s="454"/>
      <c r="Y44" s="454"/>
      <c r="Z44" s="454"/>
      <c r="AA44" s="454"/>
      <c r="AB44" s="454"/>
      <c r="AC44" s="1077"/>
    </row>
    <row r="45" spans="2:29">
      <c r="B45" s="455"/>
      <c r="C45" s="456" t="s">
        <v>458</v>
      </c>
      <c r="D45" s="456"/>
      <c r="E45" s="405"/>
      <c r="F45" s="405"/>
      <c r="G45" s="405"/>
      <c r="H45" s="405"/>
      <c r="I45" s="405"/>
      <c r="J45" s="405"/>
      <c r="K45" s="405"/>
      <c r="L45" s="405"/>
      <c r="M45" s="405"/>
      <c r="N45" s="457"/>
      <c r="O45" s="403"/>
      <c r="P45" s="403"/>
      <c r="Q45" s="403"/>
      <c r="S45" s="453"/>
      <c r="T45" s="398"/>
      <c r="V45" s="454"/>
      <c r="W45" s="454"/>
      <c r="X45" s="454"/>
      <c r="Y45" s="454"/>
      <c r="Z45" s="454"/>
      <c r="AA45" s="454"/>
      <c r="AB45" s="454"/>
    </row>
    <row r="46" spans="2:29">
      <c r="B46" s="458"/>
      <c r="C46" s="456" t="s">
        <v>464</v>
      </c>
      <c r="D46" s="456"/>
      <c r="E46" s="405"/>
      <c r="F46" s="405"/>
      <c r="G46" s="405"/>
      <c r="H46" s="405"/>
      <c r="I46" s="405"/>
      <c r="J46" s="405"/>
      <c r="K46" s="405"/>
      <c r="L46" s="405"/>
      <c r="M46" s="405"/>
      <c r="N46" s="405"/>
      <c r="O46" s="403"/>
      <c r="P46" s="403"/>
      <c r="Q46" s="403"/>
      <c r="S46" s="453"/>
      <c r="T46" s="398"/>
      <c r="V46" s="454"/>
      <c r="W46" s="454"/>
      <c r="X46" s="454"/>
      <c r="Y46" s="454"/>
      <c r="Z46" s="454"/>
      <c r="AA46" s="454"/>
      <c r="AB46" s="454"/>
    </row>
    <row r="47" spans="2:29">
      <c r="B47" s="459"/>
      <c r="C47" s="456" t="s">
        <v>465</v>
      </c>
      <c r="D47" s="456"/>
      <c r="E47" s="405"/>
      <c r="F47" s="405"/>
      <c r="G47" s="405"/>
      <c r="H47" s="405"/>
      <c r="I47" s="405"/>
      <c r="J47" s="405"/>
      <c r="K47" s="405"/>
      <c r="L47" s="405"/>
      <c r="M47" s="405"/>
      <c r="N47" s="405"/>
      <c r="O47" s="403"/>
      <c r="P47" s="403"/>
      <c r="S47" s="453"/>
      <c r="T47" s="398"/>
      <c r="V47" s="454"/>
      <c r="W47" s="454"/>
      <c r="X47" s="454"/>
      <c r="Y47" s="454"/>
      <c r="Z47" s="454"/>
      <c r="AA47" s="454"/>
      <c r="AB47" s="454"/>
    </row>
    <row r="48" spans="2:29">
      <c r="B48" s="460"/>
      <c r="C48" s="456" t="s">
        <v>466</v>
      </c>
      <c r="D48" s="456"/>
      <c r="E48" s="405"/>
      <c r="F48" s="405"/>
      <c r="G48" s="405"/>
      <c r="H48" s="405"/>
      <c r="I48" s="405"/>
      <c r="J48" s="405"/>
      <c r="K48" s="405"/>
      <c r="L48" s="405"/>
      <c r="M48" s="405"/>
      <c r="N48" s="405"/>
      <c r="O48" s="403"/>
      <c r="P48" s="403"/>
      <c r="S48" s="453"/>
      <c r="T48" s="398"/>
      <c r="V48" s="454"/>
      <c r="W48" s="454"/>
      <c r="X48" s="454"/>
      <c r="Y48" s="454"/>
      <c r="Z48" s="454"/>
      <c r="AA48" s="454"/>
      <c r="AB48" s="454"/>
    </row>
    <row r="49" spans="2:29" ht="14.4" thickBot="1">
      <c r="B49" s="403"/>
      <c r="C49" s="403"/>
      <c r="D49" s="403"/>
      <c r="E49" s="403"/>
      <c r="F49" s="403"/>
      <c r="G49" s="403"/>
      <c r="H49" s="403"/>
      <c r="I49" s="403"/>
      <c r="J49" s="403"/>
      <c r="K49" s="403"/>
      <c r="L49" s="403"/>
      <c r="M49" s="403"/>
      <c r="N49" s="403"/>
      <c r="O49" s="403"/>
      <c r="P49" s="403"/>
      <c r="S49" s="453"/>
      <c r="T49" s="398"/>
      <c r="V49" s="454"/>
      <c r="W49" s="454"/>
      <c r="X49" s="454"/>
      <c r="Y49" s="454"/>
      <c r="Z49" s="454"/>
      <c r="AA49" s="454"/>
      <c r="AB49" s="454"/>
    </row>
    <row r="50" spans="2:29" ht="15.6" thickBot="1">
      <c r="B50" s="1150" t="s">
        <v>520</v>
      </c>
      <c r="C50" s="1151"/>
      <c r="D50" s="1151"/>
      <c r="E50" s="1151"/>
      <c r="F50" s="1151"/>
      <c r="G50" s="1151"/>
      <c r="H50" s="1151"/>
      <c r="I50" s="1151"/>
      <c r="J50" s="1151"/>
      <c r="K50" s="1151"/>
      <c r="L50" s="1151"/>
      <c r="M50" s="1151"/>
      <c r="N50" s="1152"/>
      <c r="O50" s="403"/>
      <c r="P50" s="403"/>
      <c r="S50" s="453"/>
      <c r="T50" s="398"/>
      <c r="U50" s="1078"/>
      <c r="V50" s="454"/>
      <c r="W50" s="454"/>
      <c r="X50" s="454"/>
      <c r="Y50" s="454"/>
      <c r="Z50" s="454"/>
      <c r="AA50" s="454"/>
      <c r="AB50" s="454"/>
      <c r="AC50" s="1078"/>
    </row>
    <row r="51" spans="2:29" ht="15.6" thickBot="1">
      <c r="B51" s="1060"/>
      <c r="C51" s="395"/>
      <c r="D51" s="396"/>
      <c r="E51" s="396"/>
      <c r="F51" s="396"/>
      <c r="G51" s="396"/>
      <c r="H51" s="396"/>
      <c r="I51" s="396"/>
      <c r="J51" s="396"/>
      <c r="K51" s="403"/>
      <c r="L51" s="403"/>
      <c r="M51" s="403"/>
      <c r="N51" s="403"/>
      <c r="O51" s="403"/>
      <c r="P51" s="403"/>
      <c r="S51" s="453"/>
      <c r="U51" s="1078"/>
      <c r="V51" s="454"/>
      <c r="W51" s="454"/>
      <c r="X51" s="454"/>
      <c r="Y51" s="454"/>
      <c r="Z51" s="454"/>
      <c r="AA51" s="454"/>
      <c r="AB51" s="454"/>
      <c r="AC51" s="1078"/>
    </row>
    <row r="52" spans="2:29" ht="30" customHeight="1" thickBot="1">
      <c r="B52" s="1153" t="s">
        <v>521</v>
      </c>
      <c r="C52" s="1154"/>
      <c r="D52" s="1154"/>
      <c r="E52" s="1154"/>
      <c r="F52" s="1154"/>
      <c r="G52" s="1154"/>
      <c r="H52" s="1154"/>
      <c r="I52" s="1154"/>
      <c r="J52" s="1154"/>
      <c r="K52" s="1154"/>
      <c r="L52" s="1154"/>
      <c r="M52" s="1154"/>
      <c r="N52" s="1155"/>
      <c r="O52" s="403"/>
      <c r="P52" s="403"/>
      <c r="S52" s="453"/>
      <c r="U52" s="1078"/>
      <c r="V52" s="454"/>
      <c r="W52" s="454"/>
      <c r="X52" s="454"/>
      <c r="Y52" s="454"/>
      <c r="Z52" s="454"/>
      <c r="AA52" s="454"/>
      <c r="AB52" s="454"/>
      <c r="AC52" s="1078"/>
    </row>
    <row r="53" spans="2:29" ht="14.4" thickBot="1">
      <c r="B53" s="393"/>
      <c r="C53" s="461"/>
      <c r="D53" s="393"/>
      <c r="E53" s="393"/>
      <c r="F53" s="393"/>
      <c r="G53" s="393"/>
      <c r="H53" s="1079"/>
      <c r="I53" s="1079"/>
      <c r="J53" s="1079"/>
      <c r="K53" s="403"/>
      <c r="L53" s="403"/>
      <c r="M53" s="403"/>
      <c r="N53" s="403"/>
      <c r="O53" s="403"/>
      <c r="P53" s="403"/>
      <c r="S53" s="453"/>
      <c r="U53" s="1078"/>
      <c r="V53" s="454"/>
      <c r="W53" s="454"/>
      <c r="X53" s="454"/>
      <c r="Y53" s="454"/>
      <c r="Z53" s="454"/>
      <c r="AA53" s="454"/>
      <c r="AB53" s="454"/>
      <c r="AC53" s="1078"/>
    </row>
    <row r="54" spans="2:29" ht="15" customHeight="1">
      <c r="B54" s="463" t="s">
        <v>522</v>
      </c>
      <c r="C54" s="1144" t="s">
        <v>523</v>
      </c>
      <c r="D54" s="1144"/>
      <c r="E54" s="1144"/>
      <c r="F54" s="1144"/>
      <c r="G54" s="1144"/>
      <c r="H54" s="1144"/>
      <c r="I54" s="1144"/>
      <c r="J54" s="1144"/>
      <c r="K54" s="1144"/>
      <c r="L54" s="1144"/>
      <c r="M54" s="1144"/>
      <c r="N54" s="1145"/>
      <c r="O54" s="403"/>
      <c r="P54" s="403"/>
      <c r="S54" s="453"/>
      <c r="U54" s="1078"/>
      <c r="V54" s="454"/>
      <c r="W54" s="454"/>
      <c r="X54" s="454"/>
      <c r="Y54" s="454"/>
      <c r="Z54" s="454"/>
      <c r="AA54" s="454"/>
      <c r="AB54" s="454"/>
      <c r="AC54" s="1078"/>
    </row>
    <row r="55" spans="2:29" ht="15" customHeight="1">
      <c r="B55" s="464" t="s">
        <v>524</v>
      </c>
      <c r="C55" s="465" t="str">
        <f>$C$5</f>
        <v>RCV midnight adjustment ~ land sales water</v>
      </c>
      <c r="D55" s="465"/>
      <c r="E55" s="465"/>
      <c r="F55" s="465"/>
      <c r="G55" s="465"/>
      <c r="H55" s="465"/>
      <c r="I55" s="465"/>
      <c r="J55" s="465"/>
      <c r="K55" s="465"/>
      <c r="L55" s="465"/>
      <c r="M55" s="465"/>
      <c r="N55" s="466"/>
      <c r="O55" s="403"/>
      <c r="P55" s="403"/>
      <c r="S55" s="453"/>
      <c r="U55" s="1078"/>
      <c r="V55" s="454"/>
      <c r="W55" s="454"/>
      <c r="X55" s="454"/>
      <c r="Y55" s="454"/>
      <c r="Z55" s="454"/>
      <c r="AA55" s="454"/>
      <c r="AB55" s="454"/>
      <c r="AC55" s="1078"/>
    </row>
    <row r="56" spans="2:29" ht="15" customHeight="1">
      <c r="B56" s="467">
        <v>1</v>
      </c>
      <c r="C56" s="1156" t="s">
        <v>525</v>
      </c>
      <c r="D56" s="1156"/>
      <c r="E56" s="1156"/>
      <c r="F56" s="1156"/>
      <c r="G56" s="1156"/>
      <c r="H56" s="1156"/>
      <c r="I56" s="1156"/>
      <c r="J56" s="1156"/>
      <c r="K56" s="1156"/>
      <c r="L56" s="1156"/>
      <c r="M56" s="1156"/>
      <c r="N56" s="1157"/>
      <c r="O56" s="403"/>
      <c r="P56" s="403"/>
      <c r="S56" s="453"/>
      <c r="U56" s="1078"/>
      <c r="V56" s="454"/>
      <c r="W56" s="454"/>
      <c r="X56" s="454"/>
      <c r="Y56" s="454"/>
      <c r="Z56" s="454"/>
      <c r="AA56" s="454"/>
      <c r="AB56" s="454"/>
      <c r="AC56" s="1078"/>
    </row>
    <row r="57" spans="2:29" ht="15" customHeight="1">
      <c r="B57" s="467">
        <v>2</v>
      </c>
      <c r="C57" s="1156" t="s">
        <v>526</v>
      </c>
      <c r="D57" s="1156"/>
      <c r="E57" s="1156"/>
      <c r="F57" s="1156"/>
      <c r="G57" s="1156"/>
      <c r="H57" s="1156"/>
      <c r="I57" s="1156"/>
      <c r="J57" s="1156"/>
      <c r="K57" s="1156"/>
      <c r="L57" s="1156"/>
      <c r="M57" s="1156"/>
      <c r="N57" s="1157"/>
      <c r="O57" s="403"/>
      <c r="P57" s="403"/>
      <c r="S57" s="453"/>
      <c r="U57" s="1078"/>
      <c r="V57" s="454"/>
      <c r="W57" s="454"/>
      <c r="X57" s="454"/>
      <c r="Y57" s="454"/>
      <c r="Z57" s="454"/>
      <c r="AA57" s="454"/>
      <c r="AB57" s="454"/>
      <c r="AC57" s="1078"/>
    </row>
    <row r="58" spans="2:29" ht="15" customHeight="1">
      <c r="B58" s="467">
        <v>3</v>
      </c>
      <c r="C58" s="1156" t="s">
        <v>527</v>
      </c>
      <c r="D58" s="1156"/>
      <c r="E58" s="1156"/>
      <c r="F58" s="1156"/>
      <c r="G58" s="1156"/>
      <c r="H58" s="1156"/>
      <c r="I58" s="1156"/>
      <c r="J58" s="1156"/>
      <c r="K58" s="1156"/>
      <c r="L58" s="1156"/>
      <c r="M58" s="1156"/>
      <c r="N58" s="1157"/>
      <c r="O58" s="403"/>
      <c r="P58" s="403"/>
      <c r="S58" s="453"/>
      <c r="U58" s="1077"/>
      <c r="V58" s="454"/>
      <c r="W58" s="454"/>
      <c r="X58" s="454"/>
      <c r="Y58" s="454"/>
      <c r="Z58" s="454"/>
      <c r="AA58" s="454"/>
      <c r="AB58" s="454"/>
      <c r="AC58" s="1077"/>
    </row>
    <row r="59" spans="2:29" ht="15" customHeight="1">
      <c r="B59" s="467">
        <v>4</v>
      </c>
      <c r="C59" s="1156" t="s">
        <v>528</v>
      </c>
      <c r="D59" s="1156"/>
      <c r="E59" s="1156"/>
      <c r="F59" s="1156"/>
      <c r="G59" s="1156"/>
      <c r="H59" s="1156"/>
      <c r="I59" s="1156"/>
      <c r="J59" s="1156"/>
      <c r="K59" s="1156"/>
      <c r="L59" s="1156"/>
      <c r="M59" s="1156"/>
      <c r="N59" s="1157"/>
      <c r="O59" s="403"/>
      <c r="P59" s="403"/>
      <c r="S59" s="453"/>
      <c r="U59" s="1077"/>
      <c r="V59" s="454"/>
      <c r="W59" s="454"/>
      <c r="X59" s="454"/>
      <c r="Y59" s="454"/>
      <c r="Z59" s="454"/>
      <c r="AA59" s="454"/>
      <c r="AB59" s="454"/>
      <c r="AC59" s="1077"/>
    </row>
    <row r="60" spans="2:29" ht="15" customHeight="1">
      <c r="B60" s="467">
        <v>5</v>
      </c>
      <c r="C60" s="1156" t="s">
        <v>529</v>
      </c>
      <c r="D60" s="1156"/>
      <c r="E60" s="1156"/>
      <c r="F60" s="1156"/>
      <c r="G60" s="1156"/>
      <c r="H60" s="1156"/>
      <c r="I60" s="1156"/>
      <c r="J60" s="1156"/>
      <c r="K60" s="1156"/>
      <c r="L60" s="1156"/>
      <c r="M60" s="1156"/>
      <c r="N60" s="1157"/>
      <c r="O60" s="403"/>
      <c r="P60" s="403"/>
      <c r="S60" s="453"/>
      <c r="U60" s="1077"/>
      <c r="V60" s="454"/>
      <c r="W60" s="454"/>
      <c r="X60" s="454"/>
      <c r="Y60" s="454"/>
      <c r="Z60" s="454"/>
      <c r="AA60" s="454"/>
      <c r="AB60" s="454"/>
      <c r="AC60" s="1077"/>
    </row>
    <row r="61" spans="2:29" ht="15" customHeight="1">
      <c r="B61" s="467">
        <v>6</v>
      </c>
      <c r="C61" s="1156" t="s">
        <v>530</v>
      </c>
      <c r="D61" s="1156"/>
      <c r="E61" s="1156"/>
      <c r="F61" s="1156"/>
      <c r="G61" s="1156"/>
      <c r="H61" s="1156"/>
      <c r="I61" s="1156"/>
      <c r="J61" s="1156"/>
      <c r="K61" s="1156"/>
      <c r="L61" s="1156"/>
      <c r="M61" s="1156"/>
      <c r="N61" s="1157"/>
      <c r="O61" s="403"/>
      <c r="P61" s="403"/>
      <c r="S61" s="453"/>
      <c r="U61" s="1080"/>
      <c r="V61" s="454"/>
      <c r="W61" s="454"/>
      <c r="X61" s="454"/>
      <c r="Y61" s="454"/>
      <c r="Z61" s="454"/>
      <c r="AA61" s="454"/>
      <c r="AB61" s="454"/>
      <c r="AC61" s="1080"/>
    </row>
    <row r="62" spans="2:29" ht="15" customHeight="1">
      <c r="B62" s="467">
        <v>7</v>
      </c>
      <c r="C62" s="1156" t="s">
        <v>531</v>
      </c>
      <c r="D62" s="1156"/>
      <c r="E62" s="1156"/>
      <c r="F62" s="1156"/>
      <c r="G62" s="1156"/>
      <c r="H62" s="1156"/>
      <c r="I62" s="1156"/>
      <c r="J62" s="1156"/>
      <c r="K62" s="1156"/>
      <c r="L62" s="1156"/>
      <c r="M62" s="1156"/>
      <c r="N62" s="1157"/>
      <c r="O62" s="403"/>
      <c r="P62" s="403"/>
      <c r="S62" s="453"/>
      <c r="U62" s="1080"/>
      <c r="V62" s="454"/>
      <c r="W62" s="454"/>
      <c r="X62" s="454"/>
      <c r="Y62" s="454"/>
      <c r="Z62" s="454"/>
      <c r="AA62" s="454"/>
      <c r="AB62" s="454"/>
      <c r="AC62" s="1080"/>
    </row>
    <row r="63" spans="2:29" ht="15" customHeight="1">
      <c r="B63" s="467">
        <v>8</v>
      </c>
      <c r="C63" s="1156" t="s">
        <v>532</v>
      </c>
      <c r="D63" s="1156"/>
      <c r="E63" s="1156"/>
      <c r="F63" s="1156"/>
      <c r="G63" s="1156"/>
      <c r="H63" s="1156"/>
      <c r="I63" s="1156"/>
      <c r="J63" s="1156"/>
      <c r="K63" s="1156"/>
      <c r="L63" s="1156"/>
      <c r="M63" s="1156"/>
      <c r="N63" s="1157"/>
      <c r="O63" s="403"/>
      <c r="P63" s="403"/>
      <c r="S63" s="453"/>
      <c r="U63" s="1080"/>
      <c r="V63" s="454"/>
      <c r="W63" s="454"/>
      <c r="X63" s="454"/>
      <c r="Y63" s="454"/>
      <c r="Z63" s="454"/>
      <c r="AA63" s="454"/>
      <c r="AB63" s="454"/>
      <c r="AC63" s="1080"/>
    </row>
    <row r="64" spans="2:29" ht="15" customHeight="1">
      <c r="B64" s="467">
        <v>9</v>
      </c>
      <c r="C64" s="1156" t="s">
        <v>533</v>
      </c>
      <c r="D64" s="1156"/>
      <c r="E64" s="1156"/>
      <c r="F64" s="1156"/>
      <c r="G64" s="1156"/>
      <c r="H64" s="1156"/>
      <c r="I64" s="1156"/>
      <c r="J64" s="1156"/>
      <c r="K64" s="1156"/>
      <c r="L64" s="1156"/>
      <c r="M64" s="1156"/>
      <c r="N64" s="1157"/>
      <c r="O64" s="403"/>
      <c r="P64" s="403"/>
      <c r="S64" s="453"/>
      <c r="U64" s="1080"/>
      <c r="V64" s="454"/>
      <c r="W64" s="454"/>
      <c r="X64" s="454"/>
      <c r="Y64" s="454"/>
      <c r="Z64" s="454"/>
      <c r="AA64" s="454"/>
      <c r="AB64" s="454"/>
      <c r="AC64" s="1080"/>
    </row>
    <row r="65" spans="2:29" ht="15" customHeight="1">
      <c r="B65" s="467">
        <v>10</v>
      </c>
      <c r="C65" s="1156" t="s">
        <v>534</v>
      </c>
      <c r="D65" s="1156"/>
      <c r="E65" s="1156"/>
      <c r="F65" s="1156"/>
      <c r="G65" s="1156"/>
      <c r="H65" s="1156"/>
      <c r="I65" s="1156"/>
      <c r="J65" s="1156"/>
      <c r="K65" s="1156"/>
      <c r="L65" s="1156"/>
      <c r="M65" s="1156"/>
      <c r="N65" s="1157"/>
      <c r="S65" s="453"/>
      <c r="U65" s="1080"/>
      <c r="V65" s="454"/>
      <c r="W65" s="454"/>
      <c r="X65" s="454"/>
      <c r="Y65" s="454"/>
      <c r="Z65" s="454"/>
      <c r="AA65" s="454"/>
      <c r="AB65" s="454"/>
      <c r="AC65" s="1080"/>
    </row>
    <row r="66" spans="2:29" ht="15" customHeight="1">
      <c r="B66" s="467">
        <v>11</v>
      </c>
      <c r="C66" s="1156" t="s">
        <v>503</v>
      </c>
      <c r="D66" s="1156"/>
      <c r="E66" s="1156"/>
      <c r="F66" s="1156"/>
      <c r="G66" s="1156"/>
      <c r="H66" s="1156"/>
      <c r="I66" s="1156"/>
      <c r="J66" s="1156"/>
      <c r="K66" s="1156"/>
      <c r="L66" s="1156"/>
      <c r="M66" s="1156"/>
      <c r="N66" s="1157"/>
      <c r="O66" s="403"/>
      <c r="P66" s="403"/>
      <c r="S66" s="453"/>
      <c r="U66" s="1080"/>
      <c r="V66" s="454"/>
      <c r="W66" s="454"/>
      <c r="X66" s="454"/>
      <c r="Y66" s="454"/>
      <c r="Z66" s="454"/>
      <c r="AA66" s="454"/>
      <c r="AB66" s="454"/>
      <c r="AC66" s="1080"/>
    </row>
    <row r="67" spans="2:29" ht="15" customHeight="1">
      <c r="B67" s="464" t="s">
        <v>535</v>
      </c>
      <c r="C67" s="465" t="str">
        <f>$C$18</f>
        <v>RCV midnight adjustment ~ land sales wastewater</v>
      </c>
      <c r="D67" s="465"/>
      <c r="E67" s="465"/>
      <c r="F67" s="465"/>
      <c r="G67" s="465"/>
      <c r="H67" s="465"/>
      <c r="I67" s="465"/>
      <c r="J67" s="465"/>
      <c r="K67" s="465"/>
      <c r="L67" s="465"/>
      <c r="M67" s="465"/>
      <c r="N67" s="466"/>
      <c r="O67" s="403"/>
      <c r="P67" s="403"/>
      <c r="S67" s="453"/>
      <c r="U67" s="468"/>
      <c r="V67" s="454"/>
      <c r="W67" s="454"/>
      <c r="X67" s="454"/>
      <c r="Y67" s="454"/>
      <c r="Z67" s="454"/>
      <c r="AA67" s="454"/>
      <c r="AB67" s="454"/>
      <c r="AC67" s="468"/>
    </row>
    <row r="68" spans="2:29" ht="15" customHeight="1">
      <c r="B68" s="467">
        <v>12</v>
      </c>
      <c r="C68" s="1156" t="s">
        <v>536</v>
      </c>
      <c r="D68" s="1156"/>
      <c r="E68" s="1156"/>
      <c r="F68" s="1156"/>
      <c r="G68" s="1156"/>
      <c r="H68" s="1156"/>
      <c r="I68" s="1156"/>
      <c r="J68" s="1156"/>
      <c r="K68" s="1156"/>
      <c r="L68" s="1156"/>
      <c r="M68" s="1156"/>
      <c r="N68" s="1157"/>
      <c r="O68" s="403"/>
      <c r="P68" s="403"/>
      <c r="S68" s="453"/>
      <c r="U68" s="468"/>
      <c r="V68" s="454"/>
      <c r="W68" s="454"/>
      <c r="X68" s="454"/>
      <c r="Y68" s="454"/>
      <c r="Z68" s="454"/>
      <c r="AA68" s="454"/>
      <c r="AB68" s="454"/>
      <c r="AC68" s="468"/>
    </row>
    <row r="69" spans="2:29" ht="15" customHeight="1">
      <c r="B69" s="467">
        <v>13</v>
      </c>
      <c r="C69" s="1156" t="s">
        <v>526</v>
      </c>
      <c r="D69" s="1156"/>
      <c r="E69" s="1156"/>
      <c r="F69" s="1156"/>
      <c r="G69" s="1156"/>
      <c r="H69" s="1156"/>
      <c r="I69" s="1156"/>
      <c r="J69" s="1156"/>
      <c r="K69" s="1156"/>
      <c r="L69" s="1156"/>
      <c r="M69" s="1156"/>
      <c r="N69" s="1157"/>
      <c r="O69" s="403"/>
      <c r="P69" s="403"/>
      <c r="S69" s="453"/>
      <c r="U69" s="468"/>
      <c r="V69" s="454"/>
      <c r="W69" s="454"/>
      <c r="X69" s="454"/>
      <c r="Y69" s="454"/>
      <c r="Z69" s="454"/>
      <c r="AA69" s="454"/>
      <c r="AB69" s="454"/>
      <c r="AC69" s="468"/>
    </row>
    <row r="70" spans="2:29" ht="15" customHeight="1">
      <c r="B70" s="467">
        <v>14</v>
      </c>
      <c r="C70" s="1156" t="s">
        <v>527</v>
      </c>
      <c r="D70" s="1156"/>
      <c r="E70" s="1156"/>
      <c r="F70" s="1156"/>
      <c r="G70" s="1156"/>
      <c r="H70" s="1156"/>
      <c r="I70" s="1156"/>
      <c r="J70" s="1156"/>
      <c r="K70" s="1156"/>
      <c r="L70" s="1156"/>
      <c r="M70" s="1156"/>
      <c r="N70" s="1157"/>
      <c r="O70" s="403"/>
      <c r="P70" s="403"/>
      <c r="S70" s="453"/>
      <c r="U70" s="468"/>
      <c r="V70" s="454"/>
      <c r="W70" s="454"/>
      <c r="X70" s="454"/>
      <c r="Y70" s="454"/>
      <c r="Z70" s="454"/>
      <c r="AA70" s="454"/>
      <c r="AB70" s="454"/>
      <c r="AC70" s="468"/>
    </row>
    <row r="71" spans="2:29" ht="15" customHeight="1">
      <c r="B71" s="467">
        <v>15</v>
      </c>
      <c r="C71" s="1156" t="s">
        <v>528</v>
      </c>
      <c r="D71" s="1156"/>
      <c r="E71" s="1156"/>
      <c r="F71" s="1156"/>
      <c r="G71" s="1156"/>
      <c r="H71" s="1156"/>
      <c r="I71" s="1156"/>
      <c r="J71" s="1156"/>
      <c r="K71" s="1156"/>
      <c r="L71" s="1156"/>
      <c r="M71" s="1156"/>
      <c r="N71" s="1157"/>
      <c r="O71" s="403"/>
      <c r="P71" s="403"/>
      <c r="S71" s="453"/>
      <c r="U71" s="468"/>
      <c r="V71" s="454"/>
      <c r="W71" s="454"/>
      <c r="X71" s="454"/>
      <c r="Y71" s="454"/>
      <c r="Z71" s="454"/>
      <c r="AA71" s="454"/>
      <c r="AB71" s="454"/>
      <c r="AC71" s="468"/>
    </row>
    <row r="72" spans="2:29" ht="15" customHeight="1">
      <c r="B72" s="467">
        <v>16</v>
      </c>
      <c r="C72" s="1156" t="s">
        <v>529</v>
      </c>
      <c r="D72" s="1156"/>
      <c r="E72" s="1156"/>
      <c r="F72" s="1156"/>
      <c r="G72" s="1156"/>
      <c r="H72" s="1156"/>
      <c r="I72" s="1156"/>
      <c r="J72" s="1156"/>
      <c r="K72" s="1156"/>
      <c r="L72" s="1156"/>
      <c r="M72" s="1156"/>
      <c r="N72" s="1157"/>
      <c r="O72" s="403"/>
      <c r="P72" s="403"/>
      <c r="U72" s="468"/>
      <c r="V72" s="469"/>
      <c r="AC72" s="468"/>
    </row>
    <row r="73" spans="2:29" ht="15" customHeight="1">
      <c r="B73" s="467">
        <v>17</v>
      </c>
      <c r="C73" s="1156" t="s">
        <v>530</v>
      </c>
      <c r="D73" s="1156"/>
      <c r="E73" s="1156"/>
      <c r="F73" s="1156"/>
      <c r="G73" s="1156"/>
      <c r="H73" s="1156"/>
      <c r="I73" s="1156"/>
      <c r="J73" s="1156"/>
      <c r="K73" s="1156"/>
      <c r="L73" s="1156"/>
      <c r="M73" s="1156"/>
      <c r="N73" s="1157"/>
      <c r="O73" s="403"/>
      <c r="P73" s="403"/>
      <c r="U73" s="468"/>
      <c r="V73" s="470"/>
      <c r="AC73" s="468"/>
    </row>
    <row r="74" spans="2:29" ht="15" customHeight="1">
      <c r="B74" s="467">
        <v>18</v>
      </c>
      <c r="C74" s="1156" t="s">
        <v>531</v>
      </c>
      <c r="D74" s="1156"/>
      <c r="E74" s="1156"/>
      <c r="F74" s="1156"/>
      <c r="G74" s="1156"/>
      <c r="H74" s="1156"/>
      <c r="I74" s="1156"/>
      <c r="J74" s="1156"/>
      <c r="K74" s="1156"/>
      <c r="L74" s="1156"/>
      <c r="M74" s="1156"/>
      <c r="N74" s="1157"/>
      <c r="O74" s="403"/>
      <c r="P74" s="403"/>
      <c r="U74" s="468"/>
      <c r="V74" s="470"/>
      <c r="AC74" s="468"/>
    </row>
    <row r="75" spans="2:29" ht="15" customHeight="1">
      <c r="B75" s="467">
        <v>19</v>
      </c>
      <c r="C75" s="1156" t="s">
        <v>532</v>
      </c>
      <c r="D75" s="1156"/>
      <c r="E75" s="1156"/>
      <c r="F75" s="1156"/>
      <c r="G75" s="1156"/>
      <c r="H75" s="1156"/>
      <c r="I75" s="1156"/>
      <c r="J75" s="1156"/>
      <c r="K75" s="1156"/>
      <c r="L75" s="1156"/>
      <c r="M75" s="1156"/>
      <c r="N75" s="1157"/>
      <c r="O75" s="403"/>
      <c r="P75" s="403"/>
      <c r="U75" s="468"/>
      <c r="V75" s="470"/>
      <c r="AC75" s="468"/>
    </row>
    <row r="76" spans="2:29" ht="15" customHeight="1">
      <c r="B76" s="467">
        <v>20</v>
      </c>
      <c r="C76" s="1156" t="s">
        <v>533</v>
      </c>
      <c r="D76" s="1156"/>
      <c r="E76" s="1156"/>
      <c r="F76" s="1156"/>
      <c r="G76" s="1156"/>
      <c r="H76" s="1156"/>
      <c r="I76" s="1156"/>
      <c r="J76" s="1156"/>
      <c r="K76" s="1156"/>
      <c r="L76" s="1156"/>
      <c r="M76" s="1156"/>
      <c r="N76" s="1157"/>
      <c r="O76" s="403"/>
      <c r="P76" s="403"/>
      <c r="U76" s="468"/>
      <c r="V76" s="469"/>
      <c r="AC76" s="468"/>
    </row>
    <row r="77" spans="2:29" ht="15" customHeight="1">
      <c r="B77" s="467">
        <v>21</v>
      </c>
      <c r="C77" s="1156" t="s">
        <v>534</v>
      </c>
      <c r="D77" s="1156"/>
      <c r="E77" s="1156"/>
      <c r="F77" s="1156"/>
      <c r="G77" s="1156"/>
      <c r="H77" s="1156"/>
      <c r="I77" s="1156"/>
      <c r="J77" s="1156"/>
      <c r="K77" s="1156"/>
      <c r="L77" s="1156"/>
      <c r="M77" s="1156"/>
      <c r="N77" s="1157"/>
      <c r="U77" s="468"/>
      <c r="V77" s="470"/>
      <c r="AC77" s="468"/>
    </row>
    <row r="78" spans="2:29" ht="15" customHeight="1">
      <c r="B78" s="467">
        <v>22</v>
      </c>
      <c r="C78" s="1156" t="s">
        <v>503</v>
      </c>
      <c r="D78" s="1156"/>
      <c r="E78" s="1156"/>
      <c r="F78" s="1156"/>
      <c r="G78" s="1156"/>
      <c r="H78" s="1156"/>
      <c r="I78" s="1156"/>
      <c r="J78" s="1156"/>
      <c r="K78" s="1156"/>
      <c r="L78" s="1156"/>
      <c r="M78" s="1156"/>
      <c r="N78" s="1157"/>
      <c r="V78" s="470"/>
    </row>
    <row r="79" spans="2:29" ht="15" customHeight="1">
      <c r="B79" s="1081" t="s">
        <v>646</v>
      </c>
      <c r="C79" s="1082" t="str">
        <f>$C$31</f>
        <v>RCV midnight adjustment ~ land sales for the dummy control</v>
      </c>
      <c r="D79" s="1082"/>
      <c r="E79" s="1082"/>
      <c r="F79" s="1082"/>
      <c r="G79" s="1082"/>
      <c r="H79" s="1082"/>
      <c r="I79" s="1082"/>
      <c r="J79" s="1082"/>
      <c r="K79" s="1082"/>
      <c r="L79" s="1082"/>
      <c r="M79" s="1082"/>
      <c r="N79" s="1083"/>
      <c r="O79" s="403"/>
      <c r="P79" s="403"/>
      <c r="S79" s="453"/>
      <c r="U79" s="468"/>
      <c r="V79" s="454"/>
      <c r="W79" s="454"/>
      <c r="X79" s="454"/>
      <c r="Y79" s="454"/>
      <c r="Z79" s="454"/>
      <c r="AA79" s="454"/>
      <c r="AB79" s="454"/>
      <c r="AC79" s="468"/>
    </row>
    <row r="80" spans="2:29" ht="15" customHeight="1">
      <c r="B80" s="467">
        <v>23</v>
      </c>
      <c r="C80" s="1156" t="s">
        <v>1137</v>
      </c>
      <c r="D80" s="1156"/>
      <c r="E80" s="1156"/>
      <c r="F80" s="1156"/>
      <c r="G80" s="1156"/>
      <c r="H80" s="1156"/>
      <c r="I80" s="1156"/>
      <c r="J80" s="1156"/>
      <c r="K80" s="1156"/>
      <c r="L80" s="1156"/>
      <c r="M80" s="1156"/>
      <c r="N80" s="1157"/>
      <c r="O80" s="403"/>
      <c r="P80" s="403"/>
      <c r="S80" s="453"/>
      <c r="U80" s="468"/>
      <c r="V80" s="454"/>
      <c r="W80" s="454"/>
      <c r="X80" s="454"/>
      <c r="Y80" s="454"/>
      <c r="Z80" s="454"/>
      <c r="AA80" s="454"/>
      <c r="AB80" s="454"/>
      <c r="AC80" s="468"/>
    </row>
    <row r="81" spans="2:29" ht="15" customHeight="1">
      <c r="B81" s="467">
        <v>24</v>
      </c>
      <c r="C81" s="1156" t="s">
        <v>526</v>
      </c>
      <c r="D81" s="1156"/>
      <c r="E81" s="1156"/>
      <c r="F81" s="1156"/>
      <c r="G81" s="1156"/>
      <c r="H81" s="1156"/>
      <c r="I81" s="1156"/>
      <c r="J81" s="1156"/>
      <c r="K81" s="1156"/>
      <c r="L81" s="1156"/>
      <c r="M81" s="1156"/>
      <c r="N81" s="1157"/>
      <c r="O81" s="403"/>
      <c r="P81" s="403"/>
      <c r="S81" s="453"/>
      <c r="U81" s="468"/>
      <c r="V81" s="454"/>
      <c r="W81" s="454"/>
      <c r="X81" s="454"/>
      <c r="Y81" s="454"/>
      <c r="Z81" s="454"/>
      <c r="AA81" s="454"/>
      <c r="AB81" s="454"/>
      <c r="AC81" s="468"/>
    </row>
    <row r="82" spans="2:29" ht="15" customHeight="1">
      <c r="B82" s="467">
        <v>25</v>
      </c>
      <c r="C82" s="1156" t="s">
        <v>1138</v>
      </c>
      <c r="D82" s="1156"/>
      <c r="E82" s="1156"/>
      <c r="F82" s="1156"/>
      <c r="G82" s="1156"/>
      <c r="H82" s="1156"/>
      <c r="I82" s="1156"/>
      <c r="J82" s="1156"/>
      <c r="K82" s="1156"/>
      <c r="L82" s="1156"/>
      <c r="M82" s="1156"/>
      <c r="N82" s="1157"/>
      <c r="O82" s="403"/>
      <c r="P82" s="403"/>
      <c r="S82" s="453"/>
      <c r="U82" s="468"/>
      <c r="V82" s="454"/>
      <c r="W82" s="454"/>
      <c r="X82" s="454"/>
      <c r="Y82" s="454"/>
      <c r="Z82" s="454"/>
      <c r="AA82" s="454"/>
      <c r="AB82" s="454"/>
      <c r="AC82" s="468"/>
    </row>
    <row r="83" spans="2:29" ht="15" customHeight="1">
      <c r="B83" s="467">
        <v>26</v>
      </c>
      <c r="C83" s="1156" t="s">
        <v>528</v>
      </c>
      <c r="D83" s="1156"/>
      <c r="E83" s="1156"/>
      <c r="F83" s="1156"/>
      <c r="G83" s="1156"/>
      <c r="H83" s="1156"/>
      <c r="I83" s="1156"/>
      <c r="J83" s="1156"/>
      <c r="K83" s="1156"/>
      <c r="L83" s="1156"/>
      <c r="M83" s="1156"/>
      <c r="N83" s="1157"/>
      <c r="O83" s="403"/>
      <c r="P83" s="403"/>
      <c r="S83" s="453"/>
      <c r="U83" s="468"/>
      <c r="V83" s="454"/>
      <c r="W83" s="454"/>
      <c r="X83" s="454"/>
      <c r="Y83" s="454"/>
      <c r="Z83" s="454"/>
      <c r="AA83" s="454"/>
      <c r="AB83" s="454"/>
      <c r="AC83" s="468"/>
    </row>
    <row r="84" spans="2:29" ht="15" customHeight="1">
      <c r="B84" s="467">
        <v>27</v>
      </c>
      <c r="C84" s="1156" t="s">
        <v>529</v>
      </c>
      <c r="D84" s="1156"/>
      <c r="E84" s="1156"/>
      <c r="F84" s="1156"/>
      <c r="G84" s="1156"/>
      <c r="H84" s="1156"/>
      <c r="I84" s="1156"/>
      <c r="J84" s="1156"/>
      <c r="K84" s="1156"/>
      <c r="L84" s="1156"/>
      <c r="M84" s="1156"/>
      <c r="N84" s="1157"/>
      <c r="O84" s="403"/>
      <c r="P84" s="403"/>
      <c r="U84" s="468"/>
      <c r="V84" s="469"/>
      <c r="AC84" s="468"/>
    </row>
    <row r="85" spans="2:29" ht="15" customHeight="1">
      <c r="B85" s="467">
        <v>28</v>
      </c>
      <c r="C85" s="1156" t="s">
        <v>530</v>
      </c>
      <c r="D85" s="1156"/>
      <c r="E85" s="1156"/>
      <c r="F85" s="1156"/>
      <c r="G85" s="1156"/>
      <c r="H85" s="1156"/>
      <c r="I85" s="1156"/>
      <c r="J85" s="1156"/>
      <c r="K85" s="1156"/>
      <c r="L85" s="1156"/>
      <c r="M85" s="1156"/>
      <c r="N85" s="1157"/>
      <c r="O85" s="403"/>
      <c r="P85" s="403"/>
      <c r="U85" s="468"/>
      <c r="V85" s="470"/>
      <c r="AC85" s="468"/>
    </row>
    <row r="86" spans="2:29" ht="15" customHeight="1">
      <c r="B86" s="467">
        <v>29</v>
      </c>
      <c r="C86" s="1156" t="s">
        <v>531</v>
      </c>
      <c r="D86" s="1156"/>
      <c r="E86" s="1156"/>
      <c r="F86" s="1156"/>
      <c r="G86" s="1156"/>
      <c r="H86" s="1156"/>
      <c r="I86" s="1156"/>
      <c r="J86" s="1156"/>
      <c r="K86" s="1156"/>
      <c r="L86" s="1156"/>
      <c r="M86" s="1156"/>
      <c r="N86" s="1157"/>
      <c r="O86" s="403"/>
      <c r="P86" s="403"/>
      <c r="U86" s="468"/>
      <c r="V86" s="470"/>
      <c r="AC86" s="468"/>
    </row>
    <row r="87" spans="2:29" ht="15" customHeight="1">
      <c r="B87" s="467">
        <v>30</v>
      </c>
      <c r="C87" s="1156" t="s">
        <v>532</v>
      </c>
      <c r="D87" s="1156"/>
      <c r="E87" s="1156"/>
      <c r="F87" s="1156"/>
      <c r="G87" s="1156"/>
      <c r="H87" s="1156"/>
      <c r="I87" s="1156"/>
      <c r="J87" s="1156"/>
      <c r="K87" s="1156"/>
      <c r="L87" s="1156"/>
      <c r="M87" s="1156"/>
      <c r="N87" s="1157"/>
      <c r="O87" s="403"/>
      <c r="P87" s="403"/>
      <c r="U87" s="468"/>
      <c r="V87" s="470"/>
      <c r="AC87" s="468"/>
    </row>
    <row r="88" spans="2:29" ht="15" customHeight="1">
      <c r="B88" s="467">
        <v>31</v>
      </c>
      <c r="C88" s="1156" t="s">
        <v>533</v>
      </c>
      <c r="D88" s="1156"/>
      <c r="E88" s="1156"/>
      <c r="F88" s="1156"/>
      <c r="G88" s="1156"/>
      <c r="H88" s="1156"/>
      <c r="I88" s="1156"/>
      <c r="J88" s="1156"/>
      <c r="K88" s="1156"/>
      <c r="L88" s="1156"/>
      <c r="M88" s="1156"/>
      <c r="N88" s="1157"/>
      <c r="O88" s="403"/>
      <c r="P88" s="403"/>
      <c r="U88" s="468"/>
      <c r="V88" s="469"/>
      <c r="AC88" s="468"/>
    </row>
    <row r="89" spans="2:29" ht="15" customHeight="1">
      <c r="B89" s="467">
        <v>32</v>
      </c>
      <c r="C89" s="1156" t="s">
        <v>534</v>
      </c>
      <c r="D89" s="1156"/>
      <c r="E89" s="1156"/>
      <c r="F89" s="1156"/>
      <c r="G89" s="1156"/>
      <c r="H89" s="1156"/>
      <c r="I89" s="1156"/>
      <c r="J89" s="1156"/>
      <c r="K89" s="1156"/>
      <c r="L89" s="1156"/>
      <c r="M89" s="1156"/>
      <c r="N89" s="1157"/>
      <c r="U89" s="468"/>
      <c r="V89" s="470"/>
      <c r="AC89" s="468"/>
    </row>
    <row r="90" spans="2:29" ht="15" customHeight="1" thickBot="1">
      <c r="B90" s="471">
        <v>33</v>
      </c>
      <c r="C90" s="1158" t="s">
        <v>503</v>
      </c>
      <c r="D90" s="1158"/>
      <c r="E90" s="1158"/>
      <c r="F90" s="1158"/>
      <c r="G90" s="1158"/>
      <c r="H90" s="1158"/>
      <c r="I90" s="1158"/>
      <c r="J90" s="1158"/>
      <c r="K90" s="1158"/>
      <c r="L90" s="1158"/>
      <c r="M90" s="1158"/>
      <c r="N90" s="1159"/>
      <c r="V90" s="470"/>
    </row>
    <row r="91" spans="2:29" ht="15" customHeight="1">
      <c r="B91" s="472"/>
      <c r="C91" s="473"/>
      <c r="D91" s="473"/>
      <c r="E91" s="473"/>
      <c r="F91" s="473"/>
      <c r="G91" s="473"/>
      <c r="H91" s="473"/>
      <c r="I91" s="473"/>
      <c r="J91" s="473"/>
      <c r="K91" s="473"/>
      <c r="L91" s="473"/>
      <c r="M91" s="473"/>
      <c r="N91" s="473"/>
      <c r="V91" s="470"/>
    </row>
    <row r="92" spans="2:29" ht="15" customHeight="1">
      <c r="B92" s="472"/>
      <c r="C92" s="473"/>
      <c r="D92" s="473"/>
      <c r="E92" s="473"/>
      <c r="F92" s="473"/>
      <c r="G92" s="473"/>
      <c r="H92" s="473"/>
      <c r="I92" s="473"/>
      <c r="J92" s="473"/>
      <c r="K92" s="473"/>
      <c r="L92" s="473"/>
      <c r="M92" s="473"/>
      <c r="N92" s="473"/>
      <c r="V92" s="470"/>
    </row>
    <row r="93" spans="2:29" ht="15" customHeight="1">
      <c r="B93" s="472"/>
      <c r="C93" s="473"/>
      <c r="D93" s="473"/>
      <c r="E93" s="473"/>
      <c r="F93" s="473"/>
      <c r="G93" s="473"/>
      <c r="H93" s="473"/>
      <c r="I93" s="473"/>
      <c r="J93" s="473"/>
      <c r="K93" s="473"/>
      <c r="L93" s="473"/>
      <c r="M93" s="473"/>
      <c r="N93" s="473"/>
      <c r="V93" s="470"/>
    </row>
    <row r="94" spans="2:29">
      <c r="B94" s="341" t="s">
        <v>1115</v>
      </c>
    </row>
  </sheetData>
  <sheetProtection autoFilter="0"/>
  <mergeCells count="39">
    <mergeCell ref="C88:N88"/>
    <mergeCell ref="C89:N89"/>
    <mergeCell ref="C90:N90"/>
    <mergeCell ref="C82:N82"/>
    <mergeCell ref="C83:N83"/>
    <mergeCell ref="C84:N84"/>
    <mergeCell ref="C85:N85"/>
    <mergeCell ref="C86:N86"/>
    <mergeCell ref="C87:N87"/>
    <mergeCell ref="C81:N81"/>
    <mergeCell ref="C69:N69"/>
    <mergeCell ref="C70:N70"/>
    <mergeCell ref="C71:N71"/>
    <mergeCell ref="C72:N72"/>
    <mergeCell ref="C73:N73"/>
    <mergeCell ref="C74:N74"/>
    <mergeCell ref="C75:N75"/>
    <mergeCell ref="C76:N76"/>
    <mergeCell ref="C77:N77"/>
    <mergeCell ref="C78:N78"/>
    <mergeCell ref="C80:N80"/>
    <mergeCell ref="C68:N68"/>
    <mergeCell ref="C56:N56"/>
    <mergeCell ref="C57:N57"/>
    <mergeCell ref="C58:N58"/>
    <mergeCell ref="C59:N59"/>
    <mergeCell ref="C60:N60"/>
    <mergeCell ref="C61:N61"/>
    <mergeCell ref="C62:N62"/>
    <mergeCell ref="C63:N63"/>
    <mergeCell ref="C64:N64"/>
    <mergeCell ref="C65:N65"/>
    <mergeCell ref="C66:N66"/>
    <mergeCell ref="C54:N54"/>
    <mergeCell ref="P1:S1"/>
    <mergeCell ref="B3:C3"/>
    <mergeCell ref="V4:AB4"/>
    <mergeCell ref="B50:N50"/>
    <mergeCell ref="B52:N52"/>
  </mergeCells>
  <conditionalFormatting sqref="S6:S71">
    <cfRule type="cellIs" dxfId="7" priority="3" operator="equal">
      <formula>0</formula>
    </cfRule>
  </conditionalFormatting>
  <conditionalFormatting sqref="S79:S83">
    <cfRule type="cellIs" dxfId="6" priority="1" operator="equal">
      <formula>0</formula>
    </cfRule>
  </conditionalFormatting>
  <pageMargins left="0.70866141732283472" right="0.70866141732283472" top="0.74803149606299213" bottom="0.74803149606299213" header="0.31496062992125984" footer="0.31496062992125984"/>
  <pageSetup paperSize="9" orientation="portrait" r:id="rId1"/>
  <headerFooter>
    <oddHeader>&amp;LPage &amp;P of &amp;N &amp;CPR19 Business plan data tables - June 2018&amp;R&amp;G</oddHeader>
    <oddFooter>&amp;L&amp;A&amp;RPrinted: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32D153FC8BFB438D82363EA992B2B9" ma:contentTypeVersion="13" ma:contentTypeDescription="Create a new document." ma:contentTypeScope="" ma:versionID="d68b78849d076001dbf306f9ab04e2cf">
  <xsd:schema xmlns:xsd="http://www.w3.org/2001/XMLSchema" xmlns:xs="http://www.w3.org/2001/XMLSchema" xmlns:p="http://schemas.microsoft.com/office/2006/metadata/properties" xmlns:ns3="81a5ad8a-d5fb-4012-8ca9-15e7cc009343" xmlns:ns4="9d9babbb-9d2f-4374-acef-4e32190ceeca" targetNamespace="http://schemas.microsoft.com/office/2006/metadata/properties" ma:root="true" ma:fieldsID="704af379f0ccd9877bac65a0a4ae46ac" ns3:_="" ns4:_="">
    <xsd:import namespace="81a5ad8a-d5fb-4012-8ca9-15e7cc009343"/>
    <xsd:import namespace="9d9babbb-9d2f-4374-acef-4e32190ceeca"/>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a5ad8a-d5fb-4012-8ca9-15e7cc0093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9babbb-9d2f-4374-acef-4e32190ceec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DC5D69-7D9E-4B2C-B697-F8E922CB5D4F}">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9d9babbb-9d2f-4374-acef-4e32190ceeca"/>
    <ds:schemaRef ds:uri="81a5ad8a-d5fb-4012-8ca9-15e7cc009343"/>
    <ds:schemaRef ds:uri="http://www.w3.org/XML/1998/namespace"/>
    <ds:schemaRef ds:uri="http://purl.org/dc/elements/1.1/"/>
  </ds:schemaRefs>
</ds:datastoreItem>
</file>

<file path=customXml/itemProps2.xml><?xml version="1.0" encoding="utf-8"?>
<ds:datastoreItem xmlns:ds="http://schemas.openxmlformats.org/officeDocument/2006/customXml" ds:itemID="{8F364773-DDD1-44DE-9A1E-F2FF274A8FB1}">
  <ds:schemaRefs>
    <ds:schemaRef ds:uri="http://schemas.microsoft.com/sharepoint/v3/contenttype/forms"/>
  </ds:schemaRefs>
</ds:datastoreItem>
</file>

<file path=customXml/itemProps3.xml><?xml version="1.0" encoding="utf-8"?>
<ds:datastoreItem xmlns:ds="http://schemas.openxmlformats.org/officeDocument/2006/customXml" ds:itemID="{E32D2D1F-9318-4D7B-926D-CB65683EB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a5ad8a-d5fb-4012-8ca9-15e7cc009343"/>
    <ds:schemaRef ds:uri="9d9babbb-9d2f-4374-acef-4e32190ce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vt:lpstr>
      <vt:lpstr>Change Log</vt:lpstr>
      <vt:lpstr>Map &amp; Key</vt:lpstr>
      <vt:lpstr>Inputs</vt:lpstr>
      <vt:lpstr>Time</vt:lpstr>
      <vt:lpstr>Indexation</vt:lpstr>
      <vt:lpstr>Calc</vt:lpstr>
      <vt:lpstr>Summary_Output</vt:lpstr>
      <vt:lpstr>App9</vt:lpstr>
      <vt:lpstr>App23</vt:lpstr>
      <vt:lpstr>App25</vt:lpstr>
      <vt:lpstr>App27</vt:lpstr>
      <vt:lpstr>WS15</vt:lpstr>
      <vt:lpstr>WWS15</vt:lpstr>
      <vt:lpstr>Dmmy10</vt:lpstr>
      <vt:lpstr>Counters Creek</vt:lpstr>
      <vt:lpstr>SC9</vt:lpstr>
      <vt:lpstr>TTT</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PR19 RCV adjustments feeder model</dc:title>
  <dc:creator>OFWAT</dc:creator>
  <cp:lastModifiedBy>Sophie Molyneux</cp:lastModifiedBy>
  <cp:revision/>
  <dcterms:created xsi:type="dcterms:W3CDTF">2011-07-29T09:10:41Z</dcterms:created>
  <dcterms:modified xsi:type="dcterms:W3CDTF">2025-07-01T15:45:08Z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0x010100C032D153FC8BFB438D82363EA992B2B9</vt:lpwstr>
  </property>
  <property fmtid="{D5CDD505-2E9C-101B-9397-08002B2CF9AE}" pid="3" name="TaxKeyword">
    <vt:lpwstr/>
  </property>
  <property fmtid="{D5CDD505-2E9C-101B-9397-08002B2CF9AE}" pid="4" name="Water_x0020_Companies">
    <vt:lpwstr/>
  </property>
  <property fmtid="{D5CDD505-2E9C-101B-9397-08002B2CF9AE}" pid="5" name="Document_x0020_Type">
    <vt:lpwstr/>
  </property>
  <property fmtid="{D5CDD505-2E9C-101B-9397-08002B2CF9AE}" pid="6" name="Document Type">
    <vt:lpwstr/>
  </property>
  <property fmtid="{D5CDD505-2E9C-101B-9397-08002B2CF9AE}" pid="7" name="Water Companies">
    <vt:lpwstr/>
  </property>
  <property fmtid="{D5CDD505-2E9C-101B-9397-08002B2CF9AE}" pid="8" name="Meeting">
    <vt:lpwstr/>
  </property>
  <property fmtid="{D5CDD505-2E9C-101B-9397-08002B2CF9AE}" pid="9" name="Stakeholder 4">
    <vt:lpwstr/>
  </property>
  <property fmtid="{D5CDD505-2E9C-101B-9397-08002B2CF9AE}" pid="10" name="Stakeholder 2">
    <vt:lpwstr/>
  </property>
  <property fmtid="{D5CDD505-2E9C-101B-9397-08002B2CF9AE}" pid="11" name="Stakeholder">
    <vt:lpwstr/>
  </property>
  <property fmtid="{D5CDD505-2E9C-101B-9397-08002B2CF9AE}" pid="12" name="Security Classification">
    <vt:lpwstr>21;#OFFICIAL|c2540f30-f875-494b-a43f-ebfb5017a6ad</vt:lpwstr>
  </property>
  <property fmtid="{D5CDD505-2E9C-101B-9397-08002B2CF9AE}" pid="13" name="Hierarchy">
    <vt:lpwstr/>
  </property>
  <property fmtid="{D5CDD505-2E9C-101B-9397-08002B2CF9AE}" pid="14" name="Collection">
    <vt:lpwstr/>
  </property>
  <property fmtid="{D5CDD505-2E9C-101B-9397-08002B2CF9AE}" pid="15" name="Stakeholder 5">
    <vt:lpwstr/>
  </property>
  <property fmtid="{D5CDD505-2E9C-101B-9397-08002B2CF9AE}" pid="16" name="Project Code">
    <vt:lpwstr>1784;#IAP, DD, FD Coordination|70ffaca6-f496-4501-b85b-abbf1ba80da7</vt:lpwstr>
  </property>
  <property fmtid="{D5CDD505-2E9C-101B-9397-08002B2CF9AE}" pid="17" name="Stakeholder 3">
    <vt:lpwstr/>
  </property>
  <property fmtid="{D5CDD505-2E9C-101B-9397-08002B2CF9AE}" pid="18" name="SharedWithUsers">
    <vt:lpwstr>118;#Laura Masters</vt:lpwstr>
  </property>
  <property fmtid="{D5CDD505-2E9C-101B-9397-08002B2CF9AE}" pid="19" name="b128efbe498d4e38a73555a2e7be12ea">
    <vt:lpwstr/>
  </property>
  <property fmtid="{D5CDD505-2E9C-101B-9397-08002B2CF9AE}" pid="20" name="m279c8e365374608a4eb2bb657f838c2">
    <vt:lpwstr/>
  </property>
  <property fmtid="{D5CDD505-2E9C-101B-9397-08002B2CF9AE}" pid="21" name="j014a7bd3fd34d828fc493e84f684b49">
    <vt:lpwstr/>
  </property>
  <property fmtid="{D5CDD505-2E9C-101B-9397-08002B2CF9AE}" pid="22" name="b2faa34e97554b63aaaf45270201a270">
    <vt:lpwstr/>
  </property>
  <property fmtid="{D5CDD505-2E9C-101B-9397-08002B2CF9AE}" pid="23" name="b20f10deb29d4945907115b7b62c5b70">
    <vt:lpwstr/>
  </property>
  <property fmtid="{D5CDD505-2E9C-101B-9397-08002B2CF9AE}" pid="24" name="j7c77f2a1a924badb0d621542422dc19">
    <vt:lpwstr/>
  </property>
  <property fmtid="{D5CDD505-2E9C-101B-9397-08002B2CF9AE}" pid="25" name="oe9d4f963f4c420b8d2b35d038476850">
    <vt:lpwstr>Risk and Reward|c78d1602-226e-4dfc-b981-a8a88923ba74</vt:lpwstr>
  </property>
  <property fmtid="{D5CDD505-2E9C-101B-9397-08002B2CF9AE}" pid="26" name="a9250910d34f4f6d82af870f608babb6">
    <vt:lpwstr/>
  </property>
  <property fmtid="{D5CDD505-2E9C-101B-9397-08002B2CF9AE}" pid="27" name="da4e9ae56afa494a84f353054bd212ec">
    <vt:lpwstr>OFFICIAL|c2540f30-f875-494b-a43f-ebfb5017a6ad</vt:lpwstr>
  </property>
  <property fmtid="{D5CDD505-2E9C-101B-9397-08002B2CF9AE}" pid="28" name="TaxCatchAll">
    <vt:lpwstr>151;#Risk and Reward|c78d1602-226e-4dfc-b981-a8a88923ba74;#21;#OFFICIAL|c2540f30-f875-494b-a43f-ebfb5017a6ad</vt:lpwstr>
  </property>
  <property fmtid="{D5CDD505-2E9C-101B-9397-08002B2CF9AE}" pid="29" name="f8aa492165544285b4c7fe9d1b6ad82c">
    <vt:lpwstr/>
  </property>
</Properties>
</file>